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Pruebas de Tesis\Respiracion\"/>
    </mc:Choice>
  </mc:AlternateContent>
  <bookViews>
    <workbookView xWindow="0" yWindow="0" windowWidth="20490" windowHeight="7650"/>
  </bookViews>
  <sheets>
    <sheet name="Datos Crudos" sheetId="1" r:id="rId1"/>
    <sheet name="Resumen de Datos" sheetId="3" r:id="rId2"/>
    <sheet name="Evento 3 Referencia" sheetId="4" r:id="rId3"/>
    <sheet name="Evento 4 Referencia" sheetId="2" r:id="rId4"/>
    <sheet name="Evento 1 Impactado" sheetId="7" r:id="rId5"/>
    <sheet name="Evento 2 Impactados" sheetId="5" r:id="rId6"/>
    <sheet name="Evento 3 Impactados" sheetId="6" r:id="rId7"/>
    <sheet name="Evento 4 Impactado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8" l="1"/>
  <c r="F54" i="8"/>
  <c r="F53" i="8"/>
  <c r="F52" i="8"/>
  <c r="G52" i="8" s="1"/>
  <c r="K14" i="8" s="1"/>
  <c r="F26" i="3" s="1"/>
  <c r="F51" i="8"/>
  <c r="F50" i="8"/>
  <c r="F49" i="8"/>
  <c r="F48" i="8"/>
  <c r="G48" i="8" s="1"/>
  <c r="K13" i="8" s="1"/>
  <c r="F14" i="3" s="1"/>
  <c r="C55" i="8"/>
  <c r="C54" i="8"/>
  <c r="C53" i="8"/>
  <c r="C52" i="8"/>
  <c r="C51" i="8"/>
  <c r="C50" i="8"/>
  <c r="C49" i="8"/>
  <c r="C48" i="8"/>
  <c r="D48" i="8" s="1"/>
  <c r="F53" i="6"/>
  <c r="F48" i="6"/>
  <c r="F49" i="6"/>
  <c r="F50" i="6"/>
  <c r="F51" i="6"/>
  <c r="F52" i="6"/>
  <c r="F47" i="6"/>
  <c r="F46" i="6"/>
  <c r="G46" i="6" s="1"/>
  <c r="K13" i="6" s="1"/>
  <c r="E14" i="3" s="1"/>
  <c r="C53" i="6"/>
  <c r="C48" i="6"/>
  <c r="C49" i="6"/>
  <c r="C50" i="6"/>
  <c r="C51" i="6"/>
  <c r="C52" i="6"/>
  <c r="C47" i="6"/>
  <c r="C46" i="6"/>
  <c r="D46" i="6" s="1"/>
  <c r="K339" i="1"/>
  <c r="J339" i="1"/>
  <c r="K335" i="1"/>
  <c r="J335" i="1"/>
  <c r="K329" i="1"/>
  <c r="J329" i="1"/>
  <c r="K321" i="1"/>
  <c r="J321" i="1"/>
  <c r="I334" i="1"/>
  <c r="I335" i="1"/>
  <c r="I336" i="1"/>
  <c r="I337" i="1"/>
  <c r="I338" i="1"/>
  <c r="I339" i="1"/>
  <c r="I340" i="1"/>
  <c r="I341" i="1"/>
  <c r="I342" i="1"/>
  <c r="I343" i="1"/>
  <c r="I333" i="1"/>
  <c r="H334" i="1"/>
  <c r="H335" i="1"/>
  <c r="H336" i="1"/>
  <c r="H337" i="1"/>
  <c r="H338" i="1"/>
  <c r="H339" i="1"/>
  <c r="H340" i="1"/>
  <c r="H341" i="1"/>
  <c r="H342" i="1"/>
  <c r="H343" i="1"/>
  <c r="H333" i="1"/>
  <c r="I322" i="1"/>
  <c r="I323" i="1"/>
  <c r="I324" i="1"/>
  <c r="I325" i="1"/>
  <c r="I326" i="1"/>
  <c r="I327" i="1"/>
  <c r="I328" i="1"/>
  <c r="I329" i="1"/>
  <c r="I330" i="1"/>
  <c r="I331" i="1"/>
  <c r="I321" i="1"/>
  <c r="H322" i="1"/>
  <c r="H323" i="1"/>
  <c r="H324" i="1"/>
  <c r="H325" i="1"/>
  <c r="H326" i="1"/>
  <c r="H327" i="1"/>
  <c r="H328" i="1"/>
  <c r="H329" i="1"/>
  <c r="H330" i="1"/>
  <c r="H331" i="1"/>
  <c r="H321" i="1"/>
  <c r="D334" i="1"/>
  <c r="D335" i="1"/>
  <c r="D336" i="1"/>
  <c r="D337" i="1"/>
  <c r="D338" i="1"/>
  <c r="D339" i="1"/>
  <c r="D340" i="1"/>
  <c r="D341" i="1"/>
  <c r="D342" i="1"/>
  <c r="D343" i="1"/>
  <c r="D333" i="1"/>
  <c r="D322" i="1"/>
  <c r="D323" i="1"/>
  <c r="D324" i="1"/>
  <c r="D325" i="1"/>
  <c r="D326" i="1"/>
  <c r="D327" i="1"/>
  <c r="D328" i="1"/>
  <c r="D329" i="1"/>
  <c r="D330" i="1"/>
  <c r="D331" i="1"/>
  <c r="D321" i="1"/>
  <c r="G50" i="6" l="1"/>
  <c r="K14" i="6" s="1"/>
  <c r="E26" i="3" s="1"/>
  <c r="D50" i="6"/>
  <c r="D52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19" i="8"/>
  <c r="F18" i="8"/>
  <c r="F17" i="8"/>
  <c r="F16" i="8"/>
  <c r="F15" i="8"/>
  <c r="F14" i="8"/>
  <c r="F13" i="8"/>
  <c r="F12" i="8"/>
  <c r="F10" i="8"/>
  <c r="F9" i="8"/>
  <c r="F8" i="8"/>
  <c r="F7" i="8"/>
  <c r="F6" i="8"/>
  <c r="F5" i="8"/>
  <c r="F4" i="8"/>
  <c r="F3" i="8"/>
  <c r="F44" i="6"/>
  <c r="F43" i="6"/>
  <c r="F42" i="6"/>
  <c r="F41" i="6"/>
  <c r="F40" i="6"/>
  <c r="F39" i="6"/>
  <c r="F38" i="6"/>
  <c r="F37" i="6"/>
  <c r="F35" i="6"/>
  <c r="F34" i="6"/>
  <c r="F33" i="6"/>
  <c r="F32" i="6"/>
  <c r="F31" i="6"/>
  <c r="F30" i="6"/>
  <c r="F29" i="6"/>
  <c r="F28" i="6"/>
  <c r="F26" i="6"/>
  <c r="F25" i="6"/>
  <c r="F24" i="6"/>
  <c r="F23" i="6"/>
  <c r="F22" i="6"/>
  <c r="F21" i="6"/>
  <c r="F20" i="6"/>
  <c r="F18" i="6"/>
  <c r="F17" i="6"/>
  <c r="F16" i="6"/>
  <c r="F15" i="6"/>
  <c r="F14" i="6"/>
  <c r="F13" i="6"/>
  <c r="F12" i="6"/>
  <c r="F10" i="6"/>
  <c r="F9" i="6"/>
  <c r="F8" i="6"/>
  <c r="F7" i="6"/>
  <c r="F6" i="6"/>
  <c r="F5" i="6"/>
  <c r="F4" i="6"/>
  <c r="F3" i="6"/>
  <c r="F59" i="5"/>
  <c r="F58" i="5"/>
  <c r="F57" i="5"/>
  <c r="F56" i="5"/>
  <c r="F55" i="5"/>
  <c r="F54" i="5"/>
  <c r="F53" i="5"/>
  <c r="F52" i="5"/>
  <c r="F51" i="5"/>
  <c r="F50" i="5"/>
  <c r="F49" i="5"/>
  <c r="F48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8" i="5"/>
  <c r="F27" i="5"/>
  <c r="F26" i="5"/>
  <c r="F25" i="5"/>
  <c r="F24" i="5"/>
  <c r="F23" i="5"/>
  <c r="F22" i="5"/>
  <c r="F21" i="5"/>
  <c r="F19" i="5"/>
  <c r="F18" i="5"/>
  <c r="F17" i="5"/>
  <c r="F16" i="5"/>
  <c r="F15" i="5"/>
  <c r="F14" i="5"/>
  <c r="F13" i="5"/>
  <c r="F12" i="5"/>
  <c r="F10" i="5"/>
  <c r="F9" i="5"/>
  <c r="F8" i="5"/>
  <c r="F7" i="5"/>
  <c r="F6" i="5"/>
  <c r="F5" i="5"/>
  <c r="F4" i="5"/>
  <c r="F3" i="5"/>
  <c r="F61" i="7"/>
  <c r="F60" i="7"/>
  <c r="F59" i="7"/>
  <c r="F58" i="7"/>
  <c r="F57" i="7"/>
  <c r="F56" i="7"/>
  <c r="F55" i="7"/>
  <c r="F54" i="7"/>
  <c r="F53" i="7"/>
  <c r="F52" i="7"/>
  <c r="F51" i="7"/>
  <c r="F49" i="7"/>
  <c r="F48" i="7"/>
  <c r="F47" i="7"/>
  <c r="F46" i="7"/>
  <c r="F45" i="7"/>
  <c r="F44" i="7"/>
  <c r="F43" i="7"/>
  <c r="F42" i="7"/>
  <c r="F40" i="7"/>
  <c r="F39" i="7"/>
  <c r="F38" i="7"/>
  <c r="F37" i="7"/>
  <c r="F36" i="7"/>
  <c r="F35" i="7"/>
  <c r="F34" i="7"/>
  <c r="F33" i="7"/>
  <c r="F32" i="7"/>
  <c r="F31" i="7"/>
  <c r="F30" i="7"/>
  <c r="F29" i="7"/>
  <c r="F27" i="7"/>
  <c r="F26" i="7"/>
  <c r="F25" i="7"/>
  <c r="F24" i="7"/>
  <c r="F23" i="7"/>
  <c r="F22" i="7"/>
  <c r="F21" i="7"/>
  <c r="F19" i="7"/>
  <c r="F18" i="7"/>
  <c r="F17" i="7"/>
  <c r="F16" i="7"/>
  <c r="F15" i="7"/>
  <c r="F14" i="7"/>
  <c r="F13" i="7"/>
  <c r="F12" i="7"/>
  <c r="F10" i="7"/>
  <c r="F9" i="7"/>
  <c r="F8" i="7"/>
  <c r="F7" i="7"/>
  <c r="F6" i="7"/>
  <c r="F5" i="7"/>
  <c r="F4" i="7"/>
  <c r="F3" i="7"/>
  <c r="F46" i="4"/>
  <c r="G46" i="4" s="1"/>
  <c r="F45" i="4"/>
  <c r="F44" i="4"/>
  <c r="F43" i="4"/>
  <c r="F42" i="4"/>
  <c r="F41" i="4"/>
  <c r="F40" i="4"/>
  <c r="F38" i="4"/>
  <c r="F37" i="4"/>
  <c r="F36" i="4"/>
  <c r="F35" i="4"/>
  <c r="F34" i="4"/>
  <c r="F33" i="4"/>
  <c r="F31" i="4"/>
  <c r="F30" i="4"/>
  <c r="F29" i="4"/>
  <c r="F28" i="4"/>
  <c r="F27" i="4"/>
  <c r="F26" i="4"/>
  <c r="F25" i="4"/>
  <c r="F24" i="4"/>
  <c r="F23" i="4"/>
  <c r="F21" i="4"/>
  <c r="F20" i="4"/>
  <c r="F19" i="4"/>
  <c r="F18" i="4"/>
  <c r="F17" i="4"/>
  <c r="F15" i="4"/>
  <c r="F14" i="4"/>
  <c r="F13" i="4"/>
  <c r="F12" i="4"/>
  <c r="F10" i="4"/>
  <c r="F9" i="4"/>
  <c r="F8" i="4"/>
  <c r="F7" i="4"/>
  <c r="F6" i="4"/>
  <c r="F5" i="4"/>
  <c r="F4" i="4"/>
  <c r="F3" i="4"/>
  <c r="G31" i="4"/>
  <c r="F64" i="2"/>
  <c r="F63" i="2"/>
  <c r="F62" i="2"/>
  <c r="F61" i="2"/>
  <c r="F60" i="2"/>
  <c r="F59" i="2"/>
  <c r="F58" i="2"/>
  <c r="F57" i="2"/>
  <c r="F56" i="2"/>
  <c r="F55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  <c r="F39" i="2"/>
  <c r="F38" i="2"/>
  <c r="F37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F6" i="2"/>
  <c r="F5" i="2"/>
  <c r="F4" i="2"/>
  <c r="F3" i="2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H59" i="1"/>
  <c r="H58" i="1"/>
  <c r="H57" i="1"/>
  <c r="H56" i="1"/>
  <c r="H55" i="1"/>
  <c r="H54" i="1"/>
  <c r="H53" i="1"/>
  <c r="H5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29" i="3" l="1"/>
  <c r="K17" i="4"/>
  <c r="E30" i="3"/>
  <c r="K12" i="4"/>
  <c r="G7" i="5"/>
  <c r="K4" i="5" s="1"/>
  <c r="D21" i="3" s="1"/>
  <c r="G20" i="6"/>
  <c r="K7" i="6" s="1"/>
  <c r="E11" i="3" s="1"/>
  <c r="G3" i="8"/>
  <c r="K3" i="8" s="1"/>
  <c r="F9" i="3" s="1"/>
  <c r="G7" i="8"/>
  <c r="K4" i="8" s="1"/>
  <c r="F21" i="3" s="1"/>
  <c r="G12" i="8"/>
  <c r="K5" i="8" s="1"/>
  <c r="F10" i="3" s="1"/>
  <c r="G16" i="8"/>
  <c r="K6" i="8" s="1"/>
  <c r="F22" i="3" s="1"/>
  <c r="G21" i="8"/>
  <c r="K7" i="8" s="1"/>
  <c r="F11" i="3" s="1"/>
  <c r="G25" i="8"/>
  <c r="K8" i="8" s="1"/>
  <c r="F23" i="3" s="1"/>
  <c r="G30" i="8"/>
  <c r="K9" i="8" s="1"/>
  <c r="F12" i="3" s="1"/>
  <c r="G34" i="8"/>
  <c r="K10" i="8" s="1"/>
  <c r="F24" i="3" s="1"/>
  <c r="G43" i="8"/>
  <c r="K12" i="8" s="1"/>
  <c r="F25" i="3" s="1"/>
  <c r="G39" i="8"/>
  <c r="K11" i="8" s="1"/>
  <c r="F13" i="3" s="1"/>
  <c r="G12" i="4"/>
  <c r="G7" i="7"/>
  <c r="K4" i="7" s="1"/>
  <c r="C21" i="3" s="1"/>
  <c r="G16" i="7"/>
  <c r="K6" i="7" s="1"/>
  <c r="C22" i="3" s="1"/>
  <c r="G24" i="7"/>
  <c r="K8" i="7" s="1"/>
  <c r="C23" i="3" s="1"/>
  <c r="G33" i="7"/>
  <c r="K10" i="7" s="1"/>
  <c r="C24" i="3" s="1"/>
  <c r="G42" i="7"/>
  <c r="K12" i="7" s="1"/>
  <c r="C13" i="3" s="1"/>
  <c r="G51" i="7"/>
  <c r="K14" i="7" s="1"/>
  <c r="C14" i="3" s="1"/>
  <c r="G58" i="7"/>
  <c r="K16" i="7" s="1"/>
  <c r="C32" i="3" s="1"/>
  <c r="G3" i="4"/>
  <c r="G5" i="4"/>
  <c r="G8" i="4"/>
  <c r="G14" i="4"/>
  <c r="G17" i="4"/>
  <c r="G20" i="4"/>
  <c r="G23" i="4"/>
  <c r="G27" i="4"/>
  <c r="G33" i="4"/>
  <c r="G35" i="4"/>
  <c r="G40" i="4"/>
  <c r="G43" i="4"/>
  <c r="G43" i="5"/>
  <c r="K12" i="5" s="1"/>
  <c r="D25" i="3" s="1"/>
  <c r="G25" i="5"/>
  <c r="K8" i="5" s="1"/>
  <c r="D23" i="3" s="1"/>
  <c r="G3" i="6"/>
  <c r="K3" i="6" s="1"/>
  <c r="E9" i="3" s="1"/>
  <c r="G37" i="6"/>
  <c r="K11" i="6" s="1"/>
  <c r="E13" i="3" s="1"/>
  <c r="G7" i="2"/>
  <c r="G58" i="2"/>
  <c r="G3" i="5"/>
  <c r="K3" i="5" s="1"/>
  <c r="D9" i="3" s="1"/>
  <c r="G12" i="5"/>
  <c r="K5" i="5" s="1"/>
  <c r="D10" i="3" s="1"/>
  <c r="G16" i="5"/>
  <c r="K6" i="5" s="1"/>
  <c r="D22" i="3" s="1"/>
  <c r="G21" i="5"/>
  <c r="K7" i="5" s="1"/>
  <c r="D11" i="3" s="1"/>
  <c r="G30" i="5"/>
  <c r="K9" i="5" s="1"/>
  <c r="D12" i="3" s="1"/>
  <c r="G34" i="5"/>
  <c r="K10" i="5" s="1"/>
  <c r="D24" i="3" s="1"/>
  <c r="G39" i="5"/>
  <c r="K11" i="5" s="1"/>
  <c r="D13" i="3" s="1"/>
  <c r="G48" i="5"/>
  <c r="K13" i="5" s="1"/>
  <c r="D14" i="3" s="1"/>
  <c r="G52" i="5"/>
  <c r="K14" i="5" s="1"/>
  <c r="D26" i="3" s="1"/>
  <c r="G56" i="5"/>
  <c r="K15" i="5" s="1"/>
  <c r="D32" i="3" s="1"/>
  <c r="G12" i="6"/>
  <c r="K5" i="6" s="1"/>
  <c r="E10" i="3" s="1"/>
  <c r="G28" i="6"/>
  <c r="K9" i="6" s="1"/>
  <c r="E12" i="3" s="1"/>
  <c r="G3" i="2"/>
  <c r="G11" i="2"/>
  <c r="G15" i="2"/>
  <c r="G19" i="2"/>
  <c r="G24" i="2"/>
  <c r="G28" i="2"/>
  <c r="G32" i="2"/>
  <c r="G37" i="2"/>
  <c r="G41" i="2"/>
  <c r="G46" i="2"/>
  <c r="G50" i="2"/>
  <c r="G55" i="2"/>
  <c r="G61" i="2"/>
  <c r="G3" i="7"/>
  <c r="K3" i="7" s="1"/>
  <c r="C9" i="3" s="1"/>
  <c r="G12" i="7"/>
  <c r="K5" i="7" s="1"/>
  <c r="C10" i="3" s="1"/>
  <c r="G21" i="7"/>
  <c r="K7" i="7" s="1"/>
  <c r="C11" i="3" s="1"/>
  <c r="G29" i="7"/>
  <c r="K9" i="7" s="1"/>
  <c r="C12" i="3" s="1"/>
  <c r="G37" i="7"/>
  <c r="K11" i="7" s="1"/>
  <c r="C31" i="3" s="1"/>
  <c r="G46" i="7"/>
  <c r="K13" i="7" s="1"/>
  <c r="C25" i="3" s="1"/>
  <c r="G54" i="7"/>
  <c r="K15" i="7" s="1"/>
  <c r="C26" i="3" s="1"/>
  <c r="G7" i="6"/>
  <c r="K4" i="6" s="1"/>
  <c r="E21" i="3" s="1"/>
  <c r="G15" i="6"/>
  <c r="K6" i="6" s="1"/>
  <c r="E22" i="3" s="1"/>
  <c r="G23" i="6"/>
  <c r="K8" i="6" s="1"/>
  <c r="E23" i="3" s="1"/>
  <c r="G32" i="6"/>
  <c r="K10" i="6" s="1"/>
  <c r="E24" i="3" s="1"/>
  <c r="G41" i="6"/>
  <c r="K12" i="6" s="1"/>
  <c r="E25" i="3" s="1"/>
  <c r="C31" i="8"/>
  <c r="C32" i="8"/>
  <c r="C33" i="8"/>
  <c r="C34" i="8"/>
  <c r="C35" i="8"/>
  <c r="C36" i="8"/>
  <c r="C37" i="8"/>
  <c r="C39" i="8"/>
  <c r="C40" i="8"/>
  <c r="C41" i="8"/>
  <c r="C42" i="8"/>
  <c r="C43" i="8"/>
  <c r="C44" i="8"/>
  <c r="C45" i="8"/>
  <c r="C46" i="8"/>
  <c r="C30" i="8"/>
  <c r="C4" i="8"/>
  <c r="C5" i="8"/>
  <c r="C6" i="8"/>
  <c r="C7" i="8"/>
  <c r="C8" i="8"/>
  <c r="C9" i="8"/>
  <c r="C10" i="8"/>
  <c r="C12" i="8"/>
  <c r="C13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28" i="8"/>
  <c r="C3" i="8"/>
  <c r="F6" i="3" l="1"/>
  <c r="L15" i="2"/>
  <c r="F8" i="3"/>
  <c r="L13" i="2"/>
  <c r="L11" i="2"/>
  <c r="F7" i="3"/>
  <c r="L9" i="2"/>
  <c r="F17" i="3"/>
  <c r="L7" i="2"/>
  <c r="F15" i="3"/>
  <c r="L5" i="2"/>
  <c r="F27" i="3"/>
  <c r="F18" i="3"/>
  <c r="L16" i="2"/>
  <c r="K16" i="4"/>
  <c r="E18" i="3"/>
  <c r="K14" i="4"/>
  <c r="E20" i="3"/>
  <c r="E19" i="3"/>
  <c r="K11" i="4"/>
  <c r="E17" i="3"/>
  <c r="K9" i="4"/>
  <c r="E15" i="3"/>
  <c r="K7" i="4"/>
  <c r="K4" i="4"/>
  <c r="E16" i="3"/>
  <c r="L17" i="2"/>
  <c r="F29" i="3"/>
  <c r="F20" i="3"/>
  <c r="L14" i="2"/>
  <c r="L12" i="2"/>
  <c r="F19" i="3"/>
  <c r="F28" i="3"/>
  <c r="L10" i="2"/>
  <c r="L8" i="2"/>
  <c r="F5" i="3"/>
  <c r="F3" i="3"/>
  <c r="L6" i="2"/>
  <c r="F4" i="3"/>
  <c r="L3" i="2"/>
  <c r="F16" i="3"/>
  <c r="L4" i="2"/>
  <c r="E6" i="3"/>
  <c r="K15" i="4"/>
  <c r="E8" i="3"/>
  <c r="K13" i="4"/>
  <c r="E7" i="3"/>
  <c r="K10" i="4"/>
  <c r="E5" i="3"/>
  <c r="K8" i="4"/>
  <c r="E27" i="3"/>
  <c r="K5" i="4"/>
  <c r="K3" i="4"/>
  <c r="E4" i="3"/>
  <c r="E3" i="3"/>
  <c r="K6" i="4"/>
  <c r="D30" i="8"/>
  <c r="D25" i="8"/>
  <c r="D21" i="8"/>
  <c r="D16" i="8"/>
  <c r="D12" i="8"/>
  <c r="D43" i="8"/>
  <c r="D39" i="8"/>
  <c r="D34" i="8"/>
  <c r="D7" i="8"/>
  <c r="D3" i="8"/>
  <c r="C43" i="7"/>
  <c r="C44" i="7"/>
  <c r="C45" i="7"/>
  <c r="C46" i="7"/>
  <c r="C47" i="7"/>
  <c r="C48" i="7"/>
  <c r="C49" i="7"/>
  <c r="C51" i="7"/>
  <c r="C52" i="7"/>
  <c r="C53" i="7"/>
  <c r="C54" i="7"/>
  <c r="C55" i="7"/>
  <c r="C56" i="7"/>
  <c r="C57" i="7"/>
  <c r="C58" i="7"/>
  <c r="C59" i="7"/>
  <c r="C60" i="7"/>
  <c r="C61" i="7"/>
  <c r="C42" i="7"/>
  <c r="C4" i="7"/>
  <c r="C5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1" i="7"/>
  <c r="C22" i="7"/>
  <c r="C23" i="7"/>
  <c r="C24" i="7"/>
  <c r="C25" i="7"/>
  <c r="C26" i="7"/>
  <c r="C27" i="7"/>
  <c r="C29" i="7"/>
  <c r="C30" i="7"/>
  <c r="C31" i="7"/>
  <c r="C32" i="7"/>
  <c r="C33" i="7"/>
  <c r="C34" i="7"/>
  <c r="C35" i="7"/>
  <c r="C36" i="7"/>
  <c r="C37" i="7"/>
  <c r="C38" i="7"/>
  <c r="C39" i="7"/>
  <c r="C40" i="7"/>
  <c r="C3" i="7"/>
  <c r="D42" i="7" l="1"/>
  <c r="D7" i="7"/>
  <c r="D3" i="7"/>
  <c r="D37" i="7"/>
  <c r="D33" i="7"/>
  <c r="D29" i="7"/>
  <c r="D24" i="7"/>
  <c r="D58" i="7"/>
  <c r="D54" i="7"/>
  <c r="D21" i="7"/>
  <c r="D16" i="7"/>
  <c r="D12" i="7"/>
  <c r="D51" i="7"/>
  <c r="D46" i="7"/>
  <c r="C49" i="5"/>
  <c r="C50" i="5"/>
  <c r="C51" i="5"/>
  <c r="C52" i="5"/>
  <c r="C53" i="5"/>
  <c r="C54" i="5"/>
  <c r="C55" i="5"/>
  <c r="C56" i="5"/>
  <c r="C57" i="5"/>
  <c r="C58" i="5"/>
  <c r="C59" i="5"/>
  <c r="C3" i="6"/>
  <c r="C4" i="6"/>
  <c r="C5" i="6"/>
  <c r="C6" i="6"/>
  <c r="C7" i="6"/>
  <c r="C8" i="6"/>
  <c r="C9" i="6"/>
  <c r="C10" i="6"/>
  <c r="C12" i="6"/>
  <c r="C13" i="6"/>
  <c r="C14" i="6"/>
  <c r="C15" i="6"/>
  <c r="C16" i="6"/>
  <c r="C17" i="6"/>
  <c r="C18" i="6"/>
  <c r="C20" i="6"/>
  <c r="C21" i="6"/>
  <c r="C22" i="6"/>
  <c r="C23" i="6"/>
  <c r="C24" i="6"/>
  <c r="C25" i="6"/>
  <c r="C26" i="6"/>
  <c r="C28" i="6"/>
  <c r="C29" i="6"/>
  <c r="C30" i="6"/>
  <c r="C31" i="6"/>
  <c r="C32" i="6"/>
  <c r="C33" i="6"/>
  <c r="C34" i="6"/>
  <c r="C35" i="6"/>
  <c r="C37" i="6"/>
  <c r="C38" i="6"/>
  <c r="C39" i="6"/>
  <c r="C40" i="6"/>
  <c r="C41" i="6"/>
  <c r="C42" i="6"/>
  <c r="C43" i="6"/>
  <c r="C44" i="6"/>
  <c r="C48" i="5"/>
  <c r="D48" i="5" l="1"/>
  <c r="D32" i="6"/>
  <c r="D3" i="6"/>
  <c r="D56" i="5"/>
  <c r="D52" i="5"/>
  <c r="D41" i="6"/>
  <c r="D37" i="6"/>
  <c r="D28" i="6"/>
  <c r="D23" i="6"/>
  <c r="D12" i="6"/>
  <c r="D7" i="6"/>
  <c r="D20" i="6"/>
  <c r="D15" i="6"/>
  <c r="C57" i="2" l="1"/>
  <c r="C58" i="2"/>
  <c r="C59" i="2"/>
  <c r="C60" i="2"/>
  <c r="C61" i="2"/>
  <c r="C62" i="2"/>
  <c r="C63" i="2"/>
  <c r="C64" i="2"/>
  <c r="C40" i="4"/>
  <c r="C41" i="4"/>
  <c r="C42" i="4"/>
  <c r="C43" i="4"/>
  <c r="C44" i="4"/>
  <c r="C45" i="4"/>
  <c r="C46" i="4"/>
  <c r="D46" i="4" s="1"/>
  <c r="C3" i="5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1" i="5"/>
  <c r="C22" i="5"/>
  <c r="C23" i="5"/>
  <c r="C24" i="5"/>
  <c r="C25" i="5"/>
  <c r="C26" i="5"/>
  <c r="C27" i="5"/>
  <c r="C28" i="5"/>
  <c r="C30" i="5"/>
  <c r="C31" i="5"/>
  <c r="C32" i="5"/>
  <c r="C33" i="5"/>
  <c r="C34" i="5"/>
  <c r="C35" i="5"/>
  <c r="C36" i="5"/>
  <c r="C37" i="5"/>
  <c r="C39" i="5"/>
  <c r="C40" i="5"/>
  <c r="C41" i="5"/>
  <c r="C42" i="5"/>
  <c r="C43" i="5"/>
  <c r="C44" i="5"/>
  <c r="C45" i="5"/>
  <c r="C46" i="5"/>
  <c r="C56" i="2"/>
  <c r="G157" i="1"/>
  <c r="C55" i="2" s="1"/>
  <c r="D55" i="2" l="1"/>
  <c r="D61" i="2"/>
  <c r="D58" i="2"/>
  <c r="D40" i="4"/>
  <c r="D43" i="5"/>
  <c r="D39" i="5"/>
  <c r="D34" i="5"/>
  <c r="D30" i="5"/>
  <c r="D25" i="5"/>
  <c r="D21" i="5"/>
  <c r="D16" i="5"/>
  <c r="D12" i="5"/>
  <c r="D7" i="5"/>
  <c r="D3" i="5"/>
  <c r="D43" i="4"/>
  <c r="C24" i="4"/>
  <c r="C25" i="4"/>
  <c r="C26" i="4"/>
  <c r="C27" i="4"/>
  <c r="C28" i="4"/>
  <c r="C29" i="4"/>
  <c r="C30" i="4"/>
  <c r="C31" i="4"/>
  <c r="D31" i="4" s="1"/>
  <c r="C33" i="4"/>
  <c r="C34" i="4"/>
  <c r="C35" i="4"/>
  <c r="C36" i="4"/>
  <c r="C37" i="4"/>
  <c r="C38" i="4"/>
  <c r="C23" i="4"/>
  <c r="C13" i="4"/>
  <c r="C14" i="4"/>
  <c r="C15" i="4"/>
  <c r="C3" i="4"/>
  <c r="C4" i="4"/>
  <c r="C5" i="4"/>
  <c r="C6" i="4"/>
  <c r="C7" i="4"/>
  <c r="C8" i="4"/>
  <c r="C9" i="4"/>
  <c r="C10" i="4"/>
  <c r="C17" i="4"/>
  <c r="C18" i="4"/>
  <c r="C19" i="4"/>
  <c r="C20" i="4"/>
  <c r="C21" i="4"/>
  <c r="C12" i="4"/>
  <c r="D12" i="4" s="1"/>
  <c r="D3" i="4" l="1"/>
  <c r="D14" i="4"/>
  <c r="D23" i="4"/>
  <c r="D17" i="4"/>
  <c r="D33" i="4"/>
  <c r="D5" i="4"/>
  <c r="D35" i="4"/>
  <c r="D20" i="4"/>
  <c r="D8" i="4"/>
  <c r="D27" i="4"/>
  <c r="C50" i="2"/>
  <c r="C47" i="2"/>
  <c r="C51" i="2"/>
  <c r="C48" i="2"/>
  <c r="C52" i="2"/>
  <c r="C49" i="2"/>
  <c r="C53" i="2"/>
  <c r="C46" i="2"/>
  <c r="D46" i="2" l="1"/>
  <c r="D50" i="2"/>
  <c r="C7" i="2" l="1"/>
  <c r="C11" i="2"/>
  <c r="C4" i="2"/>
  <c r="C8" i="2"/>
  <c r="C3" i="2"/>
  <c r="C28" i="2"/>
  <c r="C32" i="2"/>
  <c r="C25" i="2"/>
  <c r="C29" i="2"/>
  <c r="C33" i="2"/>
  <c r="C26" i="2"/>
  <c r="C30" i="2"/>
  <c r="C34" i="2"/>
  <c r="C27" i="2"/>
  <c r="C31" i="2"/>
  <c r="C35" i="2"/>
  <c r="C37" i="2"/>
  <c r="C41" i="2"/>
  <c r="C38" i="2"/>
  <c r="C42" i="2"/>
  <c r="C39" i="2"/>
  <c r="C43" i="2"/>
  <c r="C40" i="2"/>
  <c r="C44" i="2"/>
  <c r="C24" i="2"/>
  <c r="C19" i="2"/>
  <c r="C16" i="2"/>
  <c r="C20" i="2"/>
  <c r="C17" i="2"/>
  <c r="C21" i="2"/>
  <c r="C18" i="2"/>
  <c r="C22" i="2"/>
  <c r="C15" i="2"/>
  <c r="D15" i="2" l="1"/>
  <c r="D28" i="2"/>
  <c r="D19" i="2"/>
  <c r="D41" i="2"/>
  <c r="D24" i="2"/>
  <c r="D37" i="2"/>
  <c r="D32" i="2"/>
  <c r="C9" i="2"/>
  <c r="C12" i="2"/>
  <c r="C6" i="2"/>
  <c r="C10" i="2"/>
  <c r="C13" i="2"/>
  <c r="C5" i="2"/>
  <c r="D11" i="2" l="1"/>
  <c r="D7" i="2"/>
  <c r="D3" i="2"/>
</calcChain>
</file>

<file path=xl/sharedStrings.xml><?xml version="1.0" encoding="utf-8"?>
<sst xmlns="http://schemas.openxmlformats.org/spreadsheetml/2006/main" count="973" uniqueCount="375">
  <si>
    <t xml:space="preserve">Id Muestra </t>
  </si>
  <si>
    <t xml:space="preserve">Peso Muestra </t>
  </si>
  <si>
    <t xml:space="preserve">Tiempo incubacion </t>
  </si>
  <si>
    <t>mgCO2-C/kg suelo-dia</t>
  </si>
  <si>
    <t>Humedad</t>
  </si>
  <si>
    <t xml:space="preserve">Fecha </t>
  </si>
  <si>
    <t>02-A-D1-E4</t>
  </si>
  <si>
    <t>02-A-D2-E4</t>
  </si>
  <si>
    <t>02-A-D3-E4</t>
  </si>
  <si>
    <t>02-B-D1-E4</t>
  </si>
  <si>
    <t>02-B-D2-E4</t>
  </si>
  <si>
    <t>02-C-D1-E4</t>
  </si>
  <si>
    <t>02-C-D2-E4</t>
  </si>
  <si>
    <t>02-C-D3-E4</t>
  </si>
  <si>
    <t>02-D-D1-E4</t>
  </si>
  <si>
    <t>02-D-D2-E4</t>
  </si>
  <si>
    <t>02-D-D3-E4</t>
  </si>
  <si>
    <t>01-A-D2-E4</t>
  </si>
  <si>
    <t>01-B-D1- E4</t>
  </si>
  <si>
    <t>01-B-D2-E4</t>
  </si>
  <si>
    <t>01-C-D1-E4</t>
  </si>
  <si>
    <t>01-C-D2-E4</t>
  </si>
  <si>
    <t>01-D-D1-E4</t>
  </si>
  <si>
    <t>01-D-D2-E4</t>
  </si>
  <si>
    <t>01-A-D1-E4</t>
  </si>
  <si>
    <t>Molisol</t>
  </si>
  <si>
    <t>Blanco</t>
  </si>
  <si>
    <t>g</t>
  </si>
  <si>
    <t>dias</t>
  </si>
  <si>
    <t>ml</t>
  </si>
  <si>
    <t>g/g</t>
  </si>
  <si>
    <t>-</t>
  </si>
  <si>
    <t>03-A-D1-E4</t>
  </si>
  <si>
    <t>03-A-D2-E4</t>
  </si>
  <si>
    <t>03-A-D3-E4</t>
  </si>
  <si>
    <t>03-B-D1-E4</t>
  </si>
  <si>
    <t>03-B-D2-E4</t>
  </si>
  <si>
    <t>03-B-D3-E4</t>
  </si>
  <si>
    <t>03-C-D1-E4</t>
  </si>
  <si>
    <t>03-C-D2-E4</t>
  </si>
  <si>
    <t>03-C-D3-E4</t>
  </si>
  <si>
    <t>03-D-D1-E4</t>
  </si>
  <si>
    <t>03-D-D2-E4</t>
  </si>
  <si>
    <t>03-D-D3-E4</t>
  </si>
  <si>
    <t>05-A-D1-E4</t>
  </si>
  <si>
    <t>05-A-D2-E4</t>
  </si>
  <si>
    <t>05-B-D1-E4</t>
  </si>
  <si>
    <t>05-B-D2-E4</t>
  </si>
  <si>
    <t>05-C-D1-E4</t>
  </si>
  <si>
    <t>05-C-D2-E4</t>
  </si>
  <si>
    <t>05-D-D1-E4</t>
  </si>
  <si>
    <t>05-D-D2-E4</t>
  </si>
  <si>
    <t>Molisol 1</t>
  </si>
  <si>
    <t>Molisol 2</t>
  </si>
  <si>
    <t>Blanco 1</t>
  </si>
  <si>
    <t>Blanco 2</t>
  </si>
  <si>
    <t>Humedal</t>
  </si>
  <si>
    <t>Manati</t>
  </si>
  <si>
    <t>Profundidad</t>
  </si>
  <si>
    <t>Vega Baja</t>
  </si>
  <si>
    <t>Loiza</t>
  </si>
  <si>
    <t>Humacao</t>
  </si>
  <si>
    <t>Sitio</t>
  </si>
  <si>
    <t>0-6</t>
  </si>
  <si>
    <t>6 - 10</t>
  </si>
  <si>
    <t>10 - 14</t>
  </si>
  <si>
    <t xml:space="preserve">Vega Baja </t>
  </si>
  <si>
    <t>0-4</t>
  </si>
  <si>
    <t>4 - 8</t>
  </si>
  <si>
    <t>6 - 14</t>
  </si>
  <si>
    <t>14 - 20</t>
  </si>
  <si>
    <t>6 - 12</t>
  </si>
  <si>
    <t>Arroyo</t>
  </si>
  <si>
    <t>0-3</t>
  </si>
  <si>
    <t>3 - 9</t>
  </si>
  <si>
    <t>06-A-D1-E4</t>
  </si>
  <si>
    <t>06-A-D2-E4</t>
  </si>
  <si>
    <t>06-B-D1-E4</t>
  </si>
  <si>
    <t>06-B-D2-E4</t>
  </si>
  <si>
    <t>06-C-D1-E4</t>
  </si>
  <si>
    <t>06-C-D2-E4</t>
  </si>
  <si>
    <t>06-D-D1-E4</t>
  </si>
  <si>
    <t>06-D-D2-E4</t>
  </si>
  <si>
    <t>Profundida</t>
  </si>
  <si>
    <t>S1</t>
  </si>
  <si>
    <t>S2</t>
  </si>
  <si>
    <t>S3</t>
  </si>
  <si>
    <t>S4</t>
  </si>
  <si>
    <t>S5</t>
  </si>
  <si>
    <t>S6</t>
  </si>
  <si>
    <t>Evento 4</t>
  </si>
  <si>
    <t>01-C-D1-E3</t>
  </si>
  <si>
    <t>01-D-D1-E3</t>
  </si>
  <si>
    <t>01-A-D2-E3</t>
  </si>
  <si>
    <t>01-C-D2-E3</t>
  </si>
  <si>
    <t>02-A-D1-E3</t>
  </si>
  <si>
    <t>02-B-D1-E3</t>
  </si>
  <si>
    <t>02-A-D2-E3</t>
  </si>
  <si>
    <t>02-B-D2-E3</t>
  </si>
  <si>
    <t>02-C-D2-E3</t>
  </si>
  <si>
    <t>02-A-D3-E3</t>
  </si>
  <si>
    <t>02-C-D3-E3</t>
  </si>
  <si>
    <t>02-D-D3-E3</t>
  </si>
  <si>
    <t>03-A-D1-E3</t>
  </si>
  <si>
    <t>03-B-D1-E3</t>
  </si>
  <si>
    <t>03-C-D1-E3</t>
  </si>
  <si>
    <t>03-A-D2-E3</t>
  </si>
  <si>
    <t>03-D-D2-E3</t>
  </si>
  <si>
    <t>05-A-D1-E3</t>
  </si>
  <si>
    <t>05-B-D1-E3</t>
  </si>
  <si>
    <t>05-C-D1-E3</t>
  </si>
  <si>
    <t>05-D-D1-E3</t>
  </si>
  <si>
    <t>05-A-D2-E3</t>
  </si>
  <si>
    <t>05-B-D2-E3</t>
  </si>
  <si>
    <t>05-C-D2-E3</t>
  </si>
  <si>
    <t>05-D-D2-E3</t>
  </si>
  <si>
    <t>05-B-D3-E3</t>
  </si>
  <si>
    <t>06-A-D1-E3</t>
  </si>
  <si>
    <t>06-B-D1-E3</t>
  </si>
  <si>
    <t>06-A-D2-E3</t>
  </si>
  <si>
    <t>06-B-D2-E3</t>
  </si>
  <si>
    <t>06-C-D2-E3</t>
  </si>
  <si>
    <t>06-D-D2-E3</t>
  </si>
  <si>
    <t>Evento 3</t>
  </si>
  <si>
    <t>10 - 16</t>
  </si>
  <si>
    <t>04-A-D1-E4</t>
  </si>
  <si>
    <t>04-B-D1-E4</t>
  </si>
  <si>
    <t>04-D-D1-E4</t>
  </si>
  <si>
    <t>04-A-D2-E4</t>
  </si>
  <si>
    <t>04-C-D2-E4</t>
  </si>
  <si>
    <t>04-D-D2-E4</t>
  </si>
  <si>
    <t>04-A-D3-E4</t>
  </si>
  <si>
    <t>04-B-D3-E4</t>
  </si>
  <si>
    <t>04-C-D3-E4</t>
  </si>
  <si>
    <t>04-D-D3-E4</t>
  </si>
  <si>
    <t>04-A-D1-E3</t>
  </si>
  <si>
    <t>04-B-D1-E3</t>
  </si>
  <si>
    <t>04-C-D1-E3</t>
  </si>
  <si>
    <t>04-A-D2-E3</t>
  </si>
  <si>
    <t>04-B-D2-E3</t>
  </si>
  <si>
    <t>04-C-D2-E3</t>
  </si>
  <si>
    <t>04-D-D3-E3</t>
  </si>
  <si>
    <t>07-A-D1-E2</t>
  </si>
  <si>
    <t>07-B-D1-E2</t>
  </si>
  <si>
    <t>07-C-D1-E2</t>
  </si>
  <si>
    <t>07-D-D1-E2</t>
  </si>
  <si>
    <t>07-A-D2-E2</t>
  </si>
  <si>
    <t>07-B-D2-E2</t>
  </si>
  <si>
    <t>07-C-D2-E2</t>
  </si>
  <si>
    <t>07-D-D2-E2</t>
  </si>
  <si>
    <t>08-A-D1-E2</t>
  </si>
  <si>
    <t>08-B-D1-E2</t>
  </si>
  <si>
    <t>08-C-D1-E2</t>
  </si>
  <si>
    <t>08-D-D1-E2</t>
  </si>
  <si>
    <t>08-A-D2-E2</t>
  </si>
  <si>
    <t>08-B-D2-E2</t>
  </si>
  <si>
    <t>08-C-D2-E2</t>
  </si>
  <si>
    <t>08-D-D2-E2</t>
  </si>
  <si>
    <t>09-A-D1-E2</t>
  </si>
  <si>
    <t>09-B-D1-E2</t>
  </si>
  <si>
    <t>09-C-D1-E2</t>
  </si>
  <si>
    <t>09-D-D1-E2</t>
  </si>
  <si>
    <t>09-A-D2-E2</t>
  </si>
  <si>
    <t>09-B-D2-E2</t>
  </si>
  <si>
    <t>09-C-D2-E2</t>
  </si>
  <si>
    <t>09-D-D2-E2</t>
  </si>
  <si>
    <t>10-A-D1-E2</t>
  </si>
  <si>
    <t>10-B-D1-E2</t>
  </si>
  <si>
    <t>10-C-D1-E2</t>
  </si>
  <si>
    <t>10-D-D1-E2</t>
  </si>
  <si>
    <t>10-A-D2-E2</t>
  </si>
  <si>
    <t>10-B-D2-E2</t>
  </si>
  <si>
    <t>10-C-D2-E2</t>
  </si>
  <si>
    <t>10-D-D2-E2</t>
  </si>
  <si>
    <t>11-A-D1-E2</t>
  </si>
  <si>
    <t>11-B-D1-E2</t>
  </si>
  <si>
    <t>11-C-D1-E2</t>
  </si>
  <si>
    <t>11-D-D1-E2</t>
  </si>
  <si>
    <t>11-A-D2-E2</t>
  </si>
  <si>
    <t>11-B-D2-E2</t>
  </si>
  <si>
    <t>11-C-D2-E2</t>
  </si>
  <si>
    <t>11-D-D2-E2</t>
  </si>
  <si>
    <t>Luquillo</t>
  </si>
  <si>
    <t>4 - 9</t>
  </si>
  <si>
    <t>9 - 16</t>
  </si>
  <si>
    <t>Tortuguero</t>
  </si>
  <si>
    <t>Rio Grande</t>
  </si>
  <si>
    <t>Canovanas</t>
  </si>
  <si>
    <t>12-A-D1-E2</t>
  </si>
  <si>
    <t>12-B-D1-E2</t>
  </si>
  <si>
    <t>12-C-D1-E2</t>
  </si>
  <si>
    <t>12-D-D1-E2</t>
  </si>
  <si>
    <t>12-A-D2-E2</t>
  </si>
  <si>
    <t>12-B-D2-E2</t>
  </si>
  <si>
    <t>12-C-D2-E2</t>
  </si>
  <si>
    <t>12-D-D2-E2</t>
  </si>
  <si>
    <t>12-A-D3-E2</t>
  </si>
  <si>
    <t>12-B-D3-E2</t>
  </si>
  <si>
    <t>12-C-D3-E2</t>
  </si>
  <si>
    <t>12-D-D3-E2</t>
  </si>
  <si>
    <t>07-A-D1-E3</t>
  </si>
  <si>
    <t>07-B-D1-E3</t>
  </si>
  <si>
    <t>07-C-D1-E3</t>
  </si>
  <si>
    <t>07-D-D1-E3</t>
  </si>
  <si>
    <t>07-A-D2-E3</t>
  </si>
  <si>
    <t>07-B-D2-E3</t>
  </si>
  <si>
    <t>07-C-D2-E3</t>
  </si>
  <si>
    <t>07-D-D2-E3</t>
  </si>
  <si>
    <t>08-A-D1-E3</t>
  </si>
  <si>
    <t>08-B-D1-E3</t>
  </si>
  <si>
    <t>08-D-D1-E3</t>
  </si>
  <si>
    <t>08-A-D2-E3</t>
  </si>
  <si>
    <t>08-B-D2-E3</t>
  </si>
  <si>
    <t>08-C-D2-E3</t>
  </si>
  <si>
    <t>08-D-D2-E3</t>
  </si>
  <si>
    <t>09-A-D1-E3</t>
  </si>
  <si>
    <t>09-B-D1-E3</t>
  </si>
  <si>
    <t>09-D-D1-E3</t>
  </si>
  <si>
    <t>09-A-D2-E3</t>
  </si>
  <si>
    <t>09-B-D2-E3</t>
  </si>
  <si>
    <t>09-C-D2-E3</t>
  </si>
  <si>
    <t>09-D-D2-E3</t>
  </si>
  <si>
    <t>10-A-D1-E3</t>
  </si>
  <si>
    <t>10-B-D1-E3</t>
  </si>
  <si>
    <t>10-C-D1-E3</t>
  </si>
  <si>
    <t>10-D-D1-E3</t>
  </si>
  <si>
    <t>10-A-D2-E3</t>
  </si>
  <si>
    <t>10-B-D2-E3</t>
  </si>
  <si>
    <t>10-C-D2-E3</t>
  </si>
  <si>
    <t>10-D-D2-E3</t>
  </si>
  <si>
    <t>11-A-D1-E3</t>
  </si>
  <si>
    <t>11-B-D1-E3</t>
  </si>
  <si>
    <t>11-C-D1-E3</t>
  </si>
  <si>
    <t>11-D-D1-E3</t>
  </si>
  <si>
    <t>11-A-D2-E3</t>
  </si>
  <si>
    <t>11-B-D2-E3</t>
  </si>
  <si>
    <t>11-C-D2-E3</t>
  </si>
  <si>
    <t>11-D-D2-E3</t>
  </si>
  <si>
    <t>Molsiol 2</t>
  </si>
  <si>
    <t>Blancao 1</t>
  </si>
  <si>
    <t>Lag. Cartagena</t>
  </si>
  <si>
    <t>D1</t>
  </si>
  <si>
    <t>D2</t>
  </si>
  <si>
    <t>Lag. Cratgena</t>
  </si>
  <si>
    <t>D3</t>
  </si>
  <si>
    <t>07-A-D1-E1</t>
  </si>
  <si>
    <t>07-B-D1-E1</t>
  </si>
  <si>
    <t>07-C-D1-E1</t>
  </si>
  <si>
    <t>07-D-D1-E1</t>
  </si>
  <si>
    <t>07-A-D2-E1</t>
  </si>
  <si>
    <t>07-B-D2-E1</t>
  </si>
  <si>
    <t>07-C-D2-E1</t>
  </si>
  <si>
    <t>07-D-D2-E1</t>
  </si>
  <si>
    <t>08-A-D1-E1</t>
  </si>
  <si>
    <t>08-B-D1-E1</t>
  </si>
  <si>
    <t>08-C-D1-E1</t>
  </si>
  <si>
    <t>08-D-D1-E1</t>
  </si>
  <si>
    <t>08-A-D2-E1</t>
  </si>
  <si>
    <t>08-B-D2-E1</t>
  </si>
  <si>
    <t>08-C-D2-E1</t>
  </si>
  <si>
    <t>08-D-D2-E1</t>
  </si>
  <si>
    <t>09-A-D1-E1</t>
  </si>
  <si>
    <t>09-C-D1-E1</t>
  </si>
  <si>
    <t>09-D-D1-E1</t>
  </si>
  <si>
    <t>09-A-D2-E1</t>
  </si>
  <si>
    <t>09-C-D2-E1</t>
  </si>
  <si>
    <t>09-D-D2-E1</t>
  </si>
  <si>
    <t>10-A-D1-E1</t>
  </si>
  <si>
    <t>10-B-D1-E1</t>
  </si>
  <si>
    <t>10-C-D1-E1</t>
  </si>
  <si>
    <t>10-D-D1-E1</t>
  </si>
  <si>
    <t>10-A-D2-E1</t>
  </si>
  <si>
    <t>10-B-D2-E1</t>
  </si>
  <si>
    <t>10-C-D2-E1</t>
  </si>
  <si>
    <t>10-D-D2-E1</t>
  </si>
  <si>
    <t>10-A-D3-E1</t>
  </si>
  <si>
    <t>10-B-D3-E1</t>
  </si>
  <si>
    <t>10-C-D3-E1</t>
  </si>
  <si>
    <t>10-D-D3-E1</t>
  </si>
  <si>
    <t>11-A-D1-E1</t>
  </si>
  <si>
    <t>11-B-D1-E1</t>
  </si>
  <si>
    <t>11-C-D1-E1</t>
  </si>
  <si>
    <t>11-D-D1-E1</t>
  </si>
  <si>
    <t>11-A-D2-E1</t>
  </si>
  <si>
    <t>11-B-D2-E1</t>
  </si>
  <si>
    <t>11-C-D2-E1</t>
  </si>
  <si>
    <t>11-D-D2-E1</t>
  </si>
  <si>
    <t>12-A-D1-E1</t>
  </si>
  <si>
    <t>12-C-D1-E1</t>
  </si>
  <si>
    <t>12-D-D1-E1</t>
  </si>
  <si>
    <t>12-A-D2-E1</t>
  </si>
  <si>
    <t>12-B-D2-E1</t>
  </si>
  <si>
    <t>12-C-D2-E1</t>
  </si>
  <si>
    <t>12-D-D2-E1</t>
  </si>
  <si>
    <t>12-A-D3-E1</t>
  </si>
  <si>
    <t>12-B-D3-E1</t>
  </si>
  <si>
    <t>12-C-D3-E1</t>
  </si>
  <si>
    <t>12-D-D3-E1</t>
  </si>
  <si>
    <t>Molsiol 1</t>
  </si>
  <si>
    <t>09-B-D2-E1</t>
  </si>
  <si>
    <t>PR#3</t>
  </si>
  <si>
    <t>Evento 1</t>
  </si>
  <si>
    <t>Evento 2</t>
  </si>
  <si>
    <t>S7</t>
  </si>
  <si>
    <t>S8</t>
  </si>
  <si>
    <t>S9</t>
  </si>
  <si>
    <t>S10</t>
  </si>
  <si>
    <t>S11</t>
  </si>
  <si>
    <t>S12</t>
  </si>
  <si>
    <t>07-A-D1-E4</t>
  </si>
  <si>
    <t>07-B-D1-E4</t>
  </si>
  <si>
    <t>07-C-D1-E4</t>
  </si>
  <si>
    <t>07-D-D1-E4</t>
  </si>
  <si>
    <t>07-A-D2-E4</t>
  </si>
  <si>
    <t>07-B-D2-E4</t>
  </si>
  <si>
    <t>07-C-D2-E4</t>
  </si>
  <si>
    <t>07-D-D2-E4</t>
  </si>
  <si>
    <t>08-A-D1-E4</t>
  </si>
  <si>
    <t>08-B-D1-E4</t>
  </si>
  <si>
    <t>08-C-D1-E4</t>
  </si>
  <si>
    <t>08-D-D1-E4</t>
  </si>
  <si>
    <t>08-A-D2-E4</t>
  </si>
  <si>
    <t>08-B-D2-E4</t>
  </si>
  <si>
    <t>08-C-D2-E4</t>
  </si>
  <si>
    <t>08-D-D2-E4</t>
  </si>
  <si>
    <t>09-A-D1-E4</t>
  </si>
  <si>
    <t>09-C-D1-E4</t>
  </si>
  <si>
    <t>09-D-D1-E4</t>
  </si>
  <si>
    <t>09-A-D2-E4</t>
  </si>
  <si>
    <t>09-B-D2-E4</t>
  </si>
  <si>
    <t>09-C-D2-E4</t>
  </si>
  <si>
    <t>09-D-D2-E4</t>
  </si>
  <si>
    <t>10-A-D1-E4</t>
  </si>
  <si>
    <t>10-B-D1-E4</t>
  </si>
  <si>
    <t>10-C-D1-E4</t>
  </si>
  <si>
    <t>10-D-D1-E4</t>
  </si>
  <si>
    <t>10-A-D2-E4</t>
  </si>
  <si>
    <t>10-B-D2-E4</t>
  </si>
  <si>
    <t>10-C-D2-E4</t>
  </si>
  <si>
    <t>10-D-D2-E4</t>
  </si>
  <si>
    <t>11-A-D1-E4</t>
  </si>
  <si>
    <t>11-B-D1-E4</t>
  </si>
  <si>
    <t>11-C-D1-E4</t>
  </si>
  <si>
    <t>11-D-D1-E4</t>
  </si>
  <si>
    <t>11-A-D2-E4</t>
  </si>
  <si>
    <t>11-B-D2-E4</t>
  </si>
  <si>
    <t>11-C-D2-E4</t>
  </si>
  <si>
    <t>11-D-D2-E4</t>
  </si>
  <si>
    <t>09-B-D1-E4</t>
  </si>
  <si>
    <t>Peso muestra corregido</t>
  </si>
  <si>
    <t>mgCO2-C/kg suelo-dia Fact 22</t>
  </si>
  <si>
    <t>mgCO2-C/kg suelo-dia Fact 6</t>
  </si>
  <si>
    <t>12-A-D1-E4</t>
  </si>
  <si>
    <t>12-B-D1-E4</t>
  </si>
  <si>
    <t>12-C-D1-E4</t>
  </si>
  <si>
    <t>12-D-D1-E4</t>
  </si>
  <si>
    <t>12-A-D2-E4</t>
  </si>
  <si>
    <t>12-B-D2-E4</t>
  </si>
  <si>
    <t>12-C-D2-E4</t>
  </si>
  <si>
    <t>12-D-D2-E4</t>
  </si>
  <si>
    <t>12-A-D1-E3</t>
  </si>
  <si>
    <t>12-B-D1-E3</t>
  </si>
  <si>
    <t>12-C-D1-E3</t>
  </si>
  <si>
    <t>12-D-D1-E3</t>
  </si>
  <si>
    <t>12-A-D2-E3</t>
  </si>
  <si>
    <t>12-B-D2-E3</t>
  </si>
  <si>
    <t>12-C-D2-E3</t>
  </si>
  <si>
    <t>12-D-D2-E3</t>
  </si>
  <si>
    <t xml:space="preserve">HCl </t>
  </si>
  <si>
    <t>Tasa Respiracion - Promedio</t>
  </si>
  <si>
    <t>Tasa Respiracion (Factor 22)</t>
  </si>
  <si>
    <t>Tasa Respiracion (Factor 6)</t>
  </si>
  <si>
    <t>Analyst - Eliana A. Mosquera Perez</t>
  </si>
  <si>
    <t>Laboratory - Dr. Sotomayor</t>
  </si>
  <si>
    <t>Ensayo Respiracion del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</si>
</sst>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49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 - Evento 3 Humedales de Referencia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Referencia'!$K$2</c:f>
              <c:strCache>
                <c:ptCount val="1"/>
                <c:pt idx="0">
                  <c:v>mgCO2-C/kg suelo-dia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2D-43A4-891F-706D3C48A8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2D-43A4-891F-706D3C48A82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2D-43A4-891F-706D3C48A82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F2D-43A4-891F-706D3C48A82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2D-43A4-891F-706D3C48A82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2D-43A4-891F-706D3C48A82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2D-43A4-891F-706D3C48A82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2D-43A4-891F-706D3C48A82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2D-43A4-891F-706D3C48A82B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EB4-4615-94F7-59322308E8E9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EB4-4615-94F7-59322308E8E9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EB4-4615-94F7-59322308E8E9}"/>
              </c:ext>
            </c:extLst>
          </c:dPt>
          <c:cat>
            <c:multiLvlStrRef>
              <c:f>'Evento 3 Referencia'!$I$3:$J$17</c:f>
              <c:multiLvlStrCache>
                <c:ptCount val="15"/>
                <c:lvl>
                  <c:pt idx="0">
                    <c:v>0-6</c:v>
                  </c:pt>
                  <c:pt idx="1">
                    <c:v>6 - 10</c:v>
                  </c:pt>
                  <c:pt idx="2">
                    <c:v>10 - 14</c:v>
                  </c:pt>
                  <c:pt idx="3">
                    <c:v>0-4</c:v>
                  </c:pt>
                  <c:pt idx="4">
                    <c:v>4 - 8</c:v>
                  </c:pt>
                  <c:pt idx="5">
                    <c:v>0-6</c:v>
                  </c:pt>
                  <c:pt idx="6">
                    <c:v>6 - 14</c:v>
                  </c:pt>
                  <c:pt idx="7">
                    <c:v>0-6</c:v>
                  </c:pt>
                  <c:pt idx="8">
                    <c:v>6 - 12</c:v>
                  </c:pt>
                  <c:pt idx="9">
                    <c:v>10 - 16</c:v>
                  </c:pt>
                  <c:pt idx="10">
                    <c:v>0-3</c:v>
                  </c:pt>
                  <c:pt idx="11">
                    <c:v>3 - 9</c:v>
                  </c:pt>
                  <c:pt idx="12">
                    <c:v>0-4</c:v>
                  </c:pt>
                  <c:pt idx="13">
                    <c:v>4 - 9</c:v>
                  </c:pt>
                  <c:pt idx="14">
                    <c:v>9 - 16</c:v>
                  </c:pt>
                </c:lvl>
                <c:lvl>
                  <c:pt idx="0">
                    <c:v>Manati</c:v>
                  </c:pt>
                  <c:pt idx="3">
                    <c:v>Vega Baja </c:v>
                  </c:pt>
                  <c:pt idx="5">
                    <c:v>Loiza</c:v>
                  </c:pt>
                  <c:pt idx="7">
                    <c:v>Humacao</c:v>
                  </c:pt>
                  <c:pt idx="10">
                    <c:v>Arroyo</c:v>
                  </c:pt>
                  <c:pt idx="12">
                    <c:v>Luquillo</c:v>
                  </c:pt>
                </c:lvl>
              </c:multiLvlStrCache>
            </c:multiLvlStrRef>
          </c:cat>
          <c:val>
            <c:numRef>
              <c:f>'Evento 3 Referencia'!$K$3:$K$17</c:f>
              <c:numCache>
                <c:formatCode>0.00</c:formatCode>
                <c:ptCount val="15"/>
                <c:pt idx="0">
                  <c:v>17.105107115365655</c:v>
                </c:pt>
                <c:pt idx="1">
                  <c:v>28.504123697156519</c:v>
                </c:pt>
                <c:pt idx="2">
                  <c:v>29.026220687486802</c:v>
                </c:pt>
                <c:pt idx="3">
                  <c:v>57.395591940722682</c:v>
                </c:pt>
                <c:pt idx="4">
                  <c:v>67.738462702901032</c:v>
                </c:pt>
                <c:pt idx="5">
                  <c:v>20.021093701198723</c:v>
                </c:pt>
                <c:pt idx="6">
                  <c:v>27.180654323935947</c:v>
                </c:pt>
                <c:pt idx="7">
                  <c:v>19.391062561326009</c:v>
                </c:pt>
                <c:pt idx="8">
                  <c:v>11.89721260134656</c:v>
                </c:pt>
                <c:pt idx="9">
                  <c:v>11.418749999999958</c:v>
                </c:pt>
                <c:pt idx="10">
                  <c:v>14.148774499116932</c:v>
                </c:pt>
                <c:pt idx="11">
                  <c:v>7.5497452351006791</c:v>
                </c:pt>
                <c:pt idx="12">
                  <c:v>16.089529186646303</c:v>
                </c:pt>
                <c:pt idx="13">
                  <c:v>9.3698409709237342</c:v>
                </c:pt>
                <c:pt idx="14">
                  <c:v>5.606637886375391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D-43A4-891F-706D3C48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8304"/>
        <c:axId val="81709968"/>
      </c:barChart>
      <c:catAx>
        <c:axId val="817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968"/>
        <c:crosses val="autoZero"/>
        <c:auto val="1"/>
        <c:lblAlgn val="ctr"/>
        <c:lblOffset val="100"/>
        <c:noMultiLvlLbl val="0"/>
      </c:catAx>
      <c:valAx>
        <c:axId val="81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mgCO2-C/kg</a:t>
                </a:r>
                <a:r>
                  <a:rPr lang="en-US" baseline="0"/>
                  <a:t> suelo seco-dia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Respiracion- Evento 4 Humedales de Referencia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4 Referencia'!$L$2</c:f>
              <c:strCache>
                <c:ptCount val="1"/>
                <c:pt idx="0">
                  <c:v>mgCO2-C/kg suelo-dia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98-4074-B06B-542C3530796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98-4074-B06B-542C353079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98-4074-B06B-542C3530796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98-4074-B06B-542C3530796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98-4074-B06B-542C3530796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98-4074-B06B-542C3530796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E98-4074-B06B-542C3530796F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32-4B7C-A844-08F01CA75A67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D32-4B7C-A844-08F01CA75A67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D32-4B7C-A844-08F01CA75A67}"/>
              </c:ext>
            </c:extLst>
          </c:dPt>
          <c:cat>
            <c:multiLvlStrRef>
              <c:f>'Evento 4 Referencia'!$J$3:$K$17</c:f>
              <c:multiLvlStrCache>
                <c:ptCount val="15"/>
                <c:lvl>
                  <c:pt idx="0">
                    <c:v>0-6</c:v>
                  </c:pt>
                  <c:pt idx="1">
                    <c:v>6 - 10</c:v>
                  </c:pt>
                  <c:pt idx="2">
                    <c:v>10 - 14</c:v>
                  </c:pt>
                  <c:pt idx="3">
                    <c:v>0-4</c:v>
                  </c:pt>
                  <c:pt idx="4">
                    <c:v>4 - 8</c:v>
                  </c:pt>
                  <c:pt idx="5">
                    <c:v>0-6</c:v>
                  </c:pt>
                  <c:pt idx="6">
                    <c:v>6 - 14</c:v>
                  </c:pt>
                  <c:pt idx="7">
                    <c:v>14 - 20</c:v>
                  </c:pt>
                  <c:pt idx="8">
                    <c:v>0-6</c:v>
                  </c:pt>
                  <c:pt idx="9">
                    <c:v>6 - 12</c:v>
                  </c:pt>
                  <c:pt idx="10">
                    <c:v>0-3</c:v>
                  </c:pt>
                  <c:pt idx="11">
                    <c:v>3 - 9</c:v>
                  </c:pt>
                  <c:pt idx="12">
                    <c:v>0-4</c:v>
                  </c:pt>
                  <c:pt idx="13">
                    <c:v>4 - 9</c:v>
                  </c:pt>
                  <c:pt idx="14">
                    <c:v>9 - 16</c:v>
                  </c:pt>
                </c:lvl>
                <c:lvl>
                  <c:pt idx="0">
                    <c:v>Manati</c:v>
                  </c:pt>
                  <c:pt idx="3">
                    <c:v>Vega Baja </c:v>
                  </c:pt>
                  <c:pt idx="5">
                    <c:v>Loiza</c:v>
                  </c:pt>
                  <c:pt idx="8">
                    <c:v>Humacao</c:v>
                  </c:pt>
                  <c:pt idx="10">
                    <c:v>Arroyo</c:v>
                  </c:pt>
                  <c:pt idx="12">
                    <c:v>Luquillo</c:v>
                  </c:pt>
                </c:lvl>
              </c:multiLvlStrCache>
            </c:multiLvlStrRef>
          </c:cat>
          <c:val>
            <c:numRef>
              <c:f>'Evento 4 Referencia'!$L$3:$L$17</c:f>
              <c:numCache>
                <c:formatCode>0.00</c:formatCode>
                <c:ptCount val="15"/>
                <c:pt idx="0">
                  <c:v>22.605471822505478</c:v>
                </c:pt>
                <c:pt idx="1">
                  <c:v>29.796112554712426</c:v>
                </c:pt>
                <c:pt idx="2">
                  <c:v>24.256582488709324</c:v>
                </c:pt>
                <c:pt idx="3">
                  <c:v>15.568566897213184</c:v>
                </c:pt>
                <c:pt idx="4">
                  <c:v>29.607657480178453</c:v>
                </c:pt>
                <c:pt idx="5">
                  <c:v>39.833890274077973</c:v>
                </c:pt>
                <c:pt idx="6">
                  <c:v>9.1067313925841127</c:v>
                </c:pt>
                <c:pt idx="7">
                  <c:v>6.5910856622489886</c:v>
                </c:pt>
                <c:pt idx="8">
                  <c:v>39.009508085332378</c:v>
                </c:pt>
                <c:pt idx="9">
                  <c:v>4.4705088844951426</c:v>
                </c:pt>
                <c:pt idx="10">
                  <c:v>3.9989671927986277</c:v>
                </c:pt>
                <c:pt idx="11">
                  <c:v>8.2159665688925241</c:v>
                </c:pt>
                <c:pt idx="12">
                  <c:v>27.297176502838685</c:v>
                </c:pt>
                <c:pt idx="13">
                  <c:v>15.385854337974884</c:v>
                </c:pt>
                <c:pt idx="14">
                  <c:v>10.020487120104933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8-4074-B06B-542C3530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88703"/>
        <c:axId val="1775089951"/>
      </c:barChart>
      <c:catAx>
        <c:axId val="177508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89951"/>
        <c:crosses val="autoZero"/>
        <c:auto val="1"/>
        <c:lblAlgn val="ctr"/>
        <c:lblOffset val="100"/>
        <c:noMultiLvlLbl val="0"/>
      </c:catAx>
      <c:valAx>
        <c:axId val="17750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mgCO2-C/</a:t>
                </a:r>
                <a:r>
                  <a:rPr lang="en-US" baseline="0"/>
                  <a:t> kg suelo seo-dia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 - Evento 1 Humedales Impactados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1 Impactado'!$K$2</c:f>
              <c:strCache>
                <c:ptCount val="1"/>
                <c:pt idx="0">
                  <c:v>mgCO2-C/kg suelo-dia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55-4919-8D8B-528FDFFF7D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F55-4919-8D8B-528FDFFF7D62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55-4919-8D8B-528FDFFF7D6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F55-4919-8D8B-528FDFFF7D6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55-4919-8D8B-528FDFFF7D6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F55-4919-8D8B-528FDFFF7D6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F55-4919-8D8B-528FDFFF7D62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F55-4919-8D8B-528FDFFF7D62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F55-4919-8D8B-528FDFFF7D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F55-4919-8D8B-528FDFFF7D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F55-4919-8D8B-528FDFFF7D6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F55-4919-8D8B-528FDFFF7D62}"/>
              </c:ext>
            </c:extLst>
          </c:dPt>
          <c:cat>
            <c:multiLvlStrRef>
              <c:f>'Evento 1 Impactado'!$I$3:$J$16</c:f>
              <c:multiLvlStrCache>
                <c:ptCount val="14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D3</c:v>
                  </c:pt>
                  <c:pt idx="9">
                    <c:v>D1</c:v>
                  </c:pt>
                  <c:pt idx="10">
                    <c:v>D2</c:v>
                  </c:pt>
                  <c:pt idx="11">
                    <c:v>D1</c:v>
                  </c:pt>
                  <c:pt idx="12">
                    <c:v>D2</c:v>
                  </c:pt>
                  <c:pt idx="13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9">
                    <c:v>Luquillo</c:v>
                  </c:pt>
                  <c:pt idx="11">
                    <c:v>Lag. Cratgena</c:v>
                  </c:pt>
                </c:lvl>
              </c:multiLvlStrCache>
            </c:multiLvlStrRef>
          </c:cat>
          <c:val>
            <c:numRef>
              <c:f>'Evento 1 Impactado'!$K$3:$K$16</c:f>
              <c:numCache>
                <c:formatCode>0.00</c:formatCode>
                <c:ptCount val="14"/>
                <c:pt idx="0">
                  <c:v>45.530391590301384</c:v>
                </c:pt>
                <c:pt idx="1">
                  <c:v>15.347316093394472</c:v>
                </c:pt>
                <c:pt idx="2">
                  <c:v>45.072011463135681</c:v>
                </c:pt>
                <c:pt idx="3">
                  <c:v>10.707467460319926</c:v>
                </c:pt>
                <c:pt idx="4">
                  <c:v>40.02719371830414</c:v>
                </c:pt>
                <c:pt idx="5">
                  <c:v>9.1445377809678519</c:v>
                </c:pt>
                <c:pt idx="6">
                  <c:v>25.666695549053138</c:v>
                </c:pt>
                <c:pt idx="7">
                  <c:v>11.216563245203153</c:v>
                </c:pt>
                <c:pt idx="8">
                  <c:v>11.149456139327008</c:v>
                </c:pt>
                <c:pt idx="9">
                  <c:v>37.112538063292028</c:v>
                </c:pt>
                <c:pt idx="10">
                  <c:v>23.256764996151592</c:v>
                </c:pt>
                <c:pt idx="11">
                  <c:v>38.270642353935074</c:v>
                </c:pt>
                <c:pt idx="12">
                  <c:v>18.731337420435729</c:v>
                </c:pt>
                <c:pt idx="13">
                  <c:v>8.6509053869888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5-4919-8D8B-528FDFFF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24032"/>
        <c:axId val="1724927360"/>
      </c:barChart>
      <c:catAx>
        <c:axId val="17249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7360"/>
        <c:crosses val="autoZero"/>
        <c:auto val="1"/>
        <c:lblAlgn val="ctr"/>
        <c:lblOffset val="100"/>
        <c:noMultiLvlLbl val="0"/>
      </c:catAx>
      <c:valAx>
        <c:axId val="1724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Respiracion- Evento 2 Humedales Impactados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2 Impactados'!$K$2</c:f>
              <c:strCache>
                <c:ptCount val="1"/>
                <c:pt idx="0">
                  <c:v>mgCO2-C/kg suelo-dia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1F-4E94-9AD9-237C55639B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1F-4E94-9AD9-237C55639B7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1F-4E94-9AD9-237C55639B7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1F-4E94-9AD9-237C55639B7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1F-4E94-9AD9-237C55639B7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1F-4E94-9AD9-237C55639B76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1F-4E94-9AD9-237C55639B76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1F-4E94-9AD9-237C55639B7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71F-4E94-9AD9-237C55639B7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71F-4E94-9AD9-237C55639B7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1F-4E94-9AD9-237C55639B76}"/>
              </c:ext>
            </c:extLst>
          </c:dPt>
          <c:cat>
            <c:multiLvlStrRef>
              <c:f>'Evento 2 Impactados'!$I$3:$J$15</c:f>
              <c:multiLvlStrCache>
                <c:ptCount val="13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  <c:pt idx="12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Luquillo</c:v>
                  </c:pt>
                  <c:pt idx="10">
                    <c:v>Lag. Cratgena</c:v>
                  </c:pt>
                </c:lvl>
              </c:multiLvlStrCache>
            </c:multiLvlStrRef>
          </c:cat>
          <c:val>
            <c:numRef>
              <c:f>'Evento 2 Impactados'!$K$3:$K$15</c:f>
              <c:numCache>
                <c:formatCode>0.00</c:formatCode>
                <c:ptCount val="13"/>
                <c:pt idx="0">
                  <c:v>34.045976701611728</c:v>
                </c:pt>
                <c:pt idx="1">
                  <c:v>14.104302280028437</c:v>
                </c:pt>
                <c:pt idx="2">
                  <c:v>15.377248057029135</c:v>
                </c:pt>
                <c:pt idx="3">
                  <c:v>7.2938558968757663</c:v>
                </c:pt>
                <c:pt idx="4">
                  <c:v>36.345117110935682</c:v>
                </c:pt>
                <c:pt idx="5">
                  <c:v>2.901907441807877</c:v>
                </c:pt>
                <c:pt idx="6">
                  <c:v>16.538338361501598</c:v>
                </c:pt>
                <c:pt idx="7">
                  <c:v>2.8237819845583578</c:v>
                </c:pt>
                <c:pt idx="8">
                  <c:v>40.159280857690348</c:v>
                </c:pt>
                <c:pt idx="9">
                  <c:v>7.3221044222785441</c:v>
                </c:pt>
                <c:pt idx="10">
                  <c:v>13.61285822023043</c:v>
                </c:pt>
                <c:pt idx="11">
                  <c:v>9.0052275276771798</c:v>
                </c:pt>
                <c:pt idx="12">
                  <c:v>6.7380280695573367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E94-9AD9-237C5563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39119"/>
        <c:axId val="772144111"/>
      </c:barChart>
      <c:catAx>
        <c:axId val="7721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44111"/>
        <c:crosses val="autoZero"/>
        <c:auto val="1"/>
        <c:lblAlgn val="ctr"/>
        <c:lblOffset val="100"/>
        <c:noMultiLvlLbl val="0"/>
      </c:catAx>
      <c:valAx>
        <c:axId val="7721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MGco2-c/kg</a:t>
                </a:r>
                <a:r>
                  <a:rPr lang="en-US" baseline="0"/>
                  <a:t> suelo seco -dia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Respiracion- Evento 3 Humedales Impactados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Impactados'!$K$2</c:f>
              <c:strCache>
                <c:ptCount val="1"/>
                <c:pt idx="0">
                  <c:v>mgCO2-C/kg suelo-dia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E-4280-B792-2E299762D2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5E-4280-B792-2E299762D272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5E-4280-B792-2E299762D27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5E-4280-B792-2E299762D27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5E-4280-B792-2E299762D27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5E-4280-B792-2E299762D272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55E-4280-B792-2E299762D272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55E-4280-B792-2E299762D27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EF-4CDF-9AC1-C117FF2465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EF-4CDF-9AC1-C117FF246575}"/>
              </c:ext>
            </c:extLst>
          </c:dPt>
          <c:cat>
            <c:multiLvlStrRef>
              <c:f>'Evento 3 Impactados'!$I$3:$J$14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Luquillo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3 Impactados'!$K$3:$K$14</c:f>
              <c:numCache>
                <c:formatCode>0.00</c:formatCode>
                <c:ptCount val="12"/>
                <c:pt idx="0">
                  <c:v>48.712522841524795</c:v>
                </c:pt>
                <c:pt idx="1">
                  <c:v>22.626369510532133</c:v>
                </c:pt>
                <c:pt idx="2">
                  <c:v>14.819836222992587</c:v>
                </c:pt>
                <c:pt idx="3">
                  <c:v>2.9168721761504686</c:v>
                </c:pt>
                <c:pt idx="4">
                  <c:v>42.079163137586427</c:v>
                </c:pt>
                <c:pt idx="5">
                  <c:v>19.374590527740821</c:v>
                </c:pt>
                <c:pt idx="6">
                  <c:v>41.98283860477229</c:v>
                </c:pt>
                <c:pt idx="7">
                  <c:v>15.203888757755063</c:v>
                </c:pt>
                <c:pt idx="8">
                  <c:v>48.641221338723099</c:v>
                </c:pt>
                <c:pt idx="9">
                  <c:v>8.8749480799815483</c:v>
                </c:pt>
                <c:pt idx="10">
                  <c:v>70.954674988868646</c:v>
                </c:pt>
                <c:pt idx="11">
                  <c:v>39.558549896049911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E-4280-B792-2E299762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89167"/>
        <c:axId val="657992079"/>
      </c:barChart>
      <c:catAx>
        <c:axId val="6579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2079"/>
        <c:crosses val="autoZero"/>
        <c:auto val="1"/>
        <c:lblAlgn val="ctr"/>
        <c:lblOffset val="100"/>
        <c:noMultiLvlLbl val="0"/>
      </c:catAx>
      <c:valAx>
        <c:axId val="6579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mgCO2-C/kg</a:t>
                </a:r>
                <a:r>
                  <a:rPr lang="en-US" baseline="0"/>
                  <a:t> suelo seco -dia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Respiracion- Evento 4 Humedales Impactados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14-4F73-9CEC-2F4B6F9216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14-4F73-9CEC-2F4B6F9216E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14-4F73-9CEC-2F4B6F9216E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314-4F73-9CEC-2F4B6F9216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314-4F73-9CEC-2F4B6F9216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14-4F73-9CEC-2F4B6F9216E4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14-4F73-9CEC-2F4B6F9216E4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14-4F73-9CEC-2F4B6F9216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CB1-4707-BB3A-149FFC6905A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B1-4707-BB3A-149FFC6905A5}"/>
              </c:ext>
            </c:extLst>
          </c:dPt>
          <c:cat>
            <c:multiLvlStrRef>
              <c:f>'Evento 4 Impactados'!$I$3:$J$14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Luquillo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4 Impactados'!$K$3:$K$14</c:f>
              <c:numCache>
                <c:formatCode>0.00</c:formatCode>
                <c:ptCount val="12"/>
                <c:pt idx="0">
                  <c:v>54.391311690934558</c:v>
                </c:pt>
                <c:pt idx="1">
                  <c:v>26.608558806111667</c:v>
                </c:pt>
                <c:pt idx="2">
                  <c:v>27.696527063468686</c:v>
                </c:pt>
                <c:pt idx="3">
                  <c:v>6.7391032697262734</c:v>
                </c:pt>
                <c:pt idx="4">
                  <c:v>42.34563957069679</c:v>
                </c:pt>
                <c:pt idx="5">
                  <c:v>3.652050438181218</c:v>
                </c:pt>
                <c:pt idx="6">
                  <c:v>29.592712106362676</c:v>
                </c:pt>
                <c:pt idx="7">
                  <c:v>7.5715997504697921</c:v>
                </c:pt>
                <c:pt idx="8">
                  <c:v>49.611261505925668</c:v>
                </c:pt>
                <c:pt idx="9">
                  <c:v>11.194826664112718</c:v>
                </c:pt>
                <c:pt idx="10">
                  <c:v>72.284820078216057</c:v>
                </c:pt>
                <c:pt idx="11">
                  <c:v>45.466584676018698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4-4F73-9CEC-2F4B6F92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734383"/>
        <c:axId val="1149725647"/>
      </c:barChart>
      <c:catAx>
        <c:axId val="114973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5647"/>
        <c:crosses val="autoZero"/>
        <c:auto val="1"/>
        <c:lblAlgn val="ctr"/>
        <c:lblOffset val="100"/>
        <c:noMultiLvlLbl val="0"/>
      </c:catAx>
      <c:valAx>
        <c:axId val="11497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mgC/kg</a:t>
                </a:r>
                <a:r>
                  <a:rPr lang="en-US" baseline="0"/>
                  <a:t> suelo seco -dia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261256</xdr:colOff>
      <xdr:row>2</xdr:row>
      <xdr:rowOff>31296</xdr:rowOff>
    </xdr:from>
    <xdr:to>
      <xdr:col>20</xdr:col>
      <xdr:colOff>421821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554180</xdr:colOff>
      <xdr:row>0</xdr:row>
      <xdr:rowOff>299604</xdr:rowOff>
    </xdr:from>
    <xdr:to>
      <xdr:col>21</xdr:col>
      <xdr:colOff>345281</xdr:colOff>
      <xdr:row>19</xdr:row>
      <xdr:rowOff>35719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161925</xdr:rowOff>
    </xdr:from>
    <xdr:to>
      <xdr:col>22</xdr:col>
      <xdr:colOff>297656</xdr:colOff>
      <xdr:row>19</xdr:row>
      <xdr:rowOff>35719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176892</xdr:colOff>
      <xdr:row>0</xdr:row>
      <xdr:rowOff>451756</xdr:rowOff>
    </xdr:from>
    <xdr:to>
      <xdr:col>22</xdr:col>
      <xdr:colOff>721177</xdr:colOff>
      <xdr:row>21</xdr:row>
      <xdr:rowOff>54429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500061</xdr:colOff>
      <xdr:row>2</xdr:row>
      <xdr:rowOff>21431</xdr:rowOff>
    </xdr:from>
    <xdr:to>
      <xdr:col>20</xdr:col>
      <xdr:colOff>750094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0</xdr:row>
      <xdr:rowOff>533400</xdr:rowOff>
    </xdr:from>
    <xdr:to>
      <xdr:col>20</xdr:col>
      <xdr:colOff>238125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11.28515625" customWidth="1"/>
    <col min="2" max="2" width="12" bestFit="1" customWidth="1"/>
    <col min="3" max="3" width="14" style="3" customWidth="1"/>
    <col min="4" max="4" width="14" customWidth="1"/>
    <col min="5" max="5" width="18.28515625" customWidth="1"/>
    <col min="8" max="8" width="15.7109375" bestFit="1" customWidth="1"/>
    <col min="9" max="9" width="15.7109375" customWidth="1"/>
  </cols>
  <sheetData>
    <row r="1" spans="1:9" x14ac:dyDescent="0.25">
      <c r="A1" s="26" t="s">
        <v>372</v>
      </c>
      <c r="B1" s="26"/>
      <c r="C1"/>
    </row>
    <row r="2" spans="1:9" x14ac:dyDescent="0.25">
      <c r="A2" s="26" t="s">
        <v>373</v>
      </c>
      <c r="B2" s="26"/>
      <c r="C2"/>
    </row>
    <row r="3" spans="1:9" x14ac:dyDescent="0.25">
      <c r="A3" s="27" t="s">
        <v>374</v>
      </c>
      <c r="B3" s="26"/>
      <c r="C3"/>
    </row>
    <row r="5" spans="1:9" ht="45" x14ac:dyDescent="0.25">
      <c r="A5" s="6" t="s">
        <v>5</v>
      </c>
      <c r="B5" s="6" t="s">
        <v>0</v>
      </c>
      <c r="C5" s="9" t="s">
        <v>1</v>
      </c>
      <c r="D5" s="7" t="s">
        <v>349</v>
      </c>
      <c r="E5" s="6" t="s">
        <v>2</v>
      </c>
      <c r="F5" s="6" t="s">
        <v>368</v>
      </c>
      <c r="G5" s="6" t="s">
        <v>4</v>
      </c>
      <c r="H5" s="7" t="s">
        <v>350</v>
      </c>
      <c r="I5" s="7" t="s">
        <v>351</v>
      </c>
    </row>
    <row r="6" spans="1:9" x14ac:dyDescent="0.25">
      <c r="A6" s="6"/>
      <c r="B6" s="6"/>
      <c r="C6" s="9" t="s">
        <v>27</v>
      </c>
      <c r="D6" s="6" t="s">
        <v>27</v>
      </c>
      <c r="E6" s="6" t="s">
        <v>28</v>
      </c>
      <c r="F6" s="6" t="s">
        <v>29</v>
      </c>
      <c r="G6" s="6" t="s">
        <v>30</v>
      </c>
      <c r="H6" s="8" t="s">
        <v>31</v>
      </c>
    </row>
    <row r="7" spans="1:9" x14ac:dyDescent="0.25">
      <c r="A7" s="2">
        <v>44704</v>
      </c>
      <c r="B7" t="s">
        <v>6</v>
      </c>
      <c r="C7" s="3">
        <v>20.000800000000002</v>
      </c>
      <c r="D7" s="4">
        <f>C7/(1+G7)</f>
        <v>17.460152432756729</v>
      </c>
      <c r="E7" s="3">
        <v>3</v>
      </c>
      <c r="F7" s="3">
        <v>16.8</v>
      </c>
      <c r="G7" s="5">
        <v>0.14551119052527872</v>
      </c>
      <c r="H7" s="5">
        <f>((F$50-F7)*0.09*22)/(D7/1000)</f>
        <v>56.700535909564906</v>
      </c>
      <c r="I7" s="5">
        <f>((F$50-F7)*0.09*6)/(D7/1000)</f>
        <v>15.46378252079043</v>
      </c>
    </row>
    <row r="8" spans="1:9" x14ac:dyDescent="0.25">
      <c r="A8" s="2">
        <v>44704</v>
      </c>
      <c r="B8" t="s">
        <v>7</v>
      </c>
      <c r="C8" s="3">
        <v>20.000900000000001</v>
      </c>
      <c r="D8" s="4">
        <f t="shared" ref="D8:D71" si="0">C8/(1+G8)</f>
        <v>17.696534563926168</v>
      </c>
      <c r="E8" s="3">
        <v>3</v>
      </c>
      <c r="F8" s="3">
        <v>16.3</v>
      </c>
      <c r="G8" s="5">
        <v>0.13021563220469243</v>
      </c>
      <c r="H8" s="5">
        <f t="shared" ref="H8:H26" si="1">((F$50-F8)*0.09*22)/(D8/1000)</f>
        <v>111.88631270419285</v>
      </c>
      <c r="I8" s="5">
        <f t="shared" ref="I8:I26" si="2">((F$50-F8)*0.09*6)/(D8/1000)</f>
        <v>30.514448919325325</v>
      </c>
    </row>
    <row r="9" spans="1:9" x14ac:dyDescent="0.25">
      <c r="A9" s="2">
        <v>44704</v>
      </c>
      <c r="B9" t="s">
        <v>8</v>
      </c>
      <c r="C9" s="3">
        <v>20.000299999999999</v>
      </c>
      <c r="D9" s="4">
        <f t="shared" si="0"/>
        <v>16.612788385563341</v>
      </c>
      <c r="E9" s="3">
        <v>3</v>
      </c>
      <c r="F9" s="3">
        <v>16.5</v>
      </c>
      <c r="G9" s="5">
        <v>0.20390987568230476</v>
      </c>
      <c r="H9" s="5">
        <f t="shared" si="1"/>
        <v>95.348231930559663</v>
      </c>
      <c r="I9" s="5">
        <f t="shared" si="2"/>
        <v>26.004063253788999</v>
      </c>
    </row>
    <row r="10" spans="1:9" x14ac:dyDescent="0.25">
      <c r="A10" s="2">
        <v>44704</v>
      </c>
      <c r="B10" t="s">
        <v>9</v>
      </c>
      <c r="C10" s="3">
        <v>20.000699999999998</v>
      </c>
      <c r="D10" s="4">
        <f t="shared" si="0"/>
        <v>17.363218682505394</v>
      </c>
      <c r="E10" s="3">
        <v>3</v>
      </c>
      <c r="F10" s="3">
        <v>15.8</v>
      </c>
      <c r="G10" s="5">
        <v>0.1519004837595026</v>
      </c>
      <c r="H10" s="5">
        <f t="shared" si="1"/>
        <v>171.05123504505957</v>
      </c>
      <c r="I10" s="5">
        <f t="shared" si="2"/>
        <v>46.650336830470792</v>
      </c>
    </row>
    <row r="11" spans="1:9" x14ac:dyDescent="0.25">
      <c r="A11" s="2">
        <v>44704</v>
      </c>
      <c r="B11" t="s">
        <v>10</v>
      </c>
      <c r="C11" s="3">
        <v>20.001000000000001</v>
      </c>
      <c r="D11" s="4">
        <f t="shared" si="0"/>
        <v>17.936509658068385</v>
      </c>
      <c r="E11" s="3">
        <v>3</v>
      </c>
      <c r="F11" s="3">
        <v>16</v>
      </c>
      <c r="G11" s="5">
        <v>0.11509989297181601</v>
      </c>
      <c r="H11" s="5">
        <f t="shared" si="1"/>
        <v>143.50618091642696</v>
      </c>
      <c r="I11" s="5">
        <f t="shared" si="2"/>
        <v>39.138049340843722</v>
      </c>
    </row>
    <row r="12" spans="1:9" x14ac:dyDescent="0.25">
      <c r="A12" s="2">
        <v>44698</v>
      </c>
      <c r="B12" t="s">
        <v>11</v>
      </c>
      <c r="C12" s="3">
        <v>20.000900000000001</v>
      </c>
      <c r="D12" s="4">
        <f t="shared" si="0"/>
        <v>17.503587626000002</v>
      </c>
      <c r="E12" s="3">
        <v>3</v>
      </c>
      <c r="F12" s="3">
        <v>16.8</v>
      </c>
      <c r="G12" s="5">
        <v>0.14267431496674815</v>
      </c>
      <c r="H12" s="5">
        <f t="shared" si="1"/>
        <v>56.559833398351103</v>
      </c>
      <c r="I12" s="5">
        <f t="shared" si="2"/>
        <v>15.42540910864121</v>
      </c>
    </row>
    <row r="13" spans="1:9" x14ac:dyDescent="0.25">
      <c r="A13" s="2">
        <v>44698</v>
      </c>
      <c r="B13" t="s">
        <v>12</v>
      </c>
      <c r="C13" s="3">
        <v>20.0002</v>
      </c>
      <c r="D13" s="4">
        <f t="shared" si="0"/>
        <v>17.946795481355597</v>
      </c>
      <c r="E13" s="3">
        <v>3</v>
      </c>
      <c r="F13" s="3">
        <v>16.399999999999999</v>
      </c>
      <c r="G13" s="5">
        <v>0.114416221033868</v>
      </c>
      <c r="H13" s="5">
        <f t="shared" si="1"/>
        <v>99.293492359194261</v>
      </c>
      <c r="I13" s="5">
        <f t="shared" si="2"/>
        <v>27.080043370689346</v>
      </c>
    </row>
    <row r="14" spans="1:9" x14ac:dyDescent="0.25">
      <c r="A14" s="2">
        <v>44698</v>
      </c>
      <c r="B14" t="s">
        <v>13</v>
      </c>
      <c r="C14" s="5">
        <v>20</v>
      </c>
      <c r="D14" s="4">
        <f t="shared" si="0"/>
        <v>17.640339490763854</v>
      </c>
      <c r="E14" s="3">
        <v>3</v>
      </c>
      <c r="F14" s="3">
        <v>16.5</v>
      </c>
      <c r="G14" s="5">
        <v>0.13376502818846667</v>
      </c>
      <c r="H14" s="5">
        <f t="shared" si="1"/>
        <v>89.794190232526631</v>
      </c>
      <c r="I14" s="5">
        <f t="shared" si="2"/>
        <v>24.489324608870898</v>
      </c>
    </row>
    <row r="15" spans="1:9" x14ac:dyDescent="0.25">
      <c r="A15" s="2">
        <v>44698</v>
      </c>
      <c r="B15" t="s">
        <v>14</v>
      </c>
      <c r="C15" s="5">
        <v>20</v>
      </c>
      <c r="D15" s="4">
        <f t="shared" si="0"/>
        <v>16.767115622876783</v>
      </c>
      <c r="E15" s="3">
        <v>3</v>
      </c>
      <c r="F15" s="3">
        <v>16.899999999999999</v>
      </c>
      <c r="G15" s="5">
        <v>0.19281100278883523</v>
      </c>
      <c r="H15" s="5">
        <f t="shared" si="1"/>
        <v>47.235315710438122</v>
      </c>
      <c r="I15" s="5">
        <f t="shared" si="2"/>
        <v>12.882358830119486</v>
      </c>
    </row>
    <row r="16" spans="1:9" x14ac:dyDescent="0.25">
      <c r="A16" s="2">
        <v>44698</v>
      </c>
      <c r="B16" t="s">
        <v>15</v>
      </c>
      <c r="C16" s="3">
        <v>20.001100000000001</v>
      </c>
      <c r="D16" s="4">
        <f t="shared" si="0"/>
        <v>14.430844430450602</v>
      </c>
      <c r="E16" s="3">
        <v>3</v>
      </c>
      <c r="F16" s="3">
        <v>16.7</v>
      </c>
      <c r="G16" s="5">
        <v>0.38599650882491493</v>
      </c>
      <c r="H16" s="5">
        <f t="shared" si="1"/>
        <v>82.323664822634882</v>
      </c>
      <c r="I16" s="5">
        <f t="shared" si="2"/>
        <v>22.45190858799133</v>
      </c>
    </row>
    <row r="17" spans="1:9" x14ac:dyDescent="0.25">
      <c r="A17" s="2">
        <v>44698</v>
      </c>
      <c r="B17" t="s">
        <v>16</v>
      </c>
      <c r="C17" s="3">
        <v>20.000050000000002</v>
      </c>
      <c r="D17" s="4">
        <f t="shared" si="0"/>
        <v>16.968661250249848</v>
      </c>
      <c r="E17" s="3">
        <v>3</v>
      </c>
      <c r="F17" s="3">
        <v>16.600000000000001</v>
      </c>
      <c r="G17" s="5">
        <v>0.1786463118712748</v>
      </c>
      <c r="H17" s="5">
        <f t="shared" si="1"/>
        <v>81.679985212716232</v>
      </c>
      <c r="I17" s="5">
        <f t="shared" si="2"/>
        <v>22.276359603468062</v>
      </c>
    </row>
    <row r="18" spans="1:9" x14ac:dyDescent="0.25">
      <c r="A18" s="2">
        <v>44698</v>
      </c>
      <c r="B18" t="s">
        <v>24</v>
      </c>
      <c r="C18" s="3">
        <v>20.000900000000001</v>
      </c>
      <c r="D18" s="4">
        <f t="shared" si="0"/>
        <v>16.969382416550069</v>
      </c>
      <c r="E18" s="3">
        <v>3</v>
      </c>
      <c r="F18" s="3">
        <v>17.100000000000001</v>
      </c>
      <c r="G18" s="5">
        <v>0.1786463118712748</v>
      </c>
      <c r="H18" s="5">
        <f t="shared" si="1"/>
        <v>23.336146848442976</v>
      </c>
      <c r="I18" s="5">
        <f t="shared" si="2"/>
        <v>6.3644036859389939</v>
      </c>
    </row>
    <row r="19" spans="1:9" x14ac:dyDescent="0.25">
      <c r="A19" s="2">
        <v>44698</v>
      </c>
      <c r="B19" t="s">
        <v>17</v>
      </c>
      <c r="C19" s="3">
        <v>20.000299999999999</v>
      </c>
      <c r="D19" s="4">
        <f t="shared" si="0"/>
        <v>16.933443480779989</v>
      </c>
      <c r="E19" s="3">
        <v>3</v>
      </c>
      <c r="F19" s="3">
        <v>16.7</v>
      </c>
      <c r="G19" s="5">
        <v>0.18111239587512096</v>
      </c>
      <c r="H19" s="5">
        <f t="shared" si="1"/>
        <v>70.157023959622961</v>
      </c>
      <c r="I19" s="5">
        <f t="shared" si="2"/>
        <v>19.133733807169897</v>
      </c>
    </row>
    <row r="20" spans="1:9" x14ac:dyDescent="0.25">
      <c r="A20" s="2">
        <v>44698</v>
      </c>
      <c r="B20" t="s">
        <v>18</v>
      </c>
      <c r="C20" s="3">
        <v>20.0002</v>
      </c>
      <c r="D20" s="4">
        <f t="shared" si="0"/>
        <v>16.903745676642874</v>
      </c>
      <c r="E20" s="3">
        <v>3</v>
      </c>
      <c r="F20" s="3">
        <v>16.7</v>
      </c>
      <c r="G20" s="5">
        <v>0.18318154937906589</v>
      </c>
      <c r="H20" s="5">
        <f t="shared" si="1"/>
        <v>70.280281230304368</v>
      </c>
      <c r="I20" s="5">
        <f t="shared" si="2"/>
        <v>19.167349426446645</v>
      </c>
    </row>
    <row r="21" spans="1:9" x14ac:dyDescent="0.25">
      <c r="A21" s="2">
        <v>44698</v>
      </c>
      <c r="B21" t="s">
        <v>19</v>
      </c>
      <c r="C21" s="3">
        <v>20.000399999999999</v>
      </c>
      <c r="D21" s="4">
        <f t="shared" si="0"/>
        <v>16.430568358852533</v>
      </c>
      <c r="E21" s="3">
        <v>3</v>
      </c>
      <c r="F21" s="3">
        <v>16.5</v>
      </c>
      <c r="G21" s="5">
        <v>0.21726769051321929</v>
      </c>
      <c r="H21" s="5">
        <f t="shared" si="1"/>
        <v>96.405672975187557</v>
      </c>
      <c r="I21" s="5">
        <f t="shared" si="2"/>
        <v>26.29245626596024</v>
      </c>
    </row>
    <row r="22" spans="1:9" x14ac:dyDescent="0.25">
      <c r="A22" s="2">
        <v>44698</v>
      </c>
      <c r="B22" t="s">
        <v>20</v>
      </c>
      <c r="C22" s="3">
        <v>20.0001</v>
      </c>
      <c r="D22" s="4">
        <f t="shared" si="0"/>
        <v>16.771233703822169</v>
      </c>
      <c r="E22" s="3">
        <v>3</v>
      </c>
      <c r="F22" s="3">
        <v>17.2</v>
      </c>
      <c r="G22" s="5">
        <v>0.19252407742919778</v>
      </c>
      <c r="H22" s="5">
        <f t="shared" si="1"/>
        <v>11.80592933690254</v>
      </c>
      <c r="I22" s="5">
        <f t="shared" si="2"/>
        <v>3.2197989100643292</v>
      </c>
    </row>
    <row r="23" spans="1:9" x14ac:dyDescent="0.25">
      <c r="A23" s="2">
        <v>44698</v>
      </c>
      <c r="B23" t="s">
        <v>21</v>
      </c>
      <c r="C23" s="3">
        <v>20.000399999999999</v>
      </c>
      <c r="D23" s="4">
        <f t="shared" si="0"/>
        <v>16.343889073012956</v>
      </c>
      <c r="E23" s="3">
        <v>3</v>
      </c>
      <c r="F23" s="3">
        <v>16.3</v>
      </c>
      <c r="G23" s="5">
        <v>0.22372343024676281</v>
      </c>
      <c r="H23" s="5">
        <f t="shared" si="1"/>
        <v>121.14619667049611</v>
      </c>
      <c r="I23" s="5">
        <f t="shared" si="2"/>
        <v>33.039871819226214</v>
      </c>
    </row>
    <row r="24" spans="1:9" x14ac:dyDescent="0.25">
      <c r="A24" s="2">
        <v>44698</v>
      </c>
      <c r="B24" t="s">
        <v>22</v>
      </c>
      <c r="C24" s="3">
        <v>20.000800000000002</v>
      </c>
      <c r="D24" s="4">
        <f t="shared" si="0"/>
        <v>16.108480201442877</v>
      </c>
      <c r="E24" s="3">
        <v>3</v>
      </c>
      <c r="F24" s="3">
        <v>16.3</v>
      </c>
      <c r="G24" s="5">
        <v>0.24163172129723823</v>
      </c>
      <c r="H24" s="5">
        <f t="shared" si="1"/>
        <v>122.91662374347682</v>
      </c>
      <c r="I24" s="5">
        <f t="shared" si="2"/>
        <v>33.522715566402773</v>
      </c>
    </row>
    <row r="25" spans="1:9" x14ac:dyDescent="0.25">
      <c r="A25" s="2">
        <v>44698</v>
      </c>
      <c r="B25" t="s">
        <v>23</v>
      </c>
      <c r="C25" s="3">
        <v>20.001300000000001</v>
      </c>
      <c r="D25" s="4">
        <f t="shared" si="0"/>
        <v>16.21436267095897</v>
      </c>
      <c r="E25" s="3">
        <v>3</v>
      </c>
      <c r="F25" s="3">
        <v>16.100000000000001</v>
      </c>
      <c r="G25" s="5">
        <v>0.23355449769380668</v>
      </c>
      <c r="H25" s="5">
        <f t="shared" si="1"/>
        <v>146.53674943731073</v>
      </c>
      <c r="I25" s="5">
        <f t="shared" si="2"/>
        <v>39.964568028357469</v>
      </c>
    </row>
    <row r="26" spans="1:9" x14ac:dyDescent="0.25">
      <c r="A26" s="2">
        <v>44698</v>
      </c>
      <c r="B26" t="s">
        <v>25</v>
      </c>
      <c r="C26" s="3">
        <v>20.000299999999999</v>
      </c>
      <c r="D26" s="4">
        <f t="shared" si="0"/>
        <v>19.23105769230769</v>
      </c>
      <c r="E26" s="3">
        <v>3</v>
      </c>
      <c r="F26" s="3">
        <v>16.5</v>
      </c>
      <c r="G26" s="5">
        <v>0.04</v>
      </c>
      <c r="H26" s="10">
        <f t="shared" si="1"/>
        <v>82.366764498532604</v>
      </c>
      <c r="I26" s="10">
        <f t="shared" si="2"/>
        <v>22.463663045054346</v>
      </c>
    </row>
    <row r="27" spans="1:9" x14ac:dyDescent="0.25">
      <c r="A27" s="2">
        <v>44698</v>
      </c>
      <c r="B27" t="s">
        <v>26</v>
      </c>
      <c r="C27" s="3" t="s">
        <v>31</v>
      </c>
      <c r="D27" s="4"/>
      <c r="E27" s="3">
        <v>3</v>
      </c>
      <c r="F27" s="3">
        <v>17.5</v>
      </c>
      <c r="G27" s="5" t="s">
        <v>31</v>
      </c>
    </row>
    <row r="28" spans="1:9" x14ac:dyDescent="0.25">
      <c r="A28" s="2">
        <v>44704</v>
      </c>
      <c r="B28" t="s">
        <v>32</v>
      </c>
      <c r="C28" s="3">
        <v>20.000900000000001</v>
      </c>
      <c r="D28" s="4">
        <f t="shared" si="0"/>
        <v>11.924082553931665</v>
      </c>
      <c r="E28" s="3">
        <v>3</v>
      </c>
      <c r="F28" s="3">
        <v>16.5</v>
      </c>
      <c r="G28" s="5">
        <v>0.6773533653040007</v>
      </c>
      <c r="H28" s="5">
        <f>((F$50-F28)*0.09*22)/(D28/1000)</f>
        <v>132.84040871368484</v>
      </c>
      <c r="I28" s="5">
        <f>((F$50-F28)*0.09*6)/(D28/1000)</f>
        <v>36.229202376459504</v>
      </c>
    </row>
    <row r="29" spans="1:9" x14ac:dyDescent="0.25">
      <c r="A29" s="2">
        <v>44704</v>
      </c>
      <c r="B29" t="s">
        <v>33</v>
      </c>
      <c r="C29" s="3">
        <v>20.001000000000001</v>
      </c>
      <c r="D29" s="4">
        <f t="shared" si="0"/>
        <v>15.215553343328336</v>
      </c>
      <c r="E29" s="3">
        <v>3</v>
      </c>
      <c r="F29" s="3">
        <v>17</v>
      </c>
      <c r="G29" s="5">
        <v>0.3145101955013665</v>
      </c>
      <c r="H29" s="5">
        <f t="shared" ref="H29:H49" si="3">((F$50-F29)*0.09*22)/(D29/1000)</f>
        <v>39.039000856347855</v>
      </c>
      <c r="I29" s="5">
        <f t="shared" ref="I29:I49" si="4">((F$50-F29)*0.09*6)/(D29/1000)</f>
        <v>10.647000233549415</v>
      </c>
    </row>
    <row r="30" spans="1:9" x14ac:dyDescent="0.25">
      <c r="A30" s="2">
        <v>44704</v>
      </c>
      <c r="B30" t="s">
        <v>34</v>
      </c>
      <c r="C30" s="3">
        <v>20.0001</v>
      </c>
      <c r="D30" s="4">
        <f t="shared" si="0"/>
        <v>17.631477645788337</v>
      </c>
      <c r="E30" s="3">
        <v>3</v>
      </c>
      <c r="F30" s="3">
        <v>17.100000000000001</v>
      </c>
      <c r="G30" s="5">
        <v>0.134340547162107</v>
      </c>
      <c r="H30" s="5">
        <f t="shared" si="3"/>
        <v>22.459830534656966</v>
      </c>
      <c r="I30" s="5">
        <f t="shared" si="4"/>
        <v>6.1254083276337186</v>
      </c>
    </row>
    <row r="31" spans="1:9" x14ac:dyDescent="0.25">
      <c r="A31" s="2">
        <v>44704</v>
      </c>
      <c r="B31" t="s">
        <v>35</v>
      </c>
      <c r="C31" s="3">
        <v>20.0017</v>
      </c>
      <c r="D31" s="4">
        <f t="shared" si="0"/>
        <v>14.752698035139616</v>
      </c>
      <c r="E31" s="3">
        <v>3</v>
      </c>
      <c r="F31" s="3">
        <v>16</v>
      </c>
      <c r="G31" s="5">
        <v>0.35579945799458024</v>
      </c>
      <c r="H31" s="5">
        <f t="shared" si="3"/>
        <v>174.47655973632496</v>
      </c>
      <c r="I31" s="5">
        <f t="shared" si="4"/>
        <v>47.584516291724995</v>
      </c>
    </row>
    <row r="32" spans="1:9" x14ac:dyDescent="0.25">
      <c r="A32" s="2">
        <v>44704</v>
      </c>
      <c r="B32" t="s">
        <v>36</v>
      </c>
      <c r="C32" s="3">
        <v>20.000800000000002</v>
      </c>
      <c r="D32" s="4">
        <f t="shared" si="0"/>
        <v>13.520991819599379</v>
      </c>
      <c r="E32" s="3">
        <v>3</v>
      </c>
      <c r="F32" s="3">
        <v>17</v>
      </c>
      <c r="G32" s="5">
        <v>0.47924059616749465</v>
      </c>
      <c r="H32" s="5">
        <f t="shared" si="3"/>
        <v>43.931688438637138</v>
      </c>
      <c r="I32" s="5">
        <f t="shared" si="4"/>
        <v>11.981369574173764</v>
      </c>
    </row>
    <row r="33" spans="1:9" x14ac:dyDescent="0.25">
      <c r="A33" s="2">
        <v>44704</v>
      </c>
      <c r="B33" t="s">
        <v>37</v>
      </c>
      <c r="C33" s="3">
        <v>20.000399999999999</v>
      </c>
      <c r="D33" s="4">
        <f t="shared" si="0"/>
        <v>16.262418469656993</v>
      </c>
      <c r="E33" s="3">
        <v>3</v>
      </c>
      <c r="F33" s="3">
        <v>17.2</v>
      </c>
      <c r="G33" s="5">
        <v>0.22985397512168729</v>
      </c>
      <c r="H33" s="5">
        <f t="shared" si="3"/>
        <v>12.175310847487928</v>
      </c>
      <c r="I33" s="5">
        <f t="shared" si="4"/>
        <v>3.3205393220421628</v>
      </c>
    </row>
    <row r="34" spans="1:9" x14ac:dyDescent="0.25">
      <c r="A34" s="2">
        <v>44704</v>
      </c>
      <c r="B34" t="s">
        <v>38</v>
      </c>
      <c r="C34" s="3">
        <v>20.000499999999999</v>
      </c>
      <c r="D34" s="4">
        <f t="shared" si="0"/>
        <v>15.931612037592478</v>
      </c>
      <c r="E34" s="3">
        <v>3</v>
      </c>
      <c r="F34" s="3">
        <v>16.399999999999999</v>
      </c>
      <c r="G34" s="5">
        <v>0.25539712822572569</v>
      </c>
      <c r="H34" s="5">
        <f t="shared" si="3"/>
        <v>111.85308779771746</v>
      </c>
      <c r="I34" s="5">
        <f t="shared" si="4"/>
        <v>30.505387581195674</v>
      </c>
    </row>
    <row r="35" spans="1:9" x14ac:dyDescent="0.25">
      <c r="A35" s="2">
        <v>44704</v>
      </c>
      <c r="B35" t="s">
        <v>39</v>
      </c>
      <c r="C35" s="3">
        <v>20.000800000000002</v>
      </c>
      <c r="D35" s="4">
        <f t="shared" si="0"/>
        <v>15.632257857185683</v>
      </c>
      <c r="E35" s="3">
        <v>3</v>
      </c>
      <c r="F35" s="3">
        <v>17</v>
      </c>
      <c r="G35" s="5">
        <v>0.27945688861613999</v>
      </c>
      <c r="H35" s="5">
        <f t="shared" si="3"/>
        <v>37.998349657913124</v>
      </c>
      <c r="I35" s="5">
        <f t="shared" si="4"/>
        <v>10.363186270339943</v>
      </c>
    </row>
    <row r="36" spans="1:9" x14ac:dyDescent="0.25">
      <c r="A36" s="2">
        <v>44704</v>
      </c>
      <c r="B36" t="s">
        <v>40</v>
      </c>
      <c r="C36" s="3">
        <v>20.001100000000001</v>
      </c>
      <c r="D36" s="4">
        <f t="shared" si="0"/>
        <v>15.842400027984329</v>
      </c>
      <c r="E36" s="3">
        <v>3</v>
      </c>
      <c r="F36" s="3">
        <v>17</v>
      </c>
      <c r="G36" s="5">
        <v>0.26250441629233334</v>
      </c>
      <c r="H36" s="5">
        <f t="shared" si="3"/>
        <v>37.49431897633869</v>
      </c>
      <c r="I36" s="5">
        <f t="shared" si="4"/>
        <v>10.225723357183277</v>
      </c>
    </row>
    <row r="37" spans="1:9" x14ac:dyDescent="0.25">
      <c r="A37" s="2">
        <v>44704</v>
      </c>
      <c r="B37" t="s">
        <v>41</v>
      </c>
      <c r="C37" s="3">
        <v>20.000599999999999</v>
      </c>
      <c r="D37" s="4">
        <f t="shared" si="0"/>
        <v>15.594297738171353</v>
      </c>
      <c r="E37" s="3">
        <v>3</v>
      </c>
      <c r="F37" s="3">
        <v>16</v>
      </c>
      <c r="G37" s="5">
        <v>0.28255855671159863</v>
      </c>
      <c r="H37" s="5">
        <f t="shared" si="3"/>
        <v>165.06033443874969</v>
      </c>
      <c r="I37" s="5">
        <f t="shared" si="4"/>
        <v>45.016454846931737</v>
      </c>
    </row>
    <row r="38" spans="1:9" x14ac:dyDescent="0.25">
      <c r="A38" s="2">
        <v>44704</v>
      </c>
      <c r="B38" t="s">
        <v>42</v>
      </c>
      <c r="C38" s="3">
        <v>20.001100000000001</v>
      </c>
      <c r="D38" s="4">
        <f t="shared" si="0"/>
        <v>15.718833191438337</v>
      </c>
      <c r="E38" s="3">
        <v>3</v>
      </c>
      <c r="F38" s="3">
        <v>17.2</v>
      </c>
      <c r="G38" s="5">
        <v>0.27242905096124498</v>
      </c>
      <c r="H38" s="5">
        <f t="shared" si="3"/>
        <v>12.596354805002226</v>
      </c>
      <c r="I38" s="5">
        <f t="shared" si="4"/>
        <v>3.4353694922733347</v>
      </c>
    </row>
    <row r="39" spans="1:9" x14ac:dyDescent="0.25">
      <c r="A39" s="2">
        <v>44704</v>
      </c>
      <c r="B39" t="s">
        <v>43</v>
      </c>
      <c r="C39" s="3">
        <v>20.000900000000001</v>
      </c>
      <c r="D39" s="4">
        <f t="shared" si="0"/>
        <v>16.137053448138087</v>
      </c>
      <c r="E39" s="3">
        <v>3</v>
      </c>
      <c r="F39" s="3">
        <v>17.100000000000001</v>
      </c>
      <c r="G39" s="5">
        <v>0.23943940969642932</v>
      </c>
      <c r="H39" s="5">
        <f t="shared" si="3"/>
        <v>24.539796021168257</v>
      </c>
      <c r="I39" s="5">
        <f t="shared" si="4"/>
        <v>6.6926716421367987</v>
      </c>
    </row>
    <row r="40" spans="1:9" x14ac:dyDescent="0.25">
      <c r="A40" s="2">
        <v>44704</v>
      </c>
      <c r="B40" t="s">
        <v>44</v>
      </c>
      <c r="C40" s="3">
        <v>20.000699999999998</v>
      </c>
      <c r="D40" s="4">
        <f t="shared" si="0"/>
        <v>17.712746890803331</v>
      </c>
      <c r="E40" s="3">
        <v>3</v>
      </c>
      <c r="F40" s="3">
        <v>16.100000000000001</v>
      </c>
      <c r="G40" s="5">
        <v>0.12916986412675491</v>
      </c>
      <c r="H40" s="5">
        <f t="shared" si="3"/>
        <v>134.1406849342857</v>
      </c>
      <c r="I40" s="5">
        <f t="shared" si="4"/>
        <v>36.583823163896099</v>
      </c>
    </row>
    <row r="41" spans="1:9" x14ac:dyDescent="0.25">
      <c r="A41" s="2">
        <v>44704</v>
      </c>
      <c r="B41" t="s">
        <v>45</v>
      </c>
      <c r="C41" s="3">
        <v>20.001100000000001</v>
      </c>
      <c r="D41" s="4">
        <f t="shared" si="0"/>
        <v>17.996273702090239</v>
      </c>
      <c r="E41" s="3">
        <v>3</v>
      </c>
      <c r="F41" s="3">
        <v>17.100000000000001</v>
      </c>
      <c r="G41" s="5">
        <v>0.11140230089281766</v>
      </c>
      <c r="H41" s="5">
        <f t="shared" si="3"/>
        <v>22.004555307135821</v>
      </c>
      <c r="I41" s="5">
        <f t="shared" si="4"/>
        <v>6.0012423564915878</v>
      </c>
    </row>
    <row r="42" spans="1:9" x14ac:dyDescent="0.25">
      <c r="A42" s="2">
        <v>44704</v>
      </c>
      <c r="B42" t="s">
        <v>46</v>
      </c>
      <c r="C42" s="3">
        <v>20.000499999999999</v>
      </c>
      <c r="D42" s="4">
        <f t="shared" si="0"/>
        <v>16.874484370312594</v>
      </c>
      <c r="E42" s="3">
        <v>3</v>
      </c>
      <c r="F42" s="3">
        <v>16.100000000000001</v>
      </c>
      <c r="G42" s="5">
        <v>0.18525103114777425</v>
      </c>
      <c r="H42" s="5">
        <f t="shared" si="3"/>
        <v>140.80430239279565</v>
      </c>
      <c r="I42" s="5">
        <f t="shared" si="4"/>
        <v>38.401173379853354</v>
      </c>
    </row>
    <row r="43" spans="1:9" x14ac:dyDescent="0.25">
      <c r="A43" s="2">
        <v>44704</v>
      </c>
      <c r="B43" t="s">
        <v>47</v>
      </c>
      <c r="C43" s="3">
        <v>20.000299999999999</v>
      </c>
      <c r="D43" s="4">
        <f t="shared" si="0"/>
        <v>18.09413826664267</v>
      </c>
      <c r="E43" s="3">
        <v>3</v>
      </c>
      <c r="F43" s="3">
        <v>17.2</v>
      </c>
      <c r="G43" s="5">
        <v>0.10534691982935841</v>
      </c>
      <c r="H43" s="5">
        <f t="shared" si="3"/>
        <v>10.942770364755333</v>
      </c>
      <c r="I43" s="5">
        <f t="shared" si="4"/>
        <v>2.9843919176605453</v>
      </c>
    </row>
    <row r="44" spans="1:9" x14ac:dyDescent="0.25">
      <c r="A44" s="2">
        <v>44704</v>
      </c>
      <c r="B44" t="s">
        <v>48</v>
      </c>
      <c r="C44" s="3">
        <v>20.0014</v>
      </c>
      <c r="D44" s="4">
        <f t="shared" si="0"/>
        <v>16.910794176542296</v>
      </c>
      <c r="E44" s="3">
        <v>3</v>
      </c>
      <c r="F44" s="3">
        <v>15.9</v>
      </c>
      <c r="G44" s="5">
        <v>0.18275935424397857</v>
      </c>
      <c r="H44" s="5">
        <f t="shared" si="3"/>
        <v>163.91897217016356</v>
      </c>
      <c r="I44" s="5">
        <f t="shared" si="4"/>
        <v>44.705174228226426</v>
      </c>
    </row>
    <row r="45" spans="1:9" x14ac:dyDescent="0.25">
      <c r="A45" s="2">
        <v>44704</v>
      </c>
      <c r="B45" t="s">
        <v>49</v>
      </c>
      <c r="C45" s="3">
        <v>20.0002</v>
      </c>
      <c r="D45" s="4">
        <f t="shared" si="0"/>
        <v>17.980862511248425</v>
      </c>
      <c r="E45" s="3">
        <v>3</v>
      </c>
      <c r="F45" s="3">
        <v>17.2</v>
      </c>
      <c r="G45" s="5">
        <v>0.11230481782997467</v>
      </c>
      <c r="H45" s="5">
        <f t="shared" si="3"/>
        <v>11.011707579441111</v>
      </c>
      <c r="I45" s="5">
        <f t="shared" si="4"/>
        <v>3.0031929762112122</v>
      </c>
    </row>
    <row r="46" spans="1:9" x14ac:dyDescent="0.25">
      <c r="A46" s="2">
        <v>44704</v>
      </c>
      <c r="B46" t="s">
        <v>50</v>
      </c>
      <c r="C46" s="3">
        <v>20.000599999999999</v>
      </c>
      <c r="D46" s="4">
        <f t="shared" si="0"/>
        <v>17.827733792910522</v>
      </c>
      <c r="E46" s="3">
        <v>3</v>
      </c>
      <c r="F46" s="3">
        <v>16.100000000000001</v>
      </c>
      <c r="G46" s="5">
        <v>0.12188123472841789</v>
      </c>
      <c r="H46" s="5">
        <f t="shared" si="3"/>
        <v>133.27549242096336</v>
      </c>
      <c r="I46" s="5">
        <f t="shared" si="4"/>
        <v>36.347861569353647</v>
      </c>
    </row>
    <row r="47" spans="1:9" x14ac:dyDescent="0.25">
      <c r="A47" s="2">
        <v>44704</v>
      </c>
      <c r="B47" t="s">
        <v>51</v>
      </c>
      <c r="C47" s="3">
        <v>20.000800000000002</v>
      </c>
      <c r="D47" s="4">
        <f t="shared" si="0"/>
        <v>18.326180703120325</v>
      </c>
      <c r="E47" s="3">
        <v>3</v>
      </c>
      <c r="F47" s="3">
        <v>17.100000000000001</v>
      </c>
      <c r="G47" s="5">
        <v>9.137852147199152E-2</v>
      </c>
      <c r="H47" s="5">
        <f t="shared" si="3"/>
        <v>21.608430387929833</v>
      </c>
      <c r="I47" s="5">
        <f t="shared" si="4"/>
        <v>5.8932082876172274</v>
      </c>
    </row>
    <row r="48" spans="1:9" x14ac:dyDescent="0.25">
      <c r="A48" s="2">
        <v>44704</v>
      </c>
      <c r="B48" t="s">
        <v>52</v>
      </c>
      <c r="C48" s="3">
        <v>20.001000000000001</v>
      </c>
      <c r="D48" s="4">
        <f t="shared" si="0"/>
        <v>19.231730769230769</v>
      </c>
      <c r="E48" s="3">
        <v>3</v>
      </c>
      <c r="F48" s="3">
        <v>15.6</v>
      </c>
      <c r="G48" s="5">
        <v>0.04</v>
      </c>
      <c r="H48" s="10">
        <f t="shared" si="3"/>
        <v>175.02324883755824</v>
      </c>
      <c r="I48" s="10">
        <f t="shared" si="4"/>
        <v>47.733613319334061</v>
      </c>
    </row>
    <row r="49" spans="1:9" x14ac:dyDescent="0.25">
      <c r="A49" s="2">
        <v>44704</v>
      </c>
      <c r="B49" t="s">
        <v>53</v>
      </c>
      <c r="C49" s="3">
        <v>20.000900000000001</v>
      </c>
      <c r="D49" s="4">
        <f t="shared" si="0"/>
        <v>19.231634615384618</v>
      </c>
      <c r="E49" s="3">
        <v>3</v>
      </c>
      <c r="F49" s="3">
        <v>15.6</v>
      </c>
      <c r="G49" s="5">
        <v>0.04</v>
      </c>
      <c r="H49" s="10">
        <f t="shared" si="3"/>
        <v>175.02412391442391</v>
      </c>
      <c r="I49" s="10">
        <f t="shared" si="4"/>
        <v>47.733851976661064</v>
      </c>
    </row>
    <row r="50" spans="1:9" x14ac:dyDescent="0.25">
      <c r="A50" s="2">
        <v>44704</v>
      </c>
      <c r="B50" t="s">
        <v>54</v>
      </c>
      <c r="C50" s="3" t="s">
        <v>31</v>
      </c>
      <c r="D50" s="4"/>
      <c r="E50" s="3">
        <v>3</v>
      </c>
      <c r="F50" s="3">
        <v>17.3</v>
      </c>
      <c r="G50" t="s">
        <v>31</v>
      </c>
      <c r="H50" s="5"/>
    </row>
    <row r="51" spans="1:9" x14ac:dyDescent="0.25">
      <c r="A51" s="2">
        <v>44704</v>
      </c>
      <c r="B51" t="s">
        <v>55</v>
      </c>
      <c r="C51" s="3" t="s">
        <v>31</v>
      </c>
      <c r="D51" s="4"/>
      <c r="E51" s="3">
        <v>3</v>
      </c>
      <c r="F51" s="3">
        <v>17.2</v>
      </c>
      <c r="G51" t="s">
        <v>31</v>
      </c>
      <c r="H51" s="5"/>
    </row>
    <row r="52" spans="1:9" x14ac:dyDescent="0.25">
      <c r="A52" s="2">
        <v>44711</v>
      </c>
      <c r="B52" t="s">
        <v>75</v>
      </c>
      <c r="C52" s="3">
        <v>20.000800000000002</v>
      </c>
      <c r="D52" s="4">
        <f t="shared" si="0"/>
        <v>16.904927629539234</v>
      </c>
      <c r="E52" s="3">
        <v>3</v>
      </c>
      <c r="F52" s="3">
        <v>17.8</v>
      </c>
      <c r="G52" s="5">
        <v>0.18313431670959185</v>
      </c>
      <c r="H52" s="5">
        <f>((F$61-F52)*0.09*22)/(D52/1000)</f>
        <v>23.425122465951194</v>
      </c>
      <c r="I52" s="5">
        <f>((F$61-F52)*0.09*6)/(D52/1000)</f>
        <v>6.3886697634412357</v>
      </c>
    </row>
    <row r="53" spans="1:9" x14ac:dyDescent="0.25">
      <c r="A53" s="2">
        <v>44711</v>
      </c>
      <c r="B53" t="s">
        <v>76</v>
      </c>
      <c r="C53" s="3">
        <v>20.000800000000002</v>
      </c>
      <c r="D53" s="4">
        <f t="shared" si="0"/>
        <v>19.640504393673112</v>
      </c>
      <c r="E53" s="3">
        <v>3</v>
      </c>
      <c r="F53" s="3">
        <v>17.7</v>
      </c>
      <c r="G53" s="5">
        <v>1.8344519015660012E-2</v>
      </c>
      <c r="H53" s="5">
        <f t="shared" ref="H53:H60" si="5">((F$61-F53)*0.09*22)/(D53/1000)</f>
        <v>30.243622469866377</v>
      </c>
      <c r="I53" s="5">
        <f t="shared" ref="I53:I60" si="6">((F$61-F53)*0.09*6)/(D53/1000)</f>
        <v>8.2482606735999209</v>
      </c>
    </row>
    <row r="54" spans="1:9" x14ac:dyDescent="0.25">
      <c r="A54" s="2">
        <v>44711</v>
      </c>
      <c r="B54" t="s">
        <v>77</v>
      </c>
      <c r="C54" s="3">
        <v>20.000599999999999</v>
      </c>
      <c r="D54" s="4">
        <f t="shared" si="0"/>
        <v>16.906210163749293</v>
      </c>
      <c r="E54" s="3">
        <v>3</v>
      </c>
      <c r="F54" s="3">
        <v>17.899999999999999</v>
      </c>
      <c r="G54" s="5">
        <v>0.18303273213092863</v>
      </c>
      <c r="H54" s="5">
        <f t="shared" si="5"/>
        <v>11.711672697915422</v>
      </c>
      <c r="I54" s="5">
        <f t="shared" si="6"/>
        <v>3.1940925539769336</v>
      </c>
    </row>
    <row r="55" spans="1:9" x14ac:dyDescent="0.25">
      <c r="A55" s="2">
        <v>44711</v>
      </c>
      <c r="B55" t="s">
        <v>78</v>
      </c>
      <c r="C55" s="3">
        <v>20.001200000000001</v>
      </c>
      <c r="D55" s="4">
        <f t="shared" si="0"/>
        <v>19.745317698796629</v>
      </c>
      <c r="E55" s="3">
        <v>3</v>
      </c>
      <c r="F55" s="3">
        <v>17.7</v>
      </c>
      <c r="G55" s="5">
        <v>1.2959138217308378E-2</v>
      </c>
      <c r="H55" s="5">
        <f t="shared" si="5"/>
        <v>30.08308142016892</v>
      </c>
      <c r="I55" s="5">
        <f t="shared" si="6"/>
        <v>8.204476750955159</v>
      </c>
    </row>
    <row r="56" spans="1:9" x14ac:dyDescent="0.25">
      <c r="A56" s="2">
        <v>44711</v>
      </c>
      <c r="B56" t="s">
        <v>79</v>
      </c>
      <c r="C56" s="3">
        <v>20.0002</v>
      </c>
      <c r="D56" s="4">
        <f t="shared" si="0"/>
        <v>16.846499769302213</v>
      </c>
      <c r="E56" s="3">
        <v>3</v>
      </c>
      <c r="F56" s="3">
        <v>17.899999999999999</v>
      </c>
      <c r="G56" s="5">
        <v>0.18720210571245643</v>
      </c>
      <c r="H56" s="5">
        <f t="shared" si="5"/>
        <v>11.753183314720339</v>
      </c>
      <c r="I56" s="5">
        <f t="shared" si="6"/>
        <v>3.2054136312873656</v>
      </c>
    </row>
    <row r="57" spans="1:9" x14ac:dyDescent="0.25">
      <c r="A57" s="2">
        <v>44711</v>
      </c>
      <c r="B57" t="s">
        <v>80</v>
      </c>
      <c r="C57" s="3">
        <v>20.000299999999999</v>
      </c>
      <c r="D57" s="4">
        <f t="shared" si="0"/>
        <v>19.767540447303318</v>
      </c>
      <c r="E57" s="3">
        <v>3</v>
      </c>
      <c r="F57" s="3">
        <v>17.7</v>
      </c>
      <c r="G57" s="5">
        <v>1.1774836293730048E-2</v>
      </c>
      <c r="H57" s="5">
        <f t="shared" si="5"/>
        <v>30.049261898995365</v>
      </c>
      <c r="I57" s="5">
        <f t="shared" si="6"/>
        <v>8.1952532451805524</v>
      </c>
    </row>
    <row r="58" spans="1:9" x14ac:dyDescent="0.25">
      <c r="A58" s="2">
        <v>44711</v>
      </c>
      <c r="B58" t="s">
        <v>81</v>
      </c>
      <c r="C58" s="3">
        <v>20.001799999999999</v>
      </c>
      <c r="D58" s="4">
        <f t="shared" si="0"/>
        <v>16.834529672358098</v>
      </c>
      <c r="E58" s="3">
        <v>3</v>
      </c>
      <c r="F58" s="3">
        <v>17.899999999999999</v>
      </c>
      <c r="G58" s="5">
        <v>0.18814130179368682</v>
      </c>
      <c r="H58" s="5">
        <f t="shared" si="5"/>
        <v>11.761540349126246</v>
      </c>
      <c r="I58" s="5">
        <f t="shared" si="6"/>
        <v>3.2076928224889767</v>
      </c>
    </row>
    <row r="59" spans="1:9" x14ac:dyDescent="0.25">
      <c r="A59" s="2">
        <v>44711</v>
      </c>
      <c r="B59" t="s">
        <v>82</v>
      </c>
      <c r="C59" s="3">
        <v>20.000900000000001</v>
      </c>
      <c r="D59" s="4">
        <f t="shared" si="0"/>
        <v>19.717922686774479</v>
      </c>
      <c r="E59" s="3">
        <v>3</v>
      </c>
      <c r="F59" s="3">
        <v>17.7</v>
      </c>
      <c r="G59" s="5">
        <v>1.4351274103297132E-2</v>
      </c>
      <c r="H59" s="5">
        <f t="shared" si="5"/>
        <v>30.124877221393032</v>
      </c>
      <c r="I59" s="5">
        <f t="shared" si="6"/>
        <v>8.2158756058344622</v>
      </c>
    </row>
    <row r="60" spans="1:9" x14ac:dyDescent="0.25">
      <c r="A60" s="2">
        <v>44711</v>
      </c>
      <c r="B60" t="s">
        <v>25</v>
      </c>
      <c r="C60" s="3">
        <v>20.0029</v>
      </c>
      <c r="D60" s="4">
        <f t="shared" si="0"/>
        <v>19.233557692307691</v>
      </c>
      <c r="E60" s="3">
        <v>3</v>
      </c>
      <c r="F60" s="3">
        <v>16.600000000000001</v>
      </c>
      <c r="G60" s="5">
        <v>0.04</v>
      </c>
      <c r="H60" s="10">
        <f t="shared" si="5"/>
        <v>144.12310215018809</v>
      </c>
      <c r="I60" s="10">
        <f t="shared" si="6"/>
        <v>39.306300586414928</v>
      </c>
    </row>
    <row r="61" spans="1:9" x14ac:dyDescent="0.25">
      <c r="A61" s="2">
        <v>44711</v>
      </c>
      <c r="B61" t="s">
        <v>26</v>
      </c>
      <c r="C61" s="3" t="s">
        <v>31</v>
      </c>
      <c r="D61" s="4"/>
      <c r="E61" s="3">
        <v>3</v>
      </c>
      <c r="F61" s="3">
        <v>18</v>
      </c>
      <c r="H61" s="5"/>
    </row>
    <row r="62" spans="1:9" x14ac:dyDescent="0.25">
      <c r="A62" s="2">
        <v>44739</v>
      </c>
      <c r="B62" t="s">
        <v>91</v>
      </c>
      <c r="C62" s="5">
        <v>20</v>
      </c>
      <c r="D62" s="4">
        <f t="shared" si="0"/>
        <v>17.499083730383497</v>
      </c>
      <c r="E62" s="3">
        <v>3</v>
      </c>
      <c r="F62" s="3">
        <v>16.3</v>
      </c>
      <c r="G62" s="5">
        <v>0.14291698400609318</v>
      </c>
      <c r="H62" s="5">
        <f>((F$96-F62)*0.09*22)/(D62/1000)</f>
        <v>214.98268469154598</v>
      </c>
      <c r="I62" s="5">
        <f>((F$96-F62)*0.09*6)/(D62/1000)</f>
        <v>58.63164127951255</v>
      </c>
    </row>
    <row r="63" spans="1:9" x14ac:dyDescent="0.25">
      <c r="A63" s="2">
        <v>44739</v>
      </c>
      <c r="B63" t="s">
        <v>92</v>
      </c>
      <c r="C63" s="5">
        <v>20</v>
      </c>
      <c r="D63" s="4">
        <f t="shared" si="0"/>
        <v>17.30783327224869</v>
      </c>
      <c r="E63" s="3">
        <v>3</v>
      </c>
      <c r="F63" s="3">
        <v>16.399999999999999</v>
      </c>
      <c r="G63" s="5">
        <v>0.15554614407269102</v>
      </c>
      <c r="H63" s="5">
        <f t="shared" ref="H63:H95" si="7">((F$96-F63)*0.09*22)/(D63/1000)</f>
        <v>205.91832287375362</v>
      </c>
      <c r="I63" s="5">
        <f t="shared" ref="I63:I95" si="8">((F$96-F63)*0.09*6)/(D63/1000)</f>
        <v>56.159542601932806</v>
      </c>
    </row>
    <row r="64" spans="1:9" x14ac:dyDescent="0.25">
      <c r="A64" s="2">
        <v>44739</v>
      </c>
      <c r="B64" t="s">
        <v>93</v>
      </c>
      <c r="C64" s="5">
        <v>20</v>
      </c>
      <c r="D64" s="4">
        <f t="shared" si="0"/>
        <v>17.04446294754371</v>
      </c>
      <c r="E64" s="3">
        <v>3</v>
      </c>
      <c r="F64" s="3">
        <v>15.8</v>
      </c>
      <c r="G64" s="5">
        <v>0.17340159449742074</v>
      </c>
      <c r="H64" s="5">
        <f t="shared" si="7"/>
        <v>278.80021885258702</v>
      </c>
      <c r="I64" s="5">
        <f t="shared" si="8"/>
        <v>76.036423323432828</v>
      </c>
    </row>
    <row r="65" spans="1:9" x14ac:dyDescent="0.25">
      <c r="A65" s="2">
        <v>44739</v>
      </c>
      <c r="B65" t="s">
        <v>94</v>
      </c>
      <c r="C65" s="5">
        <v>20</v>
      </c>
      <c r="D65" s="4">
        <f t="shared" si="0"/>
        <v>17.260957832728728</v>
      </c>
      <c r="E65" s="3">
        <v>3</v>
      </c>
      <c r="F65" s="3">
        <v>16.3</v>
      </c>
      <c r="G65" s="5">
        <v>0.15868425111830931</v>
      </c>
      <c r="H65" s="5">
        <f t="shared" si="7"/>
        <v>217.94850763535382</v>
      </c>
      <c r="I65" s="5">
        <f t="shared" si="8"/>
        <v>59.440502082369228</v>
      </c>
    </row>
    <row r="66" spans="1:9" x14ac:dyDescent="0.25">
      <c r="A66" s="2">
        <v>44739</v>
      </c>
      <c r="B66" t="s">
        <v>95</v>
      </c>
      <c r="C66" s="5">
        <v>20</v>
      </c>
      <c r="D66" s="4">
        <f t="shared" si="0"/>
        <v>16.519594774726741</v>
      </c>
      <c r="E66" s="3">
        <v>3</v>
      </c>
      <c r="F66" s="3">
        <v>17.8</v>
      </c>
      <c r="G66" s="5">
        <v>0.21068345033486635</v>
      </c>
      <c r="H66" s="5">
        <f t="shared" si="7"/>
        <v>47.943064633260541</v>
      </c>
      <c r="I66" s="5">
        <f t="shared" si="8"/>
        <v>13.075381263616512</v>
      </c>
    </row>
    <row r="67" spans="1:9" x14ac:dyDescent="0.25">
      <c r="A67" s="2">
        <v>44739</v>
      </c>
      <c r="B67" t="s">
        <v>96</v>
      </c>
      <c r="C67" s="5">
        <v>20</v>
      </c>
      <c r="D67" s="4">
        <f t="shared" si="0"/>
        <v>17.885166189302598</v>
      </c>
      <c r="E67" s="3">
        <v>3</v>
      </c>
      <c r="F67" s="3">
        <v>17.5</v>
      </c>
      <c r="G67" s="5">
        <v>0.11824513053517592</v>
      </c>
      <c r="H67" s="5">
        <f t="shared" si="7"/>
        <v>77.494387546087609</v>
      </c>
      <c r="I67" s="5">
        <f t="shared" si="8"/>
        <v>21.1348329671148</v>
      </c>
    </row>
    <row r="68" spans="1:9" x14ac:dyDescent="0.25">
      <c r="A68" s="2">
        <v>44739</v>
      </c>
      <c r="B68" t="s">
        <v>97</v>
      </c>
      <c r="C68" s="5">
        <v>20</v>
      </c>
      <c r="D68" s="4">
        <f t="shared" si="0"/>
        <v>18.128935532233882</v>
      </c>
      <c r="E68" s="3">
        <v>3</v>
      </c>
      <c r="F68" s="3">
        <v>17.8</v>
      </c>
      <c r="G68" s="5">
        <v>0.10320873304664246</v>
      </c>
      <c r="H68" s="5">
        <f t="shared" si="7"/>
        <v>43.687065828646887</v>
      </c>
      <c r="I68" s="5">
        <f t="shared" si="8"/>
        <v>11.914654316903698</v>
      </c>
    </row>
    <row r="69" spans="1:9" x14ac:dyDescent="0.25">
      <c r="A69" s="2">
        <v>44739</v>
      </c>
      <c r="B69" t="s">
        <v>98</v>
      </c>
      <c r="C69" s="5">
        <v>20</v>
      </c>
      <c r="D69" s="4">
        <f t="shared" si="0"/>
        <v>18.866192028744432</v>
      </c>
      <c r="E69" s="3">
        <v>3</v>
      </c>
      <c r="F69" s="3">
        <v>17.2</v>
      </c>
      <c r="G69" s="5">
        <v>6.0097340763207809E-2</v>
      </c>
      <c r="H69" s="5">
        <f t="shared" si="7"/>
        <v>104.94963673555758</v>
      </c>
      <c r="I69" s="5">
        <f t="shared" si="8"/>
        <v>28.622628200606613</v>
      </c>
    </row>
    <row r="70" spans="1:9" x14ac:dyDescent="0.25">
      <c r="A70" s="2">
        <v>44739</v>
      </c>
      <c r="B70" t="s">
        <v>99</v>
      </c>
      <c r="C70" s="5">
        <v>20</v>
      </c>
      <c r="D70" s="4">
        <f t="shared" si="0"/>
        <v>18.00997008973081</v>
      </c>
      <c r="E70" s="3">
        <v>3</v>
      </c>
      <c r="F70" s="3">
        <v>16.7</v>
      </c>
      <c r="G70" s="5">
        <v>0.11049601417183345</v>
      </c>
      <c r="H70" s="5">
        <f t="shared" si="7"/>
        <v>164.90865810451726</v>
      </c>
      <c r="I70" s="5">
        <f t="shared" si="8"/>
        <v>44.975088573959255</v>
      </c>
    </row>
    <row r="71" spans="1:9" x14ac:dyDescent="0.25">
      <c r="A71" s="2">
        <v>44739</v>
      </c>
      <c r="B71" t="s">
        <v>100</v>
      </c>
      <c r="C71" s="5">
        <v>20</v>
      </c>
      <c r="D71" s="4">
        <f t="shared" si="0"/>
        <v>18.458256957173802</v>
      </c>
      <c r="E71" s="3">
        <v>3</v>
      </c>
      <c r="F71" s="3">
        <v>16.7</v>
      </c>
      <c r="G71" s="5">
        <v>8.3525928065867602E-2</v>
      </c>
      <c r="H71" s="5">
        <f t="shared" si="7"/>
        <v>160.90360031778135</v>
      </c>
      <c r="I71" s="5">
        <f t="shared" si="8"/>
        <v>43.882800086667643</v>
      </c>
    </row>
    <row r="72" spans="1:9" x14ac:dyDescent="0.25">
      <c r="A72" s="2">
        <v>44739</v>
      </c>
      <c r="B72" t="s">
        <v>101</v>
      </c>
      <c r="C72" s="5">
        <v>20</v>
      </c>
      <c r="D72" s="4">
        <f t="shared" ref="D72:D135" si="9">C72/(1+G72)</f>
        <v>18.652134786521348</v>
      </c>
      <c r="E72" s="3">
        <v>3</v>
      </c>
      <c r="F72" s="3">
        <v>17.2</v>
      </c>
      <c r="G72" s="5">
        <v>7.2263321539616315E-2</v>
      </c>
      <c r="H72" s="5">
        <f t="shared" si="7"/>
        <v>106.154068832422</v>
      </c>
      <c r="I72" s="5">
        <f t="shared" si="8"/>
        <v>28.951109681569637</v>
      </c>
    </row>
    <row r="73" spans="1:9" x14ac:dyDescent="0.25">
      <c r="A73" s="2">
        <v>44739</v>
      </c>
      <c r="B73" t="s">
        <v>102</v>
      </c>
      <c r="C73" s="5">
        <v>20</v>
      </c>
      <c r="D73" s="4">
        <f t="shared" si="9"/>
        <v>18.954348550483175</v>
      </c>
      <c r="E73" s="3">
        <v>3</v>
      </c>
      <c r="F73" s="3">
        <v>17.7</v>
      </c>
      <c r="G73" s="5">
        <v>5.516683660912057E-2</v>
      </c>
      <c r="H73" s="5">
        <f t="shared" si="7"/>
        <v>52.230758412151459</v>
      </c>
      <c r="I73" s="5">
        <f t="shared" si="8"/>
        <v>14.244752294223128</v>
      </c>
    </row>
    <row r="74" spans="1:9" x14ac:dyDescent="0.25">
      <c r="A74" s="2">
        <v>44739</v>
      </c>
      <c r="B74" t="s">
        <v>103</v>
      </c>
      <c r="C74" s="5">
        <v>20</v>
      </c>
      <c r="D74" s="4">
        <f t="shared" si="9"/>
        <v>18.034062936597699</v>
      </c>
      <c r="E74" s="3">
        <v>3</v>
      </c>
      <c r="F74" s="3">
        <v>17</v>
      </c>
      <c r="G74" s="5">
        <v>0.10901243221308152</v>
      </c>
      <c r="H74" s="5">
        <f t="shared" si="7"/>
        <v>131.75067694691398</v>
      </c>
      <c r="I74" s="5">
        <f t="shared" si="8"/>
        <v>35.932002803703817</v>
      </c>
    </row>
    <row r="75" spans="1:9" x14ac:dyDescent="0.25">
      <c r="A75" s="2">
        <v>44739</v>
      </c>
      <c r="B75" t="s">
        <v>104</v>
      </c>
      <c r="C75" s="5">
        <v>20</v>
      </c>
      <c r="D75" s="4">
        <f t="shared" si="9"/>
        <v>18.094603597601598</v>
      </c>
      <c r="E75" s="3">
        <v>3</v>
      </c>
      <c r="F75" s="3">
        <v>17.7</v>
      </c>
      <c r="G75" s="5">
        <v>0.10530191458026512</v>
      </c>
      <c r="H75" s="5">
        <f t="shared" si="7"/>
        <v>54.712444771723128</v>
      </c>
      <c r="I75" s="5">
        <f t="shared" si="8"/>
        <v>14.921575846833582</v>
      </c>
    </row>
    <row r="76" spans="1:9" x14ac:dyDescent="0.25">
      <c r="A76" s="2">
        <v>44739</v>
      </c>
      <c r="B76" t="s">
        <v>105</v>
      </c>
      <c r="C76" s="5">
        <v>20</v>
      </c>
      <c r="D76" s="4">
        <f t="shared" si="9"/>
        <v>17.590144831030468</v>
      </c>
      <c r="E76" s="3">
        <v>3</v>
      </c>
      <c r="F76" s="3">
        <v>17.899999999999999</v>
      </c>
      <c r="G76" s="5">
        <v>0.13700030284675932</v>
      </c>
      <c r="H76" s="5">
        <f t="shared" si="7"/>
        <v>33.768908994548831</v>
      </c>
      <c r="I76" s="5">
        <f t="shared" si="8"/>
        <v>9.209702453058771</v>
      </c>
    </row>
    <row r="77" spans="1:9" x14ac:dyDescent="0.25">
      <c r="A77" s="2">
        <v>44739</v>
      </c>
      <c r="B77" t="s">
        <v>106</v>
      </c>
      <c r="C77" s="5">
        <v>20</v>
      </c>
      <c r="D77" s="4">
        <f t="shared" si="9"/>
        <v>18.022197780221976</v>
      </c>
      <c r="E77" s="3">
        <v>3</v>
      </c>
      <c r="F77" s="3">
        <v>17.7</v>
      </c>
      <c r="G77" s="5">
        <v>0.10974256546826469</v>
      </c>
      <c r="H77" s="5">
        <f t="shared" si="7"/>
        <v>54.932256990679093</v>
      </c>
      <c r="I77" s="5">
        <f t="shared" si="8"/>
        <v>14.981524633821573</v>
      </c>
    </row>
    <row r="78" spans="1:9" x14ac:dyDescent="0.25">
      <c r="A78" s="2">
        <v>44739</v>
      </c>
      <c r="B78" t="s">
        <v>107</v>
      </c>
      <c r="C78" s="5">
        <v>20</v>
      </c>
      <c r="D78" s="4">
        <f t="shared" si="9"/>
        <v>17.82640554223288</v>
      </c>
      <c r="E78" s="3">
        <v>3</v>
      </c>
      <c r="F78" s="3">
        <v>16.899999999999999</v>
      </c>
      <c r="G78" s="5">
        <v>0.12193116849146156</v>
      </c>
      <c r="H78" s="5">
        <f t="shared" si="7"/>
        <v>144.39254138485117</v>
      </c>
      <c r="I78" s="5">
        <f t="shared" si="8"/>
        <v>39.379784014050323</v>
      </c>
    </row>
    <row r="79" spans="1:9" x14ac:dyDescent="0.25">
      <c r="A79" s="2">
        <v>44739</v>
      </c>
      <c r="B79" t="s">
        <v>108</v>
      </c>
      <c r="C79" s="5">
        <v>20</v>
      </c>
      <c r="D79" s="4">
        <f t="shared" si="9"/>
        <v>18.088205406137792</v>
      </c>
      <c r="E79" s="3">
        <v>3</v>
      </c>
      <c r="F79" s="3">
        <v>17</v>
      </c>
      <c r="G79" s="5">
        <v>0.1056928838951311</v>
      </c>
      <c r="H79" s="5">
        <f t="shared" si="7"/>
        <v>131.35631460674151</v>
      </c>
      <c r="I79" s="5">
        <f t="shared" si="8"/>
        <v>35.82444943820223</v>
      </c>
    </row>
    <row r="80" spans="1:9" x14ac:dyDescent="0.25">
      <c r="A80" s="2">
        <v>44739</v>
      </c>
      <c r="B80" t="s">
        <v>109</v>
      </c>
      <c r="C80" s="5">
        <v>20</v>
      </c>
      <c r="D80" s="4">
        <f t="shared" si="9"/>
        <v>18.519824374667376</v>
      </c>
      <c r="E80" s="3">
        <v>3</v>
      </c>
      <c r="F80" s="3">
        <v>17.899999999999999</v>
      </c>
      <c r="G80" s="5">
        <v>7.99238478393621E-2</v>
      </c>
      <c r="H80" s="5">
        <f t="shared" si="7"/>
        <v>32.073738280829126</v>
      </c>
      <c r="I80" s="5">
        <f t="shared" si="8"/>
        <v>8.7473831674988514</v>
      </c>
    </row>
    <row r="81" spans="1:9" x14ac:dyDescent="0.25">
      <c r="A81" s="2">
        <v>44739</v>
      </c>
      <c r="B81" t="s">
        <v>110</v>
      </c>
      <c r="C81" s="5">
        <v>20</v>
      </c>
      <c r="D81" s="4">
        <f t="shared" si="9"/>
        <v>18.087644107777663</v>
      </c>
      <c r="E81" s="3">
        <v>3</v>
      </c>
      <c r="F81" s="3">
        <v>17.8</v>
      </c>
      <c r="G81" s="5">
        <v>0.10572719591491875</v>
      </c>
      <c r="H81" s="5">
        <f t="shared" si="7"/>
        <v>43.786796958230632</v>
      </c>
      <c r="I81" s="5">
        <f t="shared" si="8"/>
        <v>11.941853715881082</v>
      </c>
    </row>
    <row r="82" spans="1:9" x14ac:dyDescent="0.25">
      <c r="A82" s="2">
        <v>44739</v>
      </c>
      <c r="B82" t="s">
        <v>111</v>
      </c>
      <c r="C82" s="5">
        <v>20</v>
      </c>
      <c r="D82" s="4">
        <f t="shared" si="9"/>
        <v>17.956763598814163</v>
      </c>
      <c r="E82" s="3">
        <v>3</v>
      </c>
      <c r="F82" s="3">
        <v>17.5</v>
      </c>
      <c r="G82" s="5">
        <v>0.11378645099057662</v>
      </c>
      <c r="H82" s="5">
        <f t="shared" si="7"/>
        <v>77.185401053646885</v>
      </c>
      <c r="I82" s="5">
        <f t="shared" si="8"/>
        <v>21.050563923721874</v>
      </c>
    </row>
    <row r="83" spans="1:9" x14ac:dyDescent="0.25">
      <c r="A83" s="2">
        <v>44739</v>
      </c>
      <c r="B83" t="s">
        <v>112</v>
      </c>
      <c r="C83" s="5">
        <v>20</v>
      </c>
      <c r="D83" s="4">
        <f t="shared" si="9"/>
        <v>18.839565420249283</v>
      </c>
      <c r="E83" s="3">
        <v>3</v>
      </c>
      <c r="F83" s="3">
        <v>17.8</v>
      </c>
      <c r="G83" s="5">
        <v>6.1595612948876749E-2</v>
      </c>
      <c r="H83" s="5">
        <f t="shared" si="7"/>
        <v>42.039186272775368</v>
      </c>
      <c r="I83" s="5">
        <f t="shared" si="8"/>
        <v>11.465232619847828</v>
      </c>
    </row>
    <row r="84" spans="1:9" x14ac:dyDescent="0.25">
      <c r="A84" s="2">
        <v>44739</v>
      </c>
      <c r="B84" t="s">
        <v>113</v>
      </c>
      <c r="C84" s="5">
        <v>20</v>
      </c>
      <c r="D84" s="4">
        <f t="shared" si="9"/>
        <v>17.474195911300523</v>
      </c>
      <c r="E84" s="3">
        <v>3</v>
      </c>
      <c r="F84" s="3">
        <v>17.399999999999999</v>
      </c>
      <c r="G84" s="5">
        <v>0.14454479631111627</v>
      </c>
      <c r="H84" s="5">
        <f t="shared" si="7"/>
        <v>90.6479478678405</v>
      </c>
      <c r="I84" s="5">
        <f t="shared" si="8"/>
        <v>24.722167600320137</v>
      </c>
    </row>
    <row r="85" spans="1:9" x14ac:dyDescent="0.25">
      <c r="A85" s="2">
        <v>44739</v>
      </c>
      <c r="B85" t="s">
        <v>114</v>
      </c>
      <c r="C85" s="5">
        <v>20</v>
      </c>
      <c r="D85" s="4">
        <f t="shared" si="9"/>
        <v>18.814597762386786</v>
      </c>
      <c r="E85" s="3">
        <v>3</v>
      </c>
      <c r="F85" s="3">
        <v>18</v>
      </c>
      <c r="G85" s="5">
        <v>6.300438906980034E-2</v>
      </c>
      <c r="H85" s="5">
        <f t="shared" si="7"/>
        <v>21.047486903581976</v>
      </c>
      <c r="I85" s="5">
        <f t="shared" si="8"/>
        <v>5.7402237009769026</v>
      </c>
    </row>
    <row r="86" spans="1:9" x14ac:dyDescent="0.25">
      <c r="A86" s="2">
        <v>44739</v>
      </c>
      <c r="B86" t="s">
        <v>115</v>
      </c>
      <c r="C86" s="5">
        <v>20</v>
      </c>
      <c r="D86" s="4">
        <f t="shared" si="9"/>
        <v>19.077138196224659</v>
      </c>
      <c r="E86" s="3">
        <v>3</v>
      </c>
      <c r="F86" s="3">
        <v>18</v>
      </c>
      <c r="G86" s="5">
        <v>4.837527485951619E-2</v>
      </c>
      <c r="H86" s="5">
        <f t="shared" si="7"/>
        <v>20.757830442218346</v>
      </c>
      <c r="I86" s="5">
        <f t="shared" si="8"/>
        <v>5.6612264842413671</v>
      </c>
    </row>
    <row r="87" spans="1:9" x14ac:dyDescent="0.25">
      <c r="A87" s="2">
        <v>44739</v>
      </c>
      <c r="B87" t="s">
        <v>116</v>
      </c>
      <c r="C87" s="5">
        <v>20</v>
      </c>
      <c r="D87" s="4">
        <f t="shared" si="9"/>
        <v>18.91625615763547</v>
      </c>
      <c r="E87" s="3">
        <v>3</v>
      </c>
      <c r="F87" s="3">
        <v>17.8</v>
      </c>
      <c r="G87" s="5">
        <v>5.7291666666666609E-2</v>
      </c>
      <c r="H87" s="5">
        <f t="shared" si="7"/>
        <v>41.868749999999842</v>
      </c>
      <c r="I87" s="5">
        <f t="shared" si="8"/>
        <v>11.418749999999958</v>
      </c>
    </row>
    <row r="88" spans="1:9" x14ac:dyDescent="0.25">
      <c r="A88" s="2">
        <v>44739</v>
      </c>
      <c r="B88" t="s">
        <v>117</v>
      </c>
      <c r="C88" s="5">
        <v>20</v>
      </c>
      <c r="D88" s="4">
        <f t="shared" si="9"/>
        <v>17.557896135827491</v>
      </c>
      <c r="E88" s="3">
        <v>3</v>
      </c>
      <c r="F88" s="3">
        <v>17.8</v>
      </c>
      <c r="G88" s="5">
        <v>0.13908863825599885</v>
      </c>
      <c r="H88" s="5">
        <f t="shared" si="7"/>
        <v>45.107910074937386</v>
      </c>
      <c r="I88" s="5">
        <f t="shared" si="8"/>
        <v>12.302157293164743</v>
      </c>
    </row>
    <row r="89" spans="1:9" x14ac:dyDescent="0.25">
      <c r="A89" s="2">
        <v>44739</v>
      </c>
      <c r="B89" t="s">
        <v>118</v>
      </c>
      <c r="C89" s="5">
        <v>20</v>
      </c>
      <c r="D89" s="4">
        <f t="shared" si="9"/>
        <v>16.879861711322388</v>
      </c>
      <c r="E89" s="3">
        <v>3</v>
      </c>
      <c r="F89" s="3">
        <v>17.7</v>
      </c>
      <c r="G89" s="5">
        <v>0.18484383000512036</v>
      </c>
      <c r="H89" s="5">
        <f t="shared" si="7"/>
        <v>58.649769585253445</v>
      </c>
      <c r="I89" s="5">
        <f t="shared" si="8"/>
        <v>15.995391705069121</v>
      </c>
    </row>
    <row r="90" spans="1:9" x14ac:dyDescent="0.25">
      <c r="A90" s="2">
        <v>44739</v>
      </c>
      <c r="B90" t="s">
        <v>119</v>
      </c>
      <c r="C90" s="5">
        <v>20</v>
      </c>
      <c r="D90" s="4">
        <f t="shared" si="9"/>
        <v>19.60047942469037</v>
      </c>
      <c r="E90" s="3">
        <v>3</v>
      </c>
      <c r="F90" s="3">
        <v>17.899999999999999</v>
      </c>
      <c r="G90" s="5">
        <v>2.03832042397065E-2</v>
      </c>
      <c r="H90" s="5">
        <f t="shared" si="7"/>
        <v>30.305381165919357</v>
      </c>
      <c r="I90" s="5">
        <f t="shared" si="8"/>
        <v>8.265103954341642</v>
      </c>
    </row>
    <row r="91" spans="1:9" x14ac:dyDescent="0.25">
      <c r="A91" s="2">
        <v>44739</v>
      </c>
      <c r="B91" t="s">
        <v>120</v>
      </c>
      <c r="C91" s="5">
        <v>20</v>
      </c>
      <c r="D91" s="4">
        <f t="shared" si="9"/>
        <v>19.67823596029578</v>
      </c>
      <c r="E91" s="3">
        <v>3</v>
      </c>
      <c r="F91" s="3">
        <v>17.899999999999999</v>
      </c>
      <c r="G91" s="5">
        <v>1.6351264430075573E-2</v>
      </c>
      <c r="H91" s="5">
        <f t="shared" si="7"/>
        <v>30.185632553573321</v>
      </c>
      <c r="I91" s="5">
        <f t="shared" si="8"/>
        <v>8.2324452418836316</v>
      </c>
    </row>
    <row r="92" spans="1:9" x14ac:dyDescent="0.25">
      <c r="A92" s="2">
        <v>44739</v>
      </c>
      <c r="B92" t="s">
        <v>121</v>
      </c>
      <c r="C92" s="5">
        <v>20</v>
      </c>
      <c r="D92" s="4">
        <f t="shared" si="9"/>
        <v>19.699363396993633</v>
      </c>
      <c r="E92" s="3">
        <v>3</v>
      </c>
      <c r="F92" s="3">
        <v>18</v>
      </c>
      <c r="G92" s="5">
        <v>1.5261234434217697E-2</v>
      </c>
      <c r="H92" s="5">
        <f t="shared" si="7"/>
        <v>20.102172441797439</v>
      </c>
      <c r="I92" s="5">
        <f t="shared" si="8"/>
        <v>5.482410665944756</v>
      </c>
    </row>
    <row r="93" spans="1:9" x14ac:dyDescent="0.25">
      <c r="A93" s="2">
        <v>44739</v>
      </c>
      <c r="B93" t="s">
        <v>122</v>
      </c>
      <c r="C93" s="5">
        <v>20</v>
      </c>
      <c r="D93" s="4">
        <f t="shared" si="9"/>
        <v>19.710376510536307</v>
      </c>
      <c r="E93" s="3">
        <v>3</v>
      </c>
      <c r="F93" s="3">
        <v>17.899999999999999</v>
      </c>
      <c r="G93" s="5">
        <v>1.4693960275638232E-2</v>
      </c>
      <c r="H93" s="5">
        <f t="shared" si="7"/>
        <v>30.136410620186528</v>
      </c>
      <c r="I93" s="5">
        <f t="shared" si="8"/>
        <v>8.2190210782326893</v>
      </c>
    </row>
    <row r="94" spans="1:9" x14ac:dyDescent="0.25">
      <c r="A94" s="2">
        <v>44739</v>
      </c>
      <c r="B94" t="s">
        <v>52</v>
      </c>
      <c r="C94" s="5">
        <v>20</v>
      </c>
      <c r="D94" s="4">
        <f t="shared" si="9"/>
        <v>19.23076923076923</v>
      </c>
      <c r="E94" s="3">
        <v>3</v>
      </c>
      <c r="F94" s="3">
        <v>17</v>
      </c>
      <c r="G94" s="5">
        <v>0.04</v>
      </c>
      <c r="H94" s="10">
        <f t="shared" si="7"/>
        <v>123.55199999999994</v>
      </c>
      <c r="I94" s="10">
        <f t="shared" si="8"/>
        <v>33.695999999999984</v>
      </c>
    </row>
    <row r="95" spans="1:9" x14ac:dyDescent="0.25">
      <c r="A95" s="2">
        <v>44739</v>
      </c>
      <c r="B95" t="s">
        <v>53</v>
      </c>
      <c r="C95" s="5">
        <v>20</v>
      </c>
      <c r="D95" s="4">
        <f t="shared" si="9"/>
        <v>19.23076923076923</v>
      </c>
      <c r="E95" s="3">
        <v>3</v>
      </c>
      <c r="F95" s="3">
        <v>17.3</v>
      </c>
      <c r="G95" s="5">
        <v>0.04</v>
      </c>
      <c r="H95" s="10">
        <f t="shared" si="7"/>
        <v>92.663999999999845</v>
      </c>
      <c r="I95" s="10">
        <f t="shared" si="8"/>
        <v>25.271999999999963</v>
      </c>
    </row>
    <row r="96" spans="1:9" x14ac:dyDescent="0.25">
      <c r="A96" s="2">
        <v>44739</v>
      </c>
      <c r="B96" t="s">
        <v>54</v>
      </c>
      <c r="C96" s="3" t="s">
        <v>31</v>
      </c>
      <c r="D96" s="4"/>
      <c r="E96" s="3">
        <v>3</v>
      </c>
      <c r="F96" s="3">
        <v>18.2</v>
      </c>
      <c r="H96" s="5"/>
    </row>
    <row r="97" spans="1:9" x14ac:dyDescent="0.25">
      <c r="A97" s="2">
        <v>44739</v>
      </c>
      <c r="B97" t="s">
        <v>55</v>
      </c>
      <c r="C97" s="3" t="s">
        <v>31</v>
      </c>
      <c r="D97" s="4"/>
      <c r="E97" s="3">
        <v>3</v>
      </c>
      <c r="F97" s="3">
        <v>18.100000000000001</v>
      </c>
      <c r="H97" s="5"/>
    </row>
    <row r="98" spans="1:9" x14ac:dyDescent="0.25">
      <c r="A98" s="2">
        <v>44744</v>
      </c>
      <c r="B98" t="s">
        <v>125</v>
      </c>
      <c r="C98" s="5">
        <v>20</v>
      </c>
      <c r="D98" s="4">
        <f t="shared" si="9"/>
        <v>17.550286399360594</v>
      </c>
      <c r="E98" s="3">
        <v>3</v>
      </c>
      <c r="F98" s="3">
        <v>16.7</v>
      </c>
      <c r="G98" s="5">
        <v>0.1395825426944973</v>
      </c>
      <c r="H98" s="5">
        <f>((G$157-F98)*0.09*22)/(D98/1000)</f>
        <v>157.94614041745757</v>
      </c>
      <c r="I98" s="5">
        <f>((F$157-F98)*0.09*6)/(D98/1000)</f>
        <v>39.999347248576875</v>
      </c>
    </row>
    <row r="99" spans="1:9" x14ac:dyDescent="0.25">
      <c r="A99" s="2">
        <v>44744</v>
      </c>
      <c r="B99" t="s">
        <v>126</v>
      </c>
      <c r="C99" s="5">
        <v>20</v>
      </c>
      <c r="D99" s="4">
        <f t="shared" si="9"/>
        <v>18.170147665292006</v>
      </c>
      <c r="E99" s="3">
        <v>3</v>
      </c>
      <c r="F99" s="3">
        <v>17.600000000000001</v>
      </c>
      <c r="G99" s="5">
        <v>0.10070651974960651</v>
      </c>
      <c r="H99" s="5">
        <f t="shared" ref="H99:H156" si="10">((G$157-F99)*0.09*22)/(D99/1000)</f>
        <v>54.484972727605516</v>
      </c>
      <c r="I99" s="5">
        <f t="shared" ref="I99:I156" si="11">((F$157-F99)*0.09*6)/(D99/1000)</f>
        <v>11.887630413295707</v>
      </c>
    </row>
    <row r="100" spans="1:9" x14ac:dyDescent="0.25">
      <c r="A100" s="2">
        <v>44744</v>
      </c>
      <c r="B100" t="s">
        <v>127</v>
      </c>
      <c r="C100" s="5">
        <v>20</v>
      </c>
      <c r="D100" s="4">
        <f t="shared" si="9"/>
        <v>17.997269306337206</v>
      </c>
      <c r="E100" s="3">
        <v>3</v>
      </c>
      <c r="F100" s="3">
        <v>17</v>
      </c>
      <c r="G100" s="5">
        <v>0.1112796980238326</v>
      </c>
      <c r="H100" s="5">
        <f t="shared" si="10"/>
        <v>121.01835911479553</v>
      </c>
      <c r="I100" s="5">
        <f t="shared" si="11"/>
        <v>30.00455184664348</v>
      </c>
    </row>
    <row r="101" spans="1:9" x14ac:dyDescent="0.25">
      <c r="A101" s="2">
        <v>44744</v>
      </c>
      <c r="B101" t="s">
        <v>128</v>
      </c>
      <c r="C101" s="5">
        <v>20</v>
      </c>
      <c r="D101" s="4">
        <f t="shared" si="9"/>
        <v>18.636877451958245</v>
      </c>
      <c r="E101" s="3">
        <v>3</v>
      </c>
      <c r="F101" s="3">
        <v>17.2</v>
      </c>
      <c r="G101" s="5">
        <v>7.3141144569715849E-2</v>
      </c>
      <c r="H101" s="5">
        <f t="shared" si="10"/>
        <v>95.616875981161897</v>
      </c>
      <c r="I101" s="5">
        <f t="shared" si="11"/>
        <v>23.179848722705884</v>
      </c>
    </row>
    <row r="102" spans="1:9" x14ac:dyDescent="0.25">
      <c r="A102" s="2">
        <v>44744</v>
      </c>
      <c r="B102" t="s">
        <v>129</v>
      </c>
      <c r="C102" s="5">
        <v>20</v>
      </c>
      <c r="D102" s="4">
        <f t="shared" si="9"/>
        <v>18.692714746896527</v>
      </c>
      <c r="E102" s="3">
        <v>3</v>
      </c>
      <c r="F102" s="3">
        <v>17.7</v>
      </c>
      <c r="G102" s="5">
        <v>6.9935548196417813E-2</v>
      </c>
      <c r="H102" s="5">
        <f t="shared" si="10"/>
        <v>42.369447708578377</v>
      </c>
      <c r="I102" s="5">
        <f t="shared" si="11"/>
        <v>8.6664779403910046</v>
      </c>
    </row>
    <row r="103" spans="1:9" x14ac:dyDescent="0.25">
      <c r="A103" s="2">
        <v>44744</v>
      </c>
      <c r="B103" t="s">
        <v>130</v>
      </c>
      <c r="C103" s="5">
        <v>20</v>
      </c>
      <c r="D103" s="4">
        <f t="shared" si="9"/>
        <v>18.866294524189257</v>
      </c>
      <c r="E103" s="3">
        <v>3</v>
      </c>
      <c r="F103" s="3">
        <v>17.5</v>
      </c>
      <c r="G103" s="5">
        <v>6.0091581542796882E-2</v>
      </c>
      <c r="H103" s="5">
        <f t="shared" si="10"/>
        <v>62.969439943642293</v>
      </c>
      <c r="I103" s="5">
        <f t="shared" si="11"/>
        <v>14.311236350827761</v>
      </c>
    </row>
    <row r="104" spans="1:9" x14ac:dyDescent="0.25">
      <c r="A104" s="2">
        <v>44744</v>
      </c>
      <c r="B104" t="s">
        <v>131</v>
      </c>
      <c r="C104" s="5">
        <v>20</v>
      </c>
      <c r="D104" s="4">
        <f t="shared" si="9"/>
        <v>18.908013450078244</v>
      </c>
      <c r="E104" s="3">
        <v>3</v>
      </c>
      <c r="F104" s="3">
        <v>17.600000000000001</v>
      </c>
      <c r="G104" s="5">
        <v>5.7752579497834008E-2</v>
      </c>
      <c r="H104" s="5">
        <f t="shared" si="10"/>
        <v>52.358752685142775</v>
      </c>
      <c r="I104" s="5">
        <f t="shared" si="11"/>
        <v>11.423727858576566</v>
      </c>
    </row>
    <row r="105" spans="1:9" x14ac:dyDescent="0.25">
      <c r="A105" s="2">
        <v>44744</v>
      </c>
      <c r="B105" t="s">
        <v>132</v>
      </c>
      <c r="C105" s="5">
        <v>20</v>
      </c>
      <c r="D105" s="4">
        <f t="shared" si="9"/>
        <v>18.866932801064536</v>
      </c>
      <c r="E105" s="3">
        <v>3</v>
      </c>
      <c r="F105" s="3">
        <v>17.7</v>
      </c>
      <c r="G105" s="5">
        <v>6.0055718164827077E-2</v>
      </c>
      <c r="H105" s="5">
        <f t="shared" si="10"/>
        <v>41.97820643932738</v>
      </c>
      <c r="I105" s="5">
        <f t="shared" si="11"/>
        <v>8.5864513171351184</v>
      </c>
    </row>
    <row r="106" spans="1:9" x14ac:dyDescent="0.25">
      <c r="A106" s="2">
        <v>44744</v>
      </c>
      <c r="B106" t="s">
        <v>133</v>
      </c>
      <c r="C106" s="5">
        <v>20</v>
      </c>
      <c r="D106" s="4">
        <f t="shared" si="9"/>
        <v>18.840357938857657</v>
      </c>
      <c r="E106" s="3">
        <v>3</v>
      </c>
      <c r="F106" s="3">
        <v>17.600000000000001</v>
      </c>
      <c r="G106" s="5">
        <v>6.1550956988487761E-2</v>
      </c>
      <c r="H106" s="5">
        <f t="shared" si="10"/>
        <v>52.54677237093015</v>
      </c>
      <c r="I106" s="5">
        <f t="shared" si="11"/>
        <v>11.464750335475628</v>
      </c>
    </row>
    <row r="107" spans="1:9" x14ac:dyDescent="0.25">
      <c r="A107" s="2">
        <v>44744</v>
      </c>
      <c r="B107" t="s">
        <v>134</v>
      </c>
      <c r="C107" s="5">
        <v>20</v>
      </c>
      <c r="D107" s="4">
        <f t="shared" si="9"/>
        <v>18.821847677936233</v>
      </c>
      <c r="E107" s="3">
        <v>3</v>
      </c>
      <c r="F107" s="3">
        <v>17.7</v>
      </c>
      <c r="G107" s="5">
        <v>6.2594934473135924E-2</v>
      </c>
      <c r="H107" s="5">
        <f t="shared" si="10"/>
        <v>42.07875940513641</v>
      </c>
      <c r="I107" s="5">
        <f t="shared" si="11"/>
        <v>8.6070189692324206</v>
      </c>
    </row>
    <row r="108" spans="1:9" x14ac:dyDescent="0.25">
      <c r="A108" s="2">
        <v>44744</v>
      </c>
      <c r="B108" t="s">
        <v>135</v>
      </c>
      <c r="C108" s="5">
        <v>20</v>
      </c>
      <c r="D108" s="4">
        <f t="shared" si="9"/>
        <v>19.094146227827885</v>
      </c>
      <c r="E108" s="3">
        <v>3</v>
      </c>
      <c r="F108" s="3">
        <v>17.600000000000001</v>
      </c>
      <c r="G108" s="5">
        <v>4.7441438929168946E-2</v>
      </c>
      <c r="H108" s="5">
        <f t="shared" si="10"/>
        <v>51.848351226993856</v>
      </c>
      <c r="I108" s="5">
        <f t="shared" si="11"/>
        <v>11.312367540434984</v>
      </c>
    </row>
    <row r="109" spans="1:9" x14ac:dyDescent="0.25">
      <c r="A109" s="2">
        <v>44744</v>
      </c>
      <c r="B109" t="s">
        <v>136</v>
      </c>
      <c r="C109" s="5">
        <v>20</v>
      </c>
      <c r="D109" s="4">
        <f t="shared" si="9"/>
        <v>18.981201131259358</v>
      </c>
      <c r="E109" s="3">
        <v>3</v>
      </c>
      <c r="F109" s="3">
        <v>17.2</v>
      </c>
      <c r="G109" s="5">
        <v>5.3674099004347137E-2</v>
      </c>
      <c r="H109" s="5">
        <f t="shared" si="10"/>
        <v>93.882362221287551</v>
      </c>
      <c r="I109" s="5">
        <f t="shared" si="11"/>
        <v>22.759360538493922</v>
      </c>
    </row>
    <row r="110" spans="1:9" x14ac:dyDescent="0.25">
      <c r="A110" s="2">
        <v>44744</v>
      </c>
      <c r="B110" t="s">
        <v>137</v>
      </c>
      <c r="C110" s="5">
        <v>20</v>
      </c>
      <c r="D110" s="4">
        <f t="shared" si="9"/>
        <v>19.01829065513801</v>
      </c>
      <c r="E110" s="3">
        <v>3</v>
      </c>
      <c r="F110" s="3">
        <v>17.5</v>
      </c>
      <c r="G110" s="5">
        <v>5.1619220815555783E-2</v>
      </c>
      <c r="H110" s="5">
        <f t="shared" si="10"/>
        <v>62.466181716444162</v>
      </c>
      <c r="I110" s="5">
        <f t="shared" si="11"/>
        <v>14.196859481010003</v>
      </c>
    </row>
    <row r="111" spans="1:9" x14ac:dyDescent="0.25">
      <c r="A111" s="2">
        <v>44744</v>
      </c>
      <c r="B111" t="s">
        <v>138</v>
      </c>
      <c r="C111" s="5">
        <v>20</v>
      </c>
      <c r="D111" s="4">
        <f t="shared" si="9"/>
        <v>19.24425373382563</v>
      </c>
      <c r="E111" s="3">
        <v>3</v>
      </c>
      <c r="F111" s="3">
        <v>17.5</v>
      </c>
      <c r="G111" s="5">
        <v>3.9271269056590861E-2</v>
      </c>
      <c r="H111" s="5">
        <f t="shared" si="10"/>
        <v>61.732713381961638</v>
      </c>
      <c r="I111" s="5">
        <f t="shared" si="11"/>
        <v>14.030162132263976</v>
      </c>
    </row>
    <row r="112" spans="1:9" x14ac:dyDescent="0.25">
      <c r="A112" s="2">
        <v>44744</v>
      </c>
      <c r="B112" t="s">
        <v>139</v>
      </c>
      <c r="C112" s="5">
        <v>20</v>
      </c>
      <c r="D112" s="4">
        <f t="shared" si="9"/>
        <v>19.244125979003499</v>
      </c>
      <c r="E112" s="3">
        <v>3</v>
      </c>
      <c r="F112" s="3">
        <v>17.8</v>
      </c>
      <c r="G112" s="5">
        <v>3.927816840428109E-2</v>
      </c>
      <c r="H112" s="5">
        <f t="shared" si="10"/>
        <v>30.86656160160722</v>
      </c>
      <c r="I112" s="5">
        <f t="shared" si="11"/>
        <v>5.6121021093830983</v>
      </c>
    </row>
    <row r="113" spans="1:9" x14ac:dyDescent="0.25">
      <c r="A113" s="2">
        <v>44744</v>
      </c>
      <c r="B113" t="s">
        <v>140</v>
      </c>
      <c r="C113" s="5">
        <v>20</v>
      </c>
      <c r="D113" s="4">
        <f t="shared" si="9"/>
        <v>19.132520487707378</v>
      </c>
      <c r="E113" s="3">
        <v>3</v>
      </c>
      <c r="F113" s="3">
        <v>17.7</v>
      </c>
      <c r="G113" s="5">
        <v>4.5340576681989091E-2</v>
      </c>
      <c r="H113" s="5">
        <f t="shared" si="10"/>
        <v>41.395486836606985</v>
      </c>
      <c r="I113" s="5">
        <f t="shared" si="11"/>
        <v>8.4672586711241298</v>
      </c>
    </row>
    <row r="114" spans="1:9" x14ac:dyDescent="0.25">
      <c r="A114" s="2">
        <v>44744</v>
      </c>
      <c r="B114" t="s">
        <v>141</v>
      </c>
      <c r="C114" s="5">
        <v>20</v>
      </c>
      <c r="D114" s="4">
        <f t="shared" si="9"/>
        <v>19.262881282639789</v>
      </c>
      <c r="E114" s="3">
        <v>3</v>
      </c>
      <c r="F114" s="3">
        <v>17.8</v>
      </c>
      <c r="G114" s="5">
        <v>3.8266275254705502E-2</v>
      </c>
      <c r="H114" s="5">
        <f t="shared" si="10"/>
        <v>30.836508375064831</v>
      </c>
      <c r="I114" s="5">
        <f t="shared" si="11"/>
        <v>5.606637886375391</v>
      </c>
    </row>
    <row r="115" spans="1:9" x14ac:dyDescent="0.25">
      <c r="A115" s="2">
        <v>44744</v>
      </c>
      <c r="B115" t="s">
        <v>142</v>
      </c>
      <c r="C115" s="5">
        <v>20</v>
      </c>
      <c r="D115" s="4">
        <f t="shared" si="9"/>
        <v>18.330368030705873</v>
      </c>
      <c r="E115" s="3">
        <v>3</v>
      </c>
      <c r="F115" s="3">
        <v>16.8</v>
      </c>
      <c r="G115" s="5">
        <v>9.1085567212685722E-2</v>
      </c>
      <c r="H115" s="5">
        <f t="shared" si="10"/>
        <v>140.42271250027272</v>
      </c>
      <c r="I115" s="5">
        <f t="shared" si="11"/>
        <v>35.351172377690993</v>
      </c>
    </row>
    <row r="116" spans="1:9" x14ac:dyDescent="0.25">
      <c r="A116" s="2">
        <v>44744</v>
      </c>
      <c r="B116" t="s">
        <v>143</v>
      </c>
      <c r="C116" s="5">
        <v>20</v>
      </c>
      <c r="D116" s="4">
        <f t="shared" si="9"/>
        <v>18.786316588738362</v>
      </c>
      <c r="E116" s="3">
        <v>3</v>
      </c>
      <c r="F116" s="3">
        <v>16.600000000000001</v>
      </c>
      <c r="G116" s="5">
        <v>6.4604650173371081E-2</v>
      </c>
      <c r="H116" s="5">
        <f t="shared" si="10"/>
        <v>158.09379055074561</v>
      </c>
      <c r="I116" s="5">
        <f t="shared" si="11"/>
        <v>40.242055776553379</v>
      </c>
    </row>
    <row r="117" spans="1:9" x14ac:dyDescent="0.25">
      <c r="A117" s="2">
        <v>44744</v>
      </c>
      <c r="B117" t="s">
        <v>144</v>
      </c>
      <c r="C117" s="5">
        <v>20</v>
      </c>
      <c r="D117" s="4">
        <f t="shared" si="9"/>
        <v>17.008893774357951</v>
      </c>
      <c r="E117" s="3">
        <v>3</v>
      </c>
      <c r="F117" s="3">
        <v>17.7</v>
      </c>
      <c r="G117" s="5">
        <v>0.17585542395187054</v>
      </c>
      <c r="H117" s="5">
        <f t="shared" si="10"/>
        <v>46.563874788494324</v>
      </c>
      <c r="I117" s="5">
        <f t="shared" si="11"/>
        <v>9.5244289340101727</v>
      </c>
    </row>
    <row r="118" spans="1:9" x14ac:dyDescent="0.25">
      <c r="A118" s="2">
        <v>44744</v>
      </c>
      <c r="B118" t="s">
        <v>145</v>
      </c>
      <c r="C118" s="5">
        <v>20</v>
      </c>
      <c r="D118" s="4">
        <f t="shared" si="9"/>
        <v>18.308738252349531</v>
      </c>
      <c r="E118" s="3">
        <v>3</v>
      </c>
      <c r="F118" s="3">
        <v>17.100000000000001</v>
      </c>
      <c r="G118" s="5">
        <v>9.2374565867936534E-2</v>
      </c>
      <c r="H118" s="5">
        <f t="shared" si="10"/>
        <v>108.1450820209257</v>
      </c>
      <c r="I118" s="5">
        <f t="shared" si="11"/>
        <v>26.54470195059081</v>
      </c>
    </row>
    <row r="119" spans="1:9" x14ac:dyDescent="0.25">
      <c r="A119" s="2">
        <v>44744</v>
      </c>
      <c r="B119" t="s">
        <v>146</v>
      </c>
      <c r="C119" s="5">
        <v>20</v>
      </c>
      <c r="D119" s="4">
        <f t="shared" si="9"/>
        <v>19.712003195526261</v>
      </c>
      <c r="E119" s="3">
        <v>3</v>
      </c>
      <c r="F119" s="3">
        <v>17.8</v>
      </c>
      <c r="G119" s="5">
        <v>1.4610225131208299E-2</v>
      </c>
      <c r="H119" s="5">
        <f t="shared" si="10"/>
        <v>30.133923686396962</v>
      </c>
      <c r="I119" s="5">
        <f t="shared" si="11"/>
        <v>5.4788952157085067</v>
      </c>
    </row>
    <row r="120" spans="1:9" x14ac:dyDescent="0.25">
      <c r="A120" s="2">
        <v>44744</v>
      </c>
      <c r="B120" t="s">
        <v>147</v>
      </c>
      <c r="C120" s="5">
        <v>20</v>
      </c>
      <c r="D120" s="4">
        <f t="shared" si="9"/>
        <v>19.354671142012304</v>
      </c>
      <c r="E120" s="3">
        <v>3</v>
      </c>
      <c r="F120" s="3">
        <v>17.399999999999999</v>
      </c>
      <c r="G120" s="5">
        <v>3.3342279662241715E-2</v>
      </c>
      <c r="H120" s="5">
        <f t="shared" si="10"/>
        <v>71.61061998059364</v>
      </c>
      <c r="I120" s="5">
        <f t="shared" si="11"/>
        <v>16.740144930528356</v>
      </c>
    </row>
    <row r="121" spans="1:9" x14ac:dyDescent="0.25">
      <c r="A121" s="2">
        <v>44744</v>
      </c>
      <c r="B121" t="s">
        <v>148</v>
      </c>
      <c r="C121" s="5">
        <v>20</v>
      </c>
      <c r="D121" s="4">
        <f t="shared" si="9"/>
        <v>19.079278775036979</v>
      </c>
      <c r="E121" s="3">
        <v>3</v>
      </c>
      <c r="F121" s="3">
        <v>17.2</v>
      </c>
      <c r="G121" s="5">
        <v>4.8257653542317057E-2</v>
      </c>
      <c r="H121" s="5">
        <f t="shared" si="10"/>
        <v>93.399756930620669</v>
      </c>
      <c r="I121" s="5">
        <f t="shared" si="11"/>
        <v>22.64236531651407</v>
      </c>
    </row>
    <row r="122" spans="1:9" x14ac:dyDescent="0.25">
      <c r="A122" s="2">
        <v>44744</v>
      </c>
      <c r="B122" t="s">
        <v>149</v>
      </c>
      <c r="C122" s="5">
        <v>20</v>
      </c>
      <c r="D122" s="4">
        <f t="shared" si="9"/>
        <v>18.691906370559899</v>
      </c>
      <c r="E122" s="3">
        <v>3</v>
      </c>
      <c r="F122" s="3">
        <v>17.600000000000001</v>
      </c>
      <c r="G122" s="5">
        <v>6.9981820126189601E-2</v>
      </c>
      <c r="H122" s="5">
        <f t="shared" si="10"/>
        <v>52.964100096246383</v>
      </c>
      <c r="I122" s="5">
        <f t="shared" si="11"/>
        <v>11.555803657362807</v>
      </c>
    </row>
    <row r="123" spans="1:9" x14ac:dyDescent="0.25">
      <c r="A123" s="2">
        <v>44744</v>
      </c>
      <c r="B123" t="s">
        <v>150</v>
      </c>
      <c r="C123" s="5">
        <v>20</v>
      </c>
      <c r="D123" s="4">
        <f t="shared" si="9"/>
        <v>18.391479838548538</v>
      </c>
      <c r="E123" s="3">
        <v>3</v>
      </c>
      <c r="F123" s="3">
        <v>17.600000000000001</v>
      </c>
      <c r="G123" s="5">
        <v>8.7460072575563291E-2</v>
      </c>
      <c r="H123" s="5">
        <f t="shared" si="10"/>
        <v>53.829273592490374</v>
      </c>
      <c r="I123" s="5">
        <f t="shared" si="11"/>
        <v>11.744568783816041</v>
      </c>
    </row>
    <row r="124" spans="1:9" x14ac:dyDescent="0.25">
      <c r="A124" s="2">
        <v>44744</v>
      </c>
      <c r="B124" t="s">
        <v>151</v>
      </c>
      <c r="C124" s="5">
        <v>20</v>
      </c>
      <c r="D124" s="4">
        <f t="shared" si="9"/>
        <v>18.413022176895232</v>
      </c>
      <c r="E124" s="3">
        <v>3</v>
      </c>
      <c r="F124" s="3">
        <v>17.5</v>
      </c>
      <c r="G124" s="5">
        <v>8.6187797302287358E-2</v>
      </c>
      <c r="H124" s="5">
        <f t="shared" si="10"/>
        <v>64.519555159756024</v>
      </c>
      <c r="I124" s="5">
        <f t="shared" si="11"/>
        <v>14.663535263580879</v>
      </c>
    </row>
    <row r="125" spans="1:9" x14ac:dyDescent="0.25">
      <c r="A125" s="2">
        <v>44744</v>
      </c>
      <c r="B125" t="s">
        <v>152</v>
      </c>
      <c r="C125" s="5">
        <v>20</v>
      </c>
      <c r="D125" s="4">
        <f t="shared" si="9"/>
        <v>18.489690618562886</v>
      </c>
      <c r="E125" s="3">
        <v>3</v>
      </c>
      <c r="F125" s="3">
        <v>17.399999999999999</v>
      </c>
      <c r="G125" s="5">
        <v>8.1683864408246307E-2</v>
      </c>
      <c r="H125" s="5">
        <f t="shared" si="10"/>
        <v>74.96069180349177</v>
      </c>
      <c r="I125" s="5">
        <f t="shared" si="11"/>
        <v>17.52327860341363</v>
      </c>
    </row>
    <row r="126" spans="1:9" x14ac:dyDescent="0.25">
      <c r="A126" s="2">
        <v>44744</v>
      </c>
      <c r="B126" t="s">
        <v>153</v>
      </c>
      <c r="C126" s="5">
        <v>20</v>
      </c>
      <c r="D126" s="4">
        <f t="shared" si="9"/>
        <v>18.432540475714571</v>
      </c>
      <c r="E126" s="3">
        <v>3</v>
      </c>
      <c r="F126" s="3">
        <v>17.399999999999999</v>
      </c>
      <c r="G126" s="5">
        <v>8.5037628228762319E-2</v>
      </c>
      <c r="H126" s="5">
        <f t="shared" si="10"/>
        <v>75.193107636253515</v>
      </c>
      <c r="I126" s="5">
        <f t="shared" si="11"/>
        <v>17.577609577305989</v>
      </c>
    </row>
    <row r="127" spans="1:9" x14ac:dyDescent="0.25">
      <c r="A127" s="2">
        <v>44744</v>
      </c>
      <c r="B127" t="s">
        <v>154</v>
      </c>
      <c r="C127" s="5">
        <v>20</v>
      </c>
      <c r="D127" s="4">
        <f t="shared" si="9"/>
        <v>18.480147147027072</v>
      </c>
      <c r="E127" s="3">
        <v>3</v>
      </c>
      <c r="F127" s="3">
        <v>17.7</v>
      </c>
      <c r="G127" s="5">
        <v>8.2242464893870132E-2</v>
      </c>
      <c r="H127" s="5">
        <f t="shared" si="10"/>
        <v>42.856801609797486</v>
      </c>
      <c r="I127" s="5">
        <f t="shared" si="11"/>
        <v>8.7661639656403665</v>
      </c>
    </row>
    <row r="128" spans="1:9" x14ac:dyDescent="0.25">
      <c r="A128" s="2">
        <v>44744</v>
      </c>
      <c r="B128" t="s">
        <v>155</v>
      </c>
      <c r="C128" s="5">
        <v>20</v>
      </c>
      <c r="D128" s="4">
        <f t="shared" si="9"/>
        <v>18.538484576220426</v>
      </c>
      <c r="E128" s="3">
        <v>3</v>
      </c>
      <c r="F128" s="3">
        <v>17.7</v>
      </c>
      <c r="G128" s="5">
        <v>7.8836833602584741E-2</v>
      </c>
      <c r="H128" s="5">
        <f t="shared" si="10"/>
        <v>42.721938610662583</v>
      </c>
      <c r="I128" s="5">
        <f t="shared" si="11"/>
        <v>8.7385783521809568</v>
      </c>
    </row>
    <row r="129" spans="1:9" x14ac:dyDescent="0.25">
      <c r="A129" s="2">
        <v>44744</v>
      </c>
      <c r="B129" t="s">
        <v>156</v>
      </c>
      <c r="C129" s="5">
        <v>20</v>
      </c>
      <c r="D129" s="4">
        <f t="shared" si="9"/>
        <v>18.487865339250732</v>
      </c>
      <c r="E129" s="3">
        <v>3</v>
      </c>
      <c r="F129" s="3">
        <v>17.8</v>
      </c>
      <c r="G129" s="5">
        <v>8.1790657439446288E-2</v>
      </c>
      <c r="H129" s="5">
        <f t="shared" si="10"/>
        <v>32.129182525951634</v>
      </c>
      <c r="I129" s="5">
        <f t="shared" si="11"/>
        <v>5.8416695501729894</v>
      </c>
    </row>
    <row r="130" spans="1:9" x14ac:dyDescent="0.25">
      <c r="A130" s="2">
        <v>44744</v>
      </c>
      <c r="B130" t="s">
        <v>157</v>
      </c>
      <c r="C130" s="5">
        <v>20</v>
      </c>
      <c r="D130" s="4">
        <f t="shared" si="9"/>
        <v>18.528012156596155</v>
      </c>
      <c r="E130" s="3">
        <v>3</v>
      </c>
      <c r="F130" s="3">
        <v>17.8</v>
      </c>
      <c r="G130" s="5">
        <v>7.9446614723846953E-2</v>
      </c>
      <c r="H130" s="5">
        <f t="shared" si="10"/>
        <v>32.059564457298322</v>
      </c>
      <c r="I130" s="5">
        <f t="shared" si="11"/>
        <v>5.8290117195087525</v>
      </c>
    </row>
    <row r="131" spans="1:9" x14ac:dyDescent="0.25">
      <c r="A131" s="2">
        <v>44744</v>
      </c>
      <c r="B131" t="s">
        <v>158</v>
      </c>
      <c r="C131" s="5">
        <v>20</v>
      </c>
      <c r="D131" s="4">
        <f t="shared" si="9"/>
        <v>18.183743606138105</v>
      </c>
      <c r="E131" s="3">
        <v>3</v>
      </c>
      <c r="F131" s="3">
        <v>16.399999999999999</v>
      </c>
      <c r="G131" s="5">
        <v>9.988352416324206E-2</v>
      </c>
      <c r="H131" s="5">
        <f t="shared" si="10"/>
        <v>185.11039711667397</v>
      </c>
      <c r="I131" s="5">
        <f t="shared" si="11"/>
        <v>47.514968243852103</v>
      </c>
    </row>
    <row r="132" spans="1:9" x14ac:dyDescent="0.25">
      <c r="A132" s="2">
        <v>44744</v>
      </c>
      <c r="B132" t="s">
        <v>159</v>
      </c>
      <c r="C132" s="5">
        <v>20</v>
      </c>
      <c r="D132" s="4">
        <f t="shared" si="9"/>
        <v>18.326301265772159</v>
      </c>
      <c r="E132" s="3">
        <v>3</v>
      </c>
      <c r="F132" s="3">
        <v>16.5</v>
      </c>
      <c r="G132" s="5">
        <v>9.1327688547486019E-2</v>
      </c>
      <c r="H132" s="5">
        <f t="shared" si="10"/>
        <v>172.86630586592199</v>
      </c>
      <c r="I132" s="5">
        <f t="shared" si="11"/>
        <v>44.198771386173199</v>
      </c>
    </row>
    <row r="133" spans="1:9" x14ac:dyDescent="0.25">
      <c r="A133" s="2">
        <v>44744</v>
      </c>
      <c r="B133" t="s">
        <v>160</v>
      </c>
      <c r="C133" s="5">
        <v>20</v>
      </c>
      <c r="D133" s="4">
        <f t="shared" si="9"/>
        <v>18.08450253827397</v>
      </c>
      <c r="E133" s="3">
        <v>3</v>
      </c>
      <c r="F133" s="3">
        <v>16.8</v>
      </c>
      <c r="G133" s="5">
        <v>0.10591927854648348</v>
      </c>
      <c r="H133" s="5">
        <f t="shared" si="10"/>
        <v>142.3318111489325</v>
      </c>
      <c r="I133" s="5">
        <f t="shared" si="11"/>
        <v>35.831784624906049</v>
      </c>
    </row>
    <row r="134" spans="1:9" x14ac:dyDescent="0.25">
      <c r="A134" s="2">
        <v>44744</v>
      </c>
      <c r="B134" t="s">
        <v>161</v>
      </c>
      <c r="C134" s="5">
        <v>20</v>
      </c>
      <c r="D134" s="4">
        <f t="shared" si="9"/>
        <v>18.166583341665831</v>
      </c>
      <c r="E134" s="3">
        <v>3</v>
      </c>
      <c r="F134" s="3">
        <v>17.399999999999999</v>
      </c>
      <c r="G134" s="5">
        <v>0.10092248079082367</v>
      </c>
      <c r="H134" s="5">
        <f t="shared" si="10"/>
        <v>76.293927918804386</v>
      </c>
      <c r="I134" s="5">
        <f t="shared" si="11"/>
        <v>17.834944188811384</v>
      </c>
    </row>
    <row r="135" spans="1:9" x14ac:dyDescent="0.25">
      <c r="A135" s="2">
        <v>44744</v>
      </c>
      <c r="B135" t="s">
        <v>162</v>
      </c>
      <c r="C135" s="5">
        <v>20</v>
      </c>
      <c r="D135" s="4">
        <f t="shared" si="9"/>
        <v>18.569460252800575</v>
      </c>
      <c r="E135" s="3">
        <v>3</v>
      </c>
      <c r="F135" s="3">
        <v>17.899999999999999</v>
      </c>
      <c r="G135" s="5">
        <v>7.7037228208271719E-2</v>
      </c>
      <c r="H135" s="5">
        <f t="shared" si="10"/>
        <v>21.325337118524079</v>
      </c>
      <c r="I135" s="5">
        <f t="shared" si="11"/>
        <v>2.9080005161623745</v>
      </c>
    </row>
    <row r="136" spans="1:9" x14ac:dyDescent="0.25">
      <c r="A136" s="2">
        <v>44744</v>
      </c>
      <c r="B136" t="s">
        <v>163</v>
      </c>
      <c r="C136" s="5">
        <v>20</v>
      </c>
      <c r="D136" s="4">
        <f t="shared" ref="D136:D199" si="12">C136/(1+G136)</f>
        <v>18.575912043978011</v>
      </c>
      <c r="E136" s="3">
        <v>3</v>
      </c>
      <c r="F136" s="3">
        <v>17.899999999999999</v>
      </c>
      <c r="G136" s="5">
        <v>7.6663151324710049E-2</v>
      </c>
      <c r="H136" s="5">
        <f t="shared" si="10"/>
        <v>21.31793039622956</v>
      </c>
      <c r="I136" s="5">
        <f t="shared" si="11"/>
        <v>2.906990508576758</v>
      </c>
    </row>
    <row r="137" spans="1:9" x14ac:dyDescent="0.25">
      <c r="A137" s="2">
        <v>44744</v>
      </c>
      <c r="B137" t="s">
        <v>164</v>
      </c>
      <c r="C137" s="5">
        <v>20</v>
      </c>
      <c r="D137" s="4">
        <f t="shared" si="12"/>
        <v>18.672607036541265</v>
      </c>
      <c r="E137" s="3">
        <v>3</v>
      </c>
      <c r="F137" s="3">
        <v>17.899999999999999</v>
      </c>
      <c r="G137" s="5">
        <v>7.1087714793178033E-2</v>
      </c>
      <c r="H137" s="5">
        <f t="shared" si="10"/>
        <v>21.207536752905227</v>
      </c>
      <c r="I137" s="5">
        <f t="shared" si="11"/>
        <v>2.8919368299416219</v>
      </c>
    </row>
    <row r="138" spans="1:9" x14ac:dyDescent="0.25">
      <c r="A138" s="2">
        <v>44744</v>
      </c>
      <c r="B138" t="s">
        <v>165</v>
      </c>
      <c r="C138" s="5">
        <v>20</v>
      </c>
      <c r="D138" s="4">
        <f t="shared" si="12"/>
        <v>18.616183816183817</v>
      </c>
      <c r="E138" s="3">
        <v>3</v>
      </c>
      <c r="F138" s="3">
        <v>17.899999999999999</v>
      </c>
      <c r="G138" s="5">
        <v>7.4334041685448798E-2</v>
      </c>
      <c r="H138" s="5">
        <f t="shared" si="10"/>
        <v>21.271814025372187</v>
      </c>
      <c r="I138" s="5">
        <f t="shared" si="11"/>
        <v>2.9007019125507529</v>
      </c>
    </row>
    <row r="139" spans="1:9" x14ac:dyDescent="0.25">
      <c r="A139" s="2">
        <v>44744</v>
      </c>
      <c r="B139" t="s">
        <v>166</v>
      </c>
      <c r="C139" s="5">
        <v>20</v>
      </c>
      <c r="D139" s="4">
        <f t="shared" si="12"/>
        <v>18.736282407499953</v>
      </c>
      <c r="E139" s="3">
        <v>3</v>
      </c>
      <c r="F139" s="3">
        <v>17.100000000000001</v>
      </c>
      <c r="G139" s="5">
        <v>6.7447616609055516E-2</v>
      </c>
      <c r="H139" s="5">
        <f t="shared" si="10"/>
        <v>105.67731404429648</v>
      </c>
      <c r="I139" s="5">
        <f t="shared" si="11"/>
        <v>25.938977083600005</v>
      </c>
    </row>
    <row r="140" spans="1:9" x14ac:dyDescent="0.25">
      <c r="A140" s="2">
        <v>44744</v>
      </c>
      <c r="B140" t="s">
        <v>167</v>
      </c>
      <c r="C140" s="5">
        <v>20</v>
      </c>
      <c r="D140" s="4">
        <f t="shared" si="12"/>
        <v>18.723089531652903</v>
      </c>
      <c r="E140" s="3">
        <v>3</v>
      </c>
      <c r="F140" s="3">
        <v>17</v>
      </c>
      <c r="G140" s="5">
        <v>6.8199773663869673E-2</v>
      </c>
      <c r="H140" s="5">
        <f t="shared" si="10"/>
        <v>116.32695535199557</v>
      </c>
      <c r="I140" s="5">
        <f t="shared" si="11"/>
        <v>28.841393888924483</v>
      </c>
    </row>
    <row r="141" spans="1:9" x14ac:dyDescent="0.25">
      <c r="A141" s="2">
        <v>44744</v>
      </c>
      <c r="B141" t="s">
        <v>168</v>
      </c>
      <c r="C141" s="5">
        <v>20</v>
      </c>
      <c r="D141" s="4">
        <f t="shared" si="12"/>
        <v>19.015974440894574</v>
      </c>
      <c r="E141" s="3">
        <v>3</v>
      </c>
      <c r="F141" s="3">
        <v>17.7</v>
      </c>
      <c r="G141" s="5">
        <v>5.1747311827956881E-2</v>
      </c>
      <c r="H141" s="5">
        <f t="shared" si="10"/>
        <v>41.649193548387302</v>
      </c>
      <c r="I141" s="5">
        <f t="shared" si="11"/>
        <v>8.5191532258064679</v>
      </c>
    </row>
    <row r="142" spans="1:9" x14ac:dyDescent="0.25">
      <c r="A142" s="2">
        <v>44744</v>
      </c>
      <c r="B142" t="s">
        <v>169</v>
      </c>
      <c r="C142" s="5">
        <v>20</v>
      </c>
      <c r="D142" s="4">
        <f t="shared" si="12"/>
        <v>18.921944977607168</v>
      </c>
      <c r="E142" s="3">
        <v>3</v>
      </c>
      <c r="F142" s="3">
        <v>17.899999999999999</v>
      </c>
      <c r="G142" s="5">
        <v>5.6973795435333804E-2</v>
      </c>
      <c r="H142" s="5">
        <f t="shared" si="10"/>
        <v>20.928081149619906</v>
      </c>
      <c r="I142" s="5">
        <f t="shared" si="11"/>
        <v>2.8538292476754417</v>
      </c>
    </row>
    <row r="143" spans="1:9" x14ac:dyDescent="0.25">
      <c r="A143" s="2">
        <v>44744</v>
      </c>
      <c r="B143" t="s">
        <v>170</v>
      </c>
      <c r="C143" s="5">
        <v>20</v>
      </c>
      <c r="D143" s="4">
        <f t="shared" si="12"/>
        <v>19.102687140115165</v>
      </c>
      <c r="E143" s="3">
        <v>3</v>
      </c>
      <c r="F143" s="3">
        <v>17.899999999999999</v>
      </c>
      <c r="G143" s="5">
        <v>4.6973122331072634E-2</v>
      </c>
      <c r="H143" s="5">
        <f t="shared" si="10"/>
        <v>20.730067822155529</v>
      </c>
      <c r="I143" s="5">
        <f t="shared" si="11"/>
        <v>2.8268274302939358</v>
      </c>
    </row>
    <row r="144" spans="1:9" x14ac:dyDescent="0.25">
      <c r="A144" s="2">
        <v>44744</v>
      </c>
      <c r="B144" t="s">
        <v>171</v>
      </c>
      <c r="C144" s="5">
        <v>20</v>
      </c>
      <c r="D144" s="4">
        <f t="shared" si="12"/>
        <v>19.122621353407482</v>
      </c>
      <c r="E144" s="3">
        <v>3</v>
      </c>
      <c r="F144" s="3">
        <v>17.899999999999999</v>
      </c>
      <c r="G144" s="5">
        <v>4.5881714142510972E-2</v>
      </c>
      <c r="H144" s="5">
        <f t="shared" si="10"/>
        <v>20.708457940022011</v>
      </c>
      <c r="I144" s="5">
        <f t="shared" si="11"/>
        <v>2.8238806281848197</v>
      </c>
    </row>
    <row r="145" spans="1:9" x14ac:dyDescent="0.25">
      <c r="A145" s="2">
        <v>44744</v>
      </c>
      <c r="B145" t="s">
        <v>172</v>
      </c>
      <c r="C145" s="5">
        <v>20</v>
      </c>
      <c r="D145" s="4">
        <f t="shared" si="12"/>
        <v>19.210863130949527</v>
      </c>
      <c r="E145" s="3">
        <v>3</v>
      </c>
      <c r="F145" s="3">
        <v>17.899999999999999</v>
      </c>
      <c r="G145" s="5">
        <v>4.1077637359205374E-2</v>
      </c>
      <c r="H145" s="5">
        <f t="shared" si="10"/>
        <v>20.613337219712559</v>
      </c>
      <c r="I145" s="5">
        <f t="shared" si="11"/>
        <v>2.8109096208698947</v>
      </c>
    </row>
    <row r="146" spans="1:9" x14ac:dyDescent="0.25">
      <c r="A146" s="2">
        <v>44744</v>
      </c>
      <c r="B146" t="s">
        <v>173</v>
      </c>
      <c r="C146" s="5">
        <v>20</v>
      </c>
      <c r="D146" s="4">
        <f t="shared" si="12"/>
        <v>19.057633488595243</v>
      </c>
      <c r="E146" s="3">
        <v>3</v>
      </c>
      <c r="F146" s="3">
        <v>17.899999999999999</v>
      </c>
      <c r="G146" s="5">
        <v>4.9448244031385154E-2</v>
      </c>
      <c r="H146" s="5">
        <f t="shared" si="10"/>
        <v>20.779075231821722</v>
      </c>
      <c r="I146" s="5">
        <f t="shared" si="11"/>
        <v>2.8335102588847803</v>
      </c>
    </row>
    <row r="147" spans="1:9" x14ac:dyDescent="0.25">
      <c r="A147" s="2">
        <v>44744</v>
      </c>
      <c r="B147" t="s">
        <v>174</v>
      </c>
      <c r="C147" s="5">
        <v>20</v>
      </c>
      <c r="D147" s="4">
        <f t="shared" si="12"/>
        <v>18.333066773290689</v>
      </c>
      <c r="E147" s="3">
        <v>3</v>
      </c>
      <c r="F147" s="3">
        <v>16.7</v>
      </c>
      <c r="G147" s="5">
        <v>9.0924952563738864E-2</v>
      </c>
      <c r="H147" s="5">
        <f t="shared" si="10"/>
        <v>151.20219842533442</v>
      </c>
      <c r="I147" s="5">
        <f t="shared" si="11"/>
        <v>38.29146583498725</v>
      </c>
    </row>
    <row r="148" spans="1:9" x14ac:dyDescent="0.25">
      <c r="A148" s="2">
        <v>44744</v>
      </c>
      <c r="B148" t="s">
        <v>175</v>
      </c>
      <c r="C148" s="5">
        <v>20</v>
      </c>
      <c r="D148" s="4">
        <f t="shared" si="12"/>
        <v>18.126172888800156</v>
      </c>
      <c r="E148" s="3">
        <v>3</v>
      </c>
      <c r="F148" s="3">
        <v>16.5</v>
      </c>
      <c r="G148" s="5">
        <v>0.10337687512390697</v>
      </c>
      <c r="H148" s="5">
        <f t="shared" si="10"/>
        <v>174.77489701962705</v>
      </c>
      <c r="I148" s="5">
        <f t="shared" si="11"/>
        <v>44.686763442518242</v>
      </c>
    </row>
    <row r="149" spans="1:9" x14ac:dyDescent="0.25">
      <c r="A149" s="2">
        <v>44744</v>
      </c>
      <c r="B149" t="s">
        <v>176</v>
      </c>
      <c r="C149" s="5">
        <v>20</v>
      </c>
      <c r="D149" s="4">
        <f t="shared" si="12"/>
        <v>17.928180109569322</v>
      </c>
      <c r="E149" s="3">
        <v>3</v>
      </c>
      <c r="F149" s="3">
        <v>16.7</v>
      </c>
      <c r="G149" s="5">
        <v>0.11556219748845704</v>
      </c>
      <c r="H149" s="5">
        <f t="shared" si="10"/>
        <v>154.61692057190041</v>
      </c>
      <c r="I149" s="5">
        <f t="shared" si="11"/>
        <v>39.156233131844871</v>
      </c>
    </row>
    <row r="150" spans="1:9" x14ac:dyDescent="0.25">
      <c r="A150" s="2">
        <v>44744</v>
      </c>
      <c r="B150" t="s">
        <v>177</v>
      </c>
      <c r="C150" s="5">
        <v>20</v>
      </c>
      <c r="D150" s="4">
        <f t="shared" si="12"/>
        <v>18.232506049637024</v>
      </c>
      <c r="E150" s="3">
        <v>3</v>
      </c>
      <c r="F150" s="3">
        <v>16.7</v>
      </c>
      <c r="G150" s="5">
        <v>9.6941909441909321E-2</v>
      </c>
      <c r="H150" s="5">
        <f t="shared" si="10"/>
        <v>152.03614864864886</v>
      </c>
      <c r="I150" s="5">
        <f t="shared" si="11"/>
        <v>38.502661021411043</v>
      </c>
    </row>
    <row r="151" spans="1:9" x14ac:dyDescent="0.25">
      <c r="A151" s="2">
        <v>44744</v>
      </c>
      <c r="B151" t="s">
        <v>178</v>
      </c>
      <c r="C151" s="5">
        <v>20</v>
      </c>
      <c r="D151" s="4">
        <f t="shared" si="12"/>
        <v>18.451574212893551</v>
      </c>
      <c r="E151" s="3">
        <v>3</v>
      </c>
      <c r="F151" s="3">
        <v>17.5</v>
      </c>
      <c r="G151" s="5">
        <v>8.391835673426952E-2</v>
      </c>
      <c r="H151" s="5">
        <f t="shared" si="10"/>
        <v>64.384750390015753</v>
      </c>
      <c r="I151" s="5">
        <f t="shared" si="11"/>
        <v>14.632897815912639</v>
      </c>
    </row>
    <row r="152" spans="1:9" x14ac:dyDescent="0.25">
      <c r="A152" s="2">
        <v>44744</v>
      </c>
      <c r="B152" t="s">
        <v>179</v>
      </c>
      <c r="C152" s="5">
        <v>20</v>
      </c>
      <c r="D152" s="4">
        <f t="shared" si="12"/>
        <v>18.329001559438602</v>
      </c>
      <c r="E152" s="3">
        <v>3</v>
      </c>
      <c r="F152" s="3">
        <v>17.899999999999999</v>
      </c>
      <c r="G152" s="5">
        <v>9.116691027291178E-2</v>
      </c>
      <c r="H152" s="5">
        <f t="shared" si="10"/>
        <v>21.605104823403959</v>
      </c>
      <c r="I152" s="5">
        <f t="shared" si="11"/>
        <v>2.9461506577369039</v>
      </c>
    </row>
    <row r="153" spans="1:9" x14ac:dyDescent="0.25">
      <c r="A153" s="2">
        <v>44744</v>
      </c>
      <c r="B153" t="s">
        <v>180</v>
      </c>
      <c r="C153" s="5">
        <v>20</v>
      </c>
      <c r="D153" s="4">
        <f t="shared" si="12"/>
        <v>18.471536262022354</v>
      </c>
      <c r="E153" s="3">
        <v>3</v>
      </c>
      <c r="F153" s="3">
        <v>17.8</v>
      </c>
      <c r="G153" s="5">
        <v>8.2746974387841288E-2</v>
      </c>
      <c r="H153" s="5">
        <f t="shared" si="10"/>
        <v>32.157585139318961</v>
      </c>
      <c r="I153" s="5">
        <f t="shared" si="11"/>
        <v>5.8468336616943226</v>
      </c>
    </row>
    <row r="154" spans="1:9" x14ac:dyDescent="0.25">
      <c r="A154" s="2">
        <v>44744</v>
      </c>
      <c r="B154" t="s">
        <v>181</v>
      </c>
      <c r="C154" s="5">
        <v>20</v>
      </c>
      <c r="D154" s="4">
        <f t="shared" si="12"/>
        <v>18.422063117475297</v>
      </c>
      <c r="E154" s="3">
        <v>3</v>
      </c>
      <c r="F154" s="3">
        <v>17.8</v>
      </c>
      <c r="G154" s="5">
        <v>8.5654732179690551E-2</v>
      </c>
      <c r="H154" s="5">
        <f t="shared" si="10"/>
        <v>32.243945545736892</v>
      </c>
      <c r="I154" s="5">
        <f t="shared" si="11"/>
        <v>5.862535553770309</v>
      </c>
    </row>
    <row r="155" spans="1:9" x14ac:dyDescent="0.25">
      <c r="A155" s="2">
        <v>44744</v>
      </c>
      <c r="B155" t="s">
        <v>52</v>
      </c>
      <c r="C155" s="5">
        <v>20</v>
      </c>
      <c r="D155" s="4">
        <f t="shared" si="12"/>
        <v>19.23076923076923</v>
      </c>
      <c r="E155" s="3">
        <v>3</v>
      </c>
      <c r="F155" s="3">
        <v>16.899999999999999</v>
      </c>
      <c r="G155" s="5">
        <v>0.04</v>
      </c>
      <c r="H155" s="10">
        <f t="shared" si="10"/>
        <v>123.55200000000031</v>
      </c>
      <c r="I155" s="10">
        <f t="shared" si="11"/>
        <v>30.888000000000044</v>
      </c>
    </row>
    <row r="156" spans="1:9" x14ac:dyDescent="0.25">
      <c r="A156" s="2">
        <v>44744</v>
      </c>
      <c r="B156" t="s">
        <v>53</v>
      </c>
      <c r="C156" s="5">
        <v>20</v>
      </c>
      <c r="D156" s="4">
        <f t="shared" si="12"/>
        <v>19.23076923076923</v>
      </c>
      <c r="E156" s="3">
        <v>3</v>
      </c>
      <c r="F156" s="3">
        <v>16.8</v>
      </c>
      <c r="G156" s="5">
        <v>0.04</v>
      </c>
      <c r="H156" s="10">
        <f t="shared" si="10"/>
        <v>133.84800000000007</v>
      </c>
      <c r="I156" s="10">
        <f t="shared" si="11"/>
        <v>33.695999999999984</v>
      </c>
    </row>
    <row r="157" spans="1:9" x14ac:dyDescent="0.25">
      <c r="A157" s="2">
        <v>44744</v>
      </c>
      <c r="B157" t="s">
        <v>54</v>
      </c>
      <c r="C157" s="3" t="s">
        <v>31</v>
      </c>
      <c r="D157" s="4"/>
      <c r="E157" s="3">
        <v>3</v>
      </c>
      <c r="F157" s="3">
        <v>18</v>
      </c>
      <c r="G157">
        <f>AVERAGE(F157:F158)</f>
        <v>18.100000000000001</v>
      </c>
      <c r="H157" s="5"/>
    </row>
    <row r="158" spans="1:9" x14ac:dyDescent="0.25">
      <c r="A158" s="2">
        <v>44744</v>
      </c>
      <c r="B158" t="s">
        <v>55</v>
      </c>
      <c r="C158" s="3" t="s">
        <v>31</v>
      </c>
      <c r="D158" s="4"/>
      <c r="E158" s="3">
        <v>3</v>
      </c>
      <c r="F158" s="3">
        <v>18.2</v>
      </c>
      <c r="H158" s="5"/>
    </row>
    <row r="159" spans="1:9" x14ac:dyDescent="0.25">
      <c r="A159" s="2">
        <v>44749</v>
      </c>
      <c r="B159" t="s">
        <v>188</v>
      </c>
      <c r="C159" s="5">
        <v>20</v>
      </c>
      <c r="D159" s="4">
        <f t="shared" si="12"/>
        <v>17.908115345416761</v>
      </c>
      <c r="E159" s="3">
        <v>3</v>
      </c>
      <c r="F159" s="3">
        <v>17.899999999999999</v>
      </c>
      <c r="G159" s="5">
        <v>0.11681210525141152</v>
      </c>
      <c r="H159" s="5">
        <f>((F$211-F159)*0.09*22)/(D159/1000)</f>
        <v>22.11287968397826</v>
      </c>
      <c r="I159" s="5">
        <f>((F$211-F159)*0.09*6)/(D159/1000)</f>
        <v>6.0307853683577077</v>
      </c>
    </row>
    <row r="160" spans="1:9" x14ac:dyDescent="0.25">
      <c r="A160" s="2">
        <v>44749</v>
      </c>
      <c r="B160" t="s">
        <v>189</v>
      </c>
      <c r="C160" s="5">
        <v>20</v>
      </c>
      <c r="D160" s="4">
        <f t="shared" si="12"/>
        <v>17.675617357947733</v>
      </c>
      <c r="E160" s="3">
        <v>3</v>
      </c>
      <c r="F160" s="3">
        <v>17.2</v>
      </c>
      <c r="G160" s="5">
        <v>0.13150220413699573</v>
      </c>
      <c r="H160" s="5">
        <f t="shared" ref="H160:H210" si="13">((F$211-F160)*0.09*22)/(D160/1000)</f>
        <v>100.81684638860655</v>
      </c>
      <c r="I160" s="5">
        <f t="shared" ref="I160:I210" si="14">((F$211-F160)*0.09*6)/(D160/1000)</f>
        <v>27.495503560529059</v>
      </c>
    </row>
    <row r="161" spans="1:9" x14ac:dyDescent="0.25">
      <c r="A161" s="2">
        <v>44749</v>
      </c>
      <c r="B161" t="s">
        <v>190</v>
      </c>
      <c r="C161" s="5">
        <v>20</v>
      </c>
      <c r="D161" s="4">
        <f t="shared" si="12"/>
        <v>18.091390860913908</v>
      </c>
      <c r="E161" s="3">
        <v>3</v>
      </c>
      <c r="F161" s="3">
        <v>17.7</v>
      </c>
      <c r="G161" s="5">
        <v>0.10549819821811506</v>
      </c>
      <c r="H161" s="5">
        <f t="shared" si="13"/>
        <v>43.777728649437591</v>
      </c>
      <c r="I161" s="5">
        <f t="shared" si="14"/>
        <v>11.939380540755705</v>
      </c>
    </row>
    <row r="162" spans="1:9" x14ac:dyDescent="0.25">
      <c r="A162" s="2">
        <v>44749</v>
      </c>
      <c r="B162" t="s">
        <v>191</v>
      </c>
      <c r="C162" s="5">
        <v>20</v>
      </c>
      <c r="D162" s="4">
        <f t="shared" si="12"/>
        <v>18.028518288902667</v>
      </c>
      <c r="E162" s="3">
        <v>3</v>
      </c>
      <c r="F162" s="3">
        <v>17.8</v>
      </c>
      <c r="G162" s="5">
        <v>0.10935350756533692</v>
      </c>
      <c r="H162" s="5">
        <f t="shared" si="13"/>
        <v>32.947799174690587</v>
      </c>
      <c r="I162" s="5">
        <f t="shared" si="14"/>
        <v>8.9857634112792493</v>
      </c>
    </row>
    <row r="163" spans="1:9" x14ac:dyDescent="0.25">
      <c r="A163" s="2">
        <v>44749</v>
      </c>
      <c r="B163" t="s">
        <v>192</v>
      </c>
      <c r="C163" s="5">
        <v>20</v>
      </c>
      <c r="D163" s="4">
        <f t="shared" si="12"/>
        <v>17.985122380419131</v>
      </c>
      <c r="E163" s="3">
        <v>3</v>
      </c>
      <c r="F163" s="3">
        <v>17.899999999999999</v>
      </c>
      <c r="G163" s="5">
        <v>0.11203024238381146</v>
      </c>
      <c r="H163" s="5">
        <f t="shared" si="13"/>
        <v>22.01819879919978</v>
      </c>
      <c r="I163" s="5">
        <f t="shared" si="14"/>
        <v>6.004963308872667</v>
      </c>
    </row>
    <row r="164" spans="1:9" x14ac:dyDescent="0.25">
      <c r="A164" s="2">
        <v>44749</v>
      </c>
      <c r="B164" t="s">
        <v>193</v>
      </c>
      <c r="C164" s="5">
        <v>20</v>
      </c>
      <c r="D164" s="4">
        <f t="shared" si="12"/>
        <v>17.948215535339401</v>
      </c>
      <c r="E164" s="3">
        <v>3</v>
      </c>
      <c r="F164" s="3">
        <v>17.7</v>
      </c>
      <c r="G164" s="5">
        <v>0.11431690580162188</v>
      </c>
      <c r="H164" s="5">
        <f t="shared" si="13"/>
        <v>44.12694946974446</v>
      </c>
      <c r="I164" s="5">
        <f t="shared" si="14"/>
        <v>12.034622582657578</v>
      </c>
    </row>
    <row r="165" spans="1:9" x14ac:dyDescent="0.25">
      <c r="A165" s="2">
        <v>44749</v>
      </c>
      <c r="B165" t="s">
        <v>194</v>
      </c>
      <c r="C165" s="5">
        <v>20</v>
      </c>
      <c r="D165" s="4">
        <f t="shared" si="12"/>
        <v>18.066230989068092</v>
      </c>
      <c r="E165" s="3">
        <v>3</v>
      </c>
      <c r="F165" s="3">
        <v>17.7</v>
      </c>
      <c r="G165" s="5">
        <v>0.10703776632226365</v>
      </c>
      <c r="H165" s="5">
        <f t="shared" si="13"/>
        <v>43.838695546361869</v>
      </c>
      <c r="I165" s="5">
        <f t="shared" si="14"/>
        <v>11.956007876280509</v>
      </c>
    </row>
    <row r="166" spans="1:9" x14ac:dyDescent="0.25">
      <c r="A166" s="2">
        <v>44749</v>
      </c>
      <c r="B166" t="s">
        <v>195</v>
      </c>
      <c r="C166" s="5">
        <v>20</v>
      </c>
      <c r="D166" s="4">
        <f t="shared" si="12"/>
        <v>17.924370083456456</v>
      </c>
      <c r="E166" s="3">
        <v>3</v>
      </c>
      <c r="F166" s="3">
        <v>17.899999999999999</v>
      </c>
      <c r="G166" s="5">
        <v>0.11579932275886652</v>
      </c>
      <c r="H166" s="5">
        <f t="shared" si="13"/>
        <v>22.092826590625869</v>
      </c>
      <c r="I166" s="5">
        <f t="shared" si="14"/>
        <v>6.0253163428979652</v>
      </c>
    </row>
    <row r="167" spans="1:9" x14ac:dyDescent="0.25">
      <c r="A167" s="2">
        <v>44749</v>
      </c>
      <c r="B167" t="s">
        <v>196</v>
      </c>
      <c r="C167" s="5">
        <v>20</v>
      </c>
      <c r="D167" s="4">
        <f t="shared" si="12"/>
        <v>17.838821247925786</v>
      </c>
      <c r="E167" s="3">
        <v>3</v>
      </c>
      <c r="F167" s="3">
        <v>17.8</v>
      </c>
      <c r="G167" s="5">
        <v>0.12115031156139346</v>
      </c>
      <c r="H167" s="5">
        <f t="shared" si="13"/>
        <v>33.298164253373464</v>
      </c>
      <c r="I167" s="5">
        <f t="shared" si="14"/>
        <v>9.0813175236473072</v>
      </c>
    </row>
    <row r="168" spans="1:9" x14ac:dyDescent="0.25">
      <c r="A168" s="2">
        <v>44749</v>
      </c>
      <c r="B168" t="s">
        <v>197</v>
      </c>
      <c r="C168" s="5">
        <v>20</v>
      </c>
      <c r="D168" s="4">
        <f t="shared" si="12"/>
        <v>18.108421220837332</v>
      </c>
      <c r="E168" s="3">
        <v>3</v>
      </c>
      <c r="F168" s="3">
        <v>17.899999999999999</v>
      </c>
      <c r="G168" s="5">
        <v>0.10445851441681915</v>
      </c>
      <c r="H168" s="5">
        <f t="shared" si="13"/>
        <v>21.868278585453329</v>
      </c>
      <c r="I168" s="5">
        <f t="shared" si="14"/>
        <v>5.964075977850908</v>
      </c>
    </row>
    <row r="169" spans="1:9" x14ac:dyDescent="0.25">
      <c r="A169" s="2">
        <v>44749</v>
      </c>
      <c r="B169" t="s">
        <v>198</v>
      </c>
      <c r="C169" s="5">
        <v>20</v>
      </c>
      <c r="D169" s="4">
        <f t="shared" si="12"/>
        <v>18.157552993826545</v>
      </c>
      <c r="E169" s="3">
        <v>3</v>
      </c>
      <c r="F169" s="3">
        <v>17.899999999999999</v>
      </c>
      <c r="G169" s="5">
        <v>0.10147000572157917</v>
      </c>
      <c r="H169" s="5">
        <f t="shared" si="13"/>
        <v>21.809106113287577</v>
      </c>
      <c r="I169" s="5">
        <f t="shared" si="14"/>
        <v>5.9479380308966112</v>
      </c>
    </row>
    <row r="170" spans="1:9" x14ac:dyDescent="0.25">
      <c r="A170" s="2">
        <v>44749</v>
      </c>
      <c r="B170" t="s">
        <v>199</v>
      </c>
      <c r="C170" s="5">
        <v>20</v>
      </c>
      <c r="D170" s="4">
        <f t="shared" si="12"/>
        <v>18.124513152375815</v>
      </c>
      <c r="E170" s="3">
        <v>3</v>
      </c>
      <c r="F170" s="3">
        <v>17.899999999999999</v>
      </c>
      <c r="G170" s="5">
        <v>0.1034779158952658</v>
      </c>
      <c r="H170" s="5">
        <f t="shared" si="13"/>
        <v>21.848862734726573</v>
      </c>
      <c r="I170" s="5">
        <f t="shared" si="14"/>
        <v>5.9587807458345203</v>
      </c>
    </row>
    <row r="171" spans="1:9" x14ac:dyDescent="0.25">
      <c r="A171" s="2">
        <v>44749</v>
      </c>
      <c r="B171" t="s">
        <v>200</v>
      </c>
      <c r="C171" s="5">
        <v>20</v>
      </c>
      <c r="D171" s="4">
        <f t="shared" si="12"/>
        <v>12.345679012345679</v>
      </c>
      <c r="E171" s="3">
        <v>3</v>
      </c>
      <c r="F171" s="3">
        <v>17.100000000000001</v>
      </c>
      <c r="G171" s="5">
        <v>0.62</v>
      </c>
      <c r="H171" s="5">
        <f t="shared" si="13"/>
        <v>160.38</v>
      </c>
      <c r="I171" s="5">
        <f t="shared" si="14"/>
        <v>43.74</v>
      </c>
    </row>
    <row r="172" spans="1:9" x14ac:dyDescent="0.25">
      <c r="A172" s="2">
        <v>44749</v>
      </c>
      <c r="B172" t="s">
        <v>201</v>
      </c>
      <c r="C172" s="5">
        <v>20</v>
      </c>
      <c r="D172" s="4">
        <f t="shared" si="12"/>
        <v>17.994135679061714</v>
      </c>
      <c r="E172" s="3">
        <v>3</v>
      </c>
      <c r="F172" s="3">
        <v>16.2</v>
      </c>
      <c r="G172" s="5">
        <v>0.1114732242056141</v>
      </c>
      <c r="H172" s="5">
        <f t="shared" si="13"/>
        <v>209.06811347307621</v>
      </c>
      <c r="I172" s="5">
        <f t="shared" si="14"/>
        <v>57.018576401748064</v>
      </c>
    </row>
    <row r="173" spans="1:9" x14ac:dyDescent="0.25">
      <c r="A173" s="2">
        <v>44749</v>
      </c>
      <c r="B173" t="s">
        <v>202</v>
      </c>
      <c r="C173" s="5">
        <v>20</v>
      </c>
      <c r="D173" s="4">
        <f t="shared" si="12"/>
        <v>16.359760159893401</v>
      </c>
      <c r="E173" s="3">
        <v>3</v>
      </c>
      <c r="F173" s="3">
        <v>17</v>
      </c>
      <c r="G173" s="5">
        <v>0.22251180974100029</v>
      </c>
      <c r="H173" s="5">
        <f t="shared" si="13"/>
        <v>133.13153608079512</v>
      </c>
      <c r="I173" s="5">
        <f t="shared" si="14"/>
        <v>36.308600749307757</v>
      </c>
    </row>
    <row r="174" spans="1:9" x14ac:dyDescent="0.25">
      <c r="A174" s="2">
        <v>44749</v>
      </c>
      <c r="B174" t="s">
        <v>203</v>
      </c>
      <c r="C174" s="5">
        <v>20</v>
      </c>
      <c r="D174" s="4">
        <f t="shared" si="12"/>
        <v>17.756113791382464</v>
      </c>
      <c r="E174" s="3">
        <v>3</v>
      </c>
      <c r="F174" s="3">
        <v>16.2</v>
      </c>
      <c r="G174" s="5">
        <v>0.12637259678446958</v>
      </c>
      <c r="H174" s="5">
        <f t="shared" si="13"/>
        <v>211.87068545515896</v>
      </c>
      <c r="I174" s="5">
        <f t="shared" si="14"/>
        <v>57.782914215043355</v>
      </c>
    </row>
    <row r="175" spans="1:9" x14ac:dyDescent="0.25">
      <c r="A175" s="2">
        <v>44749</v>
      </c>
      <c r="B175" t="s">
        <v>204</v>
      </c>
      <c r="C175" s="5">
        <v>20</v>
      </c>
      <c r="D175" s="4">
        <f t="shared" si="12"/>
        <v>18.520069112174379</v>
      </c>
      <c r="E175" s="3">
        <v>3</v>
      </c>
      <c r="F175" s="3">
        <v>17</v>
      </c>
      <c r="G175" s="5">
        <v>7.9909576949298386E-2</v>
      </c>
      <c r="H175" s="5">
        <f t="shared" si="13"/>
        <v>117.60215292977874</v>
      </c>
      <c r="I175" s="5">
        <f t="shared" si="14"/>
        <v>32.073314435394195</v>
      </c>
    </row>
    <row r="176" spans="1:9" x14ac:dyDescent="0.25">
      <c r="A176" s="2">
        <v>44749</v>
      </c>
      <c r="B176" t="s">
        <v>205</v>
      </c>
      <c r="C176" s="5">
        <v>20</v>
      </c>
      <c r="D176" s="4">
        <f t="shared" si="12"/>
        <v>18.484122228879571</v>
      </c>
      <c r="E176" s="3">
        <v>3</v>
      </c>
      <c r="F176" s="3">
        <v>16.899999999999999</v>
      </c>
      <c r="G176" s="5">
        <v>8.2009724473257536E-2</v>
      </c>
      <c r="H176" s="5">
        <f t="shared" si="13"/>
        <v>128.5427552674233</v>
      </c>
      <c r="I176" s="5">
        <f t="shared" si="14"/>
        <v>35.057115072933627</v>
      </c>
    </row>
    <row r="177" spans="1:9" x14ac:dyDescent="0.25">
      <c r="A177" s="2">
        <v>44749</v>
      </c>
      <c r="B177" t="s">
        <v>206</v>
      </c>
      <c r="C177" s="5">
        <v>20</v>
      </c>
      <c r="D177" s="4">
        <f t="shared" si="12"/>
        <v>18.312323299517718</v>
      </c>
      <c r="E177" s="3">
        <v>3</v>
      </c>
      <c r="F177" s="3">
        <v>17.600000000000001</v>
      </c>
      <c r="G177" s="5">
        <v>9.2160709096192714E-2</v>
      </c>
      <c r="H177" s="5">
        <f t="shared" si="13"/>
        <v>54.061955100261535</v>
      </c>
      <c r="I177" s="5">
        <f t="shared" si="14"/>
        <v>14.744169572798601</v>
      </c>
    </row>
    <row r="178" spans="1:9" x14ac:dyDescent="0.25">
      <c r="A178" s="2">
        <v>44749</v>
      </c>
      <c r="B178" t="s">
        <v>207</v>
      </c>
      <c r="C178" s="5">
        <v>20</v>
      </c>
      <c r="D178" s="4">
        <f t="shared" si="12"/>
        <v>18.769814839483146</v>
      </c>
      <c r="E178" s="3">
        <v>3</v>
      </c>
      <c r="F178" s="3">
        <v>17.8</v>
      </c>
      <c r="G178" s="5">
        <v>6.5540612469394549E-2</v>
      </c>
      <c r="H178" s="5">
        <f t="shared" si="13"/>
        <v>31.646556190341091</v>
      </c>
      <c r="I178" s="5">
        <f t="shared" si="14"/>
        <v>8.6308789610021144</v>
      </c>
    </row>
    <row r="179" spans="1:9" x14ac:dyDescent="0.25">
      <c r="A179" s="2">
        <v>44749</v>
      </c>
      <c r="B179" t="s">
        <v>208</v>
      </c>
      <c r="C179" s="5">
        <v>20</v>
      </c>
      <c r="D179" s="4">
        <f t="shared" si="12"/>
        <v>18.222458754656735</v>
      </c>
      <c r="E179" s="3">
        <v>3</v>
      </c>
      <c r="F179" s="3">
        <v>17.8</v>
      </c>
      <c r="G179" s="5">
        <v>9.7546728971962565E-2</v>
      </c>
      <c r="H179" s="5">
        <f t="shared" si="13"/>
        <v>32.597137850467362</v>
      </c>
      <c r="I179" s="5">
        <f t="shared" si="14"/>
        <v>8.8901285046729175</v>
      </c>
    </row>
    <row r="180" spans="1:9" x14ac:dyDescent="0.25">
      <c r="A180" s="2">
        <v>44749</v>
      </c>
      <c r="B180" t="s">
        <v>209</v>
      </c>
      <c r="C180" s="5">
        <v>20</v>
      </c>
      <c r="D180" s="4">
        <f t="shared" si="12"/>
        <v>18.307518447118259</v>
      </c>
      <c r="E180" s="3">
        <v>3</v>
      </c>
      <c r="F180" s="3">
        <v>17.399999999999999</v>
      </c>
      <c r="G180" s="5">
        <v>9.2447349310094559E-2</v>
      </c>
      <c r="H180" s="5">
        <f t="shared" si="13"/>
        <v>75.706601307189857</v>
      </c>
      <c r="I180" s="5">
        <f t="shared" si="14"/>
        <v>20.647254901960871</v>
      </c>
    </row>
    <row r="181" spans="1:9" x14ac:dyDescent="0.25">
      <c r="A181" s="2">
        <v>44749</v>
      </c>
      <c r="B181" t="s">
        <v>210</v>
      </c>
      <c r="C181" s="5">
        <v>20</v>
      </c>
      <c r="D181" s="4">
        <f t="shared" si="12"/>
        <v>18.093937375083279</v>
      </c>
      <c r="E181" s="3">
        <v>3</v>
      </c>
      <c r="F181" s="3">
        <v>17.600000000000001</v>
      </c>
      <c r="G181" s="5">
        <v>0.10534261202547951</v>
      </c>
      <c r="H181" s="5">
        <f t="shared" si="13"/>
        <v>54.714459295261236</v>
      </c>
      <c r="I181" s="5">
        <f t="shared" si="14"/>
        <v>14.922125262343975</v>
      </c>
    </row>
    <row r="182" spans="1:9" x14ac:dyDescent="0.25">
      <c r="A182" s="2">
        <v>44749</v>
      </c>
      <c r="B182" t="s">
        <v>211</v>
      </c>
      <c r="C182" s="5">
        <v>20</v>
      </c>
      <c r="D182" s="4">
        <f t="shared" si="12"/>
        <v>18.473312924264604</v>
      </c>
      <c r="E182" s="3">
        <v>3</v>
      </c>
      <c r="F182" s="3">
        <v>18</v>
      </c>
      <c r="G182" s="5">
        <v>8.2642841703292932E-2</v>
      </c>
      <c r="H182" s="5">
        <f t="shared" si="13"/>
        <v>10.718164132862752</v>
      </c>
      <c r="I182" s="5">
        <f t="shared" si="14"/>
        <v>2.9231356725989328</v>
      </c>
    </row>
    <row r="183" spans="1:9" x14ac:dyDescent="0.25">
      <c r="A183" s="2">
        <v>44749</v>
      </c>
      <c r="B183" t="s">
        <v>212</v>
      </c>
      <c r="C183" s="5">
        <v>20</v>
      </c>
      <c r="D183" s="4">
        <f t="shared" si="12"/>
        <v>18.498068469428528</v>
      </c>
      <c r="E183" s="3">
        <v>3</v>
      </c>
      <c r="F183" s="3">
        <v>18</v>
      </c>
      <c r="G183" s="5">
        <v>8.1193965362042542E-2</v>
      </c>
      <c r="H183" s="5">
        <f t="shared" si="13"/>
        <v>10.703820257084374</v>
      </c>
      <c r="I183" s="5">
        <f t="shared" si="14"/>
        <v>2.9192237064775566</v>
      </c>
    </row>
    <row r="184" spans="1:9" x14ac:dyDescent="0.25">
      <c r="A184" s="2">
        <v>44749</v>
      </c>
      <c r="B184" t="s">
        <v>213</v>
      </c>
      <c r="C184" s="5">
        <v>20</v>
      </c>
      <c r="D184" s="4">
        <f t="shared" si="12"/>
        <v>18.551254361189564</v>
      </c>
      <c r="E184" s="3">
        <v>3</v>
      </c>
      <c r="F184" s="3">
        <v>18</v>
      </c>
      <c r="G184" s="5">
        <v>7.809421457997491E-2</v>
      </c>
      <c r="H184" s="5">
        <f t="shared" si="13"/>
        <v>10.673132724341905</v>
      </c>
      <c r="I184" s="5">
        <f t="shared" si="14"/>
        <v>2.9108543793659742</v>
      </c>
    </row>
    <row r="185" spans="1:9" x14ac:dyDescent="0.25">
      <c r="A185" s="2">
        <v>44749</v>
      </c>
      <c r="B185" t="s">
        <v>214</v>
      </c>
      <c r="C185" s="5">
        <v>20</v>
      </c>
      <c r="D185" s="4">
        <f t="shared" si="12"/>
        <v>18.52948023012204</v>
      </c>
      <c r="E185" s="3">
        <v>3</v>
      </c>
      <c r="F185" s="3">
        <v>18</v>
      </c>
      <c r="G185" s="5">
        <v>7.9361091170136511E-2</v>
      </c>
      <c r="H185" s="5">
        <f t="shared" si="13"/>
        <v>10.685674802584504</v>
      </c>
      <c r="I185" s="5">
        <f t="shared" si="14"/>
        <v>2.9142749461594106</v>
      </c>
    </row>
    <row r="186" spans="1:9" x14ac:dyDescent="0.25">
      <c r="A186" s="2">
        <v>44749</v>
      </c>
      <c r="B186" t="s">
        <v>215</v>
      </c>
      <c r="C186" s="5">
        <v>20</v>
      </c>
      <c r="D186" s="4">
        <f t="shared" si="12"/>
        <v>18.380246585357749</v>
      </c>
      <c r="E186" s="3">
        <v>3</v>
      </c>
      <c r="F186" s="3">
        <v>17.100000000000001</v>
      </c>
      <c r="G186" s="5">
        <v>8.8124683590077399E-2</v>
      </c>
      <c r="H186" s="5">
        <f t="shared" si="13"/>
        <v>107.72434367541766</v>
      </c>
      <c r="I186" s="5">
        <f t="shared" si="14"/>
        <v>29.379366456932093</v>
      </c>
    </row>
    <row r="187" spans="1:9" x14ac:dyDescent="0.25">
      <c r="A187" s="2">
        <v>44749</v>
      </c>
      <c r="B187" t="s">
        <v>216</v>
      </c>
      <c r="C187" s="5">
        <v>20</v>
      </c>
      <c r="D187" s="4">
        <f t="shared" si="12"/>
        <v>18.577801451494768</v>
      </c>
      <c r="E187" s="3">
        <v>3</v>
      </c>
      <c r="F187" s="3">
        <v>16.399999999999999</v>
      </c>
      <c r="G187" s="5">
        <v>7.6553652067952296E-2</v>
      </c>
      <c r="H187" s="5">
        <f t="shared" si="13"/>
        <v>181.18397964303671</v>
      </c>
      <c r="I187" s="5">
        <f t="shared" si="14"/>
        <v>49.4138126299191</v>
      </c>
    </row>
    <row r="188" spans="1:9" x14ac:dyDescent="0.25">
      <c r="A188" s="2">
        <v>44749</v>
      </c>
      <c r="B188" t="s">
        <v>217</v>
      </c>
      <c r="C188" s="5">
        <v>20</v>
      </c>
      <c r="D188" s="4">
        <f t="shared" si="12"/>
        <v>18.21082431307244</v>
      </c>
      <c r="E188" s="3">
        <v>3</v>
      </c>
      <c r="F188" s="3">
        <v>16.5</v>
      </c>
      <c r="G188" s="5">
        <v>9.8247924210834225E-2</v>
      </c>
      <c r="H188" s="5">
        <f t="shared" si="13"/>
        <v>173.96247119499631</v>
      </c>
      <c r="I188" s="5">
        <f t="shared" si="14"/>
        <v>47.444310325908084</v>
      </c>
    </row>
    <row r="189" spans="1:9" x14ac:dyDescent="0.25">
      <c r="A189" s="2">
        <v>44749</v>
      </c>
      <c r="B189" t="s">
        <v>218</v>
      </c>
      <c r="C189" s="5">
        <v>20</v>
      </c>
      <c r="D189" s="4">
        <f t="shared" si="12"/>
        <v>18.778615808884606</v>
      </c>
      <c r="E189" s="3">
        <v>3</v>
      </c>
      <c r="F189" s="3">
        <v>17.100000000000001</v>
      </c>
      <c r="G189" s="5">
        <v>6.5041225804168656E-2</v>
      </c>
      <c r="H189" s="5">
        <f t="shared" si="13"/>
        <v>105.43908135461268</v>
      </c>
      <c r="I189" s="5">
        <f t="shared" si="14"/>
        <v>28.756113096712554</v>
      </c>
    </row>
    <row r="190" spans="1:9" x14ac:dyDescent="0.25">
      <c r="A190" s="2">
        <v>44749</v>
      </c>
      <c r="B190" t="s">
        <v>219</v>
      </c>
      <c r="C190" s="5">
        <v>20</v>
      </c>
      <c r="D190" s="4">
        <f t="shared" si="12"/>
        <v>18.886005190656817</v>
      </c>
      <c r="E190" s="3">
        <v>3</v>
      </c>
      <c r="F190" s="3">
        <v>17.5</v>
      </c>
      <c r="G190" s="5">
        <v>5.8985200845665879E-2</v>
      </c>
      <c r="H190" s="5">
        <f t="shared" si="13"/>
        <v>62.903720930232708</v>
      </c>
      <c r="I190" s="5">
        <f t="shared" si="14"/>
        <v>17.155560253699829</v>
      </c>
    </row>
    <row r="191" spans="1:9" x14ac:dyDescent="0.25">
      <c r="A191" s="2">
        <v>44749</v>
      </c>
      <c r="B191" t="s">
        <v>220</v>
      </c>
      <c r="C191" s="5">
        <v>20</v>
      </c>
      <c r="D191" s="4">
        <f t="shared" si="12"/>
        <v>18.790134946486738</v>
      </c>
      <c r="E191" s="3">
        <v>3</v>
      </c>
      <c r="F191" s="3">
        <v>17.399999999999999</v>
      </c>
      <c r="G191" s="5">
        <v>6.4388311045071797E-2</v>
      </c>
      <c r="H191" s="5">
        <f t="shared" si="13"/>
        <v>73.762109955423767</v>
      </c>
      <c r="I191" s="5">
        <f t="shared" si="14"/>
        <v>20.116939078751937</v>
      </c>
    </row>
    <row r="192" spans="1:9" x14ac:dyDescent="0.25">
      <c r="A192" s="2">
        <v>44749</v>
      </c>
      <c r="B192" t="s">
        <v>221</v>
      </c>
      <c r="C192" s="5">
        <v>20</v>
      </c>
      <c r="D192" s="4">
        <f t="shared" si="12"/>
        <v>18.832145948465278</v>
      </c>
      <c r="E192" s="3">
        <v>3</v>
      </c>
      <c r="F192" s="3">
        <v>17.7</v>
      </c>
      <c r="G192" s="5">
        <v>6.2013859425823693E-2</v>
      </c>
      <c r="H192" s="5">
        <f t="shared" si="13"/>
        <v>42.05574883326284</v>
      </c>
      <c r="I192" s="5">
        <f t="shared" si="14"/>
        <v>11.469749681798955</v>
      </c>
    </row>
    <row r="193" spans="1:9" x14ac:dyDescent="0.25">
      <c r="A193" s="2">
        <v>44749</v>
      </c>
      <c r="B193" t="s">
        <v>222</v>
      </c>
      <c r="C193" s="5">
        <v>20</v>
      </c>
      <c r="D193" s="4">
        <f t="shared" si="12"/>
        <v>18.38853418462357</v>
      </c>
      <c r="E193" s="3">
        <v>3</v>
      </c>
      <c r="F193" s="3">
        <v>16.3</v>
      </c>
      <c r="G193" s="5">
        <v>8.7634272487250961E-2</v>
      </c>
      <c r="H193" s="5">
        <f t="shared" si="13"/>
        <v>193.81642735722818</v>
      </c>
      <c r="I193" s="5">
        <f t="shared" si="14"/>
        <v>52.859025642880411</v>
      </c>
    </row>
    <row r="194" spans="1:9" x14ac:dyDescent="0.25">
      <c r="A194" s="2">
        <v>44749</v>
      </c>
      <c r="B194" t="s">
        <v>223</v>
      </c>
      <c r="C194" s="5">
        <v>20</v>
      </c>
      <c r="D194" s="4">
        <f t="shared" si="12"/>
        <v>18.286065786065784</v>
      </c>
      <c r="E194" s="3">
        <v>3</v>
      </c>
      <c r="F194" s="3">
        <v>16.3</v>
      </c>
      <c r="G194" s="5">
        <v>9.372897560284707E-2</v>
      </c>
      <c r="H194" s="5">
        <f t="shared" si="13"/>
        <v>194.90250345242742</v>
      </c>
      <c r="I194" s="5">
        <f t="shared" si="14"/>
        <v>53.155228214298397</v>
      </c>
    </row>
    <row r="195" spans="1:9" x14ac:dyDescent="0.25">
      <c r="A195" s="2">
        <v>44749</v>
      </c>
      <c r="B195" t="s">
        <v>224</v>
      </c>
      <c r="C195" s="5">
        <v>20</v>
      </c>
      <c r="D195" s="4">
        <f t="shared" si="12"/>
        <v>18.294793868921772</v>
      </c>
      <c r="E195" s="3">
        <v>3</v>
      </c>
      <c r="F195" s="3">
        <v>16.5</v>
      </c>
      <c r="G195" s="5">
        <v>9.3207179227908069E-2</v>
      </c>
      <c r="H195" s="5">
        <f t="shared" si="13"/>
        <v>173.16401718970081</v>
      </c>
      <c r="I195" s="5">
        <f t="shared" si="14"/>
        <v>47.226550142645678</v>
      </c>
    </row>
    <row r="196" spans="1:9" x14ac:dyDescent="0.25">
      <c r="A196" s="2">
        <v>44749</v>
      </c>
      <c r="B196" t="s">
        <v>225</v>
      </c>
      <c r="C196" s="5">
        <v>20</v>
      </c>
      <c r="D196" s="4">
        <f t="shared" si="12"/>
        <v>18.379161589883758</v>
      </c>
      <c r="E196" s="3">
        <v>3</v>
      </c>
      <c r="F196" s="3">
        <v>17.600000000000001</v>
      </c>
      <c r="G196" s="5">
        <v>8.8188919945531324E-2</v>
      </c>
      <c r="H196" s="5">
        <f t="shared" si="13"/>
        <v>53.865351537303795</v>
      </c>
      <c r="I196" s="5">
        <f t="shared" si="14"/>
        <v>14.690550419264673</v>
      </c>
    </row>
    <row r="197" spans="1:9" x14ac:dyDescent="0.25">
      <c r="A197" s="2">
        <v>44749</v>
      </c>
      <c r="B197" t="s">
        <v>226</v>
      </c>
      <c r="C197" s="5">
        <v>20</v>
      </c>
      <c r="D197" s="4">
        <f t="shared" si="12"/>
        <v>18.654822335025383</v>
      </c>
      <c r="E197" s="3">
        <v>3</v>
      </c>
      <c r="F197" s="3">
        <v>17.5</v>
      </c>
      <c r="G197" s="5">
        <v>7.2108843537414841E-2</v>
      </c>
      <c r="H197" s="5">
        <f t="shared" si="13"/>
        <v>63.683265306122593</v>
      </c>
      <c r="I197" s="5">
        <f t="shared" si="14"/>
        <v>17.368163265306158</v>
      </c>
    </row>
    <row r="198" spans="1:9" x14ac:dyDescent="0.25">
      <c r="A198" s="2">
        <v>44749</v>
      </c>
      <c r="B198" t="s">
        <v>227</v>
      </c>
      <c r="C198" s="5">
        <v>20</v>
      </c>
      <c r="D198" s="4">
        <f t="shared" si="12"/>
        <v>18.3823576277128</v>
      </c>
      <c r="E198" s="3">
        <v>3</v>
      </c>
      <c r="F198" s="3">
        <v>17.600000000000001</v>
      </c>
      <c r="G198" s="5">
        <v>8.799972261710759E-2</v>
      </c>
      <c r="H198" s="5">
        <f t="shared" si="13"/>
        <v>53.855986269546825</v>
      </c>
      <c r="I198" s="5">
        <f t="shared" si="14"/>
        <v>14.687996255330955</v>
      </c>
    </row>
    <row r="199" spans="1:9" x14ac:dyDescent="0.25">
      <c r="A199" s="2">
        <v>44749</v>
      </c>
      <c r="B199" t="s">
        <v>228</v>
      </c>
      <c r="C199" s="5">
        <v>20</v>
      </c>
      <c r="D199" s="4">
        <f t="shared" si="12"/>
        <v>18.96432681242808</v>
      </c>
      <c r="E199" s="3">
        <v>3</v>
      </c>
      <c r="F199" s="3">
        <v>17.7</v>
      </c>
      <c r="G199" s="5">
        <v>5.4611650485436793E-2</v>
      </c>
      <c r="H199" s="5">
        <f t="shared" si="13"/>
        <v>41.762621359223523</v>
      </c>
      <c r="I199" s="5">
        <f t="shared" si="14"/>
        <v>11.389805825242778</v>
      </c>
    </row>
    <row r="200" spans="1:9" x14ac:dyDescent="0.25">
      <c r="A200" s="2">
        <v>44749</v>
      </c>
      <c r="B200" t="s">
        <v>229</v>
      </c>
      <c r="C200" s="5">
        <v>20</v>
      </c>
      <c r="D200" s="4">
        <f t="shared" ref="D200:D263" si="15">C200/(1+G200)</f>
        <v>18.653290369730591</v>
      </c>
      <c r="E200" s="3">
        <v>3</v>
      </c>
      <c r="F200" s="3">
        <v>17.5</v>
      </c>
      <c r="G200" s="5">
        <v>7.2196894144465062E-2</v>
      </c>
      <c r="H200" s="5">
        <f t="shared" si="13"/>
        <v>63.688495512181369</v>
      </c>
      <c r="I200" s="5">
        <f t="shared" si="14"/>
        <v>17.369589685140372</v>
      </c>
    </row>
    <row r="201" spans="1:9" x14ac:dyDescent="0.25">
      <c r="A201" s="2">
        <v>44749</v>
      </c>
      <c r="B201" t="s">
        <v>230</v>
      </c>
      <c r="C201" s="5">
        <v>20</v>
      </c>
      <c r="D201" s="4">
        <f t="shared" si="15"/>
        <v>18.17146282973621</v>
      </c>
      <c r="E201" s="3">
        <v>3</v>
      </c>
      <c r="F201" s="3">
        <v>16.399999999999999</v>
      </c>
      <c r="G201" s="5">
        <v>0.10062685582316075</v>
      </c>
      <c r="H201" s="5">
        <f t="shared" si="13"/>
        <v>185.23549983503827</v>
      </c>
      <c r="I201" s="5">
        <f t="shared" si="14"/>
        <v>50.518772682283164</v>
      </c>
    </row>
    <row r="202" spans="1:9" x14ac:dyDescent="0.25">
      <c r="A202" s="2">
        <v>44749</v>
      </c>
      <c r="B202" t="s">
        <v>231</v>
      </c>
      <c r="C202" s="5">
        <v>20</v>
      </c>
      <c r="D202" s="4">
        <f t="shared" si="15"/>
        <v>18.117858689496654</v>
      </c>
      <c r="E202" s="3">
        <v>3</v>
      </c>
      <c r="F202" s="3">
        <v>16.600000000000001</v>
      </c>
      <c r="G202" s="5">
        <v>0.10388320953151436</v>
      </c>
      <c r="H202" s="5">
        <f t="shared" si="13"/>
        <v>163.92665661542986</v>
      </c>
      <c r="I202" s="5">
        <f t="shared" si="14"/>
        <v>44.707269986026326</v>
      </c>
    </row>
    <row r="203" spans="1:9" x14ac:dyDescent="0.25">
      <c r="A203" s="2">
        <v>44749</v>
      </c>
      <c r="B203" t="s">
        <v>232</v>
      </c>
      <c r="C203" s="5">
        <v>20</v>
      </c>
      <c r="D203" s="4">
        <f t="shared" si="15"/>
        <v>17.761804931616254</v>
      </c>
      <c r="E203" s="3">
        <v>3</v>
      </c>
      <c r="F203" s="3">
        <v>16.100000000000001</v>
      </c>
      <c r="G203" s="5">
        <v>0.12601169064748202</v>
      </c>
      <c r="H203" s="5">
        <f t="shared" si="13"/>
        <v>222.95031474820141</v>
      </c>
      <c r="I203" s="5">
        <f t="shared" si="14"/>
        <v>60.804631294964025</v>
      </c>
    </row>
    <row r="204" spans="1:9" x14ac:dyDescent="0.25">
      <c r="A204" s="2">
        <v>44749</v>
      </c>
      <c r="B204" t="s">
        <v>233</v>
      </c>
      <c r="C204" s="5">
        <v>20</v>
      </c>
      <c r="D204" s="4">
        <f t="shared" si="15"/>
        <v>18.21757795600519</v>
      </c>
      <c r="E204" s="3">
        <v>3</v>
      </c>
      <c r="F204" s="3">
        <v>16.8</v>
      </c>
      <c r="G204" s="5">
        <v>9.7840780388001994E-2</v>
      </c>
      <c r="H204" s="5">
        <f t="shared" si="13"/>
        <v>141.29210843593592</v>
      </c>
      <c r="I204" s="5">
        <f t="shared" si="14"/>
        <v>38.534211391618889</v>
      </c>
    </row>
    <row r="205" spans="1:9" x14ac:dyDescent="0.25">
      <c r="A205" s="2">
        <v>44749</v>
      </c>
      <c r="B205" t="s">
        <v>234</v>
      </c>
      <c r="C205" s="5">
        <v>20</v>
      </c>
      <c r="D205" s="4">
        <f t="shared" si="15"/>
        <v>18.274074566358745</v>
      </c>
      <c r="E205" s="3">
        <v>3</v>
      </c>
      <c r="F205" s="3">
        <v>17.8</v>
      </c>
      <c r="G205" s="5">
        <v>9.4446666909117211E-2</v>
      </c>
      <c r="H205" s="5">
        <f t="shared" si="13"/>
        <v>32.50506600720086</v>
      </c>
      <c r="I205" s="5">
        <f t="shared" si="14"/>
        <v>8.8650180019638682</v>
      </c>
    </row>
    <row r="206" spans="1:9" x14ac:dyDescent="0.25">
      <c r="A206" s="2">
        <v>44749</v>
      </c>
      <c r="B206" t="s">
        <v>235</v>
      </c>
      <c r="C206" s="5">
        <v>20</v>
      </c>
      <c r="D206" s="4">
        <f t="shared" si="15"/>
        <v>18.192338387869114</v>
      </c>
      <c r="E206" s="3">
        <v>3</v>
      </c>
      <c r="F206" s="3">
        <v>17.8</v>
      </c>
      <c r="G206" s="5">
        <v>9.9363895591138507E-2</v>
      </c>
      <c r="H206" s="5">
        <f t="shared" si="13"/>
        <v>32.651107699056887</v>
      </c>
      <c r="I206" s="5">
        <f t="shared" si="14"/>
        <v>8.9048475542882404</v>
      </c>
    </row>
    <row r="207" spans="1:9" x14ac:dyDescent="0.25">
      <c r="A207" s="2">
        <v>44749</v>
      </c>
      <c r="B207" t="s">
        <v>236</v>
      </c>
      <c r="C207" s="5">
        <v>20</v>
      </c>
      <c r="D207" s="4">
        <f t="shared" si="15"/>
        <v>18.14130108923753</v>
      </c>
      <c r="E207" s="3">
        <v>3</v>
      </c>
      <c r="F207" s="3">
        <v>17.899999999999999</v>
      </c>
      <c r="G207" s="5">
        <v>0.10245675884102692</v>
      </c>
      <c r="H207" s="5">
        <f t="shared" si="13"/>
        <v>21.828643825052644</v>
      </c>
      <c r="I207" s="5">
        <f t="shared" si="14"/>
        <v>5.9532664977416312</v>
      </c>
    </row>
    <row r="208" spans="1:9" x14ac:dyDescent="0.25">
      <c r="A208" s="2">
        <v>44749</v>
      </c>
      <c r="B208" t="s">
        <v>237</v>
      </c>
      <c r="C208" s="5">
        <v>20</v>
      </c>
      <c r="D208" s="4">
        <f t="shared" si="15"/>
        <v>18.341362926537531</v>
      </c>
      <c r="E208" s="3">
        <v>3</v>
      </c>
      <c r="F208" s="3">
        <v>17.7</v>
      </c>
      <c r="G208" s="5">
        <v>9.0431506104851109E-2</v>
      </c>
      <c r="H208" s="5">
        <f t="shared" si="13"/>
        <v>43.181087641752335</v>
      </c>
      <c r="I208" s="5">
        <f t="shared" si="14"/>
        <v>11.776660265932454</v>
      </c>
    </row>
    <row r="209" spans="1:9" x14ac:dyDescent="0.25">
      <c r="A209" s="2">
        <v>44749</v>
      </c>
      <c r="B209" t="s">
        <v>52</v>
      </c>
      <c r="C209" s="5">
        <v>20</v>
      </c>
      <c r="D209" s="4">
        <f t="shared" si="15"/>
        <v>19.23076923076923</v>
      </c>
      <c r="E209" s="3">
        <v>3</v>
      </c>
      <c r="F209" s="3">
        <v>16.600000000000001</v>
      </c>
      <c r="G209" s="5">
        <v>0.04</v>
      </c>
      <c r="H209" s="10">
        <f t="shared" si="13"/>
        <v>154.44000000000003</v>
      </c>
      <c r="I209" s="10">
        <f t="shared" si="14"/>
        <v>42.120000000000005</v>
      </c>
    </row>
    <row r="210" spans="1:9" x14ac:dyDescent="0.25">
      <c r="A210" s="2">
        <v>44749</v>
      </c>
      <c r="B210" t="s">
        <v>238</v>
      </c>
      <c r="C210" s="5">
        <v>20</v>
      </c>
      <c r="D210" s="4">
        <f t="shared" si="15"/>
        <v>19.23076923076923</v>
      </c>
      <c r="E210" s="3">
        <v>3</v>
      </c>
      <c r="F210" s="3">
        <v>16.600000000000001</v>
      </c>
      <c r="G210" s="5">
        <v>0.04</v>
      </c>
      <c r="H210" s="10">
        <f t="shared" si="13"/>
        <v>154.44000000000003</v>
      </c>
      <c r="I210" s="10">
        <f t="shared" si="14"/>
        <v>42.120000000000005</v>
      </c>
    </row>
    <row r="211" spans="1:9" x14ac:dyDescent="0.25">
      <c r="A211" s="2">
        <v>44749</v>
      </c>
      <c r="B211" t="s">
        <v>239</v>
      </c>
      <c r="C211" s="5"/>
      <c r="D211" s="4"/>
      <c r="E211" s="3">
        <v>3</v>
      </c>
      <c r="F211" s="3">
        <v>18.100000000000001</v>
      </c>
      <c r="H211" s="5"/>
    </row>
    <row r="212" spans="1:9" x14ac:dyDescent="0.25">
      <c r="A212" s="2">
        <v>44749</v>
      </c>
      <c r="B212" t="s">
        <v>55</v>
      </c>
      <c r="D212" s="4"/>
      <c r="E212" s="3">
        <v>3</v>
      </c>
      <c r="F212" s="3">
        <v>18.100000000000001</v>
      </c>
      <c r="H212" s="5"/>
    </row>
    <row r="213" spans="1:9" x14ac:dyDescent="0.25">
      <c r="A213" s="2">
        <v>44809</v>
      </c>
      <c r="B213" t="s">
        <v>245</v>
      </c>
      <c r="C213" s="5">
        <v>20</v>
      </c>
      <c r="D213" s="4">
        <f t="shared" si="15"/>
        <v>18.846615138592746</v>
      </c>
      <c r="E213" s="3">
        <v>3</v>
      </c>
      <c r="F213" s="3">
        <v>16.2</v>
      </c>
      <c r="G213" s="5">
        <v>6.119851511401813E-2</v>
      </c>
      <c r="H213" s="5">
        <f>((F$250-F213)*0.09*22)/(D213/1000)</f>
        <v>199.61144069294707</v>
      </c>
      <c r="I213" s="5">
        <f>((F$250-F213)*0.09*6)/(D213/1000)</f>
        <v>54.4394838253492</v>
      </c>
    </row>
    <row r="214" spans="1:9" x14ac:dyDescent="0.25">
      <c r="A214" s="2">
        <v>44809</v>
      </c>
      <c r="B214" t="s">
        <v>246</v>
      </c>
      <c r="C214" s="5">
        <v>20</v>
      </c>
      <c r="D214" s="4">
        <f t="shared" si="15"/>
        <v>18.951575301405448</v>
      </c>
      <c r="E214" s="3">
        <v>3</v>
      </c>
      <c r="F214" s="3">
        <v>16.399999999999999</v>
      </c>
      <c r="G214" s="5">
        <v>5.5321242794882604E-2</v>
      </c>
      <c r="H214" s="5">
        <f t="shared" ref="H214:H249" si="16">((F$250-F214)*0.09*22)/(D214/1000)</f>
        <v>177.61056516237903</v>
      </c>
      <c r="I214" s="5">
        <f t="shared" ref="I214:I249" si="17">((F$250-F214)*0.09*6)/(D214/1000)</f>
        <v>48.439245044285194</v>
      </c>
    </row>
    <row r="215" spans="1:9" x14ac:dyDescent="0.25">
      <c r="A215" s="2">
        <v>44809</v>
      </c>
      <c r="B215" t="s">
        <v>247</v>
      </c>
      <c r="C215" s="5">
        <v>20</v>
      </c>
      <c r="D215" s="4">
        <f t="shared" si="15"/>
        <v>17.747490193471183</v>
      </c>
      <c r="E215" s="3">
        <v>3</v>
      </c>
      <c r="F215" s="3">
        <v>17.100000000000001</v>
      </c>
      <c r="G215" s="5">
        <v>0.12691990709522721</v>
      </c>
      <c r="H215" s="5">
        <f t="shared" si="16"/>
        <v>111.56507080242747</v>
      </c>
      <c r="I215" s="5">
        <f t="shared" si="17"/>
        <v>30.426837491571131</v>
      </c>
    </row>
    <row r="216" spans="1:9" x14ac:dyDescent="0.25">
      <c r="A216" s="2">
        <v>44809</v>
      </c>
      <c r="B216" t="s">
        <v>248</v>
      </c>
      <c r="C216" s="5">
        <v>20</v>
      </c>
      <c r="D216" s="4">
        <f t="shared" si="15"/>
        <v>17.69911504424779</v>
      </c>
      <c r="E216" s="3">
        <v>3</v>
      </c>
      <c r="F216" s="3">
        <v>16.5</v>
      </c>
      <c r="G216" s="5">
        <v>0.13</v>
      </c>
      <c r="H216" s="5">
        <f t="shared" si="16"/>
        <v>178.99200000000013</v>
      </c>
      <c r="I216" s="5">
        <f t="shared" si="17"/>
        <v>48.816000000000031</v>
      </c>
    </row>
    <row r="217" spans="1:9" x14ac:dyDescent="0.25">
      <c r="A217" s="2">
        <v>44809</v>
      </c>
      <c r="B217" t="s">
        <v>249</v>
      </c>
      <c r="C217" s="5">
        <v>20</v>
      </c>
      <c r="D217" s="4">
        <f t="shared" si="15"/>
        <v>19.303084815777201</v>
      </c>
      <c r="E217" s="3">
        <v>3</v>
      </c>
      <c r="F217" s="3">
        <v>17.100000000000001</v>
      </c>
      <c r="G217" s="5">
        <v>3.61038243821621E-2</v>
      </c>
      <c r="H217" s="5">
        <f t="shared" si="16"/>
        <v>102.57427861383404</v>
      </c>
      <c r="I217" s="5">
        <f t="shared" si="17"/>
        <v>27.974803258318378</v>
      </c>
    </row>
    <row r="218" spans="1:9" x14ac:dyDescent="0.25">
      <c r="A218" s="2">
        <v>44809</v>
      </c>
      <c r="B218" t="s">
        <v>250</v>
      </c>
      <c r="C218" s="5">
        <v>20</v>
      </c>
      <c r="D218" s="4">
        <f t="shared" si="15"/>
        <v>19.293124085649687</v>
      </c>
      <c r="E218" s="3">
        <v>3</v>
      </c>
      <c r="F218" s="3">
        <v>17.600000000000001</v>
      </c>
      <c r="G218" s="5">
        <v>3.663874814738223E-2</v>
      </c>
      <c r="H218" s="5">
        <f t="shared" si="16"/>
        <v>51.31361803329542</v>
      </c>
      <c r="I218" s="5">
        <f t="shared" si="17"/>
        <v>13.994623099989662</v>
      </c>
    </row>
    <row r="219" spans="1:9" x14ac:dyDescent="0.25">
      <c r="A219" s="2">
        <v>44809</v>
      </c>
      <c r="B219" t="s">
        <v>251</v>
      </c>
      <c r="C219" s="5">
        <v>20</v>
      </c>
      <c r="D219" s="4">
        <f t="shared" si="15"/>
        <v>19.440596696856684</v>
      </c>
      <c r="E219" s="3">
        <v>3</v>
      </c>
      <c r="F219" s="3">
        <v>17.7</v>
      </c>
      <c r="G219" s="5">
        <v>2.8775006851192289E-2</v>
      </c>
      <c r="H219" s="5">
        <f t="shared" si="16"/>
        <v>40.739490271307432</v>
      </c>
      <c r="I219" s="5">
        <f t="shared" si="17"/>
        <v>11.110770073992935</v>
      </c>
    </row>
    <row r="220" spans="1:9" x14ac:dyDescent="0.25">
      <c r="A220" s="2">
        <v>44809</v>
      </c>
      <c r="B220" t="s">
        <v>252</v>
      </c>
      <c r="C220" s="5">
        <v>20</v>
      </c>
      <c r="D220" s="4">
        <f t="shared" si="15"/>
        <v>19.496771616854161</v>
      </c>
      <c r="E220" s="3">
        <v>3</v>
      </c>
      <c r="F220" s="3">
        <v>17.8</v>
      </c>
      <c r="G220" s="5">
        <v>2.5810856947763625E-2</v>
      </c>
      <c r="H220" s="5">
        <f t="shared" si="16"/>
        <v>30.46658245134865</v>
      </c>
      <c r="I220" s="5">
        <f t="shared" si="17"/>
        <v>8.3090679412769042</v>
      </c>
    </row>
    <row r="221" spans="1:9" x14ac:dyDescent="0.25">
      <c r="A221" s="2">
        <v>44809</v>
      </c>
      <c r="B221" t="s">
        <v>253</v>
      </c>
      <c r="C221" s="5">
        <v>20</v>
      </c>
      <c r="D221" s="4">
        <f t="shared" si="15"/>
        <v>18.867924528301884</v>
      </c>
      <c r="E221" s="3">
        <v>3</v>
      </c>
      <c r="F221" s="3">
        <v>16.3</v>
      </c>
      <c r="G221" s="5">
        <v>0.06</v>
      </c>
      <c r="H221" s="5">
        <f t="shared" si="16"/>
        <v>188.89200000000008</v>
      </c>
      <c r="I221" s="5">
        <f t="shared" si="17"/>
        <v>51.516000000000027</v>
      </c>
    </row>
    <row r="222" spans="1:9" x14ac:dyDescent="0.25">
      <c r="A222" s="2">
        <v>44809</v>
      </c>
      <c r="B222" t="s">
        <v>254</v>
      </c>
      <c r="C222" s="5">
        <v>20</v>
      </c>
      <c r="D222" s="4">
        <f t="shared" si="15"/>
        <v>18.958312506248124</v>
      </c>
      <c r="E222" s="3">
        <v>3</v>
      </c>
      <c r="F222" s="3">
        <v>16.5</v>
      </c>
      <c r="G222" s="5">
        <v>5.4946213878928611E-2</v>
      </c>
      <c r="H222" s="5">
        <f t="shared" si="16"/>
        <v>167.10348027842244</v>
      </c>
      <c r="I222" s="5">
        <f t="shared" si="17"/>
        <v>45.573676439569752</v>
      </c>
    </row>
    <row r="223" spans="1:9" x14ac:dyDescent="0.25">
      <c r="A223" s="2">
        <v>44809</v>
      </c>
      <c r="B223" t="s">
        <v>255</v>
      </c>
      <c r="C223" s="5">
        <v>20</v>
      </c>
      <c r="D223" s="4">
        <f t="shared" si="15"/>
        <v>18.779417630634224</v>
      </c>
      <c r="E223" s="3">
        <v>3</v>
      </c>
      <c r="F223" s="3">
        <v>16.5</v>
      </c>
      <c r="G223" s="5">
        <v>6.4995751911639837E-2</v>
      </c>
      <c r="H223" s="5">
        <f t="shared" si="16"/>
        <v>168.69532710280387</v>
      </c>
      <c r="I223" s="5">
        <f t="shared" si="17"/>
        <v>46.007816482582875</v>
      </c>
    </row>
    <row r="224" spans="1:9" x14ac:dyDescent="0.25">
      <c r="A224" s="2">
        <v>44809</v>
      </c>
      <c r="B224" t="s">
        <v>256</v>
      </c>
      <c r="C224" s="5">
        <v>20</v>
      </c>
      <c r="D224" s="4">
        <f t="shared" si="15"/>
        <v>18.875761307285252</v>
      </c>
      <c r="E224" s="3">
        <v>3</v>
      </c>
      <c r="F224" s="3">
        <v>16.8</v>
      </c>
      <c r="G224" s="5">
        <v>5.9559912546724124E-2</v>
      </c>
      <c r="H224" s="5">
        <f t="shared" si="16"/>
        <v>136.36536074476345</v>
      </c>
      <c r="I224" s="5">
        <f t="shared" si="17"/>
        <v>37.190552930390041</v>
      </c>
    </row>
    <row r="225" spans="1:9" x14ac:dyDescent="0.25">
      <c r="A225" s="2">
        <v>44809</v>
      </c>
      <c r="B225" t="s">
        <v>257</v>
      </c>
      <c r="C225" s="5">
        <v>20</v>
      </c>
      <c r="D225" s="4">
        <f t="shared" si="15"/>
        <v>18.867924528301884</v>
      </c>
      <c r="E225" s="3">
        <v>3</v>
      </c>
      <c r="F225" s="3">
        <v>17.5</v>
      </c>
      <c r="G225" s="5">
        <v>0.06</v>
      </c>
      <c r="H225" s="5">
        <f t="shared" si="16"/>
        <v>62.964000000000155</v>
      </c>
      <c r="I225" s="5">
        <f t="shared" si="17"/>
        <v>17.17200000000004</v>
      </c>
    </row>
    <row r="226" spans="1:9" x14ac:dyDescent="0.25">
      <c r="A226" s="2">
        <v>44809</v>
      </c>
      <c r="B226" t="s">
        <v>258</v>
      </c>
      <c r="C226" s="5">
        <v>20</v>
      </c>
      <c r="D226" s="4">
        <f t="shared" si="15"/>
        <v>19.10224438902743</v>
      </c>
      <c r="E226" s="3">
        <v>3</v>
      </c>
      <c r="F226" s="3">
        <v>17.8</v>
      </c>
      <c r="G226" s="5">
        <v>4.6997389033942481E-2</v>
      </c>
      <c r="H226" s="5">
        <f t="shared" si="16"/>
        <v>31.095822454308173</v>
      </c>
      <c r="I226" s="5">
        <f t="shared" si="17"/>
        <v>8.4806788511749556</v>
      </c>
    </row>
    <row r="227" spans="1:9" x14ac:dyDescent="0.25">
      <c r="A227" s="2">
        <v>44809</v>
      </c>
      <c r="B227" t="s">
        <v>259</v>
      </c>
      <c r="C227" s="5">
        <v>20</v>
      </c>
      <c r="D227" s="4">
        <f t="shared" si="15"/>
        <v>18.867685749492122</v>
      </c>
      <c r="E227" s="3">
        <v>3</v>
      </c>
      <c r="F227" s="3">
        <v>17.8</v>
      </c>
      <c r="G227" s="5">
        <v>6.0013414763300174E-2</v>
      </c>
      <c r="H227" s="5">
        <f t="shared" si="16"/>
        <v>31.482398418470087</v>
      </c>
      <c r="I227" s="5">
        <f t="shared" si="17"/>
        <v>8.5861086595827505</v>
      </c>
    </row>
    <row r="228" spans="1:9" x14ac:dyDescent="0.25">
      <c r="A228" s="2">
        <v>44809</v>
      </c>
      <c r="B228" t="s">
        <v>260</v>
      </c>
      <c r="C228" s="5">
        <v>20</v>
      </c>
      <c r="D228" s="4">
        <f t="shared" si="15"/>
        <v>18.856762601896516</v>
      </c>
      <c r="E228" s="3">
        <v>3</v>
      </c>
      <c r="F228" s="3">
        <v>17.8</v>
      </c>
      <c r="G228" s="5">
        <v>6.0627448212584485E-2</v>
      </c>
      <c r="H228" s="5">
        <f t="shared" si="16"/>
        <v>31.500635211913835</v>
      </c>
      <c r="I228" s="5">
        <f t="shared" si="17"/>
        <v>8.5910823305219548</v>
      </c>
    </row>
    <row r="229" spans="1:9" x14ac:dyDescent="0.25">
      <c r="A229" s="2">
        <v>44809</v>
      </c>
      <c r="B229" t="s">
        <v>261</v>
      </c>
      <c r="C229" s="5">
        <v>20</v>
      </c>
      <c r="D229" s="4">
        <f t="shared" si="15"/>
        <v>18.796342477140485</v>
      </c>
      <c r="E229" s="3">
        <v>3</v>
      </c>
      <c r="F229" s="3">
        <v>16.600000000000001</v>
      </c>
      <c r="G229" s="5">
        <v>6.4036794622324283E-2</v>
      </c>
      <c r="H229" s="5">
        <f t="shared" si="16"/>
        <v>158.00946400141518</v>
      </c>
      <c r="I229" s="5">
        <f t="shared" si="17"/>
        <v>43.093490182204135</v>
      </c>
    </row>
    <row r="230" spans="1:9" x14ac:dyDescent="0.25">
      <c r="A230" s="2">
        <v>44809</v>
      </c>
      <c r="B230" t="s">
        <v>262</v>
      </c>
      <c r="C230" s="5">
        <v>20</v>
      </c>
      <c r="D230" s="4">
        <f t="shared" si="15"/>
        <v>18.867924528301884</v>
      </c>
      <c r="E230" s="3">
        <v>3</v>
      </c>
      <c r="F230" s="3">
        <v>16.7</v>
      </c>
      <c r="G230" s="5">
        <v>0.06</v>
      </c>
      <c r="H230" s="5">
        <f t="shared" si="16"/>
        <v>146.91600000000022</v>
      </c>
      <c r="I230" s="5">
        <f t="shared" si="17"/>
        <v>40.068000000000062</v>
      </c>
    </row>
    <row r="231" spans="1:9" x14ac:dyDescent="0.25">
      <c r="A231" s="2">
        <v>44809</v>
      </c>
      <c r="B231" t="s">
        <v>263</v>
      </c>
      <c r="C231" s="5">
        <v>20</v>
      </c>
      <c r="D231" s="4">
        <f t="shared" si="15"/>
        <v>19.014037655511945</v>
      </c>
      <c r="E231" s="3">
        <v>3</v>
      </c>
      <c r="F231" s="3">
        <v>16.8</v>
      </c>
      <c r="G231" s="5">
        <v>5.1854443666899813E-2</v>
      </c>
      <c r="H231" s="5">
        <f t="shared" si="16"/>
        <v>135.37366689993007</v>
      </c>
      <c r="I231" s="5">
        <f t="shared" si="17"/>
        <v>36.920090972708202</v>
      </c>
    </row>
    <row r="232" spans="1:9" x14ac:dyDescent="0.25">
      <c r="A232" s="2">
        <v>44809</v>
      </c>
      <c r="B232" t="s">
        <v>264</v>
      </c>
      <c r="C232" s="5">
        <v>20</v>
      </c>
      <c r="D232" s="4">
        <f t="shared" si="15"/>
        <v>19.086395895112119</v>
      </c>
      <c r="E232" s="3">
        <v>3</v>
      </c>
      <c r="F232" s="3">
        <v>17.8</v>
      </c>
      <c r="G232" s="5">
        <v>4.7866769080371394E-2</v>
      </c>
      <c r="H232" s="5">
        <f t="shared" si="16"/>
        <v>31.121643041687104</v>
      </c>
      <c r="I232" s="5">
        <f t="shared" si="17"/>
        <v>8.4877208295510282</v>
      </c>
    </row>
    <row r="233" spans="1:9" x14ac:dyDescent="0.25">
      <c r="A233" s="2">
        <v>44809</v>
      </c>
      <c r="B233" t="s">
        <v>299</v>
      </c>
      <c r="C233" s="5">
        <v>20</v>
      </c>
      <c r="D233" s="4">
        <f t="shared" si="15"/>
        <v>19.033212540310515</v>
      </c>
      <c r="E233" s="3">
        <v>3</v>
      </c>
      <c r="F233" s="3">
        <v>17.7</v>
      </c>
      <c r="G233" s="5">
        <v>5.079475982532751E-2</v>
      </c>
      <c r="H233" s="5">
        <f t="shared" si="16"/>
        <v>41.611472489083191</v>
      </c>
      <c r="I233" s="5">
        <f t="shared" si="17"/>
        <v>11.348583406113598</v>
      </c>
    </row>
    <row r="234" spans="1:9" x14ac:dyDescent="0.25">
      <c r="A234" s="2">
        <v>44809</v>
      </c>
      <c r="B234" t="s">
        <v>265</v>
      </c>
      <c r="C234" s="5">
        <v>20</v>
      </c>
      <c r="D234" s="4">
        <f t="shared" si="15"/>
        <v>19.279656789384418</v>
      </c>
      <c r="E234" s="3">
        <v>3</v>
      </c>
      <c r="F234" s="3">
        <v>17.8</v>
      </c>
      <c r="G234" s="5">
        <v>3.7362864831297811E-2</v>
      </c>
      <c r="H234" s="5">
        <f t="shared" si="16"/>
        <v>30.809677085489618</v>
      </c>
      <c r="I234" s="5">
        <f t="shared" si="17"/>
        <v>8.4026392051335304</v>
      </c>
    </row>
    <row r="235" spans="1:9" x14ac:dyDescent="0.25">
      <c r="A235" s="2">
        <v>44809</v>
      </c>
      <c r="B235" t="s">
        <v>266</v>
      </c>
      <c r="C235" s="5">
        <v>20</v>
      </c>
      <c r="D235" s="4">
        <f t="shared" si="15"/>
        <v>19.426305970149254</v>
      </c>
      <c r="E235" s="3">
        <v>3</v>
      </c>
      <c r="F235" s="3">
        <v>17.8</v>
      </c>
      <c r="G235" s="5">
        <v>2.9531812725090062E-2</v>
      </c>
      <c r="H235" s="5">
        <f t="shared" si="16"/>
        <v>30.577094837935245</v>
      </c>
      <c r="I235" s="5">
        <f t="shared" si="17"/>
        <v>8.3392076830732478</v>
      </c>
    </row>
    <row r="236" spans="1:9" x14ac:dyDescent="0.25">
      <c r="A236" s="2">
        <v>44809</v>
      </c>
      <c r="B236" t="s">
        <v>267</v>
      </c>
      <c r="C236" s="5">
        <v>20</v>
      </c>
      <c r="D236" s="4">
        <f t="shared" si="15"/>
        <v>18.630200872780573</v>
      </c>
      <c r="E236" s="3">
        <v>3</v>
      </c>
      <c r="F236" s="3">
        <v>16.8</v>
      </c>
      <c r="G236" s="5">
        <v>7.3525730429496117E-2</v>
      </c>
      <c r="H236" s="5">
        <f t="shared" si="16"/>
        <v>138.16276150627621</v>
      </c>
      <c r="I236" s="5">
        <f t="shared" si="17"/>
        <v>37.680753138075332</v>
      </c>
    </row>
    <row r="237" spans="1:9" x14ac:dyDescent="0.25">
      <c r="A237" s="2">
        <v>44809</v>
      </c>
      <c r="B237" t="s">
        <v>268</v>
      </c>
      <c r="C237" s="5">
        <v>20</v>
      </c>
      <c r="D237" s="4">
        <f t="shared" si="15"/>
        <v>19.138516889866082</v>
      </c>
      <c r="E237" s="3">
        <v>3</v>
      </c>
      <c r="F237" s="3">
        <v>17.5</v>
      </c>
      <c r="G237" s="5">
        <v>4.5013054830287128E-2</v>
      </c>
      <c r="H237" s="5">
        <f t="shared" si="16"/>
        <v>62.073775456919208</v>
      </c>
      <c r="I237" s="5">
        <f t="shared" si="17"/>
        <v>16.92921148825069</v>
      </c>
    </row>
    <row r="238" spans="1:9" x14ac:dyDescent="0.25">
      <c r="A238" s="2">
        <v>44809</v>
      </c>
      <c r="B238" t="s">
        <v>269</v>
      </c>
      <c r="C238" s="5">
        <v>20</v>
      </c>
      <c r="D238" s="4">
        <f t="shared" si="15"/>
        <v>19.109260493004669</v>
      </c>
      <c r="E238" s="3">
        <v>3</v>
      </c>
      <c r="F238" s="3">
        <v>16.899999999999999</v>
      </c>
      <c r="G238" s="5">
        <v>4.6612976327441075E-2</v>
      </c>
      <c r="H238" s="5">
        <f t="shared" si="16"/>
        <v>124.3376215877003</v>
      </c>
      <c r="I238" s="5">
        <f t="shared" si="17"/>
        <v>33.910260433009171</v>
      </c>
    </row>
    <row r="239" spans="1:9" x14ac:dyDescent="0.25">
      <c r="A239" s="2">
        <v>44809</v>
      </c>
      <c r="B239" t="s">
        <v>270</v>
      </c>
      <c r="C239" s="5">
        <v>20</v>
      </c>
      <c r="D239" s="4">
        <f t="shared" si="15"/>
        <v>19.085915914916281</v>
      </c>
      <c r="E239" s="3">
        <v>3</v>
      </c>
      <c r="F239" s="3">
        <v>17.600000000000001</v>
      </c>
      <c r="G239" s="5">
        <v>4.7893121250174316E-2</v>
      </c>
      <c r="H239" s="5">
        <f t="shared" si="16"/>
        <v>51.870709501883638</v>
      </c>
      <c r="I239" s="5">
        <f t="shared" si="17"/>
        <v>14.146557136877357</v>
      </c>
    </row>
    <row r="240" spans="1:9" x14ac:dyDescent="0.25">
      <c r="A240" s="2">
        <v>44809</v>
      </c>
      <c r="B240" t="s">
        <v>271</v>
      </c>
      <c r="C240" s="5">
        <v>20</v>
      </c>
      <c r="D240" s="4">
        <f t="shared" si="15"/>
        <v>19.00998668442077</v>
      </c>
      <c r="E240" s="3">
        <v>3</v>
      </c>
      <c r="F240" s="3">
        <v>17.600000000000001</v>
      </c>
      <c r="G240" s="5">
        <v>5.2078590690995796E-2</v>
      </c>
      <c r="H240" s="5">
        <f t="shared" si="16"/>
        <v>52.077890239204294</v>
      </c>
      <c r="I240" s="5">
        <f t="shared" si="17"/>
        <v>14.203060974328444</v>
      </c>
    </row>
    <row r="241" spans="1:9" x14ac:dyDescent="0.25">
      <c r="A241" s="2">
        <v>44809</v>
      </c>
      <c r="B241" t="s">
        <v>272</v>
      </c>
      <c r="C241" s="5">
        <v>20</v>
      </c>
      <c r="D241" s="4">
        <f t="shared" si="15"/>
        <v>19.367320435549928</v>
      </c>
      <c r="E241" s="3">
        <v>3</v>
      </c>
      <c r="F241" s="3">
        <v>17.7</v>
      </c>
      <c r="G241" s="5">
        <v>3.2667377325401536E-2</v>
      </c>
      <c r="H241" s="5">
        <f t="shared" si="16"/>
        <v>40.893628142086129</v>
      </c>
      <c r="I241" s="5">
        <f t="shared" si="17"/>
        <v>11.152807675114397</v>
      </c>
    </row>
    <row r="242" spans="1:9" x14ac:dyDescent="0.25">
      <c r="A242" s="2">
        <v>44809</v>
      </c>
      <c r="B242" t="s">
        <v>273</v>
      </c>
      <c r="C242" s="5">
        <v>20</v>
      </c>
      <c r="D242" s="4">
        <f t="shared" si="15"/>
        <v>19.364329217559153</v>
      </c>
      <c r="E242" s="3">
        <v>3</v>
      </c>
      <c r="F242" s="3">
        <v>17.7</v>
      </c>
      <c r="G242" s="5">
        <v>3.2826893991475446E-2</v>
      </c>
      <c r="H242" s="5">
        <f t="shared" si="16"/>
        <v>40.899945002062651</v>
      </c>
      <c r="I242" s="5">
        <f t="shared" si="17"/>
        <v>11.154530455107993</v>
      </c>
    </row>
    <row r="243" spans="1:9" x14ac:dyDescent="0.25">
      <c r="A243" s="2">
        <v>44809</v>
      </c>
      <c r="B243" t="s">
        <v>274</v>
      </c>
      <c r="C243" s="5">
        <v>20</v>
      </c>
      <c r="D243" s="4">
        <f t="shared" si="15"/>
        <v>19.387605671304005</v>
      </c>
      <c r="E243" s="3">
        <v>3</v>
      </c>
      <c r="F243" s="3">
        <v>17.8</v>
      </c>
      <c r="G243" s="5">
        <v>3.1586898303920766E-2</v>
      </c>
      <c r="H243" s="5">
        <f t="shared" si="16"/>
        <v>30.638130879626519</v>
      </c>
      <c r="I243" s="5">
        <f t="shared" si="17"/>
        <v>8.3558538762617758</v>
      </c>
    </row>
    <row r="244" spans="1:9" x14ac:dyDescent="0.25">
      <c r="A244" s="2">
        <v>44809</v>
      </c>
      <c r="B244" t="s">
        <v>275</v>
      </c>
      <c r="C244" s="5">
        <v>20</v>
      </c>
      <c r="D244" s="4">
        <f t="shared" si="15"/>
        <v>19.26130502778425</v>
      </c>
      <c r="E244" s="3">
        <v>3</v>
      </c>
      <c r="F244" s="3">
        <v>17.8</v>
      </c>
      <c r="G244" s="5">
        <v>3.8351242096534482E-2</v>
      </c>
      <c r="H244" s="5">
        <f t="shared" si="16"/>
        <v>30.839031890267147</v>
      </c>
      <c r="I244" s="5">
        <f t="shared" si="17"/>
        <v>8.4106450609819472</v>
      </c>
    </row>
    <row r="245" spans="1:9" x14ac:dyDescent="0.25">
      <c r="A245" s="2">
        <v>44809</v>
      </c>
      <c r="B245" t="s">
        <v>276</v>
      </c>
      <c r="C245" s="5">
        <v>20</v>
      </c>
      <c r="D245" s="4">
        <f t="shared" si="15"/>
        <v>19.378472799866913</v>
      </c>
      <c r="E245" s="3">
        <v>3</v>
      </c>
      <c r="F245" s="3">
        <v>17.600000000000001</v>
      </c>
      <c r="G245" s="5">
        <v>3.2073074413653348E-2</v>
      </c>
      <c r="H245" s="5">
        <f t="shared" si="16"/>
        <v>51.087617183475835</v>
      </c>
      <c r="I245" s="5">
        <f t="shared" si="17"/>
        <v>13.932986504584321</v>
      </c>
    </row>
    <row r="246" spans="1:9" x14ac:dyDescent="0.25">
      <c r="A246" s="2">
        <v>44809</v>
      </c>
      <c r="B246" t="s">
        <v>277</v>
      </c>
      <c r="C246" s="5">
        <v>20</v>
      </c>
      <c r="D246" s="4">
        <f t="shared" si="15"/>
        <v>19.488000000000003</v>
      </c>
      <c r="E246" s="3">
        <v>3</v>
      </c>
      <c r="F246" s="3">
        <v>17.600000000000001</v>
      </c>
      <c r="G246" s="5">
        <v>2.6272577996715764E-2</v>
      </c>
      <c r="H246" s="5">
        <f t="shared" si="16"/>
        <v>50.800492610837431</v>
      </c>
      <c r="I246" s="5">
        <f t="shared" si="17"/>
        <v>13.854679802955665</v>
      </c>
    </row>
    <row r="247" spans="1:9" x14ac:dyDescent="0.25">
      <c r="A247" s="2">
        <v>44809</v>
      </c>
      <c r="B247" t="s">
        <v>278</v>
      </c>
      <c r="C247" s="5">
        <v>20</v>
      </c>
      <c r="D247" s="4">
        <f t="shared" si="15"/>
        <v>19.286832029299152</v>
      </c>
      <c r="E247" s="3">
        <v>3</v>
      </c>
      <c r="F247" s="3">
        <v>17.8</v>
      </c>
      <c r="G247" s="5">
        <v>3.697693688717027E-2</v>
      </c>
      <c r="H247" s="5">
        <f t="shared" si="16"/>
        <v>30.798215025549027</v>
      </c>
      <c r="I247" s="5">
        <f t="shared" si="17"/>
        <v>8.3995131887860968</v>
      </c>
    </row>
    <row r="248" spans="1:9" x14ac:dyDescent="0.25">
      <c r="A248" s="2">
        <v>44809</v>
      </c>
      <c r="B248" t="s">
        <v>52</v>
      </c>
      <c r="C248" s="5">
        <v>20</v>
      </c>
      <c r="D248" s="4">
        <f t="shared" si="15"/>
        <v>19.23076923076923</v>
      </c>
      <c r="E248" s="3">
        <v>3</v>
      </c>
      <c r="F248" s="3">
        <v>16.899999999999999</v>
      </c>
      <c r="G248" s="5">
        <v>0.04</v>
      </c>
      <c r="H248" s="10">
        <f t="shared" si="16"/>
        <v>123.55200000000031</v>
      </c>
      <c r="I248" s="10">
        <f t="shared" si="17"/>
        <v>33.696000000000083</v>
      </c>
    </row>
    <row r="249" spans="1:9" x14ac:dyDescent="0.25">
      <c r="A249" s="2">
        <v>44809</v>
      </c>
      <c r="B249" t="s">
        <v>53</v>
      </c>
      <c r="C249" s="5">
        <v>20</v>
      </c>
      <c r="D249" s="4">
        <f t="shared" si="15"/>
        <v>19.23076923076923</v>
      </c>
      <c r="E249" s="3">
        <v>3</v>
      </c>
      <c r="F249" s="3">
        <v>16.899999999999999</v>
      </c>
      <c r="G249" s="5">
        <v>0.04</v>
      </c>
      <c r="H249" s="10">
        <f t="shared" si="16"/>
        <v>123.55200000000031</v>
      </c>
      <c r="I249" s="10">
        <f t="shared" si="17"/>
        <v>33.696000000000083</v>
      </c>
    </row>
    <row r="250" spans="1:9" x14ac:dyDescent="0.25">
      <c r="A250" s="2">
        <v>44809</v>
      </c>
      <c r="B250" t="s">
        <v>54</v>
      </c>
      <c r="C250" s="5"/>
      <c r="D250" s="4"/>
      <c r="E250" s="3">
        <v>3</v>
      </c>
      <c r="F250" s="3">
        <v>18.100000000000001</v>
      </c>
      <c r="H250" s="5"/>
    </row>
    <row r="251" spans="1:9" x14ac:dyDescent="0.25">
      <c r="A251" s="2">
        <v>44809</v>
      </c>
      <c r="B251" t="s">
        <v>55</v>
      </c>
      <c r="C251" s="5"/>
      <c r="D251" s="4"/>
      <c r="E251" s="3">
        <v>3</v>
      </c>
      <c r="F251" s="3">
        <v>18.100000000000001</v>
      </c>
      <c r="H251" s="5"/>
    </row>
    <row r="252" spans="1:9" x14ac:dyDescent="0.25">
      <c r="A252" s="2">
        <v>44821</v>
      </c>
      <c r="B252" t="s">
        <v>279</v>
      </c>
      <c r="C252" s="5">
        <v>20</v>
      </c>
      <c r="D252" s="4">
        <f t="shared" si="15"/>
        <v>18.52105876477443</v>
      </c>
      <c r="E252" s="3">
        <v>3</v>
      </c>
      <c r="F252" s="3">
        <v>16.5</v>
      </c>
      <c r="G252" s="5">
        <v>7.985187315740265E-2</v>
      </c>
      <c r="H252" s="5">
        <f>((F$272-F252)*0.09*22)/(D252/1000)</f>
        <v>181.7390702523908</v>
      </c>
      <c r="I252" s="5">
        <f>((F$272-F252)*0.09*6)/(D252/1000)</f>
        <v>49.565200977924768</v>
      </c>
    </row>
    <row r="253" spans="1:9" x14ac:dyDescent="0.25">
      <c r="A253" s="2">
        <v>44821</v>
      </c>
      <c r="B253" t="s">
        <v>280</v>
      </c>
      <c r="C253" s="5">
        <v>20</v>
      </c>
      <c r="D253" s="4">
        <f t="shared" si="15"/>
        <v>18.398666666666667</v>
      </c>
      <c r="E253" s="3">
        <v>3</v>
      </c>
      <c r="F253" s="3">
        <v>16.3</v>
      </c>
      <c r="G253" s="5">
        <v>8.7035292412493567E-2</v>
      </c>
      <c r="H253" s="5">
        <f t="shared" ref="H253:H271" si="18">((F$272-F253)*0.09*22)/(D253/1000)</f>
        <v>204.47133850278991</v>
      </c>
      <c r="I253" s="5">
        <f t="shared" ref="I253:I271" si="19">((F$272-F253)*0.09*6)/(D253/1000)</f>
        <v>55.764910500760891</v>
      </c>
    </row>
    <row r="254" spans="1:9" x14ac:dyDescent="0.25">
      <c r="A254" s="2">
        <v>44821</v>
      </c>
      <c r="B254" t="s">
        <v>281</v>
      </c>
      <c r="C254" s="5">
        <v>20</v>
      </c>
      <c r="D254" s="4">
        <f t="shared" si="15"/>
        <v>18.739044953180709</v>
      </c>
      <c r="E254" s="3">
        <v>3</v>
      </c>
      <c r="F254" s="3">
        <v>17.3</v>
      </c>
      <c r="G254" s="5">
        <v>6.7290251449301147E-2</v>
      </c>
      <c r="H254" s="5">
        <f t="shared" si="18"/>
        <v>95.095561404132596</v>
      </c>
      <c r="I254" s="5">
        <f t="shared" si="19"/>
        <v>25.935153110217982</v>
      </c>
    </row>
    <row r="255" spans="1:9" x14ac:dyDescent="0.25">
      <c r="A255" s="2">
        <v>44821</v>
      </c>
      <c r="B255" t="s">
        <v>282</v>
      </c>
      <c r="C255" s="5">
        <v>20</v>
      </c>
      <c r="D255" s="4">
        <f t="shared" si="15"/>
        <v>18.853774684471677</v>
      </c>
      <c r="E255" s="3">
        <v>3</v>
      </c>
      <c r="F255" s="3">
        <v>17.600000000000001</v>
      </c>
      <c r="G255" s="5">
        <v>6.0795534831143111E-2</v>
      </c>
      <c r="H255" s="5">
        <f t="shared" si="18"/>
        <v>63.011254768969678</v>
      </c>
      <c r="I255" s="5">
        <f t="shared" si="19"/>
        <v>17.184887664264458</v>
      </c>
    </row>
    <row r="256" spans="1:9" x14ac:dyDescent="0.25">
      <c r="A256" s="2">
        <v>44821</v>
      </c>
      <c r="B256" t="s">
        <v>283</v>
      </c>
      <c r="C256" s="5">
        <v>20</v>
      </c>
      <c r="D256" s="4">
        <f t="shared" si="15"/>
        <v>18.614519937477134</v>
      </c>
      <c r="E256" s="3">
        <v>3</v>
      </c>
      <c r="F256" s="3">
        <v>17.2</v>
      </c>
      <c r="G256" s="5">
        <v>7.443007217894676E-2</v>
      </c>
      <c r="H256" s="5">
        <f t="shared" si="18"/>
        <v>106.36857714571573</v>
      </c>
      <c r="I256" s="5">
        <f t="shared" si="19"/>
        <v>29.009611948831566</v>
      </c>
    </row>
    <row r="257" spans="1:9" x14ac:dyDescent="0.25">
      <c r="A257" s="2">
        <v>44821</v>
      </c>
      <c r="B257" t="s">
        <v>284</v>
      </c>
      <c r="C257" s="5">
        <v>20</v>
      </c>
      <c r="D257" s="4">
        <f t="shared" si="15"/>
        <v>18.426981270412586</v>
      </c>
      <c r="E257" s="3">
        <v>3</v>
      </c>
      <c r="F257" s="3">
        <v>16.899999999999999</v>
      </c>
      <c r="G257" s="5">
        <v>8.5364971424437275E-2</v>
      </c>
      <c r="H257" s="5">
        <f t="shared" si="18"/>
        <v>139.68647182232516</v>
      </c>
      <c r="I257" s="5">
        <f t="shared" si="19"/>
        <v>38.096310496997773</v>
      </c>
    </row>
    <row r="258" spans="1:9" x14ac:dyDescent="0.25">
      <c r="A258" s="2">
        <v>44821</v>
      </c>
      <c r="B258" t="s">
        <v>285</v>
      </c>
      <c r="C258" s="5">
        <v>20</v>
      </c>
      <c r="D258" s="4">
        <f t="shared" si="15"/>
        <v>18.69064269064269</v>
      </c>
      <c r="E258" s="3">
        <v>3</v>
      </c>
      <c r="F258" s="3">
        <v>17.7</v>
      </c>
      <c r="G258" s="5">
        <v>7.0054161915621471E-2</v>
      </c>
      <c r="H258" s="5">
        <f t="shared" si="18"/>
        <v>52.967681014823263</v>
      </c>
      <c r="I258" s="5">
        <f t="shared" si="19"/>
        <v>14.445731185860891</v>
      </c>
    </row>
    <row r="259" spans="1:9" x14ac:dyDescent="0.25">
      <c r="A259" s="2">
        <v>44821</v>
      </c>
      <c r="B259" t="s">
        <v>286</v>
      </c>
      <c r="C259" s="5">
        <v>20</v>
      </c>
      <c r="D259" s="4">
        <f t="shared" si="15"/>
        <v>18.822862856190628</v>
      </c>
      <c r="E259" s="3">
        <v>3</v>
      </c>
      <c r="F259" s="3">
        <v>17.8</v>
      </c>
      <c r="G259" s="5">
        <v>6.2537625270016842E-2</v>
      </c>
      <c r="H259" s="5">
        <f t="shared" si="18"/>
        <v>42.07648996069252</v>
      </c>
      <c r="I259" s="5">
        <f t="shared" si="19"/>
        <v>11.475406352916144</v>
      </c>
    </row>
    <row r="260" spans="1:9" x14ac:dyDescent="0.25">
      <c r="A260" s="2">
        <v>44821</v>
      </c>
      <c r="B260" t="s">
        <v>287</v>
      </c>
      <c r="C260" s="5">
        <v>20</v>
      </c>
      <c r="D260" s="4">
        <f t="shared" si="15"/>
        <v>19.000166527893427</v>
      </c>
      <c r="E260" s="3">
        <v>3</v>
      </c>
      <c r="F260" s="3">
        <v>16.899999999999999</v>
      </c>
      <c r="G260" s="5">
        <v>5.2622353106156101E-2</v>
      </c>
      <c r="H260" s="5">
        <f t="shared" si="18"/>
        <v>135.47249684476233</v>
      </c>
      <c r="I260" s="5">
        <f t="shared" si="19"/>
        <v>36.947044594026096</v>
      </c>
    </row>
    <row r="261" spans="1:9" x14ac:dyDescent="0.25">
      <c r="A261" s="2">
        <v>44821</v>
      </c>
      <c r="B261" t="s">
        <v>288</v>
      </c>
      <c r="C261" s="5">
        <v>20</v>
      </c>
      <c r="D261" s="4">
        <f t="shared" si="15"/>
        <v>18.687050359712227</v>
      </c>
      <c r="E261" s="3">
        <v>3</v>
      </c>
      <c r="F261" s="3">
        <v>16.7</v>
      </c>
      <c r="G261" s="5">
        <v>7.0259865255053039E-2</v>
      </c>
      <c r="H261" s="5">
        <f t="shared" si="18"/>
        <v>158.9335899903754</v>
      </c>
      <c r="I261" s="5">
        <f t="shared" si="19"/>
        <v>43.345524542829651</v>
      </c>
    </row>
    <row r="262" spans="1:9" x14ac:dyDescent="0.25">
      <c r="A262" s="2">
        <v>44821</v>
      </c>
      <c r="B262" t="s">
        <v>289</v>
      </c>
      <c r="C262" s="5">
        <v>20</v>
      </c>
      <c r="D262" s="4">
        <f t="shared" si="15"/>
        <v>18.772075697608674</v>
      </c>
      <c r="E262" s="3">
        <v>3</v>
      </c>
      <c r="F262" s="3">
        <v>17</v>
      </c>
      <c r="G262" s="5">
        <v>6.5412281634244035E-2</v>
      </c>
      <c r="H262" s="5">
        <f t="shared" si="18"/>
        <v>126.57097905814811</v>
      </c>
      <c r="I262" s="5">
        <f t="shared" si="19"/>
        <v>34.519357924949482</v>
      </c>
    </row>
    <row r="263" spans="1:9" x14ac:dyDescent="0.25">
      <c r="A263" s="2">
        <v>44821</v>
      </c>
      <c r="B263" t="s">
        <v>290</v>
      </c>
      <c r="C263" s="5">
        <v>20</v>
      </c>
      <c r="D263" s="4">
        <f t="shared" si="15"/>
        <v>18.952273181122276</v>
      </c>
      <c r="E263" s="3">
        <v>3</v>
      </c>
      <c r="F263" s="3">
        <v>17.600000000000001</v>
      </c>
      <c r="G263" s="5">
        <v>5.5282382691767343E-2</v>
      </c>
      <c r="H263" s="5">
        <f t="shared" si="18"/>
        <v>62.683773531890765</v>
      </c>
      <c r="I263" s="5">
        <f t="shared" si="19"/>
        <v>17.095574599606575</v>
      </c>
    </row>
    <row r="264" spans="1:9" x14ac:dyDescent="0.25">
      <c r="A264" s="2">
        <v>44821</v>
      </c>
      <c r="B264" t="s">
        <v>291</v>
      </c>
      <c r="C264" s="5">
        <v>20</v>
      </c>
      <c r="D264" s="4">
        <f t="shared" ref="D264:D318" si="20">C264/(1+G264)</f>
        <v>18.602899516747208</v>
      </c>
      <c r="E264" s="3">
        <v>3</v>
      </c>
      <c r="F264" s="3">
        <v>17.5</v>
      </c>
      <c r="G264" s="5">
        <v>7.5101221828084125E-2</v>
      </c>
      <c r="H264" s="5">
        <f t="shared" si="18"/>
        <v>74.504514672686156</v>
      </c>
      <c r="I264" s="5">
        <f t="shared" si="19"/>
        <v>20.319413092550768</v>
      </c>
    </row>
    <row r="265" spans="1:9" x14ac:dyDescent="0.25">
      <c r="A265" s="2">
        <v>44821</v>
      </c>
      <c r="B265" t="s">
        <v>292</v>
      </c>
      <c r="C265" s="5">
        <v>20</v>
      </c>
      <c r="D265" s="4">
        <f t="shared" si="20"/>
        <v>18.701220932166741</v>
      </c>
      <c r="E265" s="3">
        <v>3</v>
      </c>
      <c r="F265" s="3">
        <v>17.5</v>
      </c>
      <c r="G265" s="5">
        <v>6.944889173515488E-2</v>
      </c>
      <c r="H265" s="5">
        <f t="shared" si="18"/>
        <v>74.112808197246153</v>
      </c>
      <c r="I265" s="5">
        <f t="shared" si="19"/>
        <v>20.212584053794401</v>
      </c>
    </row>
    <row r="266" spans="1:9" x14ac:dyDescent="0.25">
      <c r="A266" s="2">
        <v>44821</v>
      </c>
      <c r="B266" t="s">
        <v>293</v>
      </c>
      <c r="C266" s="5">
        <v>20</v>
      </c>
      <c r="D266" s="4">
        <f t="shared" si="20"/>
        <v>18.730729530849398</v>
      </c>
      <c r="E266" s="3">
        <v>3</v>
      </c>
      <c r="F266" s="3">
        <v>17.600000000000001</v>
      </c>
      <c r="G266" s="5">
        <v>6.7764070110570035E-2</v>
      </c>
      <c r="H266" s="5">
        <f t="shared" si="18"/>
        <v>63.42518576456763</v>
      </c>
      <c r="I266" s="5">
        <f t="shared" si="19"/>
        <v>17.297777935791174</v>
      </c>
    </row>
    <row r="267" spans="1:9" x14ac:dyDescent="0.25">
      <c r="A267" s="2">
        <v>44821</v>
      </c>
      <c r="B267" t="s">
        <v>294</v>
      </c>
      <c r="C267" s="5">
        <v>20</v>
      </c>
      <c r="D267" s="4">
        <f t="shared" si="20"/>
        <v>18.856742883807751</v>
      </c>
      <c r="E267" s="3">
        <v>3</v>
      </c>
      <c r="F267" s="3">
        <v>17.899999999999999</v>
      </c>
      <c r="G267" s="5">
        <v>6.0628557287799881E-2</v>
      </c>
      <c r="H267" s="5">
        <f t="shared" si="18"/>
        <v>31.500668151447726</v>
      </c>
      <c r="I267" s="5">
        <f t="shared" si="19"/>
        <v>8.591091314031198</v>
      </c>
    </row>
    <row r="268" spans="1:9" x14ac:dyDescent="0.25">
      <c r="A268" s="2">
        <v>44821</v>
      </c>
      <c r="B268" t="s">
        <v>295</v>
      </c>
      <c r="C268" s="5">
        <v>20</v>
      </c>
      <c r="D268" s="4">
        <f t="shared" si="20"/>
        <v>18.380192755068126</v>
      </c>
      <c r="E268" s="3">
        <v>3</v>
      </c>
      <c r="F268" s="3">
        <v>17.899999999999999</v>
      </c>
      <c r="G268" s="5">
        <v>8.812787039380901E-2</v>
      </c>
      <c r="H268" s="5">
        <f t="shared" si="18"/>
        <v>32.317397750696209</v>
      </c>
      <c r="I268" s="5">
        <f t="shared" si="19"/>
        <v>8.8138357501898739</v>
      </c>
    </row>
    <row r="269" spans="1:9" x14ac:dyDescent="0.25">
      <c r="A269" s="2">
        <v>44821</v>
      </c>
      <c r="B269" t="s">
        <v>296</v>
      </c>
      <c r="C269" s="5">
        <v>20</v>
      </c>
      <c r="D269" s="4">
        <f t="shared" si="20"/>
        <v>18.809444629198538</v>
      </c>
      <c r="E269" s="3">
        <v>3</v>
      </c>
      <c r="F269" s="3">
        <v>17.899999999999999</v>
      </c>
      <c r="G269" s="5">
        <v>6.3295615275813233E-2</v>
      </c>
      <c r="H269" s="5">
        <f t="shared" si="18"/>
        <v>31.579879773691726</v>
      </c>
      <c r="I269" s="5">
        <f t="shared" si="19"/>
        <v>8.6126944837341064</v>
      </c>
    </row>
    <row r="270" spans="1:9" x14ac:dyDescent="0.25">
      <c r="A270" s="2">
        <v>44821</v>
      </c>
      <c r="B270" t="s">
        <v>297</v>
      </c>
      <c r="C270" s="5">
        <v>20</v>
      </c>
      <c r="D270" s="4">
        <f t="shared" si="20"/>
        <v>18.867924528301884</v>
      </c>
      <c r="E270" s="3">
        <v>3</v>
      </c>
      <c r="F270" s="3">
        <v>17.899999999999999</v>
      </c>
      <c r="G270" s="5">
        <v>0.06</v>
      </c>
      <c r="H270" s="5">
        <f t="shared" si="18"/>
        <v>31.482000000000077</v>
      </c>
      <c r="I270" s="5">
        <f t="shared" si="19"/>
        <v>8.5860000000000198</v>
      </c>
    </row>
    <row r="271" spans="1:9" x14ac:dyDescent="0.25">
      <c r="A271" s="2">
        <v>44821</v>
      </c>
      <c r="B271" t="s">
        <v>298</v>
      </c>
      <c r="C271" s="5">
        <v>20</v>
      </c>
      <c r="D271" s="4">
        <f t="shared" si="20"/>
        <v>19.23076923076923</v>
      </c>
      <c r="E271" s="3">
        <v>3</v>
      </c>
      <c r="F271" s="3">
        <v>17.100000000000001</v>
      </c>
      <c r="G271" s="5">
        <v>0.04</v>
      </c>
      <c r="H271" s="10">
        <f t="shared" si="18"/>
        <v>113.2559999999998</v>
      </c>
      <c r="I271" s="10">
        <f t="shared" si="19"/>
        <v>30.887999999999945</v>
      </c>
    </row>
    <row r="272" spans="1:9" x14ac:dyDescent="0.25">
      <c r="A272" s="2">
        <v>44821</v>
      </c>
      <c r="B272" t="s">
        <v>26</v>
      </c>
      <c r="C272" s="5"/>
      <c r="D272" s="4"/>
      <c r="E272" s="3">
        <v>3</v>
      </c>
      <c r="F272" s="3">
        <v>18.2</v>
      </c>
      <c r="H272" s="5"/>
    </row>
    <row r="273" spans="1:9" x14ac:dyDescent="0.25">
      <c r="A273" s="2">
        <v>44851</v>
      </c>
      <c r="B273" t="s">
        <v>309</v>
      </c>
      <c r="C273" s="5">
        <v>20</v>
      </c>
      <c r="D273" s="4">
        <f t="shared" si="20"/>
        <v>16.908065741592356</v>
      </c>
      <c r="E273" s="3">
        <v>3</v>
      </c>
      <c r="F273" s="3">
        <v>16.5</v>
      </c>
      <c r="G273" s="5">
        <v>0.18286741402961049</v>
      </c>
      <c r="H273" s="5">
        <f>((F$299-F273)*0.09*22)/(D273/1000)</f>
        <v>175.65581098339717</v>
      </c>
      <c r="I273" s="5">
        <f>((F$299-F273)*0.09*6)/(D273/1000)</f>
        <v>47.906130268199227</v>
      </c>
    </row>
    <row r="274" spans="1:9" x14ac:dyDescent="0.25">
      <c r="A274" s="2">
        <v>44851</v>
      </c>
      <c r="B274" t="s">
        <v>310</v>
      </c>
      <c r="C274" s="5">
        <v>20</v>
      </c>
      <c r="D274" s="4">
        <f t="shared" si="20"/>
        <v>17.73621103117506</v>
      </c>
      <c r="E274" s="3">
        <v>3</v>
      </c>
      <c r="F274" s="3">
        <v>15.9</v>
      </c>
      <c r="G274" s="5">
        <v>0.12763656030286638</v>
      </c>
      <c r="H274" s="5">
        <f t="shared" ref="H274:H298" si="21">((F$299-F274)*0.09*22)/(D274/1000)</f>
        <v>234.4356408869659</v>
      </c>
      <c r="I274" s="5">
        <f t="shared" ref="I274:I298" si="22">((F$299-F274)*0.09*6)/(D274/1000)</f>
        <v>63.936992969172515</v>
      </c>
    </row>
    <row r="275" spans="1:9" x14ac:dyDescent="0.25">
      <c r="A275" s="2">
        <v>44851</v>
      </c>
      <c r="B275" t="s">
        <v>311</v>
      </c>
      <c r="C275" s="5">
        <v>20</v>
      </c>
      <c r="D275" s="4">
        <f t="shared" si="20"/>
        <v>18.069108942569187</v>
      </c>
      <c r="E275" s="3">
        <v>3</v>
      </c>
      <c r="F275" s="3">
        <v>16</v>
      </c>
      <c r="G275" s="5">
        <v>0.10686144311642323</v>
      </c>
      <c r="H275" s="5">
        <f t="shared" si="21"/>
        <v>219.15856573705182</v>
      </c>
      <c r="I275" s="5">
        <f t="shared" si="22"/>
        <v>59.770517928286864</v>
      </c>
    </row>
    <row r="276" spans="1:9" x14ac:dyDescent="0.25">
      <c r="A276" s="2">
        <v>44851</v>
      </c>
      <c r="B276" t="s">
        <v>312</v>
      </c>
      <c r="C276" s="5">
        <v>20</v>
      </c>
      <c r="D276" s="4">
        <f t="shared" si="20"/>
        <v>17.627240429523773</v>
      </c>
      <c r="E276" s="3">
        <v>3</v>
      </c>
      <c r="F276" s="3">
        <v>16.5</v>
      </c>
      <c r="G276" s="5">
        <v>0.13460754563159569</v>
      </c>
      <c r="H276" s="5">
        <f t="shared" si="21"/>
        <v>168.48922052629194</v>
      </c>
      <c r="I276" s="5">
        <f t="shared" si="22"/>
        <v>45.951605598079624</v>
      </c>
    </row>
    <row r="277" spans="1:9" x14ac:dyDescent="0.25">
      <c r="A277" s="2">
        <v>44851</v>
      </c>
      <c r="B277" t="s">
        <v>313</v>
      </c>
      <c r="C277" s="5">
        <v>20</v>
      </c>
      <c r="D277" s="4">
        <f t="shared" si="20"/>
        <v>18.153342123137158</v>
      </c>
      <c r="E277" s="3">
        <v>3</v>
      </c>
      <c r="F277" s="3">
        <v>16.5</v>
      </c>
      <c r="G277" s="5">
        <v>0.10172550400563435</v>
      </c>
      <c r="H277" s="5">
        <f t="shared" si="21"/>
        <v>163.60623734483676</v>
      </c>
      <c r="I277" s="5">
        <f t="shared" si="22"/>
        <v>44.619882912228206</v>
      </c>
    </row>
    <row r="278" spans="1:9" x14ac:dyDescent="0.25">
      <c r="A278" s="2">
        <v>44851</v>
      </c>
      <c r="B278" t="s">
        <v>314</v>
      </c>
      <c r="C278" s="5">
        <v>20</v>
      </c>
      <c r="D278" s="4">
        <f t="shared" si="20"/>
        <v>18.393221151924536</v>
      </c>
      <c r="E278" s="3">
        <v>3</v>
      </c>
      <c r="F278" s="3">
        <v>17.100000000000001</v>
      </c>
      <c r="G278" s="5">
        <v>8.7357121126515752E-2</v>
      </c>
      <c r="H278" s="5">
        <f t="shared" si="21"/>
        <v>96.883519492372386</v>
      </c>
      <c r="I278" s="5">
        <f t="shared" si="22"/>
        <v>26.42277804337429</v>
      </c>
    </row>
    <row r="279" spans="1:9" x14ac:dyDescent="0.25">
      <c r="A279" s="2">
        <v>44851</v>
      </c>
      <c r="B279" t="s">
        <v>315</v>
      </c>
      <c r="C279" s="5">
        <v>20</v>
      </c>
      <c r="D279" s="4">
        <f t="shared" si="20"/>
        <v>19.007313271789954</v>
      </c>
      <c r="E279" s="3">
        <v>3</v>
      </c>
      <c r="F279" s="3">
        <v>17.600000000000001</v>
      </c>
      <c r="G279" s="5">
        <v>5.2226567427778516E-2</v>
      </c>
      <c r="H279" s="5">
        <f t="shared" si="21"/>
        <v>41.668172070139882</v>
      </c>
      <c r="I279" s="5">
        <f t="shared" si="22"/>
        <v>11.364046928219969</v>
      </c>
    </row>
    <row r="280" spans="1:9" x14ac:dyDescent="0.25">
      <c r="A280" s="2">
        <v>44851</v>
      </c>
      <c r="B280" t="s">
        <v>316</v>
      </c>
      <c r="C280" s="5">
        <v>20</v>
      </c>
      <c r="D280" s="4">
        <f t="shared" si="20"/>
        <v>17.979378147230431</v>
      </c>
      <c r="E280" s="3">
        <v>3</v>
      </c>
      <c r="F280" s="3">
        <v>17.2</v>
      </c>
      <c r="G280" s="5">
        <v>0.11238552502889687</v>
      </c>
      <c r="H280" s="5">
        <f t="shared" si="21"/>
        <v>88.100933582288718</v>
      </c>
      <c r="I280" s="5">
        <f t="shared" si="22"/>
        <v>24.027527340624196</v>
      </c>
    </row>
    <row r="281" spans="1:9" x14ac:dyDescent="0.25">
      <c r="A281" s="2">
        <v>44851</v>
      </c>
      <c r="B281" t="s">
        <v>317</v>
      </c>
      <c r="C281" s="5">
        <v>20</v>
      </c>
      <c r="D281" s="4">
        <f t="shared" si="20"/>
        <v>17.55149289477886</v>
      </c>
      <c r="E281" s="3">
        <v>3</v>
      </c>
      <c r="F281" s="3">
        <v>16.899999999999999</v>
      </c>
      <c r="G281" s="5">
        <v>0.13950420741414588</v>
      </c>
      <c r="H281" s="5">
        <f t="shared" si="21"/>
        <v>124.09200818740067</v>
      </c>
      <c r="I281" s="5">
        <f t="shared" si="22"/>
        <v>33.843274960200176</v>
      </c>
    </row>
    <row r="282" spans="1:9" x14ac:dyDescent="0.25">
      <c r="A282" s="2">
        <v>44851</v>
      </c>
      <c r="B282" t="s">
        <v>318</v>
      </c>
      <c r="C282" s="5">
        <v>20</v>
      </c>
      <c r="D282" s="4">
        <f t="shared" si="20"/>
        <v>17.445923793530849</v>
      </c>
      <c r="E282" s="3">
        <v>3</v>
      </c>
      <c r="F282" s="3">
        <v>17.399999999999999</v>
      </c>
      <c r="G282" s="5">
        <v>0.14639959664481819</v>
      </c>
      <c r="H282" s="5">
        <f t="shared" si="21"/>
        <v>68.096136040702362</v>
      </c>
      <c r="I282" s="5">
        <f t="shared" si="22"/>
        <v>18.571673465646096</v>
      </c>
    </row>
    <row r="283" spans="1:9" x14ac:dyDescent="0.25">
      <c r="A283" s="2">
        <v>44851</v>
      </c>
      <c r="B283" t="s">
        <v>319</v>
      </c>
      <c r="C283" s="5">
        <v>20</v>
      </c>
      <c r="D283" s="4">
        <f t="shared" si="20"/>
        <v>17.485700571977123</v>
      </c>
      <c r="E283" s="3">
        <v>3</v>
      </c>
      <c r="F283" s="3">
        <v>16.600000000000001</v>
      </c>
      <c r="G283" s="5">
        <v>0.14379174672888634</v>
      </c>
      <c r="H283" s="5">
        <f t="shared" si="21"/>
        <v>158.5295360966235</v>
      </c>
      <c r="I283" s="5">
        <f t="shared" si="22"/>
        <v>43.235328026351858</v>
      </c>
    </row>
    <row r="284" spans="1:9" x14ac:dyDescent="0.25">
      <c r="A284" s="2">
        <v>44851</v>
      </c>
      <c r="B284" t="s">
        <v>320</v>
      </c>
      <c r="C284" s="5">
        <v>20</v>
      </c>
      <c r="D284" s="4">
        <f t="shared" si="20"/>
        <v>17.838464614154336</v>
      </c>
      <c r="E284" s="3">
        <v>3</v>
      </c>
      <c r="F284" s="3">
        <v>17.5</v>
      </c>
      <c r="G284" s="5">
        <v>0.12117272605011892</v>
      </c>
      <c r="H284" s="5">
        <f t="shared" si="21"/>
        <v>55.498049939480886</v>
      </c>
      <c r="I284" s="5">
        <f t="shared" si="22"/>
        <v>15.135831801676606</v>
      </c>
    </row>
    <row r="285" spans="1:9" x14ac:dyDescent="0.25">
      <c r="A285" s="2">
        <v>44851</v>
      </c>
      <c r="B285" t="s">
        <v>321</v>
      </c>
      <c r="C285" s="5">
        <v>20</v>
      </c>
      <c r="D285" s="4">
        <f t="shared" si="20"/>
        <v>17.988835725677827</v>
      </c>
      <c r="E285" s="3">
        <v>3</v>
      </c>
      <c r="F285" s="3">
        <v>17.7</v>
      </c>
      <c r="G285" s="5">
        <v>0.11180069155066949</v>
      </c>
      <c r="H285" s="5">
        <f t="shared" si="21"/>
        <v>33.020480539054965</v>
      </c>
      <c r="I285" s="5">
        <f t="shared" si="22"/>
        <v>9.0055856015604441</v>
      </c>
    </row>
    <row r="286" spans="1:9" x14ac:dyDescent="0.25">
      <c r="A286" s="2">
        <v>44851</v>
      </c>
      <c r="B286" t="s">
        <v>322</v>
      </c>
      <c r="C286" s="5">
        <v>20</v>
      </c>
      <c r="D286" s="4">
        <f t="shared" si="20"/>
        <v>18.042679028132991</v>
      </c>
      <c r="E286" s="3">
        <v>3</v>
      </c>
      <c r="F286" s="3">
        <v>17.7</v>
      </c>
      <c r="G286" s="5">
        <v>0.10848283499446305</v>
      </c>
      <c r="H286" s="5">
        <f t="shared" si="21"/>
        <v>32.92194019933563</v>
      </c>
      <c r="I286" s="5">
        <f t="shared" si="22"/>
        <v>8.9787109634551694</v>
      </c>
    </row>
    <row r="287" spans="1:9" x14ac:dyDescent="0.25">
      <c r="A287" s="2">
        <v>44851</v>
      </c>
      <c r="B287" t="s">
        <v>323</v>
      </c>
      <c r="C287" s="5">
        <v>20</v>
      </c>
      <c r="D287" s="4">
        <f t="shared" si="20"/>
        <v>18.068993020937189</v>
      </c>
      <c r="E287" s="3">
        <v>3</v>
      </c>
      <c r="F287" s="3">
        <v>17.8</v>
      </c>
      <c r="G287" s="5">
        <v>0.10686854418645725</v>
      </c>
      <c r="H287" s="5">
        <f t="shared" si="21"/>
        <v>21.915997174891775</v>
      </c>
      <c r="I287" s="5">
        <f t="shared" si="22"/>
        <v>5.9770901386068482</v>
      </c>
    </row>
    <row r="288" spans="1:9" x14ac:dyDescent="0.25">
      <c r="A288" s="2">
        <v>44851</v>
      </c>
      <c r="B288" t="s">
        <v>324</v>
      </c>
      <c r="C288" s="5">
        <v>20</v>
      </c>
      <c r="D288" s="4">
        <f t="shared" si="20"/>
        <v>18.029891304347824</v>
      </c>
      <c r="E288" s="3">
        <v>3</v>
      </c>
      <c r="F288" s="3">
        <v>17.899999999999999</v>
      </c>
      <c r="G288" s="5">
        <v>0.10926902788244167</v>
      </c>
      <c r="H288" s="5">
        <f t="shared" si="21"/>
        <v>10.981763376036328</v>
      </c>
      <c r="I288" s="5">
        <f t="shared" si="22"/>
        <v>2.9950263752826354</v>
      </c>
    </row>
    <row r="289" spans="1:9" x14ac:dyDescent="0.25">
      <c r="A289" s="2">
        <v>44851</v>
      </c>
      <c r="B289" t="s">
        <v>325</v>
      </c>
      <c r="C289" s="5">
        <v>20</v>
      </c>
      <c r="D289" s="4">
        <f t="shared" si="20"/>
        <v>17.922969467172219</v>
      </c>
      <c r="E289" s="3">
        <v>3</v>
      </c>
      <c r="F289" s="3">
        <v>16.399999999999999</v>
      </c>
      <c r="G289" s="5">
        <v>0.11588651850532233</v>
      </c>
      <c r="H289" s="5">
        <f t="shared" si="21"/>
        <v>176.75642453124323</v>
      </c>
      <c r="I289" s="5">
        <f t="shared" si="22"/>
        <v>48.206297599429973</v>
      </c>
    </row>
    <row r="290" spans="1:9" x14ac:dyDescent="0.25">
      <c r="A290" s="2">
        <v>44851</v>
      </c>
      <c r="B290" t="s">
        <v>348</v>
      </c>
      <c r="C290" s="5">
        <v>20</v>
      </c>
      <c r="D290" s="4">
        <f t="shared" si="20"/>
        <v>17.858913860673439</v>
      </c>
      <c r="E290" s="3">
        <v>3</v>
      </c>
      <c r="F290" s="3">
        <v>16.3</v>
      </c>
      <c r="G290" s="5">
        <v>0.11988893367369791</v>
      </c>
      <c r="H290" s="5">
        <f t="shared" si="21"/>
        <v>188.47730753728328</v>
      </c>
      <c r="I290" s="5">
        <f t="shared" si="22"/>
        <v>51.402902055622711</v>
      </c>
    </row>
    <row r="291" spans="1:9" x14ac:dyDescent="0.25">
      <c r="A291" s="2">
        <v>44851</v>
      </c>
      <c r="B291" t="s">
        <v>326</v>
      </c>
      <c r="C291" s="5">
        <v>20</v>
      </c>
      <c r="D291" s="4">
        <f t="shared" si="20"/>
        <v>17.716588850313261</v>
      </c>
      <c r="E291" s="3">
        <v>3</v>
      </c>
      <c r="F291" s="3">
        <v>16.7</v>
      </c>
      <c r="G291" s="5">
        <v>0.12888548517884485</v>
      </c>
      <c r="H291" s="5">
        <f t="shared" si="21"/>
        <v>145.28756194251739</v>
      </c>
      <c r="I291" s="5">
        <f t="shared" si="22"/>
        <v>39.623880529777473</v>
      </c>
    </row>
    <row r="292" spans="1:9" x14ac:dyDescent="0.25">
      <c r="A292" s="2">
        <v>44851</v>
      </c>
      <c r="B292" t="s">
        <v>327</v>
      </c>
      <c r="C292" s="5">
        <v>20</v>
      </c>
      <c r="D292" s="4">
        <f t="shared" si="20"/>
        <v>17.910757799704392</v>
      </c>
      <c r="E292" s="3">
        <v>3</v>
      </c>
      <c r="F292" s="3">
        <v>17</v>
      </c>
      <c r="G292" s="5">
        <v>0.11664733696137025</v>
      </c>
      <c r="H292" s="5">
        <f t="shared" si="21"/>
        <v>110.54808635917564</v>
      </c>
      <c r="I292" s="5">
        <f t="shared" si="22"/>
        <v>30.149478097956997</v>
      </c>
    </row>
    <row r="293" spans="1:9" x14ac:dyDescent="0.25">
      <c r="A293" s="2">
        <v>44851</v>
      </c>
      <c r="B293" t="s">
        <v>328</v>
      </c>
      <c r="C293" s="5">
        <v>20</v>
      </c>
      <c r="D293" s="4">
        <f t="shared" si="20"/>
        <v>18.5018397056471</v>
      </c>
      <c r="E293" s="3">
        <v>3</v>
      </c>
      <c r="F293" s="3">
        <v>17.8</v>
      </c>
      <c r="G293" s="5">
        <v>8.0973585231939621E-2</v>
      </c>
      <c r="H293" s="5">
        <f t="shared" si="21"/>
        <v>21.403276987592328</v>
      </c>
      <c r="I293" s="5">
        <f t="shared" si="22"/>
        <v>5.8372573602524538</v>
      </c>
    </row>
    <row r="294" spans="1:9" x14ac:dyDescent="0.25">
      <c r="A294" s="2">
        <v>44851</v>
      </c>
      <c r="B294" t="s">
        <v>329</v>
      </c>
      <c r="C294" s="5">
        <v>20</v>
      </c>
      <c r="D294" s="4">
        <f t="shared" si="20"/>
        <v>18.339930430610529</v>
      </c>
      <c r="E294" s="3">
        <v>3</v>
      </c>
      <c r="F294" s="3">
        <v>17.899999999999999</v>
      </c>
      <c r="G294" s="5">
        <v>9.0516677567037379E-2</v>
      </c>
      <c r="H294" s="5">
        <f t="shared" si="21"/>
        <v>10.796115107913822</v>
      </c>
      <c r="I294" s="5">
        <f t="shared" si="22"/>
        <v>2.9443950294310426</v>
      </c>
    </row>
    <row r="295" spans="1:9" x14ac:dyDescent="0.25">
      <c r="A295" s="2">
        <v>44851</v>
      </c>
      <c r="B295" t="s">
        <v>330</v>
      </c>
      <c r="C295" s="5">
        <v>20</v>
      </c>
      <c r="D295" s="4">
        <f t="shared" si="20"/>
        <v>18.53290183387271</v>
      </c>
      <c r="E295" s="3">
        <v>3</v>
      </c>
      <c r="F295" s="3">
        <v>17.899999999999999</v>
      </c>
      <c r="G295" s="5">
        <v>7.9161816065191973E-2</v>
      </c>
      <c r="H295" s="5">
        <f t="shared" si="21"/>
        <v>10.683701979045551</v>
      </c>
      <c r="I295" s="5">
        <f t="shared" si="22"/>
        <v>2.9137369033760594</v>
      </c>
    </row>
    <row r="296" spans="1:9" x14ac:dyDescent="0.25">
      <c r="A296" s="2">
        <v>44851</v>
      </c>
      <c r="B296" t="s">
        <v>331</v>
      </c>
      <c r="C296" s="5">
        <v>20</v>
      </c>
      <c r="D296" s="4">
        <f t="shared" si="20"/>
        <v>18.538783649052846</v>
      </c>
      <c r="E296" s="3">
        <v>3</v>
      </c>
      <c r="F296" s="3">
        <v>17.899999999999999</v>
      </c>
      <c r="G296" s="5">
        <v>7.881942950565754E-2</v>
      </c>
      <c r="H296" s="5">
        <f t="shared" si="21"/>
        <v>10.68031235210616</v>
      </c>
      <c r="I296" s="5">
        <f t="shared" si="22"/>
        <v>2.9128124596653162</v>
      </c>
    </row>
    <row r="297" spans="1:9" x14ac:dyDescent="0.25">
      <c r="A297" s="2">
        <v>44851</v>
      </c>
      <c r="B297" t="s">
        <v>52</v>
      </c>
      <c r="C297" s="5">
        <v>20</v>
      </c>
      <c r="D297" s="4">
        <f t="shared" si="20"/>
        <v>19.23076923076923</v>
      </c>
      <c r="E297" s="3">
        <v>3</v>
      </c>
      <c r="F297" s="3">
        <v>16.2</v>
      </c>
      <c r="G297" s="5">
        <v>0.04</v>
      </c>
      <c r="H297" s="10">
        <f t="shared" si="21"/>
        <v>185.32800000000009</v>
      </c>
      <c r="I297" s="10">
        <f t="shared" si="22"/>
        <v>50.544000000000025</v>
      </c>
    </row>
    <row r="298" spans="1:9" x14ac:dyDescent="0.25">
      <c r="A298" s="2">
        <v>44851</v>
      </c>
      <c r="B298" t="s">
        <v>53</v>
      </c>
      <c r="C298" s="5">
        <v>20</v>
      </c>
      <c r="D298" s="4">
        <f t="shared" si="20"/>
        <v>19.23076923076923</v>
      </c>
      <c r="E298" s="3">
        <v>3</v>
      </c>
      <c r="F298" s="3">
        <v>16.3</v>
      </c>
      <c r="G298" s="5">
        <v>0.04</v>
      </c>
      <c r="H298" s="10">
        <f t="shared" si="21"/>
        <v>175.03199999999995</v>
      </c>
      <c r="I298" s="10">
        <f t="shared" si="22"/>
        <v>47.73599999999999</v>
      </c>
    </row>
    <row r="299" spans="1:9" x14ac:dyDescent="0.25">
      <c r="A299" s="2">
        <v>44851</v>
      </c>
      <c r="B299" t="s">
        <v>54</v>
      </c>
      <c r="C299" s="3" t="s">
        <v>31</v>
      </c>
      <c r="D299" s="4"/>
      <c r="E299" s="3">
        <v>3</v>
      </c>
      <c r="F299" s="3">
        <v>18</v>
      </c>
    </row>
    <row r="300" spans="1:9" x14ac:dyDescent="0.25">
      <c r="A300" s="2">
        <v>44851</v>
      </c>
      <c r="B300" t="s">
        <v>55</v>
      </c>
      <c r="C300" s="3" t="s">
        <v>31</v>
      </c>
      <c r="D300" s="4"/>
      <c r="E300" s="3">
        <v>3</v>
      </c>
      <c r="F300" s="3">
        <v>18</v>
      </c>
    </row>
    <row r="301" spans="1:9" x14ac:dyDescent="0.25">
      <c r="A301" s="2">
        <v>44897</v>
      </c>
      <c r="B301" t="s">
        <v>332</v>
      </c>
      <c r="C301" s="5">
        <v>20</v>
      </c>
      <c r="D301" s="4">
        <f t="shared" si="20"/>
        <v>17.567297308107673</v>
      </c>
      <c r="E301" s="3">
        <v>3</v>
      </c>
      <c r="F301" s="3">
        <v>22</v>
      </c>
      <c r="G301" s="5">
        <v>0.13847905282331535</v>
      </c>
      <c r="H301" s="5">
        <f>((F$319-F301)*0.09*22)/(D301/1000)</f>
        <v>90.167540983606642</v>
      </c>
      <c r="I301" s="5">
        <f>((F$319-F301)*0.09*6)/(D301/1000)</f>
        <v>24.591147540983631</v>
      </c>
    </row>
    <row r="302" spans="1:9" x14ac:dyDescent="0.25">
      <c r="A302" s="2">
        <v>44897</v>
      </c>
      <c r="B302" t="s">
        <v>333</v>
      </c>
      <c r="C302" s="5">
        <v>20</v>
      </c>
      <c r="D302" s="4">
        <f t="shared" si="20"/>
        <v>16.538538458461662</v>
      </c>
      <c r="E302" s="3">
        <v>3</v>
      </c>
      <c r="F302" s="3">
        <v>21.4</v>
      </c>
      <c r="G302" s="5">
        <v>0.20929670117055241</v>
      </c>
      <c r="H302" s="5">
        <f t="shared" ref="H302:H318" si="23">((F$319-F302)*0.09*22)/(D302/1000)</f>
        <v>167.60852278223879</v>
      </c>
      <c r="I302" s="5">
        <f t="shared" ref="I302:I318" si="24">((F$319-F302)*0.09*6)/(D302/1000)</f>
        <v>45.711415304246941</v>
      </c>
    </row>
    <row r="303" spans="1:9" x14ac:dyDescent="0.25">
      <c r="A303" s="2">
        <v>44897</v>
      </c>
      <c r="B303" t="s">
        <v>334</v>
      </c>
      <c r="C303" s="5">
        <v>20</v>
      </c>
      <c r="D303" s="4">
        <f t="shared" si="20"/>
        <v>17.928000000000001</v>
      </c>
      <c r="E303" s="3">
        <v>3</v>
      </c>
      <c r="F303" s="3">
        <v>21.9</v>
      </c>
      <c r="G303" s="5">
        <v>0.11557340473003118</v>
      </c>
      <c r="H303" s="5">
        <f t="shared" si="23"/>
        <v>99.397590361446007</v>
      </c>
      <c r="I303" s="5">
        <f t="shared" si="24"/>
        <v>27.108433734939823</v>
      </c>
    </row>
    <row r="304" spans="1:9" x14ac:dyDescent="0.25">
      <c r="A304" s="2">
        <v>44897</v>
      </c>
      <c r="B304" t="s">
        <v>335</v>
      </c>
      <c r="C304" s="5">
        <v>20</v>
      </c>
      <c r="D304" s="4">
        <f t="shared" si="20"/>
        <v>18.034478620855168</v>
      </c>
      <c r="E304" s="3">
        <v>3</v>
      </c>
      <c r="F304" s="3">
        <v>22.1</v>
      </c>
      <c r="G304" s="5">
        <v>0.10898687012065283</v>
      </c>
      <c r="H304" s="5">
        <f t="shared" si="23"/>
        <v>76.852790099361158</v>
      </c>
      <c r="I304" s="5">
        <f t="shared" si="24"/>
        <v>20.959851845280312</v>
      </c>
    </row>
    <row r="305" spans="1:9" x14ac:dyDescent="0.25">
      <c r="A305" s="2">
        <v>44897</v>
      </c>
      <c r="B305" t="s">
        <v>336</v>
      </c>
      <c r="C305" s="5">
        <v>20</v>
      </c>
      <c r="D305" s="4">
        <f t="shared" si="20"/>
        <v>18.128</v>
      </c>
      <c r="E305" s="3">
        <v>3</v>
      </c>
      <c r="F305" s="3">
        <v>22.4</v>
      </c>
      <c r="G305" s="5">
        <v>0.10326566637246248</v>
      </c>
      <c r="H305" s="5">
        <f t="shared" si="23"/>
        <v>43.689320388349742</v>
      </c>
      <c r="I305" s="5">
        <f t="shared" si="24"/>
        <v>11.915269196822656</v>
      </c>
    </row>
    <row r="306" spans="1:9" x14ac:dyDescent="0.25">
      <c r="A306" s="2">
        <v>44897</v>
      </c>
      <c r="B306" t="s">
        <v>337</v>
      </c>
      <c r="C306" s="5">
        <v>20</v>
      </c>
      <c r="D306" s="4">
        <f t="shared" si="20"/>
        <v>17.797688092476299</v>
      </c>
      <c r="E306" s="3">
        <v>3</v>
      </c>
      <c r="F306" s="3">
        <v>22.5</v>
      </c>
      <c r="G306" s="5">
        <v>0.12374145990650849</v>
      </c>
      <c r="H306" s="5">
        <f t="shared" si="23"/>
        <v>33.375121359223385</v>
      </c>
      <c r="I306" s="5">
        <f t="shared" si="24"/>
        <v>9.1023058252427393</v>
      </c>
    </row>
    <row r="307" spans="1:9" x14ac:dyDescent="0.25">
      <c r="A307" s="2">
        <v>44897</v>
      </c>
      <c r="B307" t="s">
        <v>338</v>
      </c>
      <c r="C307" s="5">
        <v>20</v>
      </c>
      <c r="D307" s="4">
        <f t="shared" si="20"/>
        <v>17.1816</v>
      </c>
      <c r="E307" s="3">
        <v>3</v>
      </c>
      <c r="F307" s="3">
        <v>22.6</v>
      </c>
      <c r="G307" s="5">
        <v>0.16403594542999492</v>
      </c>
      <c r="H307" s="5">
        <f t="shared" si="23"/>
        <v>23.047911719513817</v>
      </c>
      <c r="I307" s="5">
        <f t="shared" si="24"/>
        <v>6.2857941053219513</v>
      </c>
    </row>
    <row r="308" spans="1:9" x14ac:dyDescent="0.25">
      <c r="A308" s="2">
        <v>44897</v>
      </c>
      <c r="B308" t="s">
        <v>339</v>
      </c>
      <c r="C308" s="5">
        <v>20</v>
      </c>
      <c r="D308" s="4">
        <f t="shared" si="20"/>
        <v>18.102400000000003</v>
      </c>
      <c r="E308" s="3">
        <v>3</v>
      </c>
      <c r="F308" s="3">
        <v>22.7</v>
      </c>
      <c r="G308" s="5">
        <v>0.10482587944139986</v>
      </c>
      <c r="H308" s="5">
        <f t="shared" si="23"/>
        <v>10.937776206470012</v>
      </c>
      <c r="I308" s="5">
        <f t="shared" si="24"/>
        <v>2.9830298744918218</v>
      </c>
    </row>
    <row r="309" spans="1:9" x14ac:dyDescent="0.25">
      <c r="A309" s="2">
        <v>44897</v>
      </c>
      <c r="B309" t="s">
        <v>340</v>
      </c>
      <c r="C309" s="5">
        <v>20</v>
      </c>
      <c r="D309" s="4">
        <f t="shared" si="20"/>
        <v>17.400103995840166</v>
      </c>
      <c r="E309" s="3">
        <v>3</v>
      </c>
      <c r="F309" s="3">
        <v>21</v>
      </c>
      <c r="G309" s="5">
        <v>0.14941841754402105</v>
      </c>
      <c r="H309" s="5">
        <f t="shared" si="23"/>
        <v>204.82636200634465</v>
      </c>
      <c r="I309" s="5">
        <f t="shared" si="24"/>
        <v>55.861735092639449</v>
      </c>
    </row>
    <row r="310" spans="1:9" x14ac:dyDescent="0.25">
      <c r="A310" s="2">
        <v>44897</v>
      </c>
      <c r="B310" t="s">
        <v>341</v>
      </c>
      <c r="C310" s="5">
        <v>20</v>
      </c>
      <c r="D310" s="4">
        <f t="shared" si="20"/>
        <v>17.128914843406267</v>
      </c>
      <c r="E310" s="3">
        <v>3</v>
      </c>
      <c r="F310" s="3">
        <v>20.9</v>
      </c>
      <c r="G310" s="5">
        <v>0.16761628993087974</v>
      </c>
      <c r="H310" s="5">
        <f t="shared" si="23"/>
        <v>219.62862413599871</v>
      </c>
      <c r="I310" s="5">
        <f t="shared" si="24"/>
        <v>59.898715673454191</v>
      </c>
    </row>
    <row r="311" spans="1:9" x14ac:dyDescent="0.25">
      <c r="A311" s="2">
        <v>44897</v>
      </c>
      <c r="B311" t="s">
        <v>342</v>
      </c>
      <c r="C311" s="5">
        <v>20</v>
      </c>
      <c r="D311" s="4">
        <f t="shared" si="20"/>
        <v>16.776257899368048</v>
      </c>
      <c r="E311" s="3">
        <v>3</v>
      </c>
      <c r="F311" s="3">
        <v>21.3</v>
      </c>
      <c r="G311" s="5">
        <v>0.1921609765401488</v>
      </c>
      <c r="H311" s="5">
        <f t="shared" si="23"/>
        <v>177.03590501621213</v>
      </c>
      <c r="I311" s="5">
        <f t="shared" si="24"/>
        <v>48.282519549876035</v>
      </c>
    </row>
    <row r="312" spans="1:9" x14ac:dyDescent="0.25">
      <c r="A312" s="2">
        <v>44897</v>
      </c>
      <c r="B312" t="s">
        <v>343</v>
      </c>
      <c r="C312" s="5">
        <v>20</v>
      </c>
      <c r="D312" s="4">
        <f t="shared" si="20"/>
        <v>17.266399999999997</v>
      </c>
      <c r="E312" s="3">
        <v>3</v>
      </c>
      <c r="F312" s="3">
        <v>21.7</v>
      </c>
      <c r="G312" s="5">
        <v>0.1583190473984156</v>
      </c>
      <c r="H312" s="5">
        <f t="shared" si="23"/>
        <v>126.14094426168764</v>
      </c>
      <c r="I312" s="5">
        <f t="shared" si="24"/>
        <v>34.402075707732983</v>
      </c>
    </row>
    <row r="313" spans="1:9" x14ac:dyDescent="0.25">
      <c r="A313" s="2">
        <v>44897</v>
      </c>
      <c r="B313" t="s">
        <v>344</v>
      </c>
      <c r="C313" s="5">
        <v>20</v>
      </c>
      <c r="D313" s="4">
        <f t="shared" si="20"/>
        <v>16.192</v>
      </c>
      <c r="E313" s="3">
        <v>3</v>
      </c>
      <c r="F313" s="3">
        <v>22.4</v>
      </c>
      <c r="G313" s="5">
        <v>0.2351778656126482</v>
      </c>
      <c r="H313" s="5">
        <f t="shared" si="23"/>
        <v>48.91304347826113</v>
      </c>
      <c r="I313" s="5">
        <f t="shared" si="24"/>
        <v>13.339920948616669</v>
      </c>
    </row>
    <row r="314" spans="1:9" x14ac:dyDescent="0.25">
      <c r="A314" s="2">
        <v>44897</v>
      </c>
      <c r="B314" t="s">
        <v>345</v>
      </c>
      <c r="C314" s="5">
        <v>20</v>
      </c>
      <c r="D314" s="4">
        <f t="shared" si="20"/>
        <v>17.550400000000003</v>
      </c>
      <c r="E314" s="3">
        <v>3</v>
      </c>
      <c r="F314" s="3">
        <v>22.4</v>
      </c>
      <c r="G314" s="5">
        <v>0.13957516637797407</v>
      </c>
      <c r="H314" s="5">
        <f t="shared" si="23"/>
        <v>45.127176588568013</v>
      </c>
      <c r="I314" s="5">
        <f t="shared" si="24"/>
        <v>12.307411796882183</v>
      </c>
    </row>
    <row r="315" spans="1:9" x14ac:dyDescent="0.25">
      <c r="A315" s="2">
        <v>44897</v>
      </c>
      <c r="B315" t="s">
        <v>346</v>
      </c>
      <c r="C315" s="5">
        <v>20</v>
      </c>
      <c r="D315" s="4">
        <f t="shared" si="20"/>
        <v>16.188800000000001</v>
      </c>
      <c r="E315" s="3">
        <v>3</v>
      </c>
      <c r="F315" s="3">
        <v>22.6</v>
      </c>
      <c r="G315" s="5">
        <v>0.23542202016208733</v>
      </c>
      <c r="H315" s="5">
        <f t="shared" si="23"/>
        <v>24.461355999209243</v>
      </c>
      <c r="I315" s="5">
        <f t="shared" si="24"/>
        <v>6.6712789088752489</v>
      </c>
    </row>
    <row r="316" spans="1:9" x14ac:dyDescent="0.25">
      <c r="A316" s="2">
        <v>44897</v>
      </c>
      <c r="B316" t="s">
        <v>347</v>
      </c>
      <c r="C316" s="5">
        <v>20</v>
      </c>
      <c r="D316" s="4">
        <f t="shared" si="20"/>
        <v>17.334506619735208</v>
      </c>
      <c r="E316" s="3">
        <v>3</v>
      </c>
      <c r="F316" s="3">
        <v>22.4</v>
      </c>
      <c r="G316" s="5">
        <v>0.15376805574784261</v>
      </c>
      <c r="H316" s="5">
        <f t="shared" si="23"/>
        <v>45.68921500761482</v>
      </c>
      <c r="I316" s="5">
        <f t="shared" si="24"/>
        <v>12.460695002076767</v>
      </c>
    </row>
    <row r="317" spans="1:9" x14ac:dyDescent="0.25">
      <c r="A317" s="2">
        <v>44897</v>
      </c>
      <c r="B317" t="s">
        <v>52</v>
      </c>
      <c r="C317" s="5">
        <v>20</v>
      </c>
      <c r="D317" s="4">
        <f t="shared" si="20"/>
        <v>19.23076923076923</v>
      </c>
      <c r="E317" s="3">
        <v>3</v>
      </c>
      <c r="F317" s="3">
        <v>21.1</v>
      </c>
      <c r="G317" s="5">
        <v>0.04</v>
      </c>
      <c r="H317" s="10">
        <f t="shared" si="23"/>
        <v>175.03199999999995</v>
      </c>
      <c r="I317" s="10">
        <f t="shared" si="24"/>
        <v>47.73599999999999</v>
      </c>
    </row>
    <row r="318" spans="1:9" x14ac:dyDescent="0.25">
      <c r="A318" s="2">
        <v>44897</v>
      </c>
      <c r="B318" t="s">
        <v>53</v>
      </c>
      <c r="C318" s="5">
        <v>20</v>
      </c>
      <c r="D318" s="4">
        <f t="shared" si="20"/>
        <v>19.23076923076923</v>
      </c>
      <c r="E318" s="3">
        <v>3</v>
      </c>
      <c r="F318" s="3">
        <v>21.3</v>
      </c>
      <c r="G318" s="5">
        <v>0.04</v>
      </c>
      <c r="H318" s="10">
        <f t="shared" si="23"/>
        <v>154.44000000000003</v>
      </c>
      <c r="I318" s="10">
        <f t="shared" si="24"/>
        <v>42.120000000000005</v>
      </c>
    </row>
    <row r="319" spans="1:9" x14ac:dyDescent="0.25">
      <c r="A319" s="2">
        <v>44897</v>
      </c>
      <c r="B319" t="s">
        <v>54</v>
      </c>
      <c r="C319" s="3" t="s">
        <v>31</v>
      </c>
      <c r="E319" s="3">
        <v>3</v>
      </c>
      <c r="F319" s="3">
        <v>22.8</v>
      </c>
    </row>
    <row r="320" spans="1:9" x14ac:dyDescent="0.25">
      <c r="A320" s="2">
        <v>44897</v>
      </c>
      <c r="B320" t="s">
        <v>55</v>
      </c>
      <c r="C320" s="3" t="s">
        <v>31</v>
      </c>
      <c r="E320" s="3">
        <v>3</v>
      </c>
      <c r="F320" s="3">
        <v>22.7</v>
      </c>
    </row>
    <row r="321" spans="1:11" x14ac:dyDescent="0.25">
      <c r="A321" s="2">
        <v>45110</v>
      </c>
      <c r="B321" t="s">
        <v>360</v>
      </c>
      <c r="C321" s="5">
        <v>20</v>
      </c>
      <c r="D321" s="4">
        <f>C321/(1+G321)</f>
        <v>18</v>
      </c>
      <c r="E321" s="3">
        <v>3</v>
      </c>
      <c r="F321" s="3">
        <v>16.899999999999999</v>
      </c>
      <c r="G321" s="5">
        <v>0.1111111111111111</v>
      </c>
      <c r="H321" s="5">
        <f>((F$332-F321)*0.106*22)/(D321/1000)</f>
        <v>246.15555555555585</v>
      </c>
      <c r="I321" s="5">
        <f>((F$332-F321)*0.106*6)/(D321/1000)</f>
        <v>67.133333333333411</v>
      </c>
      <c r="J321" s="4">
        <f>AVERAGE(H321:H322)</f>
        <v>252.63333333333347</v>
      </c>
      <c r="K321" s="4">
        <f>AVERAGE(I321:I322)</f>
        <v>68.900000000000034</v>
      </c>
    </row>
    <row r="322" spans="1:11" x14ac:dyDescent="0.25">
      <c r="A322" s="2">
        <v>45110</v>
      </c>
      <c r="B322" t="s">
        <v>360</v>
      </c>
      <c r="C322" s="5">
        <v>20</v>
      </c>
      <c r="D322" s="4">
        <f t="shared" ref="D322:D331" si="25">C322/(1+G322)</f>
        <v>18</v>
      </c>
      <c r="E322" s="3">
        <v>3</v>
      </c>
      <c r="F322" s="3">
        <v>16.8</v>
      </c>
      <c r="G322" s="5">
        <v>0.1111111111111111</v>
      </c>
      <c r="H322" s="5">
        <f t="shared" ref="H322:H331" si="26">((F$332-F322)*0.106*22)/(D322/1000)</f>
        <v>259.11111111111109</v>
      </c>
      <c r="I322" s="5">
        <f t="shared" ref="I322:I331" si="27">((F$332-F322)*0.106*6)/(D322/1000)</f>
        <v>70.666666666666671</v>
      </c>
    </row>
    <row r="323" spans="1:11" x14ac:dyDescent="0.25">
      <c r="A323" s="2">
        <v>45110</v>
      </c>
      <c r="B323" t="s">
        <v>361</v>
      </c>
      <c r="C323" s="5">
        <v>20</v>
      </c>
      <c r="D323" s="4">
        <f t="shared" si="25"/>
        <v>18.480000000000004</v>
      </c>
      <c r="E323" s="3">
        <v>3</v>
      </c>
      <c r="F323" s="3">
        <v>16.8</v>
      </c>
      <c r="G323" s="5">
        <v>8.2251082251082019E-2</v>
      </c>
      <c r="H323" s="5">
        <f t="shared" si="26"/>
        <v>252.38095238095232</v>
      </c>
      <c r="I323" s="5">
        <f t="shared" si="27"/>
        <v>68.831168831168824</v>
      </c>
    </row>
    <row r="324" spans="1:11" x14ac:dyDescent="0.25">
      <c r="A324" s="2">
        <v>45110</v>
      </c>
      <c r="B324" t="s">
        <v>362</v>
      </c>
      <c r="C324" s="5">
        <v>20</v>
      </c>
      <c r="D324" s="4">
        <f t="shared" si="25"/>
        <v>18.399999999999999</v>
      </c>
      <c r="E324" s="3">
        <v>3</v>
      </c>
      <c r="F324" s="3">
        <v>16.600000000000001</v>
      </c>
      <c r="G324" s="5">
        <v>8.6956521739130516E-2</v>
      </c>
      <c r="H324" s="5">
        <f t="shared" si="26"/>
        <v>278.82608695652164</v>
      </c>
      <c r="I324" s="5">
        <f t="shared" si="27"/>
        <v>76.043478260869549</v>
      </c>
    </row>
    <row r="325" spans="1:11" x14ac:dyDescent="0.25">
      <c r="A325" s="2">
        <v>45110</v>
      </c>
      <c r="B325" t="s">
        <v>363</v>
      </c>
      <c r="C325" s="5">
        <v>20</v>
      </c>
      <c r="D325" s="4">
        <f t="shared" si="25"/>
        <v>18.160000000000004</v>
      </c>
      <c r="E325" s="3">
        <v>3</v>
      </c>
      <c r="F325" s="3">
        <v>16.8</v>
      </c>
      <c r="G325" s="5">
        <v>0.10132158590308347</v>
      </c>
      <c r="H325" s="5">
        <f t="shared" si="26"/>
        <v>256.82819383259908</v>
      </c>
      <c r="I325" s="5">
        <f t="shared" si="27"/>
        <v>70.044052863436121</v>
      </c>
    </row>
    <row r="326" spans="1:11" x14ac:dyDescent="0.25">
      <c r="A326" s="2">
        <v>45110</v>
      </c>
      <c r="B326" t="s">
        <v>364</v>
      </c>
      <c r="C326" s="5">
        <v>20</v>
      </c>
      <c r="D326" s="4">
        <f t="shared" si="25"/>
        <v>18</v>
      </c>
      <c r="E326" s="3">
        <v>3</v>
      </c>
      <c r="F326" s="3">
        <v>17.600000000000001</v>
      </c>
      <c r="G326" s="5">
        <v>0.1111111111111111</v>
      </c>
      <c r="H326" s="5">
        <f t="shared" si="26"/>
        <v>155.46666666666658</v>
      </c>
      <c r="I326" s="5">
        <f t="shared" si="27"/>
        <v>42.399999999999977</v>
      </c>
    </row>
    <row r="327" spans="1:11" x14ac:dyDescent="0.25">
      <c r="A327" s="2">
        <v>45110</v>
      </c>
      <c r="B327" t="s">
        <v>365</v>
      </c>
      <c r="C327" s="5">
        <v>20</v>
      </c>
      <c r="D327" s="4">
        <f t="shared" si="25"/>
        <v>18.72</v>
      </c>
      <c r="E327" s="3">
        <v>3</v>
      </c>
      <c r="F327" s="3">
        <v>17.7</v>
      </c>
      <c r="G327" s="5">
        <v>6.8376068376068438E-2</v>
      </c>
      <c r="H327" s="5">
        <f t="shared" si="26"/>
        <v>137.02991452991472</v>
      </c>
      <c r="I327" s="5">
        <f t="shared" si="27"/>
        <v>37.371794871794918</v>
      </c>
    </row>
    <row r="328" spans="1:11" x14ac:dyDescent="0.25">
      <c r="A328" s="2">
        <v>45110</v>
      </c>
      <c r="B328" t="s">
        <v>366</v>
      </c>
      <c r="C328" s="5">
        <v>20</v>
      </c>
      <c r="D328" s="4">
        <f t="shared" si="25"/>
        <v>17.759999999999998</v>
      </c>
      <c r="E328" s="3">
        <v>3</v>
      </c>
      <c r="F328" s="3">
        <v>17.7</v>
      </c>
      <c r="G328" s="5">
        <v>0.12612612612612625</v>
      </c>
      <c r="H328" s="5">
        <f t="shared" si="26"/>
        <v>144.43693693693714</v>
      </c>
      <c r="I328" s="5">
        <f t="shared" si="27"/>
        <v>39.391891891891945</v>
      </c>
    </row>
    <row r="329" spans="1:11" x14ac:dyDescent="0.25">
      <c r="A329" s="2">
        <v>45110</v>
      </c>
      <c r="B329" t="s">
        <v>367</v>
      </c>
      <c r="C329" s="5">
        <v>20</v>
      </c>
      <c r="D329" s="4">
        <f t="shared" si="25"/>
        <v>18.720000000000006</v>
      </c>
      <c r="E329" s="3">
        <v>3</v>
      </c>
      <c r="F329" s="3">
        <v>17.7</v>
      </c>
      <c r="G329" s="5">
        <v>6.8376068376068244E-2</v>
      </c>
      <c r="H329" s="5">
        <f t="shared" si="26"/>
        <v>137.02991452991466</v>
      </c>
      <c r="I329" s="5">
        <f t="shared" si="27"/>
        <v>37.371794871794904</v>
      </c>
      <c r="J329" s="4">
        <f>AVERAGE(H329:H330)</f>
        <v>143.258547008547</v>
      </c>
      <c r="K329" s="4">
        <f>AVERAGE(I329:I330)</f>
        <v>39.070512820512818</v>
      </c>
    </row>
    <row r="330" spans="1:11" x14ac:dyDescent="0.25">
      <c r="A330" s="2">
        <v>45110</v>
      </c>
      <c r="B330" t="s">
        <v>367</v>
      </c>
      <c r="C330" s="5">
        <v>20</v>
      </c>
      <c r="D330" s="4">
        <f t="shared" si="25"/>
        <v>18.720000000000006</v>
      </c>
      <c r="E330" s="3">
        <v>3</v>
      </c>
      <c r="F330" s="3">
        <v>17.600000000000001</v>
      </c>
      <c r="G330" s="5">
        <v>6.8376068376068244E-2</v>
      </c>
      <c r="H330" s="5">
        <f t="shared" si="26"/>
        <v>149.48717948717933</v>
      </c>
      <c r="I330" s="5">
        <f t="shared" si="27"/>
        <v>40.769230769230731</v>
      </c>
    </row>
    <row r="331" spans="1:11" x14ac:dyDescent="0.25">
      <c r="A331" s="2">
        <v>45110</v>
      </c>
      <c r="B331" t="s">
        <v>52</v>
      </c>
      <c r="C331" s="5">
        <v>20</v>
      </c>
      <c r="D331" s="4">
        <f t="shared" si="25"/>
        <v>19.23076923076923</v>
      </c>
      <c r="E331" s="3">
        <v>3</v>
      </c>
      <c r="F331" s="3">
        <v>16.2</v>
      </c>
      <c r="G331" s="5">
        <v>0.04</v>
      </c>
      <c r="H331" s="10">
        <f t="shared" si="26"/>
        <v>315.28640000000019</v>
      </c>
      <c r="I331" s="10">
        <f t="shared" si="27"/>
        <v>85.987200000000058</v>
      </c>
    </row>
    <row r="332" spans="1:11" x14ac:dyDescent="0.25">
      <c r="A332" s="2">
        <v>45110</v>
      </c>
      <c r="B332" t="s">
        <v>54</v>
      </c>
      <c r="C332" s="5" t="s">
        <v>31</v>
      </c>
      <c r="D332" s="3" t="s">
        <v>31</v>
      </c>
      <c r="E332" s="3">
        <v>3</v>
      </c>
      <c r="F332" s="3">
        <v>18.8</v>
      </c>
      <c r="G332" s="3" t="s">
        <v>31</v>
      </c>
      <c r="H332" s="3" t="s">
        <v>31</v>
      </c>
      <c r="I332" s="3" t="s">
        <v>31</v>
      </c>
    </row>
    <row r="333" spans="1:11" x14ac:dyDescent="0.25">
      <c r="A333" s="2">
        <v>45110</v>
      </c>
      <c r="B333" t="s">
        <v>352</v>
      </c>
      <c r="C333" s="5">
        <v>20</v>
      </c>
      <c r="D333" s="4">
        <f>C333/(1+G333)</f>
        <v>17.520000000000003</v>
      </c>
      <c r="E333" s="3">
        <v>3</v>
      </c>
      <c r="F333" s="3">
        <v>16.8</v>
      </c>
      <c r="G333" s="5">
        <v>0.14155251141552491</v>
      </c>
      <c r="H333" s="5">
        <f>((F$344-F333)*0.106*22)/(D333/1000)</f>
        <v>252.89954337899519</v>
      </c>
      <c r="I333" s="5">
        <f>((F$344-F333)*0.106*6)/(D333/1000)</f>
        <v>68.972602739725971</v>
      </c>
    </row>
    <row r="334" spans="1:11" x14ac:dyDescent="0.25">
      <c r="A334" s="2">
        <v>45110</v>
      </c>
      <c r="B334" t="s">
        <v>353</v>
      </c>
      <c r="C334" s="5">
        <v>20</v>
      </c>
      <c r="D334" s="4">
        <f t="shared" ref="D334:D343" si="28">C334/(1+G334)</f>
        <v>17.920000000000002</v>
      </c>
      <c r="E334" s="3">
        <v>3</v>
      </c>
      <c r="F334" s="3">
        <v>16.7</v>
      </c>
      <c r="G334" s="5">
        <v>0.11607142857142846</v>
      </c>
      <c r="H334" s="5">
        <f t="shared" ref="H334:H343" si="29">((F$344-F334)*0.106*22)/(D334/1000)</f>
        <v>260.26785714285711</v>
      </c>
      <c r="I334" s="5">
        <f t="shared" ref="I334:I343" si="30">((F$344-F334)*0.106*6)/(D334/1000)</f>
        <v>70.982142857142847</v>
      </c>
    </row>
    <row r="335" spans="1:11" x14ac:dyDescent="0.25">
      <c r="A335" s="2">
        <v>45110</v>
      </c>
      <c r="B335" t="s">
        <v>354</v>
      </c>
      <c r="C335" s="5">
        <v>20</v>
      </c>
      <c r="D335" s="4">
        <f t="shared" si="28"/>
        <v>18.159999999999997</v>
      </c>
      <c r="E335" s="3">
        <v>3</v>
      </c>
      <c r="F335" s="3">
        <v>16.600000000000001</v>
      </c>
      <c r="G335" s="5">
        <v>0.10132158590308391</v>
      </c>
      <c r="H335" s="5">
        <f t="shared" si="29"/>
        <v>269.66960352422888</v>
      </c>
      <c r="I335" s="5">
        <f t="shared" si="30"/>
        <v>73.546255506607864</v>
      </c>
      <c r="J335" s="4">
        <f>AVERAGE(H335:H336)</f>
        <v>263.24889867841398</v>
      </c>
      <c r="K335" s="4">
        <f>AVERAGE(I335:I336)</f>
        <v>71.795154185022</v>
      </c>
    </row>
    <row r="336" spans="1:11" x14ac:dyDescent="0.25">
      <c r="A336" s="2">
        <v>45110</v>
      </c>
      <c r="B336" t="s">
        <v>354</v>
      </c>
      <c r="C336" s="5">
        <v>20</v>
      </c>
      <c r="D336" s="4">
        <f t="shared" si="28"/>
        <v>18.159999999999997</v>
      </c>
      <c r="E336" s="3">
        <v>3</v>
      </c>
      <c r="F336" s="3">
        <v>16.7</v>
      </c>
      <c r="G336" s="5">
        <v>0.10132158590308391</v>
      </c>
      <c r="H336" s="5">
        <f t="shared" si="29"/>
        <v>256.82819383259914</v>
      </c>
      <c r="I336" s="5">
        <f t="shared" si="30"/>
        <v>70.044052863436136</v>
      </c>
    </row>
    <row r="337" spans="1:11" x14ac:dyDescent="0.25">
      <c r="A337" s="2">
        <v>45110</v>
      </c>
      <c r="B337" t="s">
        <v>355</v>
      </c>
      <c r="C337" s="5">
        <v>20</v>
      </c>
      <c r="D337" s="4">
        <f t="shared" si="28"/>
        <v>18.079999999999998</v>
      </c>
      <c r="E337" s="3">
        <v>3</v>
      </c>
      <c r="F337" s="3">
        <v>16.5</v>
      </c>
      <c r="G337" s="5">
        <v>0.10619469026548684</v>
      </c>
      <c r="H337" s="5">
        <f t="shared" si="29"/>
        <v>283.76106194690254</v>
      </c>
      <c r="I337" s="5">
        <f t="shared" si="30"/>
        <v>77.389380530973426</v>
      </c>
    </row>
    <row r="338" spans="1:11" x14ac:dyDescent="0.25">
      <c r="A338" s="2">
        <v>45110</v>
      </c>
      <c r="B338" t="s">
        <v>356</v>
      </c>
      <c r="C338" s="5">
        <v>20</v>
      </c>
      <c r="D338" s="4">
        <f t="shared" si="28"/>
        <v>17.28</v>
      </c>
      <c r="E338" s="3">
        <v>3</v>
      </c>
      <c r="F338" s="3">
        <v>17.399999999999999</v>
      </c>
      <c r="G338" s="5">
        <v>0.15740740740740733</v>
      </c>
      <c r="H338" s="5">
        <f t="shared" si="29"/>
        <v>175.43981481481489</v>
      </c>
      <c r="I338" s="5">
        <f t="shared" si="30"/>
        <v>47.847222222222243</v>
      </c>
    </row>
    <row r="339" spans="1:11" x14ac:dyDescent="0.25">
      <c r="A339" s="2">
        <v>45110</v>
      </c>
      <c r="B339" t="s">
        <v>357</v>
      </c>
      <c r="C339" s="5">
        <v>20</v>
      </c>
      <c r="D339" s="4">
        <f t="shared" si="28"/>
        <v>17.52</v>
      </c>
      <c r="E339" s="3">
        <v>3</v>
      </c>
      <c r="F339" s="3">
        <v>17.3</v>
      </c>
      <c r="G339" s="5">
        <v>0.14155251141552513</v>
      </c>
      <c r="H339" s="5">
        <f t="shared" si="29"/>
        <v>186.34703196347013</v>
      </c>
      <c r="I339" s="5">
        <f t="shared" si="30"/>
        <v>50.821917808219119</v>
      </c>
      <c r="J339" s="4">
        <f>AVERAGE(H339:H340)</f>
        <v>173.03652968036516</v>
      </c>
      <c r="K339" s="4">
        <f>AVERAGE(I339:I340)</f>
        <v>47.19178082191776</v>
      </c>
    </row>
    <row r="340" spans="1:11" x14ac:dyDescent="0.25">
      <c r="A340" s="2">
        <v>45110</v>
      </c>
      <c r="B340" t="s">
        <v>357</v>
      </c>
      <c r="C340" s="5">
        <v>20</v>
      </c>
      <c r="D340" s="4">
        <f t="shared" si="28"/>
        <v>17.52</v>
      </c>
      <c r="E340" s="3">
        <v>3</v>
      </c>
      <c r="F340" s="3">
        <v>17.5</v>
      </c>
      <c r="G340" s="5">
        <v>0.14155251141552513</v>
      </c>
      <c r="H340" s="5">
        <f t="shared" si="29"/>
        <v>159.72602739726017</v>
      </c>
      <c r="I340" s="5">
        <f t="shared" si="30"/>
        <v>43.561643835616408</v>
      </c>
    </row>
    <row r="341" spans="1:11" x14ac:dyDescent="0.25">
      <c r="A341" s="2">
        <v>45110</v>
      </c>
      <c r="B341" t="s">
        <v>358</v>
      </c>
      <c r="C341" s="5">
        <v>20</v>
      </c>
      <c r="D341" s="4">
        <f t="shared" si="28"/>
        <v>18.48</v>
      </c>
      <c r="E341" s="3">
        <v>3</v>
      </c>
      <c r="F341" s="3">
        <v>17.5</v>
      </c>
      <c r="G341" s="5">
        <v>8.2251082251082228E-2</v>
      </c>
      <c r="H341" s="5">
        <f t="shared" si="29"/>
        <v>151.42857142857133</v>
      </c>
      <c r="I341" s="5">
        <f t="shared" si="30"/>
        <v>41.298701298701275</v>
      </c>
    </row>
    <row r="342" spans="1:11" x14ac:dyDescent="0.25">
      <c r="A342" s="2">
        <v>45110</v>
      </c>
      <c r="B342" t="s">
        <v>359</v>
      </c>
      <c r="C342" s="5">
        <v>20</v>
      </c>
      <c r="D342" s="4">
        <f t="shared" si="28"/>
        <v>18.16</v>
      </c>
      <c r="E342" s="3">
        <v>3</v>
      </c>
      <c r="F342" s="3">
        <v>17.399999999999999</v>
      </c>
      <c r="G342" s="5">
        <v>0.1013215859030837</v>
      </c>
      <c r="H342" s="5">
        <f t="shared" si="29"/>
        <v>166.93832599118952</v>
      </c>
      <c r="I342" s="5">
        <f t="shared" si="30"/>
        <v>45.528634361233507</v>
      </c>
    </row>
    <row r="343" spans="1:11" x14ac:dyDescent="0.25">
      <c r="A343" s="2">
        <v>45110</v>
      </c>
      <c r="B343" t="s">
        <v>53</v>
      </c>
      <c r="C343" s="5">
        <v>20</v>
      </c>
      <c r="D343" s="4">
        <f t="shared" si="28"/>
        <v>19.23076923076923</v>
      </c>
      <c r="E343" s="3">
        <v>3</v>
      </c>
      <c r="F343" s="3">
        <v>16.2</v>
      </c>
      <c r="G343" s="5">
        <v>0.04</v>
      </c>
      <c r="H343" s="10">
        <f t="shared" si="29"/>
        <v>303.16000000000003</v>
      </c>
      <c r="I343" s="10">
        <f t="shared" si="30"/>
        <v>82.680000000000021</v>
      </c>
    </row>
    <row r="344" spans="1:11" x14ac:dyDescent="0.25">
      <c r="A344" s="2">
        <v>45110</v>
      </c>
      <c r="B344" t="s">
        <v>55</v>
      </c>
      <c r="C344" s="5" t="s">
        <v>31</v>
      </c>
      <c r="D344" t="s">
        <v>31</v>
      </c>
      <c r="E344" s="3">
        <v>3</v>
      </c>
      <c r="F344" s="3">
        <v>18.7</v>
      </c>
      <c r="G344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0" zoomScaleNormal="80" workbookViewId="0">
      <selection activeCell="I14" sqref="I14"/>
    </sheetView>
  </sheetViews>
  <sheetFormatPr baseColWidth="10" defaultRowHeight="15" x14ac:dyDescent="0.25"/>
  <cols>
    <col min="5" max="6" width="11.42578125" style="3"/>
  </cols>
  <sheetData>
    <row r="1" spans="1:6" x14ac:dyDescent="0.25">
      <c r="A1" s="21" t="s">
        <v>0</v>
      </c>
      <c r="B1" s="21" t="s">
        <v>83</v>
      </c>
      <c r="C1" s="21" t="s">
        <v>301</v>
      </c>
      <c r="D1" s="21" t="s">
        <v>302</v>
      </c>
      <c r="E1" s="22" t="s">
        <v>123</v>
      </c>
      <c r="F1" s="22" t="s">
        <v>90</v>
      </c>
    </row>
    <row r="2" spans="1:6" ht="30" customHeight="1" x14ac:dyDescent="0.25">
      <c r="A2" s="21"/>
      <c r="B2" s="21"/>
      <c r="C2" s="25" t="s">
        <v>3</v>
      </c>
      <c r="D2" s="25"/>
      <c r="E2" s="25"/>
      <c r="F2" s="25"/>
    </row>
    <row r="3" spans="1:6" x14ac:dyDescent="0.25">
      <c r="A3" s="11" t="s">
        <v>84</v>
      </c>
      <c r="B3" s="11" t="s">
        <v>241</v>
      </c>
      <c r="C3" s="23"/>
      <c r="D3" s="23"/>
      <c r="E3" s="23">
        <f>'Evento 3 Referencia'!G12</f>
        <v>57.395591940722682</v>
      </c>
      <c r="F3" s="23">
        <f>'Evento 4 Referencia'!G15</f>
        <v>15.568566897213184</v>
      </c>
    </row>
    <row r="4" spans="1:6" x14ac:dyDescent="0.25">
      <c r="A4" s="11" t="s">
        <v>85</v>
      </c>
      <c r="B4" s="11" t="s">
        <v>241</v>
      </c>
      <c r="C4" s="23"/>
      <c r="D4" s="23"/>
      <c r="E4" s="23">
        <f>'Evento 3 Referencia'!G3</f>
        <v>17.105107115365655</v>
      </c>
      <c r="F4" s="23">
        <f>'Evento 4 Referencia'!G3</f>
        <v>22.605471822505478</v>
      </c>
    </row>
    <row r="5" spans="1:6" x14ac:dyDescent="0.25">
      <c r="A5" s="11" t="s">
        <v>86</v>
      </c>
      <c r="B5" s="11" t="s">
        <v>241</v>
      </c>
      <c r="C5" s="23"/>
      <c r="D5" s="23"/>
      <c r="E5" s="23">
        <f>'Evento 3 Referencia'!G17</f>
        <v>20.021093701198723</v>
      </c>
      <c r="F5" s="23">
        <f>'Evento 4 Referencia'!G24</f>
        <v>39.833890274077973</v>
      </c>
    </row>
    <row r="6" spans="1:6" x14ac:dyDescent="0.25">
      <c r="A6" s="11" t="s">
        <v>87</v>
      </c>
      <c r="B6" s="11" t="s">
        <v>241</v>
      </c>
      <c r="C6" s="23"/>
      <c r="D6" s="23"/>
      <c r="E6" s="23">
        <f>'Evento 3 Referencia'!G40</f>
        <v>16.089529186646303</v>
      </c>
      <c r="F6" s="23">
        <f>'Evento 4 Referencia'!G55</f>
        <v>27.297176502838685</v>
      </c>
    </row>
    <row r="7" spans="1:6" x14ac:dyDescent="0.25">
      <c r="A7" s="11" t="s">
        <v>88</v>
      </c>
      <c r="B7" s="11" t="s">
        <v>241</v>
      </c>
      <c r="C7" s="23"/>
      <c r="D7" s="23"/>
      <c r="E7" s="23">
        <f>'Evento 3 Referencia'!G23</f>
        <v>19.391062561326009</v>
      </c>
      <c r="F7" s="23">
        <f>'Evento 4 Referencia'!G37</f>
        <v>39.009508085332378</v>
      </c>
    </row>
    <row r="8" spans="1:6" x14ac:dyDescent="0.25">
      <c r="A8" s="11" t="s">
        <v>89</v>
      </c>
      <c r="B8" s="11" t="s">
        <v>241</v>
      </c>
      <c r="C8" s="23"/>
      <c r="D8" s="23"/>
      <c r="E8" s="23">
        <f>'Evento 3 Referencia'!G33</f>
        <v>14.148774499116932</v>
      </c>
      <c r="F8" s="23">
        <f>'Evento 4 Referencia'!G46</f>
        <v>3.9989671927986277</v>
      </c>
    </row>
    <row r="9" spans="1:6" x14ac:dyDescent="0.25">
      <c r="A9" s="11" t="s">
        <v>303</v>
      </c>
      <c r="B9" s="11" t="s">
        <v>241</v>
      </c>
      <c r="C9" s="23">
        <f>'Evento 1 Impactado'!K3</f>
        <v>45.530391590301384</v>
      </c>
      <c r="D9" s="23">
        <f>'Evento 2 Impactados'!K3</f>
        <v>34.045976701611728</v>
      </c>
      <c r="E9" s="23">
        <f>'Evento 3 Impactados'!K3</f>
        <v>48.712522841524795</v>
      </c>
      <c r="F9" s="23">
        <f>'Evento 4 Impactados'!K3</f>
        <v>54.391311690934558</v>
      </c>
    </row>
    <row r="10" spans="1:6" x14ac:dyDescent="0.25">
      <c r="A10" s="11" t="s">
        <v>304</v>
      </c>
      <c r="B10" s="11" t="s">
        <v>241</v>
      </c>
      <c r="C10" s="23">
        <f>'Evento 1 Impactado'!K5</f>
        <v>45.072011463135681</v>
      </c>
      <c r="D10" s="23">
        <f>'Evento 2 Impactados'!K5</f>
        <v>15.377248057029135</v>
      </c>
      <c r="E10" s="23">
        <f>'Evento 3 Impactados'!K5</f>
        <v>14.819836222992587</v>
      </c>
      <c r="F10" s="23">
        <f>'Evento 4 Impactados'!K5</f>
        <v>27.696527063468686</v>
      </c>
    </row>
    <row r="11" spans="1:6" x14ac:dyDescent="0.25">
      <c r="A11" s="11" t="s">
        <v>305</v>
      </c>
      <c r="B11" s="11" t="s">
        <v>241</v>
      </c>
      <c r="C11" s="23">
        <f>'Evento 1 Impactado'!K7</f>
        <v>40.02719371830414</v>
      </c>
      <c r="D11" s="23">
        <f>'Evento 2 Impactados'!K7</f>
        <v>36.345117110935682</v>
      </c>
      <c r="E11" s="23">
        <f>'Evento 3 Impactados'!K7</f>
        <v>42.079163137586427</v>
      </c>
      <c r="F11" s="23">
        <f>'Evento 4 Impactados'!K7</f>
        <v>42.34563957069679</v>
      </c>
    </row>
    <row r="12" spans="1:6" x14ac:dyDescent="0.25">
      <c r="A12" s="11" t="s">
        <v>306</v>
      </c>
      <c r="B12" s="11" t="s">
        <v>241</v>
      </c>
      <c r="C12" s="23">
        <f>'Evento 1 Impactado'!K9</f>
        <v>25.666695549053138</v>
      </c>
      <c r="D12" s="23">
        <f>'Evento 2 Impactados'!K9</f>
        <v>16.538338361501598</v>
      </c>
      <c r="E12" s="23">
        <f>'Evento 3 Impactados'!K9</f>
        <v>41.98283860477229</v>
      </c>
      <c r="F12" s="23">
        <f>'Evento 4 Impactados'!K9</f>
        <v>29.592712106362676</v>
      </c>
    </row>
    <row r="13" spans="1:6" x14ac:dyDescent="0.25">
      <c r="A13" s="11" t="s">
        <v>307</v>
      </c>
      <c r="B13" s="11" t="s">
        <v>241</v>
      </c>
      <c r="C13" s="23">
        <f>'Evento 1 Impactado'!K12</f>
        <v>37.112538063292028</v>
      </c>
      <c r="D13" s="23">
        <f>'Evento 2 Impactados'!K11</f>
        <v>40.159280857690348</v>
      </c>
      <c r="E13" s="23">
        <f>'Evento 3 Impactados'!K11</f>
        <v>48.641221338723099</v>
      </c>
      <c r="F13" s="23">
        <f>'Evento 4 Impactados'!K11</f>
        <v>49.611261505925668</v>
      </c>
    </row>
    <row r="14" spans="1:6" x14ac:dyDescent="0.25">
      <c r="A14" s="11" t="s">
        <v>308</v>
      </c>
      <c r="B14" s="11" t="s">
        <v>241</v>
      </c>
      <c r="C14" s="23">
        <f>'Evento 1 Impactado'!K14</f>
        <v>38.270642353935074</v>
      </c>
      <c r="D14" s="23">
        <f>'Evento 2 Impactados'!K13</f>
        <v>13.61285822023043</v>
      </c>
      <c r="E14" s="23">
        <f>'Evento 3 Impactados'!K13</f>
        <v>70.954674988868646</v>
      </c>
      <c r="F14" s="23">
        <f>'Evento 4 Impactados'!K13</f>
        <v>72.284820078216057</v>
      </c>
    </row>
    <row r="15" spans="1:6" x14ac:dyDescent="0.25">
      <c r="A15" s="11" t="s">
        <v>84</v>
      </c>
      <c r="B15" s="11" t="s">
        <v>242</v>
      </c>
      <c r="C15" s="23"/>
      <c r="D15" s="23"/>
      <c r="E15" s="23">
        <f>'Evento 3 Referencia'!G14</f>
        <v>67.738462702901032</v>
      </c>
      <c r="F15" s="23">
        <f>'Evento 4 Referencia'!G19</f>
        <v>29.607657480178453</v>
      </c>
    </row>
    <row r="16" spans="1:6" x14ac:dyDescent="0.25">
      <c r="A16" s="11" t="s">
        <v>85</v>
      </c>
      <c r="B16" s="11" t="s">
        <v>242</v>
      </c>
      <c r="C16" s="23"/>
      <c r="D16" s="23"/>
      <c r="E16" s="23">
        <f>'Evento 3 Referencia'!G5</f>
        <v>28.504123697156519</v>
      </c>
      <c r="F16" s="23">
        <f>'Evento 4 Referencia'!G7</f>
        <v>29.796112554712426</v>
      </c>
    </row>
    <row r="17" spans="1:6" x14ac:dyDescent="0.25">
      <c r="A17" s="11" t="s">
        <v>86</v>
      </c>
      <c r="B17" s="11" t="s">
        <v>242</v>
      </c>
      <c r="C17" s="23"/>
      <c r="D17" s="23"/>
      <c r="E17" s="23">
        <f>'Evento 3 Referencia'!G20</f>
        <v>27.180654323935947</v>
      </c>
      <c r="F17" s="23">
        <f>'Evento 4 Referencia'!G28</f>
        <v>9.1067313925841127</v>
      </c>
    </row>
    <row r="18" spans="1:6" x14ac:dyDescent="0.25">
      <c r="A18" s="11" t="s">
        <v>87</v>
      </c>
      <c r="B18" s="11" t="s">
        <v>242</v>
      </c>
      <c r="C18" s="11"/>
      <c r="D18" s="11"/>
      <c r="E18" s="23">
        <f>'Evento 3 Referencia'!G43</f>
        <v>9.3698409709237342</v>
      </c>
      <c r="F18" s="23">
        <f>'Evento 4 Referencia'!G58</f>
        <v>15.385854337974884</v>
      </c>
    </row>
    <row r="19" spans="1:6" x14ac:dyDescent="0.25">
      <c r="A19" s="11" t="s">
        <v>88</v>
      </c>
      <c r="B19" s="11" t="s">
        <v>242</v>
      </c>
      <c r="C19" s="11"/>
      <c r="D19" s="11"/>
      <c r="E19" s="23">
        <f>'Evento 3 Referencia'!G27</f>
        <v>11.89721260134656</v>
      </c>
      <c r="F19" s="23">
        <f>'Evento 4 Referencia'!G41</f>
        <v>4.4705088844951426</v>
      </c>
    </row>
    <row r="20" spans="1:6" x14ac:dyDescent="0.25">
      <c r="A20" s="11" t="s">
        <v>89</v>
      </c>
      <c r="B20" s="11" t="s">
        <v>242</v>
      </c>
      <c r="C20" s="11"/>
      <c r="D20" s="11"/>
      <c r="E20" s="23">
        <f>'Evento 3 Referencia'!G35</f>
        <v>7.5497452351006791</v>
      </c>
      <c r="F20" s="23">
        <f>'Evento 4 Referencia'!G50</f>
        <v>8.2159665688925241</v>
      </c>
    </row>
    <row r="21" spans="1:6" x14ac:dyDescent="0.25">
      <c r="A21" s="11" t="s">
        <v>303</v>
      </c>
      <c r="B21" s="11" t="s">
        <v>242</v>
      </c>
      <c r="C21" s="13">
        <f>'Evento 1 Impactado'!K4</f>
        <v>15.347316093394472</v>
      </c>
      <c r="D21" s="13">
        <f>'Evento 2 Impactados'!K4</f>
        <v>14.104302280028437</v>
      </c>
      <c r="E21" s="23">
        <f>'Evento 3 Impactados'!K4</f>
        <v>22.626369510532133</v>
      </c>
      <c r="F21" s="23">
        <f>'Evento 4 Impactados'!K4</f>
        <v>26.608558806111667</v>
      </c>
    </row>
    <row r="22" spans="1:6" x14ac:dyDescent="0.25">
      <c r="A22" s="11" t="s">
        <v>304</v>
      </c>
      <c r="B22" s="11" t="s">
        <v>242</v>
      </c>
      <c r="C22" s="13">
        <f>'Evento 1 Impactado'!K6</f>
        <v>10.707467460319926</v>
      </c>
      <c r="D22" s="13">
        <f>'Evento 2 Impactados'!K6</f>
        <v>7.2938558968757663</v>
      </c>
      <c r="E22" s="23">
        <f>'Evento 3 Impactados'!K6</f>
        <v>2.9168721761504686</v>
      </c>
      <c r="F22" s="23">
        <f>'Evento 4 Impactados'!K6</f>
        <v>6.7391032697262734</v>
      </c>
    </row>
    <row r="23" spans="1:6" x14ac:dyDescent="0.25">
      <c r="A23" s="11" t="s">
        <v>305</v>
      </c>
      <c r="B23" s="11" t="s">
        <v>242</v>
      </c>
      <c r="C23" s="13">
        <f>'Evento 1 Impactado'!K8</f>
        <v>9.1445377809678519</v>
      </c>
      <c r="D23" s="13">
        <f>'Evento 2 Impactados'!K8</f>
        <v>2.901907441807877</v>
      </c>
      <c r="E23" s="23">
        <f>'Evento 3 Impactados'!K8</f>
        <v>19.374590527740821</v>
      </c>
      <c r="F23" s="23">
        <f>'Evento 4 Impactados'!K8</f>
        <v>3.652050438181218</v>
      </c>
    </row>
    <row r="24" spans="1:6" x14ac:dyDescent="0.25">
      <c r="A24" s="11" t="s">
        <v>306</v>
      </c>
      <c r="B24" s="11" t="s">
        <v>242</v>
      </c>
      <c r="C24" s="13">
        <f>'Evento 1 Impactado'!K10</f>
        <v>11.216563245203153</v>
      </c>
      <c r="D24" s="13">
        <f>'Evento 2 Impactados'!K10</f>
        <v>2.8237819845583578</v>
      </c>
      <c r="E24" s="23">
        <f>'Evento 3 Impactados'!K10</f>
        <v>15.203888757755063</v>
      </c>
      <c r="F24" s="23">
        <f>'Evento 4 Impactados'!K10</f>
        <v>7.5715997504697921</v>
      </c>
    </row>
    <row r="25" spans="1:6" x14ac:dyDescent="0.25">
      <c r="A25" s="11" t="s">
        <v>307</v>
      </c>
      <c r="B25" s="11" t="s">
        <v>242</v>
      </c>
      <c r="C25" s="13">
        <f>'Evento 1 Impactado'!K13</f>
        <v>23.256764996151592</v>
      </c>
      <c r="D25" s="13">
        <f>'Evento 2 Impactados'!K12</f>
        <v>7.3221044222785441</v>
      </c>
      <c r="E25" s="23">
        <f>'Evento 3 Impactados'!K12</f>
        <v>8.8749480799815483</v>
      </c>
      <c r="F25" s="23">
        <f>'Evento 4 Impactados'!K12</f>
        <v>11.194826664112718</v>
      </c>
    </row>
    <row r="26" spans="1:6" x14ac:dyDescent="0.25">
      <c r="A26" s="11" t="s">
        <v>308</v>
      </c>
      <c r="B26" s="11" t="s">
        <v>242</v>
      </c>
      <c r="C26" s="13">
        <f>'Evento 1 Impactado'!K15</f>
        <v>18.731337420435729</v>
      </c>
      <c r="D26" s="13">
        <f>'Evento 2 Impactados'!K14</f>
        <v>9.0052275276771798</v>
      </c>
      <c r="E26" s="23">
        <f>'Evento 3 Impactados'!K14</f>
        <v>39.558549896049911</v>
      </c>
      <c r="F26" s="23">
        <f>'Evento 4 Impactados'!K14</f>
        <v>45.466584676018698</v>
      </c>
    </row>
    <row r="27" spans="1:6" x14ac:dyDescent="0.25">
      <c r="A27" s="11" t="s">
        <v>85</v>
      </c>
      <c r="B27" s="11" t="s">
        <v>244</v>
      </c>
      <c r="C27" s="11"/>
      <c r="D27" s="11"/>
      <c r="E27" s="23">
        <f>'Evento 3 Referencia'!G8</f>
        <v>29.026220687486802</v>
      </c>
      <c r="F27" s="23">
        <f>'Evento 4 Referencia'!G11</f>
        <v>24.256582488709324</v>
      </c>
    </row>
    <row r="28" spans="1:6" x14ac:dyDescent="0.25">
      <c r="A28" s="11" t="s">
        <v>86</v>
      </c>
      <c r="B28" s="11" t="s">
        <v>244</v>
      </c>
      <c r="C28" s="11"/>
      <c r="D28" s="11"/>
      <c r="E28" s="24"/>
      <c r="F28" s="23">
        <f>'Evento 4 Referencia'!G32</f>
        <v>6.5910856622489886</v>
      </c>
    </row>
    <row r="29" spans="1:6" x14ac:dyDescent="0.25">
      <c r="A29" s="11" t="s">
        <v>87</v>
      </c>
      <c r="B29" s="11" t="s">
        <v>244</v>
      </c>
      <c r="C29" s="11"/>
      <c r="D29" s="11"/>
      <c r="E29" s="23">
        <f>'Evento 3 Referencia'!G46</f>
        <v>5.606637886375391</v>
      </c>
      <c r="F29" s="23">
        <f>'Evento 4 Referencia'!G61</f>
        <v>10.020487120104933</v>
      </c>
    </row>
    <row r="30" spans="1:6" x14ac:dyDescent="0.25">
      <c r="A30" s="11" t="s">
        <v>88</v>
      </c>
      <c r="B30" s="11" t="s">
        <v>244</v>
      </c>
      <c r="C30" s="11"/>
      <c r="D30" s="11"/>
      <c r="E30" s="23">
        <f>'Evento 3 Referencia'!G31</f>
        <v>11.418749999999958</v>
      </c>
      <c r="F30" s="24"/>
    </row>
    <row r="31" spans="1:6" x14ac:dyDescent="0.25">
      <c r="A31" s="11" t="s">
        <v>306</v>
      </c>
      <c r="B31" s="11" t="s">
        <v>244</v>
      </c>
      <c r="C31" s="13">
        <f>'Evento 1 Impactado'!K11</f>
        <v>11.149456139327008</v>
      </c>
      <c r="D31" s="11"/>
      <c r="E31" s="24"/>
      <c r="F31" s="24"/>
    </row>
    <row r="32" spans="1:6" x14ac:dyDescent="0.25">
      <c r="A32" s="11" t="s">
        <v>308</v>
      </c>
      <c r="B32" s="11" t="s">
        <v>244</v>
      </c>
      <c r="C32" s="13">
        <f>'Evento 1 Impactado'!K16</f>
        <v>8.6509053869888</v>
      </c>
      <c r="D32" s="13">
        <f>'Evento 2 Impactados'!K15</f>
        <v>6.7380280695573367</v>
      </c>
      <c r="E32" s="24"/>
      <c r="F32" s="24"/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selection activeCell="C1" sqref="C1:G2"/>
    </sheetView>
  </sheetViews>
  <sheetFormatPr baseColWidth="10" defaultRowHeight="15" x14ac:dyDescent="0.25"/>
  <cols>
    <col min="2" max="2" width="13.42578125" bestFit="1" customWidth="1"/>
    <col min="3" max="3" width="16" style="3" bestFit="1" customWidth="1"/>
    <col min="4" max="4" width="17.42578125" style="9" bestFit="1" customWidth="1"/>
    <col min="5" max="5" width="14" customWidth="1"/>
    <col min="6" max="6" width="16" style="3" bestFit="1" customWidth="1"/>
    <col min="7" max="7" width="17.42578125" style="9" bestFit="1" customWidth="1"/>
    <col min="11" max="11" width="12.42578125" bestFit="1" customWidth="1"/>
  </cols>
  <sheetData>
    <row r="1" spans="1:11" ht="30" x14ac:dyDescent="0.25">
      <c r="A1" s="6" t="s">
        <v>56</v>
      </c>
      <c r="B1" s="6" t="s">
        <v>58</v>
      </c>
      <c r="C1" s="15" t="s">
        <v>370</v>
      </c>
      <c r="D1" s="8" t="s">
        <v>369</v>
      </c>
      <c r="E1" s="1"/>
      <c r="F1" s="15" t="s">
        <v>371</v>
      </c>
      <c r="G1" s="8" t="s">
        <v>369</v>
      </c>
    </row>
    <row r="2" spans="1:11" ht="30" x14ac:dyDescent="0.25">
      <c r="A2" s="6"/>
      <c r="B2" s="6"/>
      <c r="C2" s="15" t="s">
        <v>3</v>
      </c>
      <c r="D2" s="8" t="s">
        <v>3</v>
      </c>
      <c r="E2" s="1"/>
      <c r="F2" s="15" t="s">
        <v>3</v>
      </c>
      <c r="G2" s="8" t="s">
        <v>3</v>
      </c>
      <c r="I2" s="11" t="s">
        <v>62</v>
      </c>
      <c r="J2" s="11" t="s">
        <v>58</v>
      </c>
      <c r="K2" s="12" t="s">
        <v>3</v>
      </c>
    </row>
    <row r="3" spans="1:11" x14ac:dyDescent="0.25">
      <c r="A3" t="s">
        <v>57</v>
      </c>
      <c r="B3" t="s">
        <v>95</v>
      </c>
      <c r="C3" s="5">
        <f>'Datos Crudos'!H66</f>
        <v>47.943064633260541</v>
      </c>
      <c r="D3" s="16">
        <f>AVERAGE(C3:C4)</f>
        <v>62.718726089674078</v>
      </c>
      <c r="E3" s="4"/>
      <c r="F3" s="5">
        <f>'Datos Crudos'!I66</f>
        <v>13.075381263616512</v>
      </c>
      <c r="G3" s="16">
        <f>AVERAGE(F3:F4)</f>
        <v>17.105107115365655</v>
      </c>
      <c r="I3" s="11" t="s">
        <v>57</v>
      </c>
      <c r="J3" s="11" t="s">
        <v>63</v>
      </c>
      <c r="K3" s="13">
        <f>G3</f>
        <v>17.105107115365655</v>
      </c>
    </row>
    <row r="4" spans="1:11" x14ac:dyDescent="0.25">
      <c r="B4" t="s">
        <v>96</v>
      </c>
      <c r="C4" s="5">
        <f>'Datos Crudos'!H67</f>
        <v>77.494387546087609</v>
      </c>
      <c r="F4" s="5">
        <f>'Datos Crudos'!I67</f>
        <v>21.1348329671148</v>
      </c>
      <c r="I4" s="11"/>
      <c r="J4" s="14" t="s">
        <v>64</v>
      </c>
      <c r="K4" s="13">
        <f>G5</f>
        <v>28.504123697156519</v>
      </c>
    </row>
    <row r="5" spans="1:11" x14ac:dyDescent="0.25">
      <c r="B5" t="s">
        <v>97</v>
      </c>
      <c r="C5" s="5">
        <f>'Datos Crudos'!H68</f>
        <v>43.687065828646887</v>
      </c>
      <c r="D5" s="16">
        <f>AVERAGE(C5:C7)</f>
        <v>104.51512022290724</v>
      </c>
      <c r="E5" s="4"/>
      <c r="F5" s="5">
        <f>'Datos Crudos'!I68</f>
        <v>11.914654316903698</v>
      </c>
      <c r="G5" s="16">
        <f>AVERAGE(F5:F7)</f>
        <v>28.504123697156519</v>
      </c>
      <c r="I5" s="11"/>
      <c r="J5" s="14" t="s">
        <v>65</v>
      </c>
      <c r="K5" s="13">
        <f>G8</f>
        <v>29.026220687486802</v>
      </c>
    </row>
    <row r="6" spans="1:11" x14ac:dyDescent="0.25">
      <c r="B6" t="s">
        <v>98</v>
      </c>
      <c r="C6" s="5">
        <f>'Datos Crudos'!H69</f>
        <v>104.94963673555758</v>
      </c>
      <c r="F6" s="5">
        <f>'Datos Crudos'!I69</f>
        <v>28.622628200606613</v>
      </c>
      <c r="I6" s="11" t="s">
        <v>66</v>
      </c>
      <c r="J6" s="11" t="s">
        <v>67</v>
      </c>
      <c r="K6" s="13">
        <f>G12</f>
        <v>57.395591940722682</v>
      </c>
    </row>
    <row r="7" spans="1:11" x14ac:dyDescent="0.25">
      <c r="B7" t="s">
        <v>99</v>
      </c>
      <c r="C7" s="5">
        <f>'Datos Crudos'!H70</f>
        <v>164.90865810451726</v>
      </c>
      <c r="F7" s="5">
        <f>'Datos Crudos'!I70</f>
        <v>44.975088573959255</v>
      </c>
      <c r="I7" s="11"/>
      <c r="J7" s="14" t="s">
        <v>68</v>
      </c>
      <c r="K7" s="13">
        <f>G14</f>
        <v>67.738462702901032</v>
      </c>
    </row>
    <row r="8" spans="1:11" x14ac:dyDescent="0.25">
      <c r="B8" t="s">
        <v>100</v>
      </c>
      <c r="C8" s="5">
        <f>'Datos Crudos'!H71</f>
        <v>160.90360031778135</v>
      </c>
      <c r="D8" s="16">
        <f>AVERAGE(C8:C10)</f>
        <v>106.42947585411828</v>
      </c>
      <c r="E8" s="4"/>
      <c r="F8" s="5">
        <f>'Datos Crudos'!I71</f>
        <v>43.882800086667643</v>
      </c>
      <c r="G8" s="16">
        <f>AVERAGE(F8:F10)</f>
        <v>29.026220687486802</v>
      </c>
      <c r="I8" s="11" t="s">
        <v>60</v>
      </c>
      <c r="J8" s="11" t="s">
        <v>63</v>
      </c>
      <c r="K8" s="13">
        <f>G17</f>
        <v>20.021093701198723</v>
      </c>
    </row>
    <row r="9" spans="1:11" x14ac:dyDescent="0.25">
      <c r="B9" t="s">
        <v>101</v>
      </c>
      <c r="C9" s="5">
        <f>'Datos Crudos'!H72</f>
        <v>106.154068832422</v>
      </c>
      <c r="F9" s="5">
        <f>'Datos Crudos'!I72</f>
        <v>28.951109681569637</v>
      </c>
      <c r="I9" s="11"/>
      <c r="J9" s="14" t="s">
        <v>69</v>
      </c>
      <c r="K9" s="13">
        <f>G20</f>
        <v>27.180654323935947</v>
      </c>
    </row>
    <row r="10" spans="1:11" x14ac:dyDescent="0.25">
      <c r="B10" t="s">
        <v>102</v>
      </c>
      <c r="C10" s="5">
        <f>'Datos Crudos'!H73</f>
        <v>52.230758412151459</v>
      </c>
      <c r="F10" s="5">
        <f>'Datos Crudos'!I73</f>
        <v>14.244752294223128</v>
      </c>
      <c r="I10" s="11" t="s">
        <v>61</v>
      </c>
      <c r="J10" s="11" t="s">
        <v>63</v>
      </c>
      <c r="K10" s="13">
        <f>G23</f>
        <v>19.391062561326009</v>
      </c>
    </row>
    <row r="11" spans="1:11" x14ac:dyDescent="0.25">
      <c r="I11" s="11"/>
      <c r="J11" s="14" t="s">
        <v>71</v>
      </c>
      <c r="K11" s="13">
        <f>G27</f>
        <v>11.89721260134656</v>
      </c>
    </row>
    <row r="12" spans="1:11" x14ac:dyDescent="0.25">
      <c r="A12" t="s">
        <v>59</v>
      </c>
      <c r="B12" t="s">
        <v>91</v>
      </c>
      <c r="C12" s="5">
        <f>'Datos Crudos'!H62</f>
        <v>214.98268469154598</v>
      </c>
      <c r="D12" s="16">
        <f>AVERAGE(C12:C13)</f>
        <v>210.4505037826498</v>
      </c>
      <c r="E12" s="4"/>
      <c r="F12" s="5">
        <f>'Datos Crudos'!I62</f>
        <v>58.63164127951255</v>
      </c>
      <c r="G12" s="16">
        <f>AVERAGE(F12:F13)</f>
        <v>57.395591940722682</v>
      </c>
      <c r="I12" s="11"/>
      <c r="J12" s="14" t="s">
        <v>124</v>
      </c>
      <c r="K12" s="13">
        <f>G31</f>
        <v>11.418749999999958</v>
      </c>
    </row>
    <row r="13" spans="1:11" x14ac:dyDescent="0.25">
      <c r="B13" t="s">
        <v>92</v>
      </c>
      <c r="C13" s="5">
        <f>'Datos Crudos'!H63</f>
        <v>205.91832287375362</v>
      </c>
      <c r="F13" s="5">
        <f>'Datos Crudos'!I63</f>
        <v>56.159542601932806</v>
      </c>
      <c r="I13" s="11" t="s">
        <v>72</v>
      </c>
      <c r="J13" s="11" t="s">
        <v>73</v>
      </c>
      <c r="K13" s="13">
        <f>G33</f>
        <v>14.148774499116932</v>
      </c>
    </row>
    <row r="14" spans="1:11" x14ac:dyDescent="0.25">
      <c r="B14" t="s">
        <v>93</v>
      </c>
      <c r="C14" s="5">
        <f>'Datos Crudos'!H64</f>
        <v>278.80021885258702</v>
      </c>
      <c r="D14" s="16">
        <f>AVERAGE(C14:C15)</f>
        <v>248.37436324397044</v>
      </c>
      <c r="E14" s="4"/>
      <c r="F14" s="5">
        <f>'Datos Crudos'!I64</f>
        <v>76.036423323432828</v>
      </c>
      <c r="G14" s="16">
        <f>AVERAGE(F14:F15)</f>
        <v>67.738462702901032</v>
      </c>
      <c r="I14" s="11"/>
      <c r="J14" s="14" t="s">
        <v>74</v>
      </c>
      <c r="K14" s="13">
        <f>G35</f>
        <v>7.5497452351006791</v>
      </c>
    </row>
    <row r="15" spans="1:11" x14ac:dyDescent="0.25">
      <c r="B15" t="s">
        <v>94</v>
      </c>
      <c r="C15" s="5">
        <f>'Datos Crudos'!H65</f>
        <v>217.94850763535382</v>
      </c>
      <c r="F15" s="5">
        <f>'Datos Crudos'!I65</f>
        <v>59.440502082369228</v>
      </c>
      <c r="I15" s="11" t="s">
        <v>182</v>
      </c>
      <c r="J15" s="11" t="s">
        <v>67</v>
      </c>
      <c r="K15" s="13">
        <f>G40</f>
        <v>16.089529186646303</v>
      </c>
    </row>
    <row r="16" spans="1:11" x14ac:dyDescent="0.25">
      <c r="I16" s="11"/>
      <c r="J16" s="14" t="s">
        <v>183</v>
      </c>
      <c r="K16" s="13">
        <f>G43</f>
        <v>9.3698409709237342</v>
      </c>
    </row>
    <row r="17" spans="1:11" x14ac:dyDescent="0.25">
      <c r="A17" t="s">
        <v>60</v>
      </c>
      <c r="B17" t="s">
        <v>103</v>
      </c>
      <c r="C17" s="5">
        <f>'Datos Crudos'!H74</f>
        <v>131.75067694691398</v>
      </c>
      <c r="D17" s="16">
        <f>AVERAGE(C17:C19)</f>
        <v>73.410676904395316</v>
      </c>
      <c r="E17" s="4"/>
      <c r="F17" s="5">
        <f>'Datos Crudos'!I74</f>
        <v>35.932002803703817</v>
      </c>
      <c r="G17" s="16">
        <f>AVERAGE(F17:F19)</f>
        <v>20.021093701198723</v>
      </c>
      <c r="I17" s="11"/>
      <c r="J17" s="14" t="s">
        <v>184</v>
      </c>
      <c r="K17" s="13">
        <f>G46</f>
        <v>5.606637886375391</v>
      </c>
    </row>
    <row r="18" spans="1:11" x14ac:dyDescent="0.25">
      <c r="B18" t="s">
        <v>104</v>
      </c>
      <c r="C18" s="5">
        <f>'Datos Crudos'!H75</f>
        <v>54.712444771723128</v>
      </c>
      <c r="F18" s="5">
        <f>'Datos Crudos'!I75</f>
        <v>14.921575846833582</v>
      </c>
    </row>
    <row r="19" spans="1:11" x14ac:dyDescent="0.25">
      <c r="B19" t="s">
        <v>105</v>
      </c>
      <c r="C19" s="5">
        <f>'Datos Crudos'!H76</f>
        <v>33.768908994548831</v>
      </c>
      <c r="F19" s="5">
        <f>'Datos Crudos'!I76</f>
        <v>9.209702453058771</v>
      </c>
    </row>
    <row r="20" spans="1:11" x14ac:dyDescent="0.25">
      <c r="B20" t="s">
        <v>106</v>
      </c>
      <c r="C20" s="5">
        <f>'Datos Crudos'!H77</f>
        <v>54.932256990679093</v>
      </c>
      <c r="D20" s="16">
        <f>AVERAGE(C20:C21)</f>
        <v>99.662399187765132</v>
      </c>
      <c r="E20" s="4"/>
      <c r="F20" s="5">
        <f>'Datos Crudos'!I77</f>
        <v>14.981524633821573</v>
      </c>
      <c r="G20" s="16">
        <f>AVERAGE(F20:F21)</f>
        <v>27.180654323935947</v>
      </c>
    </row>
    <row r="21" spans="1:11" x14ac:dyDescent="0.25">
      <c r="B21" t="s">
        <v>107</v>
      </c>
      <c r="C21" s="5">
        <f>'Datos Crudos'!H78</f>
        <v>144.39254138485117</v>
      </c>
      <c r="F21" s="5">
        <f>'Datos Crudos'!I78</f>
        <v>39.379784014050323</v>
      </c>
    </row>
    <row r="23" spans="1:11" x14ac:dyDescent="0.25">
      <c r="A23" t="s">
        <v>61</v>
      </c>
      <c r="B23" t="s">
        <v>108</v>
      </c>
      <c r="C23" s="5">
        <f>'Datos Crudos'!H79</f>
        <v>131.35631460674151</v>
      </c>
      <c r="D23" s="16">
        <f>AVERAGE(C23:C26)</f>
        <v>71.100562724862044</v>
      </c>
      <c r="E23" s="4"/>
      <c r="F23" s="5">
        <f>'Datos Crudos'!I79</f>
        <v>35.82444943820223</v>
      </c>
      <c r="G23" s="16">
        <f>AVERAGE(F23:F26)</f>
        <v>19.391062561326009</v>
      </c>
    </row>
    <row r="24" spans="1:11" x14ac:dyDescent="0.25">
      <c r="B24" t="s">
        <v>109</v>
      </c>
      <c r="C24" s="5">
        <f>'Datos Crudos'!H80</f>
        <v>32.073738280829126</v>
      </c>
      <c r="F24" s="5">
        <f>'Datos Crudos'!I80</f>
        <v>8.7473831674988514</v>
      </c>
    </row>
    <row r="25" spans="1:11" x14ac:dyDescent="0.25">
      <c r="B25" t="s">
        <v>110</v>
      </c>
      <c r="C25" s="5">
        <f>'Datos Crudos'!H81</f>
        <v>43.786796958230632</v>
      </c>
      <c r="F25" s="5">
        <f>'Datos Crudos'!I81</f>
        <v>11.941853715881082</v>
      </c>
    </row>
    <row r="26" spans="1:11" x14ac:dyDescent="0.25">
      <c r="B26" t="s">
        <v>111</v>
      </c>
      <c r="C26" s="5">
        <f>'Datos Crudos'!H82</f>
        <v>77.185401053646885</v>
      </c>
      <c r="F26" s="5">
        <f>'Datos Crudos'!I82</f>
        <v>21.050563923721874</v>
      </c>
    </row>
    <row r="27" spans="1:11" x14ac:dyDescent="0.25">
      <c r="B27" t="s">
        <v>112</v>
      </c>
      <c r="C27" s="5">
        <f>'Datos Crudos'!H83</f>
        <v>42.039186272775368</v>
      </c>
      <c r="D27" s="16">
        <f>AVERAGE(C27:C30)</f>
        <v>43.623112871604043</v>
      </c>
      <c r="E27" s="4"/>
      <c r="F27" s="5">
        <f>'Datos Crudos'!I83</f>
        <v>11.465232619847828</v>
      </c>
      <c r="G27" s="16">
        <f>AVERAGE(F27:F30)</f>
        <v>11.89721260134656</v>
      </c>
    </row>
    <row r="28" spans="1:11" x14ac:dyDescent="0.25">
      <c r="B28" t="s">
        <v>113</v>
      </c>
      <c r="C28" s="5">
        <f>'Datos Crudos'!H84</f>
        <v>90.6479478678405</v>
      </c>
      <c r="F28" s="5">
        <f>'Datos Crudos'!I84</f>
        <v>24.722167600320137</v>
      </c>
    </row>
    <row r="29" spans="1:11" x14ac:dyDescent="0.25">
      <c r="B29" t="s">
        <v>114</v>
      </c>
      <c r="C29" s="5">
        <f>'Datos Crudos'!H85</f>
        <v>21.047486903581976</v>
      </c>
      <c r="F29" s="5">
        <f>'Datos Crudos'!I85</f>
        <v>5.7402237009769026</v>
      </c>
    </row>
    <row r="30" spans="1:11" x14ac:dyDescent="0.25">
      <c r="B30" t="s">
        <v>115</v>
      </c>
      <c r="C30" s="5">
        <f>'Datos Crudos'!H86</f>
        <v>20.757830442218346</v>
      </c>
      <c r="F30" s="5">
        <f>'Datos Crudos'!I86</f>
        <v>5.6612264842413671</v>
      </c>
    </row>
    <row r="31" spans="1:11" x14ac:dyDescent="0.25">
      <c r="B31" t="s">
        <v>116</v>
      </c>
      <c r="C31" s="5">
        <f>'Datos Crudos'!H87</f>
        <v>41.868749999999842</v>
      </c>
      <c r="D31" s="16">
        <f>C31</f>
        <v>41.868749999999842</v>
      </c>
      <c r="E31" s="4"/>
      <c r="F31" s="5">
        <f>'Datos Crudos'!I87</f>
        <v>11.418749999999958</v>
      </c>
      <c r="G31" s="16">
        <f>F31</f>
        <v>11.418749999999958</v>
      </c>
    </row>
    <row r="33" spans="1:7" x14ac:dyDescent="0.25">
      <c r="A33" t="s">
        <v>72</v>
      </c>
      <c r="B33" t="s">
        <v>117</v>
      </c>
      <c r="C33" s="5">
        <f>'Datos Crudos'!H88</f>
        <v>45.107910074937386</v>
      </c>
      <c r="D33" s="16">
        <f>AVERAGE(C33:C34)</f>
        <v>51.878839830095416</v>
      </c>
      <c r="E33" s="4"/>
      <c r="F33" s="5">
        <f>'Datos Crudos'!I88</f>
        <v>12.302157293164743</v>
      </c>
      <c r="G33" s="16">
        <f>AVERAGE(F33:F34)</f>
        <v>14.148774499116932</v>
      </c>
    </row>
    <row r="34" spans="1:7" x14ac:dyDescent="0.25">
      <c r="B34" t="s">
        <v>118</v>
      </c>
      <c r="C34" s="5">
        <f>'Datos Crudos'!H89</f>
        <v>58.649769585253445</v>
      </c>
      <c r="F34" s="5">
        <f>'Datos Crudos'!I89</f>
        <v>15.995391705069121</v>
      </c>
    </row>
    <row r="35" spans="1:7" x14ac:dyDescent="0.25">
      <c r="B35" t="s">
        <v>119</v>
      </c>
      <c r="C35" s="5">
        <f>'Datos Crudos'!H90</f>
        <v>30.305381165919357</v>
      </c>
      <c r="D35" s="16">
        <f>AVERAGE(C35:C38)</f>
        <v>27.682399195369161</v>
      </c>
      <c r="E35" s="4"/>
      <c r="F35" s="5">
        <f>'Datos Crudos'!I90</f>
        <v>8.265103954341642</v>
      </c>
      <c r="G35" s="16">
        <f>AVERAGE(F35:F38)</f>
        <v>7.5497452351006791</v>
      </c>
    </row>
    <row r="36" spans="1:7" x14ac:dyDescent="0.25">
      <c r="B36" t="s">
        <v>120</v>
      </c>
      <c r="C36" s="5">
        <f>'Datos Crudos'!H91</f>
        <v>30.185632553573321</v>
      </c>
      <c r="F36" s="5">
        <f>'Datos Crudos'!I91</f>
        <v>8.2324452418836316</v>
      </c>
    </row>
    <row r="37" spans="1:7" x14ac:dyDescent="0.25">
      <c r="B37" t="s">
        <v>121</v>
      </c>
      <c r="C37" s="5">
        <f>'Datos Crudos'!H92</f>
        <v>20.102172441797439</v>
      </c>
      <c r="F37" s="5">
        <f>'Datos Crudos'!I92</f>
        <v>5.482410665944756</v>
      </c>
    </row>
    <row r="38" spans="1:7" x14ac:dyDescent="0.25">
      <c r="B38" t="s">
        <v>122</v>
      </c>
      <c r="C38" s="5">
        <f>'Datos Crudos'!H93</f>
        <v>30.136410620186528</v>
      </c>
      <c r="F38" s="5">
        <f>'Datos Crudos'!I93</f>
        <v>8.2190210782326893</v>
      </c>
    </row>
    <row r="40" spans="1:7" x14ac:dyDescent="0.25">
      <c r="A40" t="s">
        <v>182</v>
      </c>
      <c r="B40" t="s">
        <v>135</v>
      </c>
      <c r="C40" s="5">
        <f>'Datos Crudos'!H108</f>
        <v>51.848351226993856</v>
      </c>
      <c r="D40" s="16">
        <f>AVERAGE(C40:C42)</f>
        <v>69.398965054908516</v>
      </c>
      <c r="E40" s="4"/>
      <c r="F40" s="5">
        <f>'Datos Crudos'!I108</f>
        <v>11.312367540434984</v>
      </c>
      <c r="G40" s="16">
        <f>AVERAGE(F40:F42)</f>
        <v>16.089529186646303</v>
      </c>
    </row>
    <row r="41" spans="1:7" x14ac:dyDescent="0.25">
      <c r="B41" t="s">
        <v>136</v>
      </c>
      <c r="C41" s="5">
        <f>'Datos Crudos'!H109</f>
        <v>93.882362221287551</v>
      </c>
      <c r="F41" s="5">
        <f>'Datos Crudos'!I109</f>
        <v>22.759360538493922</v>
      </c>
    </row>
    <row r="42" spans="1:7" x14ac:dyDescent="0.25">
      <c r="B42" t="s">
        <v>137</v>
      </c>
      <c r="C42" s="5">
        <f>'Datos Crudos'!H110</f>
        <v>62.466181716444162</v>
      </c>
      <c r="F42" s="5">
        <f>'Datos Crudos'!I110</f>
        <v>14.196859481010003</v>
      </c>
    </row>
    <row r="43" spans="1:7" x14ac:dyDescent="0.25">
      <c r="B43" t="s">
        <v>138</v>
      </c>
      <c r="C43" s="5">
        <f>'Datos Crudos'!H111</f>
        <v>61.732713381961638</v>
      </c>
      <c r="D43" s="16">
        <f>AVERAGE(C43:C45)</f>
        <v>44.664920606725282</v>
      </c>
      <c r="E43" s="4"/>
      <c r="F43" s="5">
        <f>'Datos Crudos'!I111</f>
        <v>14.030162132263976</v>
      </c>
      <c r="G43" s="16">
        <f>AVERAGE(F43:F45)</f>
        <v>9.3698409709237342</v>
      </c>
    </row>
    <row r="44" spans="1:7" x14ac:dyDescent="0.25">
      <c r="B44" t="s">
        <v>139</v>
      </c>
      <c r="C44" s="5">
        <f>'Datos Crudos'!H112</f>
        <v>30.86656160160722</v>
      </c>
      <c r="F44" s="5">
        <f>'Datos Crudos'!I112</f>
        <v>5.6121021093830983</v>
      </c>
    </row>
    <row r="45" spans="1:7" x14ac:dyDescent="0.25">
      <c r="B45" t="s">
        <v>140</v>
      </c>
      <c r="C45" s="5">
        <f>'Datos Crudos'!H113</f>
        <v>41.395486836606985</v>
      </c>
      <c r="F45" s="5">
        <f>'Datos Crudos'!I113</f>
        <v>8.4672586711241298</v>
      </c>
    </row>
    <row r="46" spans="1:7" x14ac:dyDescent="0.25">
      <c r="B46" t="s">
        <v>141</v>
      </c>
      <c r="C46" s="5">
        <f>'Datos Crudos'!H114</f>
        <v>30.836508375064831</v>
      </c>
      <c r="D46" s="16">
        <f>C46</f>
        <v>30.836508375064831</v>
      </c>
      <c r="E46" s="4"/>
      <c r="F46" s="5">
        <f>'Datos Crudos'!I114</f>
        <v>5.606637886375391</v>
      </c>
      <c r="G46" s="16">
        <f>F46</f>
        <v>5.606637886375391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B36" zoomScale="80" zoomScaleNormal="80" workbookViewId="0">
      <selection activeCell="C1" sqref="C1:G2"/>
    </sheetView>
  </sheetViews>
  <sheetFormatPr baseColWidth="10" defaultRowHeight="15" x14ac:dyDescent="0.25"/>
  <cols>
    <col min="2" max="2" width="13.42578125" bestFit="1" customWidth="1"/>
    <col min="3" max="3" width="15" style="3" bestFit="1" customWidth="1"/>
    <col min="4" max="4" width="15" style="9" bestFit="1" customWidth="1"/>
    <col min="5" max="5" width="13.85546875" customWidth="1"/>
    <col min="6" max="6" width="15.7109375" style="3" customWidth="1"/>
    <col min="7" max="7" width="14.42578125" style="9" customWidth="1"/>
    <col min="10" max="10" width="11.7109375" customWidth="1"/>
    <col min="11" max="11" width="13.140625" customWidth="1"/>
    <col min="12" max="12" width="12.42578125" bestFit="1" customWidth="1"/>
  </cols>
  <sheetData>
    <row r="1" spans="1:12" ht="45" x14ac:dyDescent="0.25">
      <c r="A1" s="6" t="s">
        <v>56</v>
      </c>
      <c r="B1" s="6" t="s">
        <v>58</v>
      </c>
      <c r="C1" s="15" t="s">
        <v>370</v>
      </c>
      <c r="D1" s="8" t="s">
        <v>369</v>
      </c>
      <c r="E1" s="1"/>
      <c r="F1" s="15" t="s">
        <v>371</v>
      </c>
      <c r="G1" s="8" t="s">
        <v>369</v>
      </c>
    </row>
    <row r="2" spans="1:12" ht="30" x14ac:dyDescent="0.25">
      <c r="C2" s="15" t="s">
        <v>3</v>
      </c>
      <c r="D2" s="8" t="s">
        <v>3</v>
      </c>
      <c r="E2" s="1"/>
      <c r="F2" s="15" t="s">
        <v>3</v>
      </c>
      <c r="G2" s="8" t="s">
        <v>3</v>
      </c>
      <c r="J2" s="11" t="s">
        <v>62</v>
      </c>
      <c r="K2" s="11" t="s">
        <v>58</v>
      </c>
      <c r="L2" s="18" t="s">
        <v>3</v>
      </c>
    </row>
    <row r="3" spans="1:12" x14ac:dyDescent="0.25">
      <c r="A3" t="s">
        <v>57</v>
      </c>
      <c r="B3" t="s">
        <v>6</v>
      </c>
      <c r="C3" s="17">
        <f>'Datos Crudos'!H7</f>
        <v>56.700535909564906</v>
      </c>
      <c r="D3" s="16">
        <f>AVERAGE(C3:C6)</f>
        <v>82.886730015853416</v>
      </c>
      <c r="E3" s="4"/>
      <c r="F3" s="17">
        <f>'Datos Crudos'!I7</f>
        <v>15.46378252079043</v>
      </c>
      <c r="G3" s="16">
        <f>AVERAGE(F3:F6)</f>
        <v>22.605471822505478</v>
      </c>
      <c r="J3" s="11" t="s">
        <v>57</v>
      </c>
      <c r="K3" s="11" t="s">
        <v>63</v>
      </c>
      <c r="L3" s="13">
        <f>G3</f>
        <v>22.605471822505478</v>
      </c>
    </row>
    <row r="4" spans="1:12" x14ac:dyDescent="0.25">
      <c r="B4" t="s">
        <v>9</v>
      </c>
      <c r="C4" s="5">
        <f>'Datos Crudos'!H10</f>
        <v>171.05123504505957</v>
      </c>
      <c r="F4" s="5">
        <f>'Datos Crudos'!I10</f>
        <v>46.650336830470792</v>
      </c>
      <c r="J4" s="11"/>
      <c r="K4" s="14" t="s">
        <v>64</v>
      </c>
      <c r="L4" s="13">
        <f>G7</f>
        <v>29.796112554712426</v>
      </c>
    </row>
    <row r="5" spans="1:12" x14ac:dyDescent="0.25">
      <c r="B5" t="s">
        <v>11</v>
      </c>
      <c r="C5" s="5">
        <f>'Datos Crudos'!H12</f>
        <v>56.559833398351103</v>
      </c>
      <c r="F5" s="5">
        <f>'Datos Crudos'!I12</f>
        <v>15.42540910864121</v>
      </c>
      <c r="J5" s="11"/>
      <c r="K5" s="14" t="s">
        <v>65</v>
      </c>
      <c r="L5" s="13">
        <f>G11</f>
        <v>24.256582488709324</v>
      </c>
    </row>
    <row r="6" spans="1:12" x14ac:dyDescent="0.25">
      <c r="B6" t="s">
        <v>14</v>
      </c>
      <c r="C6" s="5">
        <f>'Datos Crudos'!H15</f>
        <v>47.235315710438122</v>
      </c>
      <c r="F6" s="5">
        <f>'Datos Crudos'!I15</f>
        <v>12.882358830119486</v>
      </c>
      <c r="J6" s="11" t="s">
        <v>66</v>
      </c>
      <c r="K6" s="11" t="s">
        <v>67</v>
      </c>
      <c r="L6" s="13">
        <f>G15</f>
        <v>15.568566897213184</v>
      </c>
    </row>
    <row r="7" spans="1:12" x14ac:dyDescent="0.25">
      <c r="B7" t="s">
        <v>7</v>
      </c>
      <c r="C7" s="5">
        <f>'Datos Crudos'!H8</f>
        <v>111.88631270419285</v>
      </c>
      <c r="D7" s="16">
        <f>AVERAGE(C7:C10)</f>
        <v>109.25241270061224</v>
      </c>
      <c r="E7" s="4"/>
      <c r="F7" s="5">
        <f>'Datos Crudos'!I8</f>
        <v>30.514448919325325</v>
      </c>
      <c r="G7" s="16">
        <f>AVERAGE(F7:F10)</f>
        <v>29.796112554712426</v>
      </c>
      <c r="J7" s="11"/>
      <c r="K7" s="14" t="s">
        <v>68</v>
      </c>
      <c r="L7" s="13">
        <f>G19</f>
        <v>29.607657480178453</v>
      </c>
    </row>
    <row r="8" spans="1:12" x14ac:dyDescent="0.25">
      <c r="B8" t="s">
        <v>10</v>
      </c>
      <c r="C8" s="5">
        <f>'Datos Crudos'!H11</f>
        <v>143.50618091642696</v>
      </c>
      <c r="F8" s="5">
        <f>'Datos Crudos'!I11</f>
        <v>39.138049340843722</v>
      </c>
      <c r="J8" s="11" t="s">
        <v>60</v>
      </c>
      <c r="K8" s="11" t="s">
        <v>63</v>
      </c>
      <c r="L8" s="13">
        <f>G24</f>
        <v>39.833890274077973</v>
      </c>
    </row>
    <row r="9" spans="1:12" x14ac:dyDescent="0.25">
      <c r="B9" t="s">
        <v>12</v>
      </c>
      <c r="C9" s="5">
        <f>'Datos Crudos'!H13</f>
        <v>99.293492359194261</v>
      </c>
      <c r="F9" s="5">
        <f>'Datos Crudos'!I13</f>
        <v>27.080043370689346</v>
      </c>
      <c r="J9" s="11"/>
      <c r="K9" s="14" t="s">
        <v>69</v>
      </c>
      <c r="L9" s="13">
        <f>G28</f>
        <v>9.1067313925841127</v>
      </c>
    </row>
    <row r="10" spans="1:12" x14ac:dyDescent="0.25">
      <c r="B10" t="s">
        <v>15</v>
      </c>
      <c r="C10" s="5">
        <f>'Datos Crudos'!H16</f>
        <v>82.323664822634882</v>
      </c>
      <c r="F10" s="5">
        <f>'Datos Crudos'!I16</f>
        <v>22.45190858799133</v>
      </c>
      <c r="J10" s="11"/>
      <c r="K10" s="14" t="s">
        <v>70</v>
      </c>
      <c r="L10" s="13">
        <f>G32</f>
        <v>6.5910856622489886</v>
      </c>
    </row>
    <row r="11" spans="1:12" x14ac:dyDescent="0.25">
      <c r="B11" t="s">
        <v>8</v>
      </c>
      <c r="C11" s="5">
        <f>'Datos Crudos'!H9</f>
        <v>95.348231930559663</v>
      </c>
      <c r="D11" s="16">
        <f>AVERAGE(C11:C13)</f>
        <v>88.940802458600842</v>
      </c>
      <c r="E11" s="4"/>
      <c r="F11" s="5">
        <f>'Datos Crudos'!I9</f>
        <v>26.004063253788999</v>
      </c>
      <c r="G11" s="16">
        <f>AVERAGE(F11:F13)</f>
        <v>24.256582488709324</v>
      </c>
      <c r="J11" s="11" t="s">
        <v>61</v>
      </c>
      <c r="K11" s="11" t="s">
        <v>63</v>
      </c>
      <c r="L11" s="13">
        <f>G37</f>
        <v>39.009508085332378</v>
      </c>
    </row>
    <row r="12" spans="1:12" x14ac:dyDescent="0.25">
      <c r="B12" t="s">
        <v>13</v>
      </c>
      <c r="C12" s="5">
        <f>'Datos Crudos'!H14</f>
        <v>89.794190232526631</v>
      </c>
      <c r="F12" s="5">
        <f>'Datos Crudos'!I14</f>
        <v>24.489324608870898</v>
      </c>
      <c r="J12" s="11"/>
      <c r="K12" s="14" t="s">
        <v>71</v>
      </c>
      <c r="L12" s="13">
        <f>G41</f>
        <v>4.4705088844951426</v>
      </c>
    </row>
    <row r="13" spans="1:12" x14ac:dyDescent="0.25">
      <c r="B13" t="s">
        <v>16</v>
      </c>
      <c r="C13" s="5">
        <f>'Datos Crudos'!H17</f>
        <v>81.679985212716232</v>
      </c>
      <c r="F13" s="5">
        <f>'Datos Crudos'!I17</f>
        <v>22.276359603468062</v>
      </c>
      <c r="J13" s="11" t="s">
        <v>72</v>
      </c>
      <c r="K13" s="11" t="s">
        <v>73</v>
      </c>
      <c r="L13" s="13">
        <f>G46</f>
        <v>3.9989671927986277</v>
      </c>
    </row>
    <row r="14" spans="1:12" x14ac:dyDescent="0.25">
      <c r="J14" s="11"/>
      <c r="K14" s="14" t="s">
        <v>74</v>
      </c>
      <c r="L14" s="13">
        <f>G50</f>
        <v>8.2159665688925241</v>
      </c>
    </row>
    <row r="15" spans="1:12" x14ac:dyDescent="0.25">
      <c r="A15" t="s">
        <v>59</v>
      </c>
      <c r="B15" t="s">
        <v>24</v>
      </c>
      <c r="C15" s="5">
        <f>'Datos Crudos'!H18</f>
        <v>23.336146848442976</v>
      </c>
      <c r="D15" s="16">
        <f>AVERAGE(C15:C18)</f>
        <v>57.084745289781679</v>
      </c>
      <c r="E15" s="4"/>
      <c r="F15" s="5">
        <f>'Datos Crudos'!I18</f>
        <v>6.3644036859389939</v>
      </c>
      <c r="G15" s="16">
        <f>AVERAGE(F15:F18)</f>
        <v>15.568566897213184</v>
      </c>
      <c r="J15" s="11" t="s">
        <v>182</v>
      </c>
      <c r="K15" s="11" t="s">
        <v>67</v>
      </c>
      <c r="L15" s="13">
        <f>G55</f>
        <v>27.297176502838685</v>
      </c>
    </row>
    <row r="16" spans="1:12" x14ac:dyDescent="0.25">
      <c r="B16" t="s">
        <v>18</v>
      </c>
      <c r="C16" s="5">
        <f>'Datos Crudos'!H20</f>
        <v>70.280281230304368</v>
      </c>
      <c r="F16" s="5">
        <f>'Datos Crudos'!I20</f>
        <v>19.167349426446645</v>
      </c>
      <c r="J16" s="11"/>
      <c r="K16" s="14" t="s">
        <v>183</v>
      </c>
      <c r="L16" s="13">
        <f>G58</f>
        <v>15.385854337974884</v>
      </c>
    </row>
    <row r="17" spans="1:12" x14ac:dyDescent="0.25">
      <c r="B17" t="s">
        <v>20</v>
      </c>
      <c r="C17" s="5">
        <f>'Datos Crudos'!H22</f>
        <v>11.80592933690254</v>
      </c>
      <c r="F17" s="5">
        <f>'Datos Crudos'!I22</f>
        <v>3.2197989100643292</v>
      </c>
      <c r="J17" s="11"/>
      <c r="K17" s="14" t="s">
        <v>184</v>
      </c>
      <c r="L17" s="13">
        <f>G61</f>
        <v>10.020487120104933</v>
      </c>
    </row>
    <row r="18" spans="1:12" x14ac:dyDescent="0.25">
      <c r="B18" t="s">
        <v>22</v>
      </c>
      <c r="C18" s="5">
        <f>'Datos Crudos'!H24</f>
        <v>122.91662374347682</v>
      </c>
      <c r="F18" s="5">
        <f>'Datos Crudos'!I24</f>
        <v>33.522715566402773</v>
      </c>
    </row>
    <row r="19" spans="1:12" x14ac:dyDescent="0.25">
      <c r="B19" t="s">
        <v>17</v>
      </c>
      <c r="C19" s="5">
        <f>'Datos Crudos'!H19</f>
        <v>70.157023959622961</v>
      </c>
      <c r="D19" s="16">
        <f>AVERAGE(C19:C22)</f>
        <v>108.56141076065434</v>
      </c>
      <c r="E19" s="4"/>
      <c r="F19" s="5">
        <f>'Datos Crudos'!I19</f>
        <v>19.133733807169897</v>
      </c>
      <c r="G19" s="16">
        <f>AVERAGE(F19:F22)</f>
        <v>29.607657480178453</v>
      </c>
    </row>
    <row r="20" spans="1:12" x14ac:dyDescent="0.25">
      <c r="B20" t="s">
        <v>19</v>
      </c>
      <c r="C20" s="5">
        <f>'Datos Crudos'!H21</f>
        <v>96.405672975187557</v>
      </c>
      <c r="F20" s="5">
        <f>'Datos Crudos'!I21</f>
        <v>26.29245626596024</v>
      </c>
    </row>
    <row r="21" spans="1:12" x14ac:dyDescent="0.25">
      <c r="B21" t="s">
        <v>21</v>
      </c>
      <c r="C21" s="5">
        <f>'Datos Crudos'!H23</f>
        <v>121.14619667049611</v>
      </c>
      <c r="F21" s="5">
        <f>'Datos Crudos'!I23</f>
        <v>33.039871819226214</v>
      </c>
    </row>
    <row r="22" spans="1:12" x14ac:dyDescent="0.25">
      <c r="B22" t="s">
        <v>23</v>
      </c>
      <c r="C22" s="5">
        <f>'Datos Crudos'!H25</f>
        <v>146.53674943731073</v>
      </c>
      <c r="F22" s="5">
        <f>'Datos Crudos'!I25</f>
        <v>39.964568028357469</v>
      </c>
    </row>
    <row r="24" spans="1:12" x14ac:dyDescent="0.25">
      <c r="A24" t="s">
        <v>60</v>
      </c>
      <c r="B24" t="s">
        <v>32</v>
      </c>
      <c r="C24" s="5">
        <f>'Datos Crudos'!H28</f>
        <v>132.84040871368484</v>
      </c>
      <c r="D24" s="16">
        <f>AVERAGE(C24:C27)</f>
        <v>146.05759767161925</v>
      </c>
      <c r="E24" s="4"/>
      <c r="F24" s="5">
        <f>'Datos Crudos'!I28</f>
        <v>36.229202376459504</v>
      </c>
      <c r="G24" s="16">
        <f>AVERAGE(F24:F27)</f>
        <v>39.833890274077973</v>
      </c>
    </row>
    <row r="25" spans="1:12" x14ac:dyDescent="0.25">
      <c r="B25" t="s">
        <v>35</v>
      </c>
      <c r="C25" s="5">
        <f>'Datos Crudos'!H31</f>
        <v>174.47655973632496</v>
      </c>
      <c r="F25" s="5">
        <f>'Datos Crudos'!I31</f>
        <v>47.584516291724995</v>
      </c>
    </row>
    <row r="26" spans="1:12" x14ac:dyDescent="0.25">
      <c r="B26" t="s">
        <v>38</v>
      </c>
      <c r="C26" s="5">
        <f>'Datos Crudos'!H34</f>
        <v>111.85308779771746</v>
      </c>
      <c r="F26" s="5">
        <f>'Datos Crudos'!I34</f>
        <v>30.505387581195674</v>
      </c>
    </row>
    <row r="27" spans="1:12" x14ac:dyDescent="0.25">
      <c r="B27" t="s">
        <v>41</v>
      </c>
      <c r="C27" s="5">
        <f>'Datos Crudos'!H37</f>
        <v>165.06033443874969</v>
      </c>
      <c r="F27" s="5">
        <f>'Datos Crudos'!I37</f>
        <v>45.016454846931737</v>
      </c>
    </row>
    <row r="28" spans="1:12" x14ac:dyDescent="0.25">
      <c r="B28" t="s">
        <v>33</v>
      </c>
      <c r="C28" s="5">
        <f>'Datos Crudos'!H29</f>
        <v>39.039000856347855</v>
      </c>
      <c r="D28" s="16">
        <f>AVERAGE(C28:C31)</f>
        <v>33.391348439475088</v>
      </c>
      <c r="E28" s="4"/>
      <c r="F28" s="5">
        <f>'Datos Crudos'!I29</f>
        <v>10.647000233549415</v>
      </c>
      <c r="G28" s="16">
        <f>AVERAGE(F28:F31)</f>
        <v>9.1067313925841127</v>
      </c>
    </row>
    <row r="29" spans="1:12" x14ac:dyDescent="0.25">
      <c r="B29" t="s">
        <v>36</v>
      </c>
      <c r="C29" s="5">
        <f>'Datos Crudos'!H32</f>
        <v>43.931688438637138</v>
      </c>
      <c r="F29" s="5">
        <f>'Datos Crudos'!I32</f>
        <v>11.981369574173764</v>
      </c>
    </row>
    <row r="30" spans="1:12" x14ac:dyDescent="0.25">
      <c r="B30" t="s">
        <v>39</v>
      </c>
      <c r="C30" s="5">
        <f>'Datos Crudos'!H35</f>
        <v>37.998349657913124</v>
      </c>
      <c r="F30" s="5">
        <f>'Datos Crudos'!I35</f>
        <v>10.363186270339943</v>
      </c>
    </row>
    <row r="31" spans="1:12" x14ac:dyDescent="0.25">
      <c r="B31" t="s">
        <v>42</v>
      </c>
      <c r="C31" s="5">
        <f>'Datos Crudos'!H38</f>
        <v>12.596354805002226</v>
      </c>
      <c r="F31" s="5">
        <f>'Datos Crudos'!I38</f>
        <v>3.4353694922733347</v>
      </c>
    </row>
    <row r="32" spans="1:12" x14ac:dyDescent="0.25">
      <c r="B32" t="s">
        <v>34</v>
      </c>
      <c r="C32" s="5">
        <f>'Datos Crudos'!H30</f>
        <v>22.459830534656966</v>
      </c>
      <c r="D32" s="16">
        <f>AVERAGE(C32:C35)</f>
        <v>24.16731409491296</v>
      </c>
      <c r="E32" s="4"/>
      <c r="F32" s="5">
        <f>'Datos Crudos'!I30</f>
        <v>6.1254083276337186</v>
      </c>
      <c r="G32" s="16">
        <f>AVERAGE(F32:F35)</f>
        <v>6.5910856622489886</v>
      </c>
    </row>
    <row r="33" spans="1:7" x14ac:dyDescent="0.25">
      <c r="B33" t="s">
        <v>37</v>
      </c>
      <c r="C33" s="5">
        <f>'Datos Crudos'!H33</f>
        <v>12.175310847487928</v>
      </c>
      <c r="F33" s="5">
        <f>'Datos Crudos'!I33</f>
        <v>3.3205393220421628</v>
      </c>
    </row>
    <row r="34" spans="1:7" x14ac:dyDescent="0.25">
      <c r="B34" t="s">
        <v>40</v>
      </c>
      <c r="C34" s="5">
        <f>'Datos Crudos'!H36</f>
        <v>37.49431897633869</v>
      </c>
      <c r="F34" s="5">
        <f>'Datos Crudos'!I36</f>
        <v>10.225723357183277</v>
      </c>
    </row>
    <row r="35" spans="1:7" x14ac:dyDescent="0.25">
      <c r="B35" t="s">
        <v>43</v>
      </c>
      <c r="C35" s="5">
        <f>'Datos Crudos'!H39</f>
        <v>24.539796021168257</v>
      </c>
      <c r="F35" s="5">
        <f>'Datos Crudos'!I39</f>
        <v>6.6926716421367987</v>
      </c>
    </row>
    <row r="37" spans="1:7" x14ac:dyDescent="0.25">
      <c r="A37" t="s">
        <v>61</v>
      </c>
      <c r="B37" t="s">
        <v>44</v>
      </c>
      <c r="C37" s="5">
        <f>'Datos Crudos'!H40</f>
        <v>134.1406849342857</v>
      </c>
      <c r="D37" s="16">
        <f>AVERAGE(C37:C40)</f>
        <v>143.03486297955206</v>
      </c>
      <c r="E37" s="4"/>
      <c r="F37" s="5">
        <f>'Datos Crudos'!I40</f>
        <v>36.583823163896099</v>
      </c>
      <c r="G37" s="16">
        <f>AVERAGE(F37:F40)</f>
        <v>39.009508085332378</v>
      </c>
    </row>
    <row r="38" spans="1:7" x14ac:dyDescent="0.25">
      <c r="B38" t="s">
        <v>46</v>
      </c>
      <c r="C38" s="5">
        <f>'Datos Crudos'!H42</f>
        <v>140.80430239279565</v>
      </c>
      <c r="F38" s="5">
        <f>'Datos Crudos'!I42</f>
        <v>38.401173379853354</v>
      </c>
    </row>
    <row r="39" spans="1:7" x14ac:dyDescent="0.25">
      <c r="B39" t="s">
        <v>48</v>
      </c>
      <c r="C39" s="5">
        <f>'Datos Crudos'!H44</f>
        <v>163.91897217016356</v>
      </c>
      <c r="F39" s="5">
        <f>'Datos Crudos'!I44</f>
        <v>44.705174228226426</v>
      </c>
    </row>
    <row r="40" spans="1:7" x14ac:dyDescent="0.25">
      <c r="B40" t="s">
        <v>50</v>
      </c>
      <c r="C40" s="5">
        <f>'Datos Crudos'!H46</f>
        <v>133.27549242096336</v>
      </c>
      <c r="F40" s="5">
        <f>'Datos Crudos'!I46</f>
        <v>36.347861569353647</v>
      </c>
    </row>
    <row r="41" spans="1:7" x14ac:dyDescent="0.25">
      <c r="B41" t="s">
        <v>45</v>
      </c>
      <c r="C41" s="5">
        <f>'Datos Crudos'!H41</f>
        <v>22.004555307135821</v>
      </c>
      <c r="D41" s="16">
        <f>AVERAGE(C41:C44)</f>
        <v>16.391865909815522</v>
      </c>
      <c r="E41" s="4"/>
      <c r="F41" s="5">
        <f>'Datos Crudos'!I41</f>
        <v>6.0012423564915878</v>
      </c>
      <c r="G41" s="16">
        <f>AVERAGE(F41:F44)</f>
        <v>4.4705088844951426</v>
      </c>
    </row>
    <row r="42" spans="1:7" x14ac:dyDescent="0.25">
      <c r="B42" t="s">
        <v>47</v>
      </c>
      <c r="C42" s="5">
        <f>'Datos Crudos'!H43</f>
        <v>10.942770364755333</v>
      </c>
      <c r="F42" s="5">
        <f>'Datos Crudos'!I43</f>
        <v>2.9843919176605453</v>
      </c>
    </row>
    <row r="43" spans="1:7" x14ac:dyDescent="0.25">
      <c r="B43" t="s">
        <v>49</v>
      </c>
      <c r="C43" s="5">
        <f>'Datos Crudos'!H45</f>
        <v>11.011707579441111</v>
      </c>
      <c r="F43" s="5">
        <f>'Datos Crudos'!I45</f>
        <v>3.0031929762112122</v>
      </c>
    </row>
    <row r="44" spans="1:7" x14ac:dyDescent="0.25">
      <c r="B44" t="s">
        <v>51</v>
      </c>
      <c r="C44" s="5">
        <f>'Datos Crudos'!H47</f>
        <v>21.608430387929833</v>
      </c>
      <c r="F44" s="5">
        <f>'Datos Crudos'!I47</f>
        <v>5.8932082876172274</v>
      </c>
    </row>
    <row r="46" spans="1:7" x14ac:dyDescent="0.25">
      <c r="A46" t="s">
        <v>72</v>
      </c>
      <c r="B46" t="s">
        <v>75</v>
      </c>
      <c r="C46" s="5">
        <f>'Datos Crudos'!H52</f>
        <v>23.425122465951194</v>
      </c>
      <c r="D46" s="16">
        <f>AVERAGE(C46:C49)</f>
        <v>14.662879706928301</v>
      </c>
      <c r="E46" s="4"/>
      <c r="F46" s="5">
        <f>'Datos Crudos'!I52</f>
        <v>6.3886697634412357</v>
      </c>
      <c r="G46" s="16">
        <f>AVERAGE(F46:F49)</f>
        <v>3.9989671927986277</v>
      </c>
    </row>
    <row r="47" spans="1:7" x14ac:dyDescent="0.25">
      <c r="B47" t="s">
        <v>77</v>
      </c>
      <c r="C47" s="5">
        <f>'Datos Crudos'!H54</f>
        <v>11.711672697915422</v>
      </c>
      <c r="F47" s="5">
        <f>'Datos Crudos'!I54</f>
        <v>3.1940925539769336</v>
      </c>
    </row>
    <row r="48" spans="1:7" x14ac:dyDescent="0.25">
      <c r="B48" t="s">
        <v>79</v>
      </c>
      <c r="C48" s="5">
        <f>'Datos Crudos'!H56</f>
        <v>11.753183314720339</v>
      </c>
      <c r="F48" s="5">
        <f>'Datos Crudos'!I56</f>
        <v>3.2054136312873656</v>
      </c>
    </row>
    <row r="49" spans="1:7" x14ac:dyDescent="0.25">
      <c r="B49" t="s">
        <v>81</v>
      </c>
      <c r="C49" s="5">
        <f>'Datos Crudos'!H58</f>
        <v>11.761540349126246</v>
      </c>
      <c r="F49" s="5">
        <f>'Datos Crudos'!I58</f>
        <v>3.2076928224889767</v>
      </c>
    </row>
    <row r="50" spans="1:7" x14ac:dyDescent="0.25">
      <c r="B50" t="s">
        <v>76</v>
      </c>
      <c r="C50" s="5">
        <f>'Datos Crudos'!H53</f>
        <v>30.243622469866377</v>
      </c>
      <c r="D50" s="16">
        <f>AVERAGE(C50:C53)</f>
        <v>30.125210752605923</v>
      </c>
      <c r="E50" s="4"/>
      <c r="F50" s="5">
        <f>'Datos Crudos'!I53</f>
        <v>8.2482606735999209</v>
      </c>
      <c r="G50" s="16">
        <f>AVERAGE(F50:F53)</f>
        <v>8.2159665688925241</v>
      </c>
    </row>
    <row r="51" spans="1:7" x14ac:dyDescent="0.25">
      <c r="B51" t="s">
        <v>78</v>
      </c>
      <c r="C51" s="5">
        <f>'Datos Crudos'!H55</f>
        <v>30.08308142016892</v>
      </c>
      <c r="F51" s="5">
        <f>'Datos Crudos'!I55</f>
        <v>8.204476750955159</v>
      </c>
    </row>
    <row r="52" spans="1:7" x14ac:dyDescent="0.25">
      <c r="B52" t="s">
        <v>80</v>
      </c>
      <c r="C52" s="5">
        <f>'Datos Crudos'!H57</f>
        <v>30.049261898995365</v>
      </c>
      <c r="F52" s="5">
        <f>'Datos Crudos'!I57</f>
        <v>8.1952532451805524</v>
      </c>
    </row>
    <row r="53" spans="1:7" x14ac:dyDescent="0.25">
      <c r="B53" t="s">
        <v>82</v>
      </c>
      <c r="C53" s="5">
        <f>'Datos Crudos'!H59</f>
        <v>30.124877221393032</v>
      </c>
      <c r="F53" s="5">
        <f>'Datos Crudos'!I59</f>
        <v>8.2158756058344622</v>
      </c>
    </row>
    <row r="55" spans="1:7" x14ac:dyDescent="0.25">
      <c r="A55" t="s">
        <v>182</v>
      </c>
      <c r="B55" t="s">
        <v>125</v>
      </c>
      <c r="C55" s="5">
        <f>'Datos Crudos'!H98</f>
        <v>157.94614041745757</v>
      </c>
      <c r="D55" s="16">
        <f>AVERAGE(C55:C57)</f>
        <v>111.14982408661955</v>
      </c>
      <c r="E55" s="4"/>
      <c r="F55" s="5">
        <f>'Datos Crudos'!I98</f>
        <v>39.999347248576875</v>
      </c>
      <c r="G55" s="16">
        <f>AVERAGE(F55:F57)</f>
        <v>27.297176502838685</v>
      </c>
    </row>
    <row r="56" spans="1:7" x14ac:dyDescent="0.25">
      <c r="B56" t="s">
        <v>126</v>
      </c>
      <c r="C56" s="5">
        <f>'Datos Crudos'!H99</f>
        <v>54.484972727605516</v>
      </c>
      <c r="F56" s="5">
        <f>'Datos Crudos'!I99</f>
        <v>11.887630413295707</v>
      </c>
    </row>
    <row r="57" spans="1:7" x14ac:dyDescent="0.25">
      <c r="B57" t="s">
        <v>127</v>
      </c>
      <c r="C57" s="5">
        <f>'Datos Crudos'!H100</f>
        <v>121.01835911479553</v>
      </c>
      <c r="F57" s="5">
        <f>'Datos Crudos'!I100</f>
        <v>30.00455184664348</v>
      </c>
    </row>
    <row r="58" spans="1:7" x14ac:dyDescent="0.25">
      <c r="B58" t="s">
        <v>128</v>
      </c>
      <c r="C58" s="5">
        <f>'Datos Crudos'!H101</f>
        <v>95.616875981161897</v>
      </c>
      <c r="D58" s="16">
        <f>AVERAGE(C58:C60)</f>
        <v>66.985254544460858</v>
      </c>
      <c r="E58" s="4"/>
      <c r="F58" s="5">
        <f>'Datos Crudos'!I101</f>
        <v>23.179848722705884</v>
      </c>
      <c r="G58" s="16">
        <f>AVERAGE(F58:F60)</f>
        <v>15.385854337974884</v>
      </c>
    </row>
    <row r="59" spans="1:7" x14ac:dyDescent="0.25">
      <c r="B59" t="s">
        <v>129</v>
      </c>
      <c r="C59" s="5">
        <f>'Datos Crudos'!H102</f>
        <v>42.369447708578377</v>
      </c>
      <c r="F59" s="5">
        <f>'Datos Crudos'!I102</f>
        <v>8.6664779403910046</v>
      </c>
    </row>
    <row r="60" spans="1:7" x14ac:dyDescent="0.25">
      <c r="B60" t="s">
        <v>130</v>
      </c>
      <c r="C60" s="5">
        <f>'Datos Crudos'!H103</f>
        <v>62.969439943642293</v>
      </c>
      <c r="F60" s="5">
        <f>'Datos Crudos'!I103</f>
        <v>14.311236350827761</v>
      </c>
    </row>
    <row r="61" spans="1:7" x14ac:dyDescent="0.25">
      <c r="B61" t="s">
        <v>131</v>
      </c>
      <c r="C61" s="5">
        <f>'Datos Crudos'!H104</f>
        <v>52.358752685142775</v>
      </c>
      <c r="D61" s="16">
        <f>AVERAGE(C61:C64)</f>
        <v>47.240622725134173</v>
      </c>
      <c r="E61" s="4"/>
      <c r="F61" s="5">
        <f>'Datos Crudos'!I104</f>
        <v>11.423727858576566</v>
      </c>
      <c r="G61" s="16">
        <f>AVERAGE(F61:F64)</f>
        <v>10.020487120104933</v>
      </c>
    </row>
    <row r="62" spans="1:7" x14ac:dyDescent="0.25">
      <c r="B62" t="s">
        <v>132</v>
      </c>
      <c r="C62" s="5">
        <f>'Datos Crudos'!H105</f>
        <v>41.97820643932738</v>
      </c>
      <c r="F62" s="5">
        <f>'Datos Crudos'!I105</f>
        <v>8.5864513171351184</v>
      </c>
    </row>
    <row r="63" spans="1:7" x14ac:dyDescent="0.25">
      <c r="B63" t="s">
        <v>133</v>
      </c>
      <c r="C63" s="5">
        <f>'Datos Crudos'!H106</f>
        <v>52.54677237093015</v>
      </c>
      <c r="F63" s="5">
        <f>'Datos Crudos'!I106</f>
        <v>11.464750335475628</v>
      </c>
    </row>
    <row r="64" spans="1:7" x14ac:dyDescent="0.25">
      <c r="B64" t="s">
        <v>134</v>
      </c>
      <c r="C64" s="5">
        <f>'Datos Crudos'!H107</f>
        <v>42.07875940513641</v>
      </c>
      <c r="F64" s="5">
        <f>'Datos Crudos'!I107</f>
        <v>8.6070189692324206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zoomScale="70" zoomScaleNormal="70" workbookViewId="0">
      <selection activeCell="C1" sqref="C1:G2"/>
    </sheetView>
  </sheetViews>
  <sheetFormatPr baseColWidth="10" defaultRowHeight="15" x14ac:dyDescent="0.25"/>
  <cols>
    <col min="1" max="1" width="14.7109375" bestFit="1" customWidth="1"/>
    <col min="2" max="2" width="13.140625" bestFit="1" customWidth="1"/>
    <col min="3" max="3" width="22.7109375" style="3" bestFit="1" customWidth="1"/>
    <col min="4" max="4" width="22.7109375" style="9" bestFit="1" customWidth="1"/>
    <col min="5" max="5" width="21.140625" customWidth="1"/>
    <col min="6" max="6" width="22.7109375" style="3" bestFit="1" customWidth="1"/>
    <col min="7" max="7" width="22.7109375" style="9" bestFit="1" customWidth="1"/>
    <col min="9" max="9" width="14.140625" bestFit="1" customWidth="1"/>
    <col min="10" max="10" width="12" bestFit="1" customWidth="1"/>
    <col min="11" max="11" width="17.5703125" customWidth="1"/>
  </cols>
  <sheetData>
    <row r="1" spans="1:11" ht="30" x14ac:dyDescent="0.25">
      <c r="A1" t="s">
        <v>56</v>
      </c>
      <c r="B1" t="s">
        <v>58</v>
      </c>
      <c r="C1" s="15" t="s">
        <v>370</v>
      </c>
      <c r="D1" s="8" t="s">
        <v>369</v>
      </c>
      <c r="E1" s="19"/>
      <c r="F1" s="15" t="s">
        <v>371</v>
      </c>
      <c r="G1" s="8" t="s">
        <v>369</v>
      </c>
    </row>
    <row r="2" spans="1:11" ht="30" x14ac:dyDescent="0.25">
      <c r="C2" s="15" t="s">
        <v>3</v>
      </c>
      <c r="D2" s="8" t="s">
        <v>3</v>
      </c>
      <c r="E2" s="19"/>
      <c r="F2" s="15" t="s">
        <v>3</v>
      </c>
      <c r="G2" s="8" t="s">
        <v>3</v>
      </c>
      <c r="I2" s="11" t="s">
        <v>62</v>
      </c>
      <c r="J2" s="11" t="s">
        <v>58</v>
      </c>
      <c r="K2" s="18" t="s">
        <v>3</v>
      </c>
    </row>
    <row r="3" spans="1:11" x14ac:dyDescent="0.25">
      <c r="A3" t="s">
        <v>185</v>
      </c>
      <c r="B3" t="s">
        <v>245</v>
      </c>
      <c r="C3" s="5">
        <f>'Datos Crudos'!H213</f>
        <v>199.61144069294707</v>
      </c>
      <c r="D3" s="16">
        <f>AVERAGE(C3:C6)</f>
        <v>166.94476916443841</v>
      </c>
      <c r="E3" s="4"/>
      <c r="F3" s="5">
        <f>'Datos Crudos'!I213</f>
        <v>54.4394838253492</v>
      </c>
      <c r="G3" s="16">
        <f>AVERAGE(F3:F6)</f>
        <v>45.530391590301384</v>
      </c>
      <c r="I3" s="11" t="s">
        <v>185</v>
      </c>
      <c r="J3" s="11" t="s">
        <v>241</v>
      </c>
      <c r="K3" s="13">
        <f>G3</f>
        <v>45.530391590301384</v>
      </c>
    </row>
    <row r="4" spans="1:11" x14ac:dyDescent="0.25">
      <c r="B4" t="s">
        <v>246</v>
      </c>
      <c r="C4" s="5">
        <f>'Datos Crudos'!H214</f>
        <v>177.61056516237903</v>
      </c>
      <c r="F4" s="5">
        <f>'Datos Crudos'!I214</f>
        <v>48.439245044285194</v>
      </c>
      <c r="I4" s="11"/>
      <c r="J4" s="11" t="s">
        <v>242</v>
      </c>
      <c r="K4" s="13">
        <f>G7</f>
        <v>15.347316093394472</v>
      </c>
    </row>
    <row r="5" spans="1:11" x14ac:dyDescent="0.25">
      <c r="B5" t="s">
        <v>247</v>
      </c>
      <c r="C5" s="5">
        <f>'Datos Crudos'!H215</f>
        <v>111.56507080242747</v>
      </c>
      <c r="F5" s="5">
        <f>'Datos Crudos'!I215</f>
        <v>30.426837491571131</v>
      </c>
      <c r="I5" s="11" t="s">
        <v>186</v>
      </c>
      <c r="J5" s="11" t="s">
        <v>241</v>
      </c>
      <c r="K5" s="13">
        <f>G12</f>
        <v>45.072011463135681</v>
      </c>
    </row>
    <row r="6" spans="1:11" x14ac:dyDescent="0.25">
      <c r="B6" t="s">
        <v>248</v>
      </c>
      <c r="C6" s="5">
        <f>'Datos Crudos'!H216</f>
        <v>178.99200000000013</v>
      </c>
      <c r="F6" s="5">
        <f>'Datos Crudos'!I216</f>
        <v>48.816000000000031</v>
      </c>
      <c r="I6" s="11"/>
      <c r="J6" s="11" t="s">
        <v>242</v>
      </c>
      <c r="K6" s="13">
        <f>G16</f>
        <v>10.707467460319926</v>
      </c>
    </row>
    <row r="7" spans="1:11" x14ac:dyDescent="0.25">
      <c r="B7" t="s">
        <v>249</v>
      </c>
      <c r="C7" s="5">
        <f>'Datos Crudos'!H217</f>
        <v>102.57427861383404</v>
      </c>
      <c r="D7" s="16">
        <f>AVERAGE(C7:C10)</f>
        <v>56.273492342446382</v>
      </c>
      <c r="E7" s="4"/>
      <c r="F7" s="5">
        <f>'Datos Crudos'!I217</f>
        <v>27.974803258318378</v>
      </c>
      <c r="G7" s="16">
        <f>AVERAGE(F7:F10)</f>
        <v>15.347316093394472</v>
      </c>
      <c r="I7" s="11" t="s">
        <v>61</v>
      </c>
      <c r="J7" s="11" t="s">
        <v>241</v>
      </c>
      <c r="K7" s="13">
        <f>G21</f>
        <v>40.02719371830414</v>
      </c>
    </row>
    <row r="8" spans="1:11" x14ac:dyDescent="0.25">
      <c r="B8" t="s">
        <v>250</v>
      </c>
      <c r="C8" s="5">
        <f>'Datos Crudos'!H218</f>
        <v>51.31361803329542</v>
      </c>
      <c r="F8" s="5">
        <f>'Datos Crudos'!I218</f>
        <v>13.994623099989662</v>
      </c>
      <c r="I8" s="11"/>
      <c r="J8" s="11" t="s">
        <v>242</v>
      </c>
      <c r="K8" s="13">
        <f>G24</f>
        <v>9.1445377809678519</v>
      </c>
    </row>
    <row r="9" spans="1:11" x14ac:dyDescent="0.25">
      <c r="B9" t="s">
        <v>251</v>
      </c>
      <c r="C9" s="5">
        <f>'Datos Crudos'!H219</f>
        <v>40.739490271307432</v>
      </c>
      <c r="F9" s="5">
        <f>'Datos Crudos'!I219</f>
        <v>11.110770073992935</v>
      </c>
      <c r="I9" s="11" t="s">
        <v>187</v>
      </c>
      <c r="J9" s="11" t="s">
        <v>241</v>
      </c>
      <c r="K9" s="13">
        <f>G29</f>
        <v>25.666695549053138</v>
      </c>
    </row>
    <row r="10" spans="1:11" x14ac:dyDescent="0.25">
      <c r="B10" t="s">
        <v>252</v>
      </c>
      <c r="C10" s="5">
        <f>'Datos Crudos'!H220</f>
        <v>30.46658245134865</v>
      </c>
      <c r="F10" s="5">
        <f>'Datos Crudos'!I220</f>
        <v>8.3090679412769042</v>
      </c>
      <c r="I10" s="11"/>
      <c r="J10" s="11" t="s">
        <v>242</v>
      </c>
      <c r="K10" s="13">
        <f>G33</f>
        <v>11.216563245203153</v>
      </c>
    </row>
    <row r="11" spans="1:11" x14ac:dyDescent="0.25">
      <c r="I11" s="11"/>
      <c r="J11" s="11" t="s">
        <v>244</v>
      </c>
      <c r="K11" s="13">
        <f>G37</f>
        <v>11.149456139327008</v>
      </c>
    </row>
    <row r="12" spans="1:11" x14ac:dyDescent="0.25">
      <c r="A12" t="s">
        <v>186</v>
      </c>
      <c r="B12" t="s">
        <v>253</v>
      </c>
      <c r="C12" s="5">
        <f>'Datos Crudos'!H221</f>
        <v>188.89200000000008</v>
      </c>
      <c r="D12" s="16">
        <f>AVERAGE(C12:C15)</f>
        <v>165.26404203149747</v>
      </c>
      <c r="E12" s="4"/>
      <c r="F12" s="5">
        <f>'Datos Crudos'!I221</f>
        <v>51.516000000000027</v>
      </c>
      <c r="G12" s="16">
        <f>AVERAGE(F12:F15)</f>
        <v>45.072011463135681</v>
      </c>
      <c r="I12" s="11" t="s">
        <v>182</v>
      </c>
      <c r="J12" s="11" t="s">
        <v>241</v>
      </c>
      <c r="K12" s="13">
        <f>G42</f>
        <v>37.112538063292028</v>
      </c>
    </row>
    <row r="13" spans="1:11" x14ac:dyDescent="0.25">
      <c r="B13" t="s">
        <v>254</v>
      </c>
      <c r="C13" s="5">
        <f>'Datos Crudos'!H222</f>
        <v>167.10348027842244</v>
      </c>
      <c r="F13" s="5">
        <f>'Datos Crudos'!I222</f>
        <v>45.573676439569752</v>
      </c>
      <c r="I13" s="11"/>
      <c r="J13" s="11" t="s">
        <v>242</v>
      </c>
      <c r="K13" s="13">
        <f>G46</f>
        <v>23.256764996151592</v>
      </c>
    </row>
    <row r="14" spans="1:11" x14ac:dyDescent="0.25">
      <c r="B14" t="s">
        <v>255</v>
      </c>
      <c r="C14" s="5">
        <f>'Datos Crudos'!H223</f>
        <v>168.69532710280387</v>
      </c>
      <c r="F14" s="5">
        <f>'Datos Crudos'!I223</f>
        <v>46.007816482582875</v>
      </c>
      <c r="I14" s="11" t="s">
        <v>243</v>
      </c>
      <c r="J14" s="11" t="s">
        <v>241</v>
      </c>
      <c r="K14" s="13">
        <f>G51</f>
        <v>38.270642353935074</v>
      </c>
    </row>
    <row r="15" spans="1:11" x14ac:dyDescent="0.25">
      <c r="B15" t="s">
        <v>256</v>
      </c>
      <c r="C15" s="5">
        <f>'Datos Crudos'!H224</f>
        <v>136.36536074476345</v>
      </c>
      <c r="F15" s="5">
        <f>'Datos Crudos'!I224</f>
        <v>37.190552930390041</v>
      </c>
      <c r="I15" s="11"/>
      <c r="J15" s="11" t="s">
        <v>242</v>
      </c>
      <c r="K15" s="13">
        <f>G54</f>
        <v>18.731337420435729</v>
      </c>
    </row>
    <row r="16" spans="1:11" x14ac:dyDescent="0.25">
      <c r="B16" t="s">
        <v>257</v>
      </c>
      <c r="C16" s="5">
        <f>'Datos Crudos'!H225</f>
        <v>62.964000000000155</v>
      </c>
      <c r="D16" s="16">
        <f>AVERAGE(C16:C19)</f>
        <v>39.260714021173065</v>
      </c>
      <c r="E16" s="4"/>
      <c r="F16" s="5">
        <f>'Datos Crudos'!I225</f>
        <v>17.17200000000004</v>
      </c>
      <c r="G16" s="16">
        <f>AVERAGE(F16:F19)</f>
        <v>10.707467460319926</v>
      </c>
      <c r="I16" s="11"/>
      <c r="J16" s="11" t="s">
        <v>244</v>
      </c>
      <c r="K16" s="13">
        <f>G58</f>
        <v>8.6509053869888</v>
      </c>
    </row>
    <row r="17" spans="1:7" x14ac:dyDescent="0.25">
      <c r="B17" t="s">
        <v>258</v>
      </c>
      <c r="C17" s="5">
        <f>'Datos Crudos'!H226</f>
        <v>31.095822454308173</v>
      </c>
      <c r="F17" s="5">
        <f>'Datos Crudos'!I226</f>
        <v>8.4806788511749556</v>
      </c>
    </row>
    <row r="18" spans="1:7" x14ac:dyDescent="0.25">
      <c r="B18" t="s">
        <v>259</v>
      </c>
      <c r="C18" s="5">
        <f>'Datos Crudos'!H227</f>
        <v>31.482398418470087</v>
      </c>
      <c r="F18" s="5">
        <f>'Datos Crudos'!I227</f>
        <v>8.5861086595827505</v>
      </c>
    </row>
    <row r="19" spans="1:7" x14ac:dyDescent="0.25">
      <c r="B19" t="s">
        <v>260</v>
      </c>
      <c r="C19" s="5">
        <f>'Datos Crudos'!H228</f>
        <v>31.500635211913835</v>
      </c>
      <c r="F19" s="5">
        <f>'Datos Crudos'!I228</f>
        <v>8.5910823305219548</v>
      </c>
    </row>
    <row r="21" spans="1:7" x14ac:dyDescent="0.25">
      <c r="A21" t="s">
        <v>61</v>
      </c>
      <c r="B21" t="s">
        <v>261</v>
      </c>
      <c r="C21" s="5">
        <f>'Datos Crudos'!H229</f>
        <v>158.00946400141518</v>
      </c>
      <c r="D21" s="16">
        <f>AVERAGE(C21:C23)</f>
        <v>146.76637696711518</v>
      </c>
      <c r="E21" s="4"/>
      <c r="F21" s="5">
        <f>'Datos Crudos'!I229</f>
        <v>43.093490182204135</v>
      </c>
      <c r="G21" s="16">
        <f>AVERAGE(F21:F23)</f>
        <v>40.02719371830414</v>
      </c>
    </row>
    <row r="22" spans="1:7" x14ac:dyDescent="0.25">
      <c r="B22" t="s">
        <v>262</v>
      </c>
      <c r="C22" s="5">
        <f>'Datos Crudos'!H230</f>
        <v>146.91600000000022</v>
      </c>
      <c r="F22" s="5">
        <f>'Datos Crudos'!I230</f>
        <v>40.068000000000062</v>
      </c>
    </row>
    <row r="23" spans="1:7" x14ac:dyDescent="0.25">
      <c r="B23" t="s">
        <v>263</v>
      </c>
      <c r="C23" s="5">
        <f>'Datos Crudos'!H231</f>
        <v>135.37366689993007</v>
      </c>
      <c r="F23" s="5">
        <f>'Datos Crudos'!I231</f>
        <v>36.920090972708202</v>
      </c>
    </row>
    <row r="24" spans="1:7" x14ac:dyDescent="0.25">
      <c r="B24" t="s">
        <v>264</v>
      </c>
      <c r="C24" s="5">
        <f>'Datos Crudos'!H232</f>
        <v>31.121643041687104</v>
      </c>
      <c r="D24" s="16">
        <f>AVERAGE(C24:C27)</f>
        <v>33.529971863548788</v>
      </c>
      <c r="E24" s="4"/>
      <c r="F24" s="5">
        <f>'Datos Crudos'!I232</f>
        <v>8.4877208295510282</v>
      </c>
      <c r="G24" s="16">
        <f>AVERAGE(F24:F27)</f>
        <v>9.1445377809678519</v>
      </c>
    </row>
    <row r="25" spans="1:7" x14ac:dyDescent="0.25">
      <c r="B25" t="s">
        <v>299</v>
      </c>
      <c r="C25" s="5">
        <f>'Datos Crudos'!H233</f>
        <v>41.611472489083191</v>
      </c>
      <c r="F25" s="5">
        <f>'Datos Crudos'!I233</f>
        <v>11.348583406113598</v>
      </c>
    </row>
    <row r="26" spans="1:7" x14ac:dyDescent="0.25">
      <c r="B26" t="s">
        <v>265</v>
      </c>
      <c r="C26" s="5">
        <f>'Datos Crudos'!H234</f>
        <v>30.809677085489618</v>
      </c>
      <c r="F26" s="5">
        <f>'Datos Crudos'!I234</f>
        <v>8.4026392051335304</v>
      </c>
    </row>
    <row r="27" spans="1:7" x14ac:dyDescent="0.25">
      <c r="B27" t="s">
        <v>266</v>
      </c>
      <c r="C27" s="5">
        <f>'Datos Crudos'!H235</f>
        <v>30.577094837935245</v>
      </c>
      <c r="F27" s="5">
        <f>'Datos Crudos'!I235</f>
        <v>8.3392076830732478</v>
      </c>
    </row>
    <row r="29" spans="1:7" x14ac:dyDescent="0.25">
      <c r="A29" t="s">
        <v>187</v>
      </c>
      <c r="B29" t="s">
        <v>267</v>
      </c>
      <c r="C29" s="5">
        <f>'Datos Crudos'!H236</f>
        <v>138.16276150627621</v>
      </c>
      <c r="D29" s="16">
        <f>AVERAGE(C29:C32)</f>
        <v>94.111217013194846</v>
      </c>
      <c r="E29" s="4"/>
      <c r="F29" s="5">
        <f>'Datos Crudos'!I236</f>
        <v>37.680753138075332</v>
      </c>
      <c r="G29" s="16">
        <f>AVERAGE(F29:F32)</f>
        <v>25.666695549053138</v>
      </c>
    </row>
    <row r="30" spans="1:7" x14ac:dyDescent="0.25">
      <c r="B30" t="s">
        <v>268</v>
      </c>
      <c r="C30" s="5">
        <f>'Datos Crudos'!H237</f>
        <v>62.073775456919208</v>
      </c>
      <c r="F30" s="5">
        <f>'Datos Crudos'!I237</f>
        <v>16.92921148825069</v>
      </c>
    </row>
    <row r="31" spans="1:7" x14ac:dyDescent="0.25">
      <c r="B31" t="s">
        <v>269</v>
      </c>
      <c r="C31" s="5">
        <f>'Datos Crudos'!H238</f>
        <v>124.3376215877003</v>
      </c>
      <c r="F31" s="5">
        <f>'Datos Crudos'!I238</f>
        <v>33.910260433009171</v>
      </c>
    </row>
    <row r="32" spans="1:7" x14ac:dyDescent="0.25">
      <c r="B32" t="s">
        <v>270</v>
      </c>
      <c r="C32" s="5">
        <f>'Datos Crudos'!H239</f>
        <v>51.870709501883638</v>
      </c>
      <c r="F32" s="5">
        <f>'Datos Crudos'!I239</f>
        <v>14.146557136877357</v>
      </c>
    </row>
    <row r="33" spans="1:7" x14ac:dyDescent="0.25">
      <c r="B33" t="s">
        <v>271</v>
      </c>
      <c r="C33" s="5">
        <f>'Datos Crudos'!H240</f>
        <v>52.077890239204294</v>
      </c>
      <c r="D33" s="16">
        <f>AVERAGE(C33:C36)</f>
        <v>41.127398565744897</v>
      </c>
      <c r="E33" s="4"/>
      <c r="F33" s="5">
        <f>'Datos Crudos'!I240</f>
        <v>14.203060974328444</v>
      </c>
      <c r="G33" s="16">
        <f>AVERAGE(F33:F36)</f>
        <v>11.216563245203153</v>
      </c>
    </row>
    <row r="34" spans="1:7" x14ac:dyDescent="0.25">
      <c r="B34" t="s">
        <v>272</v>
      </c>
      <c r="C34" s="5">
        <f>'Datos Crudos'!H241</f>
        <v>40.893628142086129</v>
      </c>
      <c r="F34" s="5">
        <f>'Datos Crudos'!I241</f>
        <v>11.152807675114397</v>
      </c>
    </row>
    <row r="35" spans="1:7" x14ac:dyDescent="0.25">
      <c r="B35" t="s">
        <v>273</v>
      </c>
      <c r="C35" s="5">
        <f>'Datos Crudos'!H242</f>
        <v>40.899945002062651</v>
      </c>
      <c r="F35" s="5">
        <f>'Datos Crudos'!I242</f>
        <v>11.154530455107993</v>
      </c>
    </row>
    <row r="36" spans="1:7" x14ac:dyDescent="0.25">
      <c r="B36" t="s">
        <v>274</v>
      </c>
      <c r="C36" s="5">
        <f>'Datos Crudos'!H243</f>
        <v>30.638130879626519</v>
      </c>
      <c r="F36" s="5">
        <f>'Datos Crudos'!I243</f>
        <v>8.3558538762617758</v>
      </c>
    </row>
    <row r="37" spans="1:7" x14ac:dyDescent="0.25">
      <c r="B37" t="s">
        <v>275</v>
      </c>
      <c r="C37" s="5">
        <f>'Datos Crudos'!H244</f>
        <v>30.839031890267147</v>
      </c>
      <c r="D37" s="16">
        <f>AVERAGE(C37:C40)</f>
        <v>40.881339177532354</v>
      </c>
      <c r="E37" s="4"/>
      <c r="F37" s="5">
        <f>'Datos Crudos'!I244</f>
        <v>8.4106450609819472</v>
      </c>
      <c r="G37" s="16">
        <f>AVERAGE(F37:F40)</f>
        <v>11.149456139327008</v>
      </c>
    </row>
    <row r="38" spans="1:7" x14ac:dyDescent="0.25">
      <c r="B38" t="s">
        <v>276</v>
      </c>
      <c r="C38" s="5">
        <f>'Datos Crudos'!H245</f>
        <v>51.087617183475835</v>
      </c>
      <c r="F38" s="5">
        <f>'Datos Crudos'!I245</f>
        <v>13.932986504584321</v>
      </c>
    </row>
    <row r="39" spans="1:7" x14ac:dyDescent="0.25">
      <c r="B39" t="s">
        <v>277</v>
      </c>
      <c r="C39" s="5">
        <f>'Datos Crudos'!H246</f>
        <v>50.800492610837431</v>
      </c>
      <c r="F39" s="5">
        <f>'Datos Crudos'!I246</f>
        <v>13.854679802955665</v>
      </c>
    </row>
    <row r="40" spans="1:7" x14ac:dyDescent="0.25">
      <c r="B40" t="s">
        <v>278</v>
      </c>
      <c r="C40" s="5">
        <f>'Datos Crudos'!H247</f>
        <v>30.798215025549027</v>
      </c>
      <c r="F40" s="5">
        <f>'Datos Crudos'!I247</f>
        <v>8.3995131887860968</v>
      </c>
    </row>
    <row r="42" spans="1:7" x14ac:dyDescent="0.25">
      <c r="A42" t="s">
        <v>300</v>
      </c>
      <c r="B42" t="s">
        <v>279</v>
      </c>
      <c r="C42" s="5">
        <f>'Datos Crudos'!H252</f>
        <v>181.7390702523908</v>
      </c>
      <c r="D42" s="16">
        <f>AVERAGE(C42:C45)</f>
        <v>136.07930623207073</v>
      </c>
      <c r="E42" s="4"/>
      <c r="F42" s="5">
        <f>'Datos Crudos'!I252</f>
        <v>49.565200977924768</v>
      </c>
      <c r="G42" s="16">
        <f>AVERAGE(F42:F45)</f>
        <v>37.112538063292028</v>
      </c>
    </row>
    <row r="43" spans="1:7" x14ac:dyDescent="0.25">
      <c r="B43" t="s">
        <v>280</v>
      </c>
      <c r="C43" s="5">
        <f>'Datos Crudos'!H253</f>
        <v>204.47133850278991</v>
      </c>
      <c r="F43" s="5">
        <f>'Datos Crudos'!I253</f>
        <v>55.764910500760891</v>
      </c>
    </row>
    <row r="44" spans="1:7" x14ac:dyDescent="0.25">
      <c r="B44" t="s">
        <v>281</v>
      </c>
      <c r="C44" s="5">
        <f>'Datos Crudos'!H254</f>
        <v>95.095561404132596</v>
      </c>
      <c r="F44" s="5">
        <f>'Datos Crudos'!I254</f>
        <v>25.935153110217982</v>
      </c>
    </row>
    <row r="45" spans="1:7" x14ac:dyDescent="0.25">
      <c r="B45" t="s">
        <v>282</v>
      </c>
      <c r="C45" s="5">
        <f>'Datos Crudos'!H255</f>
        <v>63.011254768969678</v>
      </c>
      <c r="F45" s="5">
        <f>'Datos Crudos'!I255</f>
        <v>17.184887664264458</v>
      </c>
    </row>
    <row r="46" spans="1:7" x14ac:dyDescent="0.25">
      <c r="B46" t="s">
        <v>283</v>
      </c>
      <c r="C46" s="5">
        <f>'Datos Crudos'!H256</f>
        <v>106.36857714571573</v>
      </c>
      <c r="D46" s="16">
        <f>AVERAGE(C46:C49)</f>
        <v>85.274804985889176</v>
      </c>
      <c r="E46" s="4"/>
      <c r="F46" s="5">
        <f>'Datos Crudos'!I256</f>
        <v>29.009611948831566</v>
      </c>
      <c r="G46" s="16">
        <f>AVERAGE(F46:F49)</f>
        <v>23.256764996151592</v>
      </c>
    </row>
    <row r="47" spans="1:7" x14ac:dyDescent="0.25">
      <c r="B47" t="s">
        <v>284</v>
      </c>
      <c r="C47" s="5">
        <f>'Datos Crudos'!H257</f>
        <v>139.68647182232516</v>
      </c>
      <c r="F47" s="5">
        <f>'Datos Crudos'!I257</f>
        <v>38.096310496997773</v>
      </c>
    </row>
    <row r="48" spans="1:7" x14ac:dyDescent="0.25">
      <c r="B48" t="s">
        <v>285</v>
      </c>
      <c r="C48" s="5">
        <f>'Datos Crudos'!H258</f>
        <v>52.967681014823263</v>
      </c>
      <c r="F48" s="5">
        <f>'Datos Crudos'!I258</f>
        <v>14.445731185860891</v>
      </c>
    </row>
    <row r="49" spans="1:7" x14ac:dyDescent="0.25">
      <c r="B49" t="s">
        <v>286</v>
      </c>
      <c r="C49" s="5">
        <f>'Datos Crudos'!H259</f>
        <v>42.07648996069252</v>
      </c>
      <c r="F49" s="5">
        <f>'Datos Crudos'!I259</f>
        <v>11.475406352916144</v>
      </c>
    </row>
    <row r="51" spans="1:7" x14ac:dyDescent="0.25">
      <c r="A51" t="s">
        <v>240</v>
      </c>
      <c r="B51" t="s">
        <v>287</v>
      </c>
      <c r="C51" s="5">
        <f>'Datos Crudos'!H260</f>
        <v>135.47249684476233</v>
      </c>
      <c r="D51" s="16">
        <f>AVERAGE(C51:C53)</f>
        <v>140.32568863109529</v>
      </c>
      <c r="E51" s="4"/>
      <c r="F51" s="5">
        <f>'Datos Crudos'!I260</f>
        <v>36.947044594026096</v>
      </c>
      <c r="G51" s="16">
        <f>AVERAGE(F51:F53)</f>
        <v>38.270642353935074</v>
      </c>
    </row>
    <row r="52" spans="1:7" x14ac:dyDescent="0.25">
      <c r="B52" t="s">
        <v>288</v>
      </c>
      <c r="C52" s="5">
        <f>'Datos Crudos'!H261</f>
        <v>158.9335899903754</v>
      </c>
      <c r="F52" s="5">
        <f>'Datos Crudos'!I261</f>
        <v>43.345524542829651</v>
      </c>
    </row>
    <row r="53" spans="1:7" x14ac:dyDescent="0.25">
      <c r="B53" t="s">
        <v>289</v>
      </c>
      <c r="C53" s="5">
        <f>'Datos Crudos'!H262</f>
        <v>126.57097905814811</v>
      </c>
      <c r="F53" s="5">
        <f>'Datos Crudos'!I262</f>
        <v>34.519357924949482</v>
      </c>
    </row>
    <row r="54" spans="1:7" x14ac:dyDescent="0.25">
      <c r="B54" t="s">
        <v>290</v>
      </c>
      <c r="C54" s="5">
        <f>'Datos Crudos'!H263</f>
        <v>62.683773531890765</v>
      </c>
      <c r="D54" s="16">
        <f>AVERAGE(C54:C57)</f>
        <v>68.681570541597665</v>
      </c>
      <c r="E54" s="4"/>
      <c r="F54" s="5">
        <f>'Datos Crudos'!I263</f>
        <v>17.095574599606575</v>
      </c>
      <c r="G54" s="16">
        <f>AVERAGE(F54:F57)</f>
        <v>18.731337420435729</v>
      </c>
    </row>
    <row r="55" spans="1:7" x14ac:dyDescent="0.25">
      <c r="B55" t="s">
        <v>291</v>
      </c>
      <c r="C55" s="5">
        <f>'Datos Crudos'!H264</f>
        <v>74.504514672686156</v>
      </c>
      <c r="F55" s="5">
        <f>'Datos Crudos'!I264</f>
        <v>20.319413092550768</v>
      </c>
    </row>
    <row r="56" spans="1:7" x14ac:dyDescent="0.25">
      <c r="B56" t="s">
        <v>292</v>
      </c>
      <c r="C56" s="5">
        <f>'Datos Crudos'!H265</f>
        <v>74.112808197246153</v>
      </c>
      <c r="F56" s="5">
        <f>'Datos Crudos'!I265</f>
        <v>20.212584053794401</v>
      </c>
    </row>
    <row r="57" spans="1:7" x14ac:dyDescent="0.25">
      <c r="B57" t="s">
        <v>293</v>
      </c>
      <c r="C57" s="5">
        <f>'Datos Crudos'!H266</f>
        <v>63.42518576456763</v>
      </c>
      <c r="F57" s="5">
        <f>'Datos Crudos'!I266</f>
        <v>17.297777935791174</v>
      </c>
    </row>
    <row r="58" spans="1:7" x14ac:dyDescent="0.25">
      <c r="B58" t="s">
        <v>294</v>
      </c>
      <c r="C58" s="5">
        <f>'Datos Crudos'!H267</f>
        <v>31.500668151447726</v>
      </c>
      <c r="D58" s="16">
        <f>AVERAGE(C58:C61)</f>
        <v>31.719986418958932</v>
      </c>
      <c r="E58" s="4"/>
      <c r="F58" s="5">
        <f>'Datos Crudos'!I267</f>
        <v>8.591091314031198</v>
      </c>
      <c r="G58" s="16">
        <f>AVERAGE(F58:F61)</f>
        <v>8.6509053869888</v>
      </c>
    </row>
    <row r="59" spans="1:7" x14ac:dyDescent="0.25">
      <c r="B59" t="s">
        <v>295</v>
      </c>
      <c r="C59" s="5">
        <f>'Datos Crudos'!H268</f>
        <v>32.317397750696209</v>
      </c>
      <c r="F59" s="5">
        <f>'Datos Crudos'!I268</f>
        <v>8.8138357501898739</v>
      </c>
    </row>
    <row r="60" spans="1:7" x14ac:dyDescent="0.25">
      <c r="B60" t="s">
        <v>296</v>
      </c>
      <c r="C60" s="5">
        <f>'Datos Crudos'!H269</f>
        <v>31.579879773691726</v>
      </c>
      <c r="F60" s="5">
        <f>'Datos Crudos'!I269</f>
        <v>8.6126944837341064</v>
      </c>
    </row>
    <row r="61" spans="1:7" x14ac:dyDescent="0.25">
      <c r="B61" t="s">
        <v>297</v>
      </c>
      <c r="C61" s="5">
        <f>'Datos Crudos'!H270</f>
        <v>31.482000000000077</v>
      </c>
      <c r="F61" s="5">
        <f>'Datos Crudos'!I270</f>
        <v>8.5860000000000198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90" zoomScaleNormal="90" zoomScaleSheetLayoutView="40" workbookViewId="0">
      <selection activeCell="C1" sqref="C1:G2"/>
    </sheetView>
  </sheetViews>
  <sheetFormatPr baseColWidth="10" defaultRowHeight="15" x14ac:dyDescent="0.25"/>
  <cols>
    <col min="1" max="1" width="13.7109375" bestFit="1" customWidth="1"/>
    <col min="2" max="2" width="13.42578125" bestFit="1" customWidth="1"/>
    <col min="3" max="3" width="17.140625" style="3" bestFit="1" customWidth="1"/>
    <col min="4" max="4" width="17.85546875" style="9" bestFit="1" customWidth="1"/>
    <col min="6" max="6" width="16" style="3" customWidth="1"/>
    <col min="7" max="7" width="16.28515625" style="9" customWidth="1"/>
    <col min="9" max="9" width="14.85546875" bestFit="1" customWidth="1"/>
    <col min="11" max="11" width="14.85546875" customWidth="1"/>
  </cols>
  <sheetData>
    <row r="1" spans="1:11" ht="30" x14ac:dyDescent="0.25">
      <c r="A1" s="6" t="s">
        <v>56</v>
      </c>
      <c r="B1" s="6" t="s">
        <v>58</v>
      </c>
      <c r="C1" s="15" t="s">
        <v>370</v>
      </c>
      <c r="D1" s="8" t="s">
        <v>369</v>
      </c>
      <c r="E1" s="19"/>
      <c r="F1" s="15" t="s">
        <v>371</v>
      </c>
      <c r="G1" s="8" t="s">
        <v>369</v>
      </c>
    </row>
    <row r="2" spans="1:11" ht="30" x14ac:dyDescent="0.25">
      <c r="C2" s="15" t="s">
        <v>3</v>
      </c>
      <c r="D2" s="8" t="s">
        <v>3</v>
      </c>
      <c r="E2" s="19"/>
      <c r="F2" s="15" t="s">
        <v>3</v>
      </c>
      <c r="G2" s="8" t="s">
        <v>3</v>
      </c>
      <c r="I2" s="11" t="s">
        <v>62</v>
      </c>
      <c r="J2" s="11" t="s">
        <v>58</v>
      </c>
      <c r="K2" s="12" t="s">
        <v>3</v>
      </c>
    </row>
    <row r="3" spans="1:11" x14ac:dyDescent="0.25">
      <c r="A3" t="s">
        <v>185</v>
      </c>
      <c r="B3" t="s">
        <v>142</v>
      </c>
      <c r="C3" s="5">
        <f>'Datos Crudos'!H115</f>
        <v>140.42271250027272</v>
      </c>
      <c r="D3" s="16">
        <f>(C3+C4+C6)/3</f>
        <v>135.55386169064801</v>
      </c>
      <c r="F3" s="5">
        <f>'Datos Crudos'!I115</f>
        <v>35.351172377690993</v>
      </c>
      <c r="G3" s="16">
        <f>(F3+F4+F6)/3</f>
        <v>34.045976701611728</v>
      </c>
      <c r="I3" s="11" t="s">
        <v>185</v>
      </c>
      <c r="J3" s="11" t="s">
        <v>241</v>
      </c>
      <c r="K3" s="13">
        <f>G3</f>
        <v>34.045976701611728</v>
      </c>
    </row>
    <row r="4" spans="1:11" x14ac:dyDescent="0.25">
      <c r="B4" t="s">
        <v>143</v>
      </c>
      <c r="C4" s="5">
        <f>'Datos Crudos'!H116</f>
        <v>158.09379055074561</v>
      </c>
      <c r="F4" s="5">
        <f>'Datos Crudos'!I116</f>
        <v>40.242055776553379</v>
      </c>
      <c r="I4" s="11"/>
      <c r="J4" s="11" t="s">
        <v>242</v>
      </c>
      <c r="K4" s="13">
        <f>G7</f>
        <v>14.104302280028437</v>
      </c>
    </row>
    <row r="5" spans="1:11" x14ac:dyDescent="0.25">
      <c r="B5" t="s">
        <v>144</v>
      </c>
      <c r="C5" s="10">
        <f>'Datos Crudos'!H117</f>
        <v>46.563874788494324</v>
      </c>
      <c r="F5" s="10">
        <f>'Datos Crudos'!I117</f>
        <v>9.5244289340101727</v>
      </c>
      <c r="I5" s="11" t="s">
        <v>186</v>
      </c>
      <c r="J5" s="11" t="s">
        <v>241</v>
      </c>
      <c r="K5" s="13">
        <f>G12</f>
        <v>15.377248057029135</v>
      </c>
    </row>
    <row r="6" spans="1:11" x14ac:dyDescent="0.25">
      <c r="B6" t="s">
        <v>145</v>
      </c>
      <c r="C6" s="5">
        <f>'Datos Crudos'!H118</f>
        <v>108.1450820209257</v>
      </c>
      <c r="F6" s="5">
        <f>'Datos Crudos'!I118</f>
        <v>26.54470195059081</v>
      </c>
      <c r="I6" s="11"/>
      <c r="J6" s="11" t="s">
        <v>242</v>
      </c>
      <c r="K6" s="13">
        <f>G16</f>
        <v>7.2938558968757663</v>
      </c>
    </row>
    <row r="7" spans="1:11" x14ac:dyDescent="0.25">
      <c r="B7" t="s">
        <v>146</v>
      </c>
      <c r="C7" s="5">
        <f>'Datos Crudos'!H119</f>
        <v>30.133923686396962</v>
      </c>
      <c r="D7" s="16">
        <f>AVERAGE(C7:C10)</f>
        <v>62.027100173464419</v>
      </c>
      <c r="F7" s="5">
        <f>'Datos Crudos'!I119</f>
        <v>5.4788952157085067</v>
      </c>
      <c r="G7" s="16">
        <f>AVERAGE(F7:F10)</f>
        <v>14.104302280028437</v>
      </c>
      <c r="I7" s="11" t="s">
        <v>61</v>
      </c>
      <c r="J7" s="11" t="s">
        <v>241</v>
      </c>
      <c r="K7" s="13">
        <f>G21</f>
        <v>36.345117110935682</v>
      </c>
    </row>
    <row r="8" spans="1:11" x14ac:dyDescent="0.25">
      <c r="B8" t="s">
        <v>147</v>
      </c>
      <c r="C8" s="5">
        <f>'Datos Crudos'!H120</f>
        <v>71.61061998059364</v>
      </c>
      <c r="F8" s="5">
        <f>'Datos Crudos'!I120</f>
        <v>16.740144930528356</v>
      </c>
      <c r="I8" s="11"/>
      <c r="J8" s="11" t="s">
        <v>242</v>
      </c>
      <c r="K8" s="13">
        <f>G25</f>
        <v>2.901907441807877</v>
      </c>
    </row>
    <row r="9" spans="1:11" x14ac:dyDescent="0.25">
      <c r="B9" t="s">
        <v>148</v>
      </c>
      <c r="C9" s="5">
        <f>'Datos Crudos'!H121</f>
        <v>93.399756930620669</v>
      </c>
      <c r="F9" s="5">
        <f>'Datos Crudos'!I121</f>
        <v>22.64236531651407</v>
      </c>
      <c r="I9" s="11" t="s">
        <v>187</v>
      </c>
      <c r="J9" s="11" t="s">
        <v>241</v>
      </c>
      <c r="K9" s="13">
        <f>G30</f>
        <v>16.538338361501598</v>
      </c>
    </row>
    <row r="10" spans="1:11" x14ac:dyDescent="0.25">
      <c r="B10" t="s">
        <v>149</v>
      </c>
      <c r="C10" s="5">
        <f>'Datos Crudos'!H122</f>
        <v>52.964100096246383</v>
      </c>
      <c r="F10" s="5">
        <f>'Datos Crudos'!I122</f>
        <v>11.555803657362807</v>
      </c>
      <c r="I10" s="11"/>
      <c r="J10" s="11" t="s">
        <v>242</v>
      </c>
      <c r="K10" s="13">
        <f>G34</f>
        <v>2.8237819845583578</v>
      </c>
    </row>
    <row r="11" spans="1:11" x14ac:dyDescent="0.25">
      <c r="I11" s="11" t="s">
        <v>182</v>
      </c>
      <c r="J11" s="11" t="s">
        <v>241</v>
      </c>
      <c r="K11" s="13">
        <f>G39</f>
        <v>40.159280857690348</v>
      </c>
    </row>
    <row r="12" spans="1:11" x14ac:dyDescent="0.25">
      <c r="A12" t="s">
        <v>186</v>
      </c>
      <c r="B12" t="s">
        <v>150</v>
      </c>
      <c r="C12" s="5">
        <f>'Datos Crudos'!H123</f>
        <v>53.829273592490374</v>
      </c>
      <c r="D12" s="16">
        <f>AVERAGE(C12:C15)</f>
        <v>67.125657047997919</v>
      </c>
      <c r="F12" s="5">
        <f>'Datos Crudos'!I123</f>
        <v>11.744568783816041</v>
      </c>
      <c r="G12" s="16">
        <f>AVERAGE(F12:F15)</f>
        <v>15.377248057029135</v>
      </c>
      <c r="I12" s="11"/>
      <c r="J12" s="11" t="s">
        <v>242</v>
      </c>
      <c r="K12" s="13">
        <f>G43</f>
        <v>7.3221044222785441</v>
      </c>
    </row>
    <row r="13" spans="1:11" x14ac:dyDescent="0.25">
      <c r="B13" t="s">
        <v>151</v>
      </c>
      <c r="C13" s="5">
        <f>'Datos Crudos'!H124</f>
        <v>64.519555159756024</v>
      </c>
      <c r="F13" s="5">
        <f>'Datos Crudos'!I124</f>
        <v>14.663535263580879</v>
      </c>
      <c r="I13" s="11" t="s">
        <v>243</v>
      </c>
      <c r="J13" s="11" t="s">
        <v>241</v>
      </c>
      <c r="K13" s="13">
        <f>G48</f>
        <v>13.61285822023043</v>
      </c>
    </row>
    <row r="14" spans="1:11" x14ac:dyDescent="0.25">
      <c r="B14" t="s">
        <v>152</v>
      </c>
      <c r="C14" s="5">
        <f>'Datos Crudos'!H125</f>
        <v>74.96069180349177</v>
      </c>
      <c r="F14" s="5">
        <f>'Datos Crudos'!I125</f>
        <v>17.52327860341363</v>
      </c>
      <c r="I14" s="11"/>
      <c r="J14" s="11" t="s">
        <v>242</v>
      </c>
      <c r="K14" s="13">
        <f>G52</f>
        <v>9.0052275276771798</v>
      </c>
    </row>
    <row r="15" spans="1:11" x14ac:dyDescent="0.25">
      <c r="B15" t="s">
        <v>153</v>
      </c>
      <c r="C15" s="5">
        <f>'Datos Crudos'!H126</f>
        <v>75.193107636253515</v>
      </c>
      <c r="F15" s="5">
        <f>'Datos Crudos'!I126</f>
        <v>17.577609577305989</v>
      </c>
      <c r="I15" s="11"/>
      <c r="J15" s="11" t="s">
        <v>244</v>
      </c>
      <c r="K15" s="13">
        <f>G56</f>
        <v>6.7380280695573367</v>
      </c>
    </row>
    <row r="16" spans="1:11" x14ac:dyDescent="0.25">
      <c r="B16" t="s">
        <v>154</v>
      </c>
      <c r="C16" s="5">
        <f>'Datos Crudos'!H127</f>
        <v>42.856801609797486</v>
      </c>
      <c r="D16" s="16">
        <f>AVERAGE(C16:C19)</f>
        <v>37.441871800927508</v>
      </c>
      <c r="F16" s="5">
        <f>'Datos Crudos'!I127</f>
        <v>8.7661639656403665</v>
      </c>
      <c r="G16" s="16">
        <f>AVERAGE(F16:F19)</f>
        <v>7.2938558968757663</v>
      </c>
    </row>
    <row r="17" spans="1:7" x14ac:dyDescent="0.25">
      <c r="B17" t="s">
        <v>155</v>
      </c>
      <c r="C17" s="5">
        <f>'Datos Crudos'!H128</f>
        <v>42.721938610662583</v>
      </c>
      <c r="F17" s="5">
        <f>'Datos Crudos'!I128</f>
        <v>8.7385783521809568</v>
      </c>
    </row>
    <row r="18" spans="1:7" x14ac:dyDescent="0.25">
      <c r="B18" t="s">
        <v>156</v>
      </c>
      <c r="C18" s="5">
        <f>'Datos Crudos'!H129</f>
        <v>32.129182525951634</v>
      </c>
      <c r="F18" s="5">
        <f>'Datos Crudos'!I129</f>
        <v>5.8416695501729894</v>
      </c>
    </row>
    <row r="19" spans="1:7" x14ac:dyDescent="0.25">
      <c r="B19" t="s">
        <v>157</v>
      </c>
      <c r="C19" s="5">
        <f>'Datos Crudos'!H130</f>
        <v>32.059564457298322</v>
      </c>
      <c r="F19" s="5">
        <f>'Datos Crudos'!I130</f>
        <v>5.8290117195087525</v>
      </c>
    </row>
    <row r="21" spans="1:7" x14ac:dyDescent="0.25">
      <c r="A21" t="s">
        <v>61</v>
      </c>
      <c r="B21" t="s">
        <v>158</v>
      </c>
      <c r="C21" s="5">
        <f>'Datos Crudos'!H131</f>
        <v>185.11039711667397</v>
      </c>
      <c r="D21" s="16">
        <f>AVERAGE(C21:C24)</f>
        <v>144.1506105125832</v>
      </c>
      <c r="F21" s="5">
        <f>'Datos Crudos'!I131</f>
        <v>47.514968243852103</v>
      </c>
      <c r="G21" s="16">
        <f>AVERAGE(F21:F24)</f>
        <v>36.345117110935682</v>
      </c>
    </row>
    <row r="22" spans="1:7" x14ac:dyDescent="0.25">
      <c r="B22" t="s">
        <v>159</v>
      </c>
      <c r="C22" s="5">
        <f>'Datos Crudos'!H132</f>
        <v>172.86630586592199</v>
      </c>
      <c r="F22" s="5">
        <f>'Datos Crudos'!I132</f>
        <v>44.198771386173199</v>
      </c>
    </row>
    <row r="23" spans="1:7" x14ac:dyDescent="0.25">
      <c r="B23" t="s">
        <v>160</v>
      </c>
      <c r="C23" s="5">
        <f>'Datos Crudos'!H133</f>
        <v>142.3318111489325</v>
      </c>
      <c r="F23" s="5">
        <f>'Datos Crudos'!I133</f>
        <v>35.831784624906049</v>
      </c>
    </row>
    <row r="24" spans="1:7" x14ac:dyDescent="0.25">
      <c r="B24" t="s">
        <v>161</v>
      </c>
      <c r="C24" s="5">
        <f>'Datos Crudos'!H134</f>
        <v>76.293927918804386</v>
      </c>
      <c r="F24" s="5">
        <f>'Datos Crudos'!I134</f>
        <v>17.834944188811384</v>
      </c>
    </row>
    <row r="25" spans="1:7" x14ac:dyDescent="0.25">
      <c r="B25" t="s">
        <v>162</v>
      </c>
      <c r="C25" s="5">
        <f>'Datos Crudos'!H135</f>
        <v>21.325337118524079</v>
      </c>
      <c r="D25" s="16">
        <f>AVERAGE(C25:C28)</f>
        <v>21.280654573257763</v>
      </c>
      <c r="F25" s="5">
        <f>'Datos Crudos'!I135</f>
        <v>2.9080005161623745</v>
      </c>
      <c r="G25" s="16">
        <f>AVERAGE(F25:F28)</f>
        <v>2.901907441807877</v>
      </c>
    </row>
    <row r="26" spans="1:7" x14ac:dyDescent="0.25">
      <c r="B26" t="s">
        <v>163</v>
      </c>
      <c r="C26" s="5">
        <f>'Datos Crudos'!H136</f>
        <v>21.31793039622956</v>
      </c>
      <c r="F26" s="5">
        <f>'Datos Crudos'!I136</f>
        <v>2.906990508576758</v>
      </c>
    </row>
    <row r="27" spans="1:7" x14ac:dyDescent="0.25">
      <c r="B27" t="s">
        <v>164</v>
      </c>
      <c r="C27" s="5">
        <f>'Datos Crudos'!H137</f>
        <v>21.207536752905227</v>
      </c>
      <c r="F27" s="5">
        <f>'Datos Crudos'!I137</f>
        <v>2.8919368299416219</v>
      </c>
    </row>
    <row r="28" spans="1:7" x14ac:dyDescent="0.25">
      <c r="B28" t="s">
        <v>165</v>
      </c>
      <c r="C28" s="5">
        <f>'Datos Crudos'!H138</f>
        <v>21.271814025372187</v>
      </c>
      <c r="F28" s="5">
        <f>'Datos Crudos'!I138</f>
        <v>2.9007019125507529</v>
      </c>
    </row>
    <row r="30" spans="1:7" x14ac:dyDescent="0.25">
      <c r="A30" t="s">
        <v>187</v>
      </c>
      <c r="B30" t="s">
        <v>166</v>
      </c>
      <c r="C30" s="5">
        <f>'Datos Crudos'!H139</f>
        <v>105.67731404429648</v>
      </c>
      <c r="D30" s="16">
        <f>AVERAGE(C30:C33)</f>
        <v>71.145386023574815</v>
      </c>
      <c r="F30" s="5">
        <f>'Datos Crudos'!I139</f>
        <v>25.938977083600005</v>
      </c>
      <c r="G30" s="16">
        <f>AVERAGE(F30:F33)</f>
        <v>16.538338361501598</v>
      </c>
    </row>
    <row r="31" spans="1:7" x14ac:dyDescent="0.25">
      <c r="B31" t="s">
        <v>167</v>
      </c>
      <c r="C31" s="5">
        <f>'Datos Crudos'!H140</f>
        <v>116.32695535199557</v>
      </c>
      <c r="F31" s="5">
        <f>'Datos Crudos'!I140</f>
        <v>28.841393888924483</v>
      </c>
    </row>
    <row r="32" spans="1:7" x14ac:dyDescent="0.25">
      <c r="B32" t="s">
        <v>168</v>
      </c>
      <c r="C32" s="5">
        <f>'Datos Crudos'!H141</f>
        <v>41.649193548387302</v>
      </c>
      <c r="F32" s="5">
        <f>'Datos Crudos'!I141</f>
        <v>8.5191532258064679</v>
      </c>
    </row>
    <row r="33" spans="1:7" x14ac:dyDescent="0.25">
      <c r="B33" t="s">
        <v>169</v>
      </c>
      <c r="C33" s="5">
        <f>'Datos Crudos'!H142</f>
        <v>20.928081149619906</v>
      </c>
      <c r="F33" s="5">
        <f>'Datos Crudos'!I142</f>
        <v>2.8538292476754417</v>
      </c>
    </row>
    <row r="34" spans="1:7" x14ac:dyDescent="0.25">
      <c r="B34" t="s">
        <v>170</v>
      </c>
      <c r="C34" s="5">
        <f>'Datos Crudos'!H143</f>
        <v>20.730067822155529</v>
      </c>
      <c r="D34" s="16">
        <f>AVERAGE(C34:C37)</f>
        <v>20.707734553427954</v>
      </c>
      <c r="F34" s="5">
        <f>'Datos Crudos'!I143</f>
        <v>2.8268274302939358</v>
      </c>
      <c r="G34" s="16">
        <f>AVERAGE(F34:F37)</f>
        <v>2.8237819845583578</v>
      </c>
    </row>
    <row r="35" spans="1:7" x14ac:dyDescent="0.25">
      <c r="B35" t="s">
        <v>171</v>
      </c>
      <c r="C35" s="5">
        <f>'Datos Crudos'!H144</f>
        <v>20.708457940022011</v>
      </c>
      <c r="F35" s="5">
        <f>'Datos Crudos'!I144</f>
        <v>2.8238806281848197</v>
      </c>
    </row>
    <row r="36" spans="1:7" x14ac:dyDescent="0.25">
      <c r="B36" t="s">
        <v>172</v>
      </c>
      <c r="C36" s="5">
        <f>'Datos Crudos'!H145</f>
        <v>20.613337219712559</v>
      </c>
      <c r="F36" s="5">
        <f>'Datos Crudos'!I145</f>
        <v>2.8109096208698947</v>
      </c>
    </row>
    <row r="37" spans="1:7" x14ac:dyDescent="0.25">
      <c r="B37" t="s">
        <v>173</v>
      </c>
      <c r="C37" s="5">
        <f>'Datos Crudos'!H146</f>
        <v>20.779075231821722</v>
      </c>
      <c r="F37" s="5">
        <f>'Datos Crudos'!I146</f>
        <v>2.8335102588847803</v>
      </c>
    </row>
    <row r="39" spans="1:7" x14ac:dyDescent="0.25">
      <c r="A39" t="s">
        <v>182</v>
      </c>
      <c r="B39" t="s">
        <v>174</v>
      </c>
      <c r="C39" s="5">
        <f>'Datos Crudos'!H147</f>
        <v>151.20219842533442</v>
      </c>
      <c r="D39" s="16">
        <f>AVERAGE(C39:C42)</f>
        <v>158.15754116637771</v>
      </c>
      <c r="F39" s="5">
        <f>'Datos Crudos'!I147</f>
        <v>38.29146583498725</v>
      </c>
      <c r="G39" s="16">
        <f>AVERAGE(F39:F42)</f>
        <v>40.159280857690348</v>
      </c>
    </row>
    <row r="40" spans="1:7" x14ac:dyDescent="0.25">
      <c r="B40" t="s">
        <v>175</v>
      </c>
      <c r="C40" s="5">
        <f>'Datos Crudos'!H148</f>
        <v>174.77489701962705</v>
      </c>
      <c r="F40" s="5">
        <f>'Datos Crudos'!I148</f>
        <v>44.686763442518242</v>
      </c>
    </row>
    <row r="41" spans="1:7" x14ac:dyDescent="0.25">
      <c r="B41" t="s">
        <v>176</v>
      </c>
      <c r="C41" s="5">
        <f>'Datos Crudos'!H149</f>
        <v>154.61692057190041</v>
      </c>
      <c r="F41" s="5">
        <f>'Datos Crudos'!I149</f>
        <v>39.156233131844871</v>
      </c>
    </row>
    <row r="42" spans="1:7" x14ac:dyDescent="0.25">
      <c r="B42" t="s">
        <v>177</v>
      </c>
      <c r="C42" s="5">
        <f>'Datos Crudos'!H150</f>
        <v>152.03614864864886</v>
      </c>
      <c r="F42" s="5">
        <f>'Datos Crudos'!I150</f>
        <v>38.502661021411043</v>
      </c>
    </row>
    <row r="43" spans="1:7" x14ac:dyDescent="0.25">
      <c r="B43" t="s">
        <v>178</v>
      </c>
      <c r="C43" s="5">
        <f>'Datos Crudos'!H151</f>
        <v>64.384750390015753</v>
      </c>
      <c r="D43" s="16">
        <f>AVERAGE(C43:C46)</f>
        <v>37.597846474618891</v>
      </c>
      <c r="F43" s="5">
        <f>'Datos Crudos'!I151</f>
        <v>14.632897815912639</v>
      </c>
      <c r="G43" s="16">
        <f>AVERAGE(F43:F46)</f>
        <v>7.3221044222785441</v>
      </c>
    </row>
    <row r="44" spans="1:7" x14ac:dyDescent="0.25">
      <c r="B44" t="s">
        <v>179</v>
      </c>
      <c r="C44" s="5">
        <f>'Datos Crudos'!H152</f>
        <v>21.605104823403959</v>
      </c>
      <c r="F44" s="5">
        <f>'Datos Crudos'!I152</f>
        <v>2.9461506577369039</v>
      </c>
    </row>
    <row r="45" spans="1:7" x14ac:dyDescent="0.25">
      <c r="B45" t="s">
        <v>180</v>
      </c>
      <c r="C45" s="5">
        <f>'Datos Crudos'!H153</f>
        <v>32.157585139318961</v>
      </c>
      <c r="F45" s="5">
        <f>'Datos Crudos'!I153</f>
        <v>5.8468336616943226</v>
      </c>
    </row>
    <row r="46" spans="1:7" x14ac:dyDescent="0.25">
      <c r="B46" t="s">
        <v>181</v>
      </c>
      <c r="C46" s="5">
        <f>'Datos Crudos'!H154</f>
        <v>32.243945545736892</v>
      </c>
      <c r="F46" s="5">
        <f>'Datos Crudos'!I154</f>
        <v>5.862535553770309</v>
      </c>
    </row>
    <row r="48" spans="1:7" x14ac:dyDescent="0.25">
      <c r="A48" t="s">
        <v>240</v>
      </c>
      <c r="B48" t="s">
        <v>188</v>
      </c>
      <c r="C48" s="5">
        <f>'Datos Crudos'!H159</f>
        <v>22.11287968397826</v>
      </c>
      <c r="D48" s="16">
        <f>AVERAGE(C48:C51)</f>
        <v>49.913813474178255</v>
      </c>
      <c r="F48" s="5">
        <f>'Datos Crudos'!I159</f>
        <v>6.0307853683577077</v>
      </c>
      <c r="G48" s="16">
        <f>AVERAGE(F48:F51)</f>
        <v>13.61285822023043</v>
      </c>
    </row>
    <row r="49" spans="2:7" x14ac:dyDescent="0.25">
      <c r="B49" t="s">
        <v>189</v>
      </c>
      <c r="C49" s="5">
        <f>'Datos Crudos'!H160</f>
        <v>100.81684638860655</v>
      </c>
      <c r="F49" s="5">
        <f>'Datos Crudos'!I160</f>
        <v>27.495503560529059</v>
      </c>
    </row>
    <row r="50" spans="2:7" x14ac:dyDescent="0.25">
      <c r="B50" t="s">
        <v>190</v>
      </c>
      <c r="C50" s="5">
        <f>'Datos Crudos'!H161</f>
        <v>43.777728649437591</v>
      </c>
      <c r="F50" s="5">
        <f>'Datos Crudos'!I161</f>
        <v>11.939380540755705</v>
      </c>
    </row>
    <row r="51" spans="2:7" x14ac:dyDescent="0.25">
      <c r="B51" t="s">
        <v>191</v>
      </c>
      <c r="C51" s="5">
        <f>'Datos Crudos'!H162</f>
        <v>32.947799174690587</v>
      </c>
      <c r="F51" s="5">
        <f>'Datos Crudos'!I162</f>
        <v>8.9857634112792493</v>
      </c>
    </row>
    <row r="52" spans="2:7" x14ac:dyDescent="0.25">
      <c r="B52" t="s">
        <v>192</v>
      </c>
      <c r="C52" s="5">
        <f>'Datos Crudos'!H163</f>
        <v>22.01819879919978</v>
      </c>
      <c r="D52" s="16">
        <f>AVERAGE(C52:C55)</f>
        <v>33.019167601482991</v>
      </c>
      <c r="F52" s="5">
        <f>'Datos Crudos'!I163</f>
        <v>6.004963308872667</v>
      </c>
      <c r="G52" s="16">
        <f>AVERAGE(F52:F55)</f>
        <v>9.0052275276771798</v>
      </c>
    </row>
    <row r="53" spans="2:7" x14ac:dyDescent="0.25">
      <c r="B53" t="s">
        <v>193</v>
      </c>
      <c r="C53" s="5">
        <f>'Datos Crudos'!H164</f>
        <v>44.12694946974446</v>
      </c>
      <c r="F53" s="5">
        <f>'Datos Crudos'!I164</f>
        <v>12.034622582657578</v>
      </c>
    </row>
    <row r="54" spans="2:7" x14ac:dyDescent="0.25">
      <c r="B54" t="s">
        <v>194</v>
      </c>
      <c r="C54" s="5">
        <f>'Datos Crudos'!H165</f>
        <v>43.838695546361869</v>
      </c>
      <c r="F54" s="5">
        <f>'Datos Crudos'!I165</f>
        <v>11.956007876280509</v>
      </c>
    </row>
    <row r="55" spans="2:7" x14ac:dyDescent="0.25">
      <c r="B55" t="s">
        <v>195</v>
      </c>
      <c r="C55" s="5">
        <f>'Datos Crudos'!H166</f>
        <v>22.092826590625869</v>
      </c>
      <c r="F55" s="5">
        <f>'Datos Crudos'!I166</f>
        <v>6.0253163428979652</v>
      </c>
    </row>
    <row r="56" spans="2:7" x14ac:dyDescent="0.25">
      <c r="B56" t="s">
        <v>196</v>
      </c>
      <c r="C56" s="5">
        <f>'Datos Crudos'!H167</f>
        <v>33.298164253373464</v>
      </c>
      <c r="D56" s="16">
        <f>AVERAGE(C56:C59)</f>
        <v>24.706102921710233</v>
      </c>
      <c r="F56" s="5">
        <f>'Datos Crudos'!I167</f>
        <v>9.0813175236473072</v>
      </c>
      <c r="G56" s="16">
        <f>AVERAGE(F56:F59)</f>
        <v>6.7380280695573367</v>
      </c>
    </row>
    <row r="57" spans="2:7" x14ac:dyDescent="0.25">
      <c r="B57" t="s">
        <v>197</v>
      </c>
      <c r="C57" s="5">
        <f>'Datos Crudos'!H168</f>
        <v>21.868278585453329</v>
      </c>
      <c r="F57" s="5">
        <f>'Datos Crudos'!I168</f>
        <v>5.964075977850908</v>
      </c>
    </row>
    <row r="58" spans="2:7" x14ac:dyDescent="0.25">
      <c r="B58" t="s">
        <v>198</v>
      </c>
      <c r="C58" s="5">
        <f>'Datos Crudos'!H169</f>
        <v>21.809106113287577</v>
      </c>
      <c r="F58" s="5">
        <f>'Datos Crudos'!I169</f>
        <v>5.9479380308966112</v>
      </c>
    </row>
    <row r="59" spans="2:7" x14ac:dyDescent="0.25">
      <c r="B59" t="s">
        <v>199</v>
      </c>
      <c r="C59" s="5">
        <f>'Datos Crudos'!H170</f>
        <v>21.848862734726573</v>
      </c>
      <c r="F59" s="5">
        <f>'Datos Crudos'!I170</f>
        <v>5.9587807458345203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80" zoomScaleNormal="80" workbookViewId="0">
      <selection activeCell="C1" sqref="C1:G2"/>
    </sheetView>
  </sheetViews>
  <sheetFormatPr baseColWidth="10" defaultRowHeight="15" x14ac:dyDescent="0.25"/>
  <cols>
    <col min="1" max="1" width="15.28515625" bestFit="1" customWidth="1"/>
    <col min="3" max="3" width="18.5703125" style="3" bestFit="1" customWidth="1"/>
    <col min="4" max="4" width="21.28515625" style="9" bestFit="1" customWidth="1"/>
    <col min="5" max="5" width="11.42578125" style="3"/>
    <col min="6" max="6" width="16" style="3" customWidth="1"/>
    <col min="7" max="7" width="18.5703125" style="9" bestFit="1" customWidth="1"/>
    <col min="9" max="9" width="15.28515625" bestFit="1" customWidth="1"/>
    <col min="10" max="10" width="13.140625" bestFit="1" customWidth="1"/>
    <col min="11" max="11" width="12.42578125" bestFit="1" customWidth="1"/>
  </cols>
  <sheetData>
    <row r="1" spans="1:11" ht="30" x14ac:dyDescent="0.25">
      <c r="A1" s="6" t="s">
        <v>56</v>
      </c>
      <c r="B1" s="6" t="s">
        <v>58</v>
      </c>
      <c r="C1" s="15" t="s">
        <v>370</v>
      </c>
      <c r="D1" s="8" t="s">
        <v>369</v>
      </c>
      <c r="E1" s="19"/>
      <c r="F1" s="15" t="s">
        <v>371</v>
      </c>
      <c r="G1" s="8" t="s">
        <v>369</v>
      </c>
    </row>
    <row r="2" spans="1:11" ht="30" x14ac:dyDescent="0.25">
      <c r="C2" s="15" t="s">
        <v>3</v>
      </c>
      <c r="D2" s="8" t="s">
        <v>3</v>
      </c>
      <c r="E2" s="19"/>
      <c r="F2" s="15" t="s">
        <v>3</v>
      </c>
      <c r="G2" s="8" t="s">
        <v>3</v>
      </c>
      <c r="I2" s="11" t="s">
        <v>62</v>
      </c>
      <c r="J2" s="11" t="s">
        <v>58</v>
      </c>
      <c r="K2" s="18" t="s">
        <v>3</v>
      </c>
    </row>
    <row r="3" spans="1:11" x14ac:dyDescent="0.25">
      <c r="A3" t="s">
        <v>185</v>
      </c>
      <c r="B3" t="s">
        <v>200</v>
      </c>
      <c r="C3" s="5">
        <f>'Datos Crudos'!H171</f>
        <v>160.38</v>
      </c>
      <c r="D3" s="16">
        <f>AVERAGE(C3:C6)</f>
        <v>178.61258375225756</v>
      </c>
      <c r="F3" s="5">
        <f>'Datos Crudos'!I171</f>
        <v>43.74</v>
      </c>
      <c r="G3" s="16">
        <f>AVERAGE(F3:F6)</f>
        <v>48.712522841524795</v>
      </c>
      <c r="I3" s="11" t="s">
        <v>185</v>
      </c>
      <c r="J3" s="11" t="s">
        <v>241</v>
      </c>
      <c r="K3" s="13">
        <f>G3</f>
        <v>48.712522841524795</v>
      </c>
    </row>
    <row r="4" spans="1:11" x14ac:dyDescent="0.25">
      <c r="B4" t="s">
        <v>201</v>
      </c>
      <c r="C4" s="5">
        <f>'Datos Crudos'!H172</f>
        <v>209.06811347307621</v>
      </c>
      <c r="F4" s="5">
        <f>'Datos Crudos'!I172</f>
        <v>57.018576401748064</v>
      </c>
      <c r="I4" s="11"/>
      <c r="J4" s="11" t="s">
        <v>242</v>
      </c>
      <c r="K4" s="13">
        <f>G7</f>
        <v>22.626369510532133</v>
      </c>
    </row>
    <row r="5" spans="1:11" x14ac:dyDescent="0.25">
      <c r="B5" t="s">
        <v>202</v>
      </c>
      <c r="C5" s="5">
        <f>'Datos Crudos'!H173</f>
        <v>133.13153608079512</v>
      </c>
      <c r="F5" s="5">
        <f>'Datos Crudos'!I173</f>
        <v>36.308600749307757</v>
      </c>
      <c r="I5" s="11" t="s">
        <v>186</v>
      </c>
      <c r="J5" s="11" t="s">
        <v>241</v>
      </c>
      <c r="K5" s="13">
        <f>G12</f>
        <v>14.819836222992587</v>
      </c>
    </row>
    <row r="6" spans="1:11" x14ac:dyDescent="0.25">
      <c r="B6" t="s">
        <v>203</v>
      </c>
      <c r="C6" s="5">
        <f>'Datos Crudos'!H174</f>
        <v>211.87068545515896</v>
      </c>
      <c r="F6" s="5">
        <f>'Datos Crudos'!I174</f>
        <v>57.782914215043355</v>
      </c>
      <c r="I6" s="11"/>
      <c r="J6" s="11" t="s">
        <v>242</v>
      </c>
      <c r="K6" s="13">
        <f>G15</f>
        <v>2.9168721761504686</v>
      </c>
    </row>
    <row r="7" spans="1:11" x14ac:dyDescent="0.25">
      <c r="B7" t="s">
        <v>204</v>
      </c>
      <c r="C7" s="5">
        <f>'Datos Crudos'!H175</f>
        <v>117.60215292977874</v>
      </c>
      <c r="D7" s="16">
        <f>AVERAGE(C7:C10)</f>
        <v>82.963354871951154</v>
      </c>
      <c r="F7" s="5">
        <f>'Datos Crudos'!I175</f>
        <v>32.073314435394195</v>
      </c>
      <c r="G7" s="16">
        <f>AVERAGE(F7:F10)</f>
        <v>22.626369510532133</v>
      </c>
      <c r="I7" s="11" t="s">
        <v>61</v>
      </c>
      <c r="J7" s="11" t="s">
        <v>241</v>
      </c>
      <c r="K7" s="13">
        <f>G20</f>
        <v>42.079163137586427</v>
      </c>
    </row>
    <row r="8" spans="1:11" x14ac:dyDescent="0.25">
      <c r="B8" t="s">
        <v>205</v>
      </c>
      <c r="C8" s="5">
        <f>'Datos Crudos'!H176</f>
        <v>128.5427552674233</v>
      </c>
      <c r="F8" s="5">
        <f>'Datos Crudos'!I176</f>
        <v>35.057115072933627</v>
      </c>
      <c r="I8" s="11"/>
      <c r="J8" s="11" t="s">
        <v>242</v>
      </c>
      <c r="K8" s="13">
        <f>G23</f>
        <v>19.374590527740821</v>
      </c>
    </row>
    <row r="9" spans="1:11" x14ac:dyDescent="0.25">
      <c r="B9" t="s">
        <v>206</v>
      </c>
      <c r="C9" s="5">
        <f>'Datos Crudos'!H177</f>
        <v>54.061955100261535</v>
      </c>
      <c r="F9" s="5">
        <f>'Datos Crudos'!I177</f>
        <v>14.744169572798601</v>
      </c>
      <c r="I9" s="11" t="s">
        <v>187</v>
      </c>
      <c r="J9" s="11" t="s">
        <v>241</v>
      </c>
      <c r="K9" s="13">
        <f>G28</f>
        <v>41.98283860477229</v>
      </c>
    </row>
    <row r="10" spans="1:11" x14ac:dyDescent="0.25">
      <c r="B10" t="s">
        <v>207</v>
      </c>
      <c r="C10" s="5">
        <f>'Datos Crudos'!H178</f>
        <v>31.646556190341091</v>
      </c>
      <c r="F10" s="5">
        <f>'Datos Crudos'!I178</f>
        <v>8.6308789610021144</v>
      </c>
      <c r="I10" s="11"/>
      <c r="J10" s="11" t="s">
        <v>242</v>
      </c>
      <c r="K10" s="13">
        <f>G32</f>
        <v>15.203888757755063</v>
      </c>
    </row>
    <row r="11" spans="1:11" x14ac:dyDescent="0.25">
      <c r="I11" s="11" t="s">
        <v>182</v>
      </c>
      <c r="J11" s="11" t="s">
        <v>241</v>
      </c>
      <c r="K11" s="13">
        <f>G37</f>
        <v>48.641221338723099</v>
      </c>
    </row>
    <row r="12" spans="1:11" x14ac:dyDescent="0.25">
      <c r="A12" t="s">
        <v>186</v>
      </c>
      <c r="B12" t="s">
        <v>208</v>
      </c>
      <c r="C12" s="5">
        <f>'Datos Crudos'!H179</f>
        <v>32.597137850467362</v>
      </c>
      <c r="D12" s="16">
        <f>AVERAGE(C12:C14)</f>
        <v>54.339399484306149</v>
      </c>
      <c r="F12" s="5">
        <f>'Datos Crudos'!I179</f>
        <v>8.8901285046729175</v>
      </c>
      <c r="G12" s="16">
        <f>AVERAGE(F12:F14)</f>
        <v>14.819836222992587</v>
      </c>
      <c r="I12" s="11"/>
      <c r="J12" s="11" t="s">
        <v>242</v>
      </c>
      <c r="K12" s="13">
        <f>G41</f>
        <v>8.8749480799815483</v>
      </c>
    </row>
    <row r="13" spans="1:11" x14ac:dyDescent="0.25">
      <c r="B13" t="s">
        <v>209</v>
      </c>
      <c r="C13" s="5">
        <f>'Datos Crudos'!H180</f>
        <v>75.706601307189857</v>
      </c>
      <c r="F13" s="5">
        <f>'Datos Crudos'!I180</f>
        <v>20.647254901960871</v>
      </c>
      <c r="I13" s="11" t="s">
        <v>240</v>
      </c>
      <c r="J13" s="20" t="s">
        <v>241</v>
      </c>
      <c r="K13" s="13">
        <f>G46</f>
        <v>70.954674988868646</v>
      </c>
    </row>
    <row r="14" spans="1:11" x14ac:dyDescent="0.25">
      <c r="B14" t="s">
        <v>210</v>
      </c>
      <c r="C14" s="5">
        <f>'Datos Crudos'!H181</f>
        <v>54.714459295261236</v>
      </c>
      <c r="F14" s="5">
        <f>'Datos Crudos'!I181</f>
        <v>14.922125262343975</v>
      </c>
      <c r="I14" s="11"/>
      <c r="J14" s="20" t="s">
        <v>242</v>
      </c>
      <c r="K14" s="13">
        <f>G50</f>
        <v>39.558549896049911</v>
      </c>
    </row>
    <row r="15" spans="1:11" x14ac:dyDescent="0.25">
      <c r="B15" t="s">
        <v>211</v>
      </c>
      <c r="C15" s="5">
        <f>'Datos Crudos'!H182</f>
        <v>10.718164132862752</v>
      </c>
      <c r="D15" s="16">
        <f>AVERAGE(C15:C18)</f>
        <v>10.695197979218385</v>
      </c>
      <c r="F15" s="5">
        <f>'Datos Crudos'!I182</f>
        <v>2.9231356725989328</v>
      </c>
      <c r="G15" s="16">
        <f>AVERAGE(F15:F18)</f>
        <v>2.9168721761504686</v>
      </c>
    </row>
    <row r="16" spans="1:11" x14ac:dyDescent="0.25">
      <c r="B16" t="s">
        <v>212</v>
      </c>
      <c r="C16" s="5">
        <f>'Datos Crudos'!H183</f>
        <v>10.703820257084374</v>
      </c>
      <c r="F16" s="5">
        <f>'Datos Crudos'!I183</f>
        <v>2.9192237064775566</v>
      </c>
    </row>
    <row r="17" spans="1:7" x14ac:dyDescent="0.25">
      <c r="B17" t="s">
        <v>213</v>
      </c>
      <c r="C17" s="5">
        <f>'Datos Crudos'!H184</f>
        <v>10.673132724341905</v>
      </c>
      <c r="F17" s="5">
        <f>'Datos Crudos'!I184</f>
        <v>2.9108543793659742</v>
      </c>
    </row>
    <row r="18" spans="1:7" x14ac:dyDescent="0.25">
      <c r="B18" t="s">
        <v>214</v>
      </c>
      <c r="C18" s="5">
        <f>'Datos Crudos'!H185</f>
        <v>10.685674802584504</v>
      </c>
      <c r="F18" s="5">
        <f>'Datos Crudos'!I185</f>
        <v>2.9142749461594106</v>
      </c>
    </row>
    <row r="20" spans="1:7" x14ac:dyDescent="0.25">
      <c r="A20" t="s">
        <v>61</v>
      </c>
      <c r="B20" t="s">
        <v>215</v>
      </c>
      <c r="C20" s="5">
        <f>'Datos Crudos'!H186</f>
        <v>107.72434367541766</v>
      </c>
      <c r="D20" s="16">
        <f>AVERAGE(C20:C22)</f>
        <v>154.29026483781686</v>
      </c>
      <c r="F20" s="5">
        <f>'Datos Crudos'!I186</f>
        <v>29.379366456932093</v>
      </c>
      <c r="G20" s="16">
        <f>AVERAGE(F20:F22)</f>
        <v>42.079163137586427</v>
      </c>
    </row>
    <row r="21" spans="1:7" x14ac:dyDescent="0.25">
      <c r="B21" t="s">
        <v>216</v>
      </c>
      <c r="C21" s="5">
        <f>'Datos Crudos'!H187</f>
        <v>181.18397964303671</v>
      </c>
      <c r="F21" s="5">
        <f>'Datos Crudos'!I187</f>
        <v>49.4138126299191</v>
      </c>
    </row>
    <row r="22" spans="1:7" x14ac:dyDescent="0.25">
      <c r="B22" t="s">
        <v>217</v>
      </c>
      <c r="C22" s="5">
        <f>'Datos Crudos'!H188</f>
        <v>173.96247119499631</v>
      </c>
      <c r="F22" s="5">
        <f>'Datos Crudos'!I188</f>
        <v>47.444310325908084</v>
      </c>
    </row>
    <row r="23" spans="1:7" x14ac:dyDescent="0.25">
      <c r="B23" t="s">
        <v>218</v>
      </c>
      <c r="C23" s="5">
        <f>'Datos Crudos'!H189</f>
        <v>105.43908135461268</v>
      </c>
      <c r="D23" s="16">
        <f>AVERAGE(C23:C26)</f>
        <v>71.040165268382992</v>
      </c>
      <c r="F23" s="5">
        <f>'Datos Crudos'!I189</f>
        <v>28.756113096712554</v>
      </c>
      <c r="G23" s="16">
        <f>AVERAGE(F23:F26)</f>
        <v>19.374590527740821</v>
      </c>
    </row>
    <row r="24" spans="1:7" x14ac:dyDescent="0.25">
      <c r="B24" t="s">
        <v>219</v>
      </c>
      <c r="C24" s="5">
        <f>'Datos Crudos'!H190</f>
        <v>62.903720930232708</v>
      </c>
      <c r="F24" s="5">
        <f>'Datos Crudos'!I190</f>
        <v>17.155560253699829</v>
      </c>
    </row>
    <row r="25" spans="1:7" x14ac:dyDescent="0.25">
      <c r="B25" t="s">
        <v>220</v>
      </c>
      <c r="C25" s="5">
        <f>'Datos Crudos'!H191</f>
        <v>73.762109955423767</v>
      </c>
      <c r="F25" s="5">
        <f>'Datos Crudos'!I191</f>
        <v>20.116939078751937</v>
      </c>
    </row>
    <row r="26" spans="1:7" x14ac:dyDescent="0.25">
      <c r="B26" t="s">
        <v>221</v>
      </c>
      <c r="C26" s="5">
        <f>'Datos Crudos'!H192</f>
        <v>42.05574883326284</v>
      </c>
      <c r="F26" s="5">
        <f>'Datos Crudos'!I192</f>
        <v>11.469749681798955</v>
      </c>
    </row>
    <row r="28" spans="1:7" x14ac:dyDescent="0.25">
      <c r="A28" t="s">
        <v>187</v>
      </c>
      <c r="B28" t="s">
        <v>222</v>
      </c>
      <c r="C28" s="5">
        <f>'Datos Crudos'!H193</f>
        <v>193.81642735722818</v>
      </c>
      <c r="D28" s="16">
        <f>AVERAGE(C28:C31)</f>
        <v>153.93707488416507</v>
      </c>
      <c r="F28" s="5">
        <f>'Datos Crudos'!I193</f>
        <v>52.859025642880411</v>
      </c>
      <c r="G28" s="16">
        <f>AVERAGE(F28:F31)</f>
        <v>41.98283860477229</v>
      </c>
    </row>
    <row r="29" spans="1:7" x14ac:dyDescent="0.25">
      <c r="B29" t="s">
        <v>223</v>
      </c>
      <c r="C29" s="5">
        <f>'Datos Crudos'!H194</f>
        <v>194.90250345242742</v>
      </c>
      <c r="F29" s="5">
        <f>'Datos Crudos'!I194</f>
        <v>53.155228214298397</v>
      </c>
    </row>
    <row r="30" spans="1:7" x14ac:dyDescent="0.25">
      <c r="B30" t="s">
        <v>224</v>
      </c>
      <c r="C30" s="5">
        <f>'Datos Crudos'!H195</f>
        <v>173.16401718970081</v>
      </c>
      <c r="F30" s="5">
        <f>'Datos Crudos'!I195</f>
        <v>47.226550142645678</v>
      </c>
    </row>
    <row r="31" spans="1:7" x14ac:dyDescent="0.25">
      <c r="B31" t="s">
        <v>225</v>
      </c>
      <c r="C31" s="5">
        <f>'Datos Crudos'!H196</f>
        <v>53.865351537303795</v>
      </c>
      <c r="F31" s="5">
        <f>'Datos Crudos'!I196</f>
        <v>14.690550419264673</v>
      </c>
    </row>
    <row r="32" spans="1:7" x14ac:dyDescent="0.25">
      <c r="B32" t="s">
        <v>226</v>
      </c>
      <c r="C32" s="5">
        <f>'Datos Crudos'!H197</f>
        <v>63.683265306122593</v>
      </c>
      <c r="D32" s="16">
        <f>AVERAGE(C32:C35)</f>
        <v>55.747592111768576</v>
      </c>
      <c r="F32" s="5">
        <f>'Datos Crudos'!I197</f>
        <v>17.368163265306158</v>
      </c>
      <c r="G32" s="16">
        <f>AVERAGE(F32:F35)</f>
        <v>15.203888757755063</v>
      </c>
    </row>
    <row r="33" spans="1:7" x14ac:dyDescent="0.25">
      <c r="B33" t="s">
        <v>227</v>
      </c>
      <c r="C33" s="5">
        <f>'Datos Crudos'!H198</f>
        <v>53.855986269546825</v>
      </c>
      <c r="F33" s="5">
        <f>'Datos Crudos'!I198</f>
        <v>14.687996255330955</v>
      </c>
    </row>
    <row r="34" spans="1:7" x14ac:dyDescent="0.25">
      <c r="B34" t="s">
        <v>228</v>
      </c>
      <c r="C34" s="5">
        <f>'Datos Crudos'!H199</f>
        <v>41.762621359223523</v>
      </c>
      <c r="F34" s="5">
        <f>'Datos Crudos'!I199</f>
        <v>11.389805825242778</v>
      </c>
    </row>
    <row r="35" spans="1:7" x14ac:dyDescent="0.25">
      <c r="B35" t="s">
        <v>229</v>
      </c>
      <c r="C35" s="5">
        <f>'Datos Crudos'!H200</f>
        <v>63.688495512181369</v>
      </c>
      <c r="F35" s="5">
        <f>'Datos Crudos'!I200</f>
        <v>17.369589685140372</v>
      </c>
    </row>
    <row r="37" spans="1:7" x14ac:dyDescent="0.25">
      <c r="A37" t="s">
        <v>300</v>
      </c>
      <c r="B37" t="s">
        <v>230</v>
      </c>
      <c r="C37" s="5">
        <f>'Datos Crudos'!H201</f>
        <v>185.23549983503827</v>
      </c>
      <c r="D37" s="16">
        <f>AVERAGE(C37:C40)</f>
        <v>178.35114490865138</v>
      </c>
      <c r="F37" s="5">
        <f>'Datos Crudos'!I201</f>
        <v>50.518772682283164</v>
      </c>
      <c r="G37" s="16">
        <f>AVERAGE(F37:F40)</f>
        <v>48.641221338723099</v>
      </c>
    </row>
    <row r="38" spans="1:7" x14ac:dyDescent="0.25">
      <c r="B38" t="s">
        <v>231</v>
      </c>
      <c r="C38" s="5">
        <f>'Datos Crudos'!H202</f>
        <v>163.92665661542986</v>
      </c>
      <c r="F38" s="5">
        <f>'Datos Crudos'!I202</f>
        <v>44.707269986026326</v>
      </c>
    </row>
    <row r="39" spans="1:7" x14ac:dyDescent="0.25">
      <c r="B39" t="s">
        <v>232</v>
      </c>
      <c r="C39" s="5">
        <f>'Datos Crudos'!H203</f>
        <v>222.95031474820141</v>
      </c>
      <c r="F39" s="5">
        <f>'Datos Crudos'!I203</f>
        <v>60.804631294964025</v>
      </c>
    </row>
    <row r="40" spans="1:7" x14ac:dyDescent="0.25">
      <c r="B40" t="s">
        <v>233</v>
      </c>
      <c r="C40" s="5">
        <f>'Datos Crudos'!H204</f>
        <v>141.29210843593592</v>
      </c>
      <c r="F40" s="5">
        <f>'Datos Crudos'!I204</f>
        <v>38.534211391618889</v>
      </c>
    </row>
    <row r="41" spans="1:7" x14ac:dyDescent="0.25">
      <c r="B41" t="s">
        <v>234</v>
      </c>
      <c r="C41" s="5">
        <f>'Datos Crudos'!H205</f>
        <v>32.50506600720086</v>
      </c>
      <c r="D41" s="16">
        <f>AVERAGE(C41:C44)</f>
        <v>32.541476293265681</v>
      </c>
      <c r="F41" s="5">
        <f>'Datos Crudos'!I205</f>
        <v>8.8650180019638682</v>
      </c>
      <c r="G41" s="16">
        <f>AVERAGE(F41:F44)</f>
        <v>8.8749480799815483</v>
      </c>
    </row>
    <row r="42" spans="1:7" x14ac:dyDescent="0.25">
      <c r="B42" t="s">
        <v>235</v>
      </c>
      <c r="C42" s="5">
        <f>'Datos Crudos'!H206</f>
        <v>32.651107699056887</v>
      </c>
      <c r="F42" s="5">
        <f>'Datos Crudos'!I206</f>
        <v>8.9048475542882404</v>
      </c>
    </row>
    <row r="43" spans="1:7" x14ac:dyDescent="0.25">
      <c r="B43" t="s">
        <v>236</v>
      </c>
      <c r="C43" s="5">
        <f>'Datos Crudos'!H207</f>
        <v>21.828643825052644</v>
      </c>
      <c r="F43" s="5">
        <f>'Datos Crudos'!I207</f>
        <v>5.9532664977416312</v>
      </c>
    </row>
    <row r="44" spans="1:7" x14ac:dyDescent="0.25">
      <c r="B44" t="s">
        <v>237</v>
      </c>
      <c r="C44" s="5">
        <f>'Datos Crudos'!H208</f>
        <v>43.181087641752335</v>
      </c>
      <c r="F44" s="5">
        <f>'Datos Crudos'!I208</f>
        <v>11.776660265932454</v>
      </c>
    </row>
    <row r="46" spans="1:7" x14ac:dyDescent="0.25">
      <c r="A46" t="s">
        <v>240</v>
      </c>
      <c r="B46" t="s">
        <v>360</v>
      </c>
      <c r="C46" s="5">
        <f>'Datos Crudos'!J321</f>
        <v>252.63333333333347</v>
      </c>
      <c r="D46" s="16">
        <f>AVERAGE(C46:C49)</f>
        <v>260.16714162585163</v>
      </c>
      <c r="F46" s="5">
        <f>'Datos Crudos'!K321</f>
        <v>68.900000000000034</v>
      </c>
      <c r="G46" s="16">
        <f>AVERAGE(F46:F49)</f>
        <v>70.954674988868646</v>
      </c>
    </row>
    <row r="47" spans="1:7" x14ac:dyDescent="0.25">
      <c r="B47" t="s">
        <v>361</v>
      </c>
      <c r="C47" s="5">
        <f>'Datos Crudos'!H323</f>
        <v>252.38095238095232</v>
      </c>
      <c r="F47" s="5">
        <f>'Datos Crudos'!I323</f>
        <v>68.831168831168824</v>
      </c>
    </row>
    <row r="48" spans="1:7" x14ac:dyDescent="0.25">
      <c r="B48" t="s">
        <v>362</v>
      </c>
      <c r="C48" s="5">
        <f>'Datos Crudos'!H324</f>
        <v>278.82608695652164</v>
      </c>
      <c r="F48" s="5">
        <f>'Datos Crudos'!I324</f>
        <v>76.043478260869549</v>
      </c>
    </row>
    <row r="49" spans="2:7" x14ac:dyDescent="0.25">
      <c r="B49" t="s">
        <v>363</v>
      </c>
      <c r="C49" s="5">
        <f>'Datos Crudos'!H325</f>
        <v>256.82819383259908</v>
      </c>
      <c r="F49" s="5">
        <f>'Datos Crudos'!I325</f>
        <v>70.044052863436121</v>
      </c>
    </row>
    <row r="50" spans="2:7" x14ac:dyDescent="0.25">
      <c r="B50" t="s">
        <v>364</v>
      </c>
      <c r="C50" s="5">
        <f>'Datos Crudos'!H326</f>
        <v>155.46666666666658</v>
      </c>
      <c r="D50" s="16">
        <f>AVERAGE(C50:C53)</f>
        <v>145.04801628551635</v>
      </c>
      <c r="F50" s="5">
        <f>'Datos Crudos'!I326</f>
        <v>42.399999999999977</v>
      </c>
      <c r="G50" s="16">
        <f>AVERAGE(F50:F53)</f>
        <v>39.558549896049911</v>
      </c>
    </row>
    <row r="51" spans="2:7" x14ac:dyDescent="0.25">
      <c r="B51" t="s">
        <v>365</v>
      </c>
      <c r="C51" s="5">
        <f>'Datos Crudos'!H327</f>
        <v>137.02991452991472</v>
      </c>
      <c r="F51" s="5">
        <f>'Datos Crudos'!I327</f>
        <v>37.371794871794918</v>
      </c>
    </row>
    <row r="52" spans="2:7" x14ac:dyDescent="0.25">
      <c r="B52" t="s">
        <v>366</v>
      </c>
      <c r="C52" s="5">
        <f>'Datos Crudos'!H328</f>
        <v>144.43693693693714</v>
      </c>
      <c r="F52" s="5">
        <f>'Datos Crudos'!I328</f>
        <v>39.391891891891945</v>
      </c>
    </row>
    <row r="53" spans="2:7" x14ac:dyDescent="0.25">
      <c r="B53" t="s">
        <v>367</v>
      </c>
      <c r="C53" s="5">
        <f>'Datos Crudos'!J329</f>
        <v>143.258547008547</v>
      </c>
      <c r="F53" s="5">
        <f>'Datos Crudos'!K329</f>
        <v>39.070512820512818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Q18" sqref="Q18"/>
    </sheetView>
  </sheetViews>
  <sheetFormatPr baseColWidth="10" defaultRowHeight="15" x14ac:dyDescent="0.25"/>
  <cols>
    <col min="1" max="1" width="13.7109375" bestFit="1" customWidth="1"/>
    <col min="2" max="2" width="12" bestFit="1" customWidth="1"/>
    <col min="3" max="3" width="15.7109375" style="3" customWidth="1"/>
    <col min="4" max="4" width="15.28515625" style="9" customWidth="1"/>
    <col min="5" max="5" width="12.85546875" style="3" customWidth="1"/>
    <col min="6" max="6" width="15.7109375" style="3" customWidth="1"/>
    <col min="7" max="7" width="15.28515625" style="9" customWidth="1"/>
    <col min="9" max="9" width="13.7109375" bestFit="1" customWidth="1"/>
    <col min="11" max="11" width="12" customWidth="1"/>
  </cols>
  <sheetData>
    <row r="1" spans="1:11" ht="45" x14ac:dyDescent="0.25">
      <c r="A1" s="6" t="s">
        <v>56</v>
      </c>
      <c r="B1" s="6" t="s">
        <v>58</v>
      </c>
      <c r="C1" s="15" t="s">
        <v>370</v>
      </c>
      <c r="D1" s="8" t="s">
        <v>369</v>
      </c>
      <c r="E1" s="19"/>
      <c r="F1" s="15" t="s">
        <v>371</v>
      </c>
      <c r="G1" s="8" t="s">
        <v>369</v>
      </c>
    </row>
    <row r="2" spans="1:11" ht="30" x14ac:dyDescent="0.25">
      <c r="C2" s="15" t="s">
        <v>3</v>
      </c>
      <c r="D2" s="8" t="s">
        <v>3</v>
      </c>
      <c r="E2" s="19"/>
      <c r="F2" s="15" t="s">
        <v>3</v>
      </c>
      <c r="G2" s="8" t="s">
        <v>3</v>
      </c>
      <c r="I2" s="11" t="s">
        <v>62</v>
      </c>
      <c r="J2" s="11" t="s">
        <v>58</v>
      </c>
      <c r="K2" s="18" t="s">
        <v>3</v>
      </c>
    </row>
    <row r="3" spans="1:11" x14ac:dyDescent="0.25">
      <c r="A3" t="s">
        <v>185</v>
      </c>
      <c r="B3" t="s">
        <v>309</v>
      </c>
      <c r="C3" s="5">
        <f>'Datos Crudos'!H273</f>
        <v>175.65581098339717</v>
      </c>
      <c r="D3" s="16">
        <f>AVERAGE(C3:C6)</f>
        <v>199.43480953342669</v>
      </c>
      <c r="E3" s="5"/>
      <c r="F3" s="5">
        <f>'Datos Crudos'!I273</f>
        <v>47.906130268199227</v>
      </c>
      <c r="G3" s="16">
        <f>AVERAGE(F3:F6)</f>
        <v>54.391311690934558</v>
      </c>
      <c r="I3" s="11" t="s">
        <v>185</v>
      </c>
      <c r="J3" s="11" t="s">
        <v>241</v>
      </c>
      <c r="K3" s="13">
        <f>G3</f>
        <v>54.391311690934558</v>
      </c>
    </row>
    <row r="4" spans="1:11" x14ac:dyDescent="0.25">
      <c r="B4" t="s">
        <v>310</v>
      </c>
      <c r="C4" s="5">
        <f>'Datos Crudos'!H274</f>
        <v>234.4356408869659</v>
      </c>
      <c r="F4" s="5">
        <f>'Datos Crudos'!I274</f>
        <v>63.936992969172515</v>
      </c>
      <c r="I4" s="11"/>
      <c r="J4" s="11" t="s">
        <v>242</v>
      </c>
      <c r="K4" s="13">
        <f>G7</f>
        <v>26.608558806111667</v>
      </c>
    </row>
    <row r="5" spans="1:11" x14ac:dyDescent="0.25">
      <c r="B5" t="s">
        <v>311</v>
      </c>
      <c r="C5" s="5">
        <f>'Datos Crudos'!H275</f>
        <v>219.15856573705182</v>
      </c>
      <c r="F5" s="5">
        <f>'Datos Crudos'!I275</f>
        <v>59.770517928286864</v>
      </c>
      <c r="I5" s="11" t="s">
        <v>186</v>
      </c>
      <c r="J5" s="11" t="s">
        <v>241</v>
      </c>
      <c r="K5" s="13">
        <f>G12</f>
        <v>27.696527063468686</v>
      </c>
    </row>
    <row r="6" spans="1:11" x14ac:dyDescent="0.25">
      <c r="B6" t="s">
        <v>312</v>
      </c>
      <c r="C6" s="5">
        <f>'Datos Crudos'!H276</f>
        <v>168.48922052629194</v>
      </c>
      <c r="F6" s="5">
        <f>'Datos Crudos'!I276</f>
        <v>45.951605598079624</v>
      </c>
      <c r="I6" s="11"/>
      <c r="J6" s="11" t="s">
        <v>242</v>
      </c>
      <c r="K6" s="13">
        <f>G16</f>
        <v>6.7391032697262734</v>
      </c>
    </row>
    <row r="7" spans="1:11" x14ac:dyDescent="0.25">
      <c r="B7" t="s">
        <v>313</v>
      </c>
      <c r="C7" s="5">
        <f>'Datos Crudos'!H277</f>
        <v>163.60623734483676</v>
      </c>
      <c r="D7" s="16">
        <f>AVERAGE(C7:C10)</f>
        <v>97.564715622409437</v>
      </c>
      <c r="E7" s="5"/>
      <c r="F7" s="5">
        <f>'Datos Crudos'!I277</f>
        <v>44.619882912228206</v>
      </c>
      <c r="G7" s="16">
        <f>AVERAGE(F7:F10)</f>
        <v>26.608558806111667</v>
      </c>
      <c r="I7" s="11" t="s">
        <v>61</v>
      </c>
      <c r="J7" s="11" t="s">
        <v>241</v>
      </c>
      <c r="K7" s="13">
        <f>G21</f>
        <v>42.34563957069679</v>
      </c>
    </row>
    <row r="8" spans="1:11" x14ac:dyDescent="0.25">
      <c r="B8" t="s">
        <v>314</v>
      </c>
      <c r="C8" s="5">
        <f>'Datos Crudos'!H278</f>
        <v>96.883519492372386</v>
      </c>
      <c r="F8" s="5">
        <f>'Datos Crudos'!I278</f>
        <v>26.42277804337429</v>
      </c>
      <c r="I8" s="11"/>
      <c r="J8" s="11" t="s">
        <v>242</v>
      </c>
      <c r="K8" s="13">
        <f>G25</f>
        <v>3.652050438181218</v>
      </c>
    </row>
    <row r="9" spans="1:11" x14ac:dyDescent="0.25">
      <c r="B9" t="s">
        <v>315</v>
      </c>
      <c r="C9" s="5">
        <f>'Datos Crudos'!H279</f>
        <v>41.668172070139882</v>
      </c>
      <c r="F9" s="5">
        <f>'Datos Crudos'!I279</f>
        <v>11.364046928219969</v>
      </c>
      <c r="I9" s="11" t="s">
        <v>187</v>
      </c>
      <c r="J9" s="11" t="s">
        <v>241</v>
      </c>
      <c r="K9" s="13">
        <f>G30</f>
        <v>29.592712106362676</v>
      </c>
    </row>
    <row r="10" spans="1:11" x14ac:dyDescent="0.25">
      <c r="B10" t="s">
        <v>316</v>
      </c>
      <c r="C10" s="5">
        <f>'Datos Crudos'!H280</f>
        <v>88.100933582288718</v>
      </c>
      <c r="F10" s="5">
        <f>'Datos Crudos'!I280</f>
        <v>24.027527340624196</v>
      </c>
      <c r="I10" s="11"/>
      <c r="J10" s="11" t="s">
        <v>242</v>
      </c>
      <c r="K10" s="13">
        <f>G34</f>
        <v>7.5715997504697921</v>
      </c>
    </row>
    <row r="11" spans="1:11" x14ac:dyDescent="0.25">
      <c r="I11" s="11" t="s">
        <v>182</v>
      </c>
      <c r="J11" s="11" t="s">
        <v>241</v>
      </c>
      <c r="K11" s="13">
        <f>G39</f>
        <v>49.611261505925668</v>
      </c>
    </row>
    <row r="12" spans="1:11" x14ac:dyDescent="0.25">
      <c r="A12" t="s">
        <v>186</v>
      </c>
      <c r="B12" t="s">
        <v>317</v>
      </c>
      <c r="C12" s="5">
        <f>'Datos Crudos'!H281</f>
        <v>124.09200818740067</v>
      </c>
      <c r="D12" s="16">
        <f>AVERAGE(C12:C15)</f>
        <v>101.55393256605186</v>
      </c>
      <c r="E12" s="5"/>
      <c r="F12" s="5">
        <f>'Datos Crudos'!I281</f>
        <v>33.843274960200176</v>
      </c>
      <c r="G12" s="16">
        <f>AVERAGE(F12:F15)</f>
        <v>27.696527063468686</v>
      </c>
      <c r="I12" s="11"/>
      <c r="J12" s="11" t="s">
        <v>242</v>
      </c>
      <c r="K12" s="13">
        <f>G43</f>
        <v>11.194826664112718</v>
      </c>
    </row>
    <row r="13" spans="1:11" x14ac:dyDescent="0.25">
      <c r="B13" t="s">
        <v>318</v>
      </c>
      <c r="C13" s="5">
        <f>'Datos Crudos'!H282</f>
        <v>68.096136040702362</v>
      </c>
      <c r="F13" s="5">
        <f>'Datos Crudos'!I282</f>
        <v>18.571673465646096</v>
      </c>
      <c r="I13" s="11" t="s">
        <v>240</v>
      </c>
      <c r="J13" s="11" t="s">
        <v>241</v>
      </c>
      <c r="K13" s="13">
        <f>G48</f>
        <v>72.284820078216057</v>
      </c>
    </row>
    <row r="14" spans="1:11" x14ac:dyDescent="0.25">
      <c r="B14" t="s">
        <v>319</v>
      </c>
      <c r="C14" s="5">
        <f>'Datos Crudos'!H283</f>
        <v>158.5295360966235</v>
      </c>
      <c r="F14" s="5">
        <f>'Datos Crudos'!I283</f>
        <v>43.235328026351858</v>
      </c>
      <c r="I14" s="11"/>
      <c r="J14" s="11" t="s">
        <v>242</v>
      </c>
      <c r="K14" s="13">
        <f>G52</f>
        <v>45.466584676018698</v>
      </c>
    </row>
    <row r="15" spans="1:11" x14ac:dyDescent="0.25">
      <c r="B15" t="s">
        <v>320</v>
      </c>
      <c r="C15" s="5">
        <f>'Datos Crudos'!H284</f>
        <v>55.498049939480886</v>
      </c>
      <c r="F15" s="5">
        <f>'Datos Crudos'!I284</f>
        <v>15.135831801676606</v>
      </c>
    </row>
    <row r="16" spans="1:11" x14ac:dyDescent="0.25">
      <c r="B16" t="s">
        <v>321</v>
      </c>
      <c r="C16" s="5">
        <f>'Datos Crudos'!H285</f>
        <v>33.020480539054965</v>
      </c>
      <c r="D16" s="16">
        <f>AVERAGE(C16:C19)</f>
        <v>24.710045322329673</v>
      </c>
      <c r="E16" s="5"/>
      <c r="F16" s="5">
        <f>'Datos Crudos'!I285</f>
        <v>9.0055856015604441</v>
      </c>
      <c r="G16" s="16">
        <f>AVERAGE(F16:F19)</f>
        <v>6.7391032697262734</v>
      </c>
    </row>
    <row r="17" spans="1:7" x14ac:dyDescent="0.25">
      <c r="B17" t="s">
        <v>322</v>
      </c>
      <c r="C17" s="5">
        <f>'Datos Crudos'!H286</f>
        <v>32.92194019933563</v>
      </c>
      <c r="F17" s="5">
        <f>'Datos Crudos'!I286</f>
        <v>8.9787109634551694</v>
      </c>
    </row>
    <row r="18" spans="1:7" x14ac:dyDescent="0.25">
      <c r="B18" t="s">
        <v>323</v>
      </c>
      <c r="C18" s="5">
        <f>'Datos Crudos'!H287</f>
        <v>21.915997174891775</v>
      </c>
      <c r="F18" s="5">
        <f>'Datos Crudos'!I287</f>
        <v>5.9770901386068482</v>
      </c>
    </row>
    <row r="19" spans="1:7" x14ac:dyDescent="0.25">
      <c r="B19" t="s">
        <v>324</v>
      </c>
      <c r="C19" s="5">
        <f>'Datos Crudos'!H288</f>
        <v>10.981763376036328</v>
      </c>
      <c r="F19" s="5">
        <f>'Datos Crudos'!I288</f>
        <v>2.9950263752826354</v>
      </c>
    </row>
    <row r="21" spans="1:7" x14ac:dyDescent="0.25">
      <c r="A21" t="s">
        <v>61</v>
      </c>
      <c r="B21" t="s">
        <v>325</v>
      </c>
      <c r="C21" s="5">
        <f>'Datos Crudos'!H289</f>
        <v>176.75642453124323</v>
      </c>
      <c r="D21" s="16">
        <f>AVERAGE(C21:C24)</f>
        <v>155.26734509255488</v>
      </c>
      <c r="E21" s="5"/>
      <c r="F21" s="5">
        <f>'Datos Crudos'!I289</f>
        <v>48.206297599429973</v>
      </c>
      <c r="G21" s="16">
        <f>AVERAGE(F21:F24)</f>
        <v>42.34563957069679</v>
      </c>
    </row>
    <row r="22" spans="1:7" x14ac:dyDescent="0.25">
      <c r="B22" t="s">
        <v>348</v>
      </c>
      <c r="C22" s="5">
        <f>'Datos Crudos'!H290</f>
        <v>188.47730753728328</v>
      </c>
      <c r="F22" s="5">
        <f>'Datos Crudos'!I290</f>
        <v>51.402902055622711</v>
      </c>
    </row>
    <row r="23" spans="1:7" x14ac:dyDescent="0.25">
      <c r="B23" t="s">
        <v>326</v>
      </c>
      <c r="C23" s="5">
        <f>'Datos Crudos'!H291</f>
        <v>145.28756194251739</v>
      </c>
      <c r="F23" s="5">
        <f>'Datos Crudos'!I291</f>
        <v>39.623880529777473</v>
      </c>
    </row>
    <row r="24" spans="1:7" x14ac:dyDescent="0.25">
      <c r="B24" t="s">
        <v>327</v>
      </c>
      <c r="C24" s="5">
        <f>'Datos Crudos'!H292</f>
        <v>110.54808635917564</v>
      </c>
      <c r="F24" s="5">
        <f>'Datos Crudos'!I292</f>
        <v>30.149478097956997</v>
      </c>
    </row>
    <row r="25" spans="1:7" x14ac:dyDescent="0.25">
      <c r="B25" t="s">
        <v>328</v>
      </c>
      <c r="C25" s="5">
        <f>'Datos Crudos'!H293</f>
        <v>21.403276987592328</v>
      </c>
      <c r="D25" s="16">
        <f>AVERAGE(C25:C28)</f>
        <v>13.390851606664466</v>
      </c>
      <c r="E25" s="5"/>
      <c r="F25" s="5">
        <f>'Datos Crudos'!I293</f>
        <v>5.8372573602524538</v>
      </c>
      <c r="G25" s="16">
        <f>AVERAGE(F25:F28)</f>
        <v>3.652050438181218</v>
      </c>
    </row>
    <row r="26" spans="1:7" x14ac:dyDescent="0.25">
      <c r="B26" t="s">
        <v>329</v>
      </c>
      <c r="C26" s="5">
        <f>'Datos Crudos'!H294</f>
        <v>10.796115107913822</v>
      </c>
      <c r="F26" s="5">
        <f>'Datos Crudos'!I294</f>
        <v>2.9443950294310426</v>
      </c>
    </row>
    <row r="27" spans="1:7" x14ac:dyDescent="0.25">
      <c r="B27" t="s">
        <v>330</v>
      </c>
      <c r="C27" s="5">
        <f>'Datos Crudos'!H295</f>
        <v>10.683701979045551</v>
      </c>
      <c r="F27" s="5">
        <f>'Datos Crudos'!I295</f>
        <v>2.9137369033760594</v>
      </c>
    </row>
    <row r="28" spans="1:7" x14ac:dyDescent="0.25">
      <c r="B28" t="s">
        <v>331</v>
      </c>
      <c r="C28" s="5">
        <f>'Datos Crudos'!H296</f>
        <v>10.68031235210616</v>
      </c>
      <c r="F28" s="5">
        <f>'Datos Crudos'!I296</f>
        <v>2.9128124596653162</v>
      </c>
    </row>
    <row r="30" spans="1:7" x14ac:dyDescent="0.25">
      <c r="A30" t="s">
        <v>187</v>
      </c>
      <c r="B30" t="s">
        <v>332</v>
      </c>
      <c r="C30" s="5">
        <f>'Datos Crudos'!H301</f>
        <v>90.167540983606642</v>
      </c>
      <c r="D30" s="16">
        <f>AVERAGE(C30:C33)</f>
        <v>108.50661105666316</v>
      </c>
      <c r="E30" s="5"/>
      <c r="F30" s="5">
        <f>'Datos Crudos'!I301</f>
        <v>24.591147540983631</v>
      </c>
      <c r="G30" s="16">
        <f>AVERAGE(F30:F33)</f>
        <v>29.592712106362676</v>
      </c>
    </row>
    <row r="31" spans="1:7" x14ac:dyDescent="0.25">
      <c r="B31" t="s">
        <v>333</v>
      </c>
      <c r="C31" s="5">
        <f>'Datos Crudos'!H302</f>
        <v>167.60852278223879</v>
      </c>
      <c r="F31" s="5">
        <f>'Datos Crudos'!I302</f>
        <v>45.711415304246941</v>
      </c>
    </row>
    <row r="32" spans="1:7" x14ac:dyDescent="0.25">
      <c r="B32" t="s">
        <v>334</v>
      </c>
      <c r="C32" s="5">
        <f>'Datos Crudos'!H303</f>
        <v>99.397590361446007</v>
      </c>
      <c r="F32" s="5">
        <f>'Datos Crudos'!I303</f>
        <v>27.108433734939823</v>
      </c>
    </row>
    <row r="33" spans="1:7" x14ac:dyDescent="0.25">
      <c r="B33" t="s">
        <v>335</v>
      </c>
      <c r="C33" s="5">
        <f>'Datos Crudos'!H304</f>
        <v>76.852790099361158</v>
      </c>
      <c r="F33" s="5">
        <f>'Datos Crudos'!I304</f>
        <v>20.959851845280312</v>
      </c>
    </row>
    <row r="34" spans="1:7" x14ac:dyDescent="0.25">
      <c r="B34" t="s">
        <v>336</v>
      </c>
      <c r="C34" s="5">
        <f>'Datos Crudos'!H305</f>
        <v>43.689320388349742</v>
      </c>
      <c r="D34" s="16">
        <f>AVERAGE(C34:C37)</f>
        <v>27.762532418389242</v>
      </c>
      <c r="E34" s="5"/>
      <c r="F34" s="5">
        <f>'Datos Crudos'!I305</f>
        <v>11.915269196822656</v>
      </c>
      <c r="G34" s="16">
        <f>AVERAGE(F34:F37)</f>
        <v>7.5715997504697921</v>
      </c>
    </row>
    <row r="35" spans="1:7" x14ac:dyDescent="0.25">
      <c r="B35" t="s">
        <v>337</v>
      </c>
      <c r="C35" s="5">
        <f>'Datos Crudos'!H306</f>
        <v>33.375121359223385</v>
      </c>
      <c r="F35" s="5">
        <f>'Datos Crudos'!I306</f>
        <v>9.1023058252427393</v>
      </c>
    </row>
    <row r="36" spans="1:7" x14ac:dyDescent="0.25">
      <c r="B36" t="s">
        <v>338</v>
      </c>
      <c r="C36" s="5">
        <f>'Datos Crudos'!H307</f>
        <v>23.047911719513817</v>
      </c>
      <c r="F36" s="5">
        <f>'Datos Crudos'!I307</f>
        <v>6.2857941053219513</v>
      </c>
    </row>
    <row r="37" spans="1:7" x14ac:dyDescent="0.25">
      <c r="B37" t="s">
        <v>339</v>
      </c>
      <c r="C37" s="5">
        <f>'Datos Crudos'!H308</f>
        <v>10.937776206470012</v>
      </c>
      <c r="F37" s="5">
        <f>'Datos Crudos'!I308</f>
        <v>2.9830298744918218</v>
      </c>
    </row>
    <row r="39" spans="1:7" x14ac:dyDescent="0.25">
      <c r="A39" t="s">
        <v>300</v>
      </c>
      <c r="B39" t="s">
        <v>340</v>
      </c>
      <c r="C39" s="5">
        <f>'Datos Crudos'!H309</f>
        <v>204.82636200634465</v>
      </c>
      <c r="D39" s="16">
        <f>AVERAGE(C39:C42)</f>
        <v>181.9079588550608</v>
      </c>
      <c r="E39" s="5"/>
      <c r="F39" s="5">
        <f>'Datos Crudos'!I309</f>
        <v>55.861735092639449</v>
      </c>
      <c r="G39" s="16">
        <f>AVERAGE(F39:F42)</f>
        <v>49.611261505925668</v>
      </c>
    </row>
    <row r="40" spans="1:7" x14ac:dyDescent="0.25">
      <c r="B40" t="s">
        <v>341</v>
      </c>
      <c r="C40" s="5">
        <f>'Datos Crudos'!H310</f>
        <v>219.62862413599871</v>
      </c>
      <c r="F40" s="5">
        <f>'Datos Crudos'!I310</f>
        <v>59.898715673454191</v>
      </c>
    </row>
    <row r="41" spans="1:7" x14ac:dyDescent="0.25">
      <c r="B41" t="s">
        <v>342</v>
      </c>
      <c r="C41" s="5">
        <f>'Datos Crudos'!H311</f>
        <v>177.03590501621213</v>
      </c>
      <c r="F41" s="5">
        <f>'Datos Crudos'!I311</f>
        <v>48.282519549876035</v>
      </c>
    </row>
    <row r="42" spans="1:7" x14ac:dyDescent="0.25">
      <c r="B42" t="s">
        <v>343</v>
      </c>
      <c r="C42" s="5">
        <f>'Datos Crudos'!H312</f>
        <v>126.14094426168764</v>
      </c>
      <c r="F42" s="5">
        <f>'Datos Crudos'!I312</f>
        <v>34.402075707732983</v>
      </c>
    </row>
    <row r="43" spans="1:7" x14ac:dyDescent="0.25">
      <c r="B43" t="s">
        <v>344</v>
      </c>
      <c r="C43" s="5">
        <f>'Datos Crudos'!H313</f>
        <v>48.91304347826113</v>
      </c>
      <c r="D43" s="16">
        <f>AVERAGE(C43:C46)</f>
        <v>41.0476977684133</v>
      </c>
      <c r="E43" s="5"/>
      <c r="F43" s="5">
        <f>'Datos Crudos'!I313</f>
        <v>13.339920948616669</v>
      </c>
      <c r="G43" s="16">
        <f>AVERAGE(F43:F46)</f>
        <v>11.194826664112718</v>
      </c>
    </row>
    <row r="44" spans="1:7" x14ac:dyDescent="0.25">
      <c r="B44" t="s">
        <v>345</v>
      </c>
      <c r="C44" s="5">
        <f>'Datos Crudos'!H314</f>
        <v>45.127176588568013</v>
      </c>
      <c r="F44" s="5">
        <f>'Datos Crudos'!I314</f>
        <v>12.307411796882183</v>
      </c>
    </row>
    <row r="45" spans="1:7" x14ac:dyDescent="0.25">
      <c r="B45" t="s">
        <v>346</v>
      </c>
      <c r="C45" s="5">
        <f>'Datos Crudos'!H315</f>
        <v>24.461355999209243</v>
      </c>
      <c r="F45" s="5">
        <f>'Datos Crudos'!I315</f>
        <v>6.6712789088752489</v>
      </c>
    </row>
    <row r="46" spans="1:7" x14ac:dyDescent="0.25">
      <c r="B46" t="s">
        <v>347</v>
      </c>
      <c r="C46" s="5">
        <f>'Datos Crudos'!H316</f>
        <v>45.68921500761482</v>
      </c>
      <c r="F46" s="5">
        <f>'Datos Crudos'!I316</f>
        <v>12.460695002076767</v>
      </c>
    </row>
    <row r="48" spans="1:7" x14ac:dyDescent="0.25">
      <c r="A48" t="s">
        <v>240</v>
      </c>
      <c r="B48" t="s">
        <v>352</v>
      </c>
      <c r="C48" s="5">
        <f>'Datos Crudos'!H333</f>
        <v>252.89954337899519</v>
      </c>
      <c r="D48" s="16">
        <f>AVERAGE(C48:C51)</f>
        <v>265.04434028679219</v>
      </c>
      <c r="F48" s="5">
        <f>'Datos Crudos'!I333</f>
        <v>68.972602739725971</v>
      </c>
      <c r="G48" s="16">
        <f>AVERAGE(F48:F51)</f>
        <v>72.284820078216057</v>
      </c>
    </row>
    <row r="49" spans="2:7" x14ac:dyDescent="0.25">
      <c r="B49" t="s">
        <v>353</v>
      </c>
      <c r="C49" s="5">
        <f>'Datos Crudos'!H334</f>
        <v>260.26785714285711</v>
      </c>
      <c r="F49" s="5">
        <f>'Datos Crudos'!I334</f>
        <v>70.982142857142847</v>
      </c>
    </row>
    <row r="50" spans="2:7" x14ac:dyDescent="0.25">
      <c r="B50" t="s">
        <v>354</v>
      </c>
      <c r="C50" s="5">
        <f>'Datos Crudos'!J335</f>
        <v>263.24889867841398</v>
      </c>
      <c r="F50" s="5">
        <f>'Datos Crudos'!K335</f>
        <v>71.795154185022</v>
      </c>
    </row>
    <row r="51" spans="2:7" x14ac:dyDescent="0.25">
      <c r="B51" t="s">
        <v>355</v>
      </c>
      <c r="C51" s="5">
        <f>'Datos Crudos'!H337</f>
        <v>283.76106194690254</v>
      </c>
      <c r="F51" s="5">
        <f>'Datos Crudos'!I337</f>
        <v>77.389380530973426</v>
      </c>
    </row>
    <row r="52" spans="2:7" x14ac:dyDescent="0.25">
      <c r="B52" t="s">
        <v>356</v>
      </c>
      <c r="C52" s="5">
        <f>'Datos Crudos'!H338</f>
        <v>175.43981481481489</v>
      </c>
      <c r="D52" s="16">
        <f>AVERAGE(C52:C55)</f>
        <v>166.71081047873523</v>
      </c>
      <c r="F52" s="5">
        <f>'Datos Crudos'!I338</f>
        <v>47.847222222222243</v>
      </c>
      <c r="G52" s="16">
        <f>AVERAGE(F52:F55)</f>
        <v>45.466584676018698</v>
      </c>
    </row>
    <row r="53" spans="2:7" x14ac:dyDescent="0.25">
      <c r="B53" t="s">
        <v>357</v>
      </c>
      <c r="C53" s="5">
        <f>'Datos Crudos'!J339</f>
        <v>173.03652968036516</v>
      </c>
      <c r="F53" s="5">
        <f>'Datos Crudos'!K339</f>
        <v>47.19178082191776</v>
      </c>
    </row>
    <row r="54" spans="2:7" x14ac:dyDescent="0.25">
      <c r="B54" t="s">
        <v>358</v>
      </c>
      <c r="C54" s="5">
        <f>'Datos Crudos'!H341</f>
        <v>151.42857142857133</v>
      </c>
      <c r="F54" s="5">
        <f>'Datos Crudos'!I341</f>
        <v>41.298701298701275</v>
      </c>
    </row>
    <row r="55" spans="2:7" x14ac:dyDescent="0.25">
      <c r="B55" t="s">
        <v>359</v>
      </c>
      <c r="C55" s="5">
        <f>'Datos Crudos'!H342</f>
        <v>166.93832599118952</v>
      </c>
      <c r="F55" s="5">
        <f>'Datos Crudos'!I342</f>
        <v>45.528634361233507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Crudos</vt:lpstr>
      <vt:lpstr>Resumen de Datos</vt:lpstr>
      <vt:lpstr>Evento 3 Referencia</vt:lpstr>
      <vt:lpstr>Evento 4 Referencia</vt:lpstr>
      <vt:lpstr>Evento 1 Impactado</vt:lpstr>
      <vt:lpstr>Evento 2 Impactados</vt:lpstr>
      <vt:lpstr>Evento 3 Impactados</vt:lpstr>
      <vt:lpstr>Evento 4 Impactados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2022-05-28T21:04:01Z</dcterms:created>
  <dcterms:modified xsi:type="dcterms:W3CDTF">2023-07-12T23:03:47Z</dcterms:modified>
</cp:coreProperties>
</file>