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Carla López Lloreda\Dropbox\Grad school\"/>
    </mc:Choice>
  </mc:AlternateContent>
  <xr:revisionPtr revIDLastSave="0" documentId="8_{C2AD38CA-94A1-45D1-9DE1-89B462E4FA9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erum CH4 CO2" sheetId="1" r:id="rId1"/>
    <sheet name="exetainer CH4 CO2" sheetId="3" r:id="rId2"/>
    <sheet name="serum N2O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48" i="1" l="1"/>
  <c r="BI59" i="1"/>
  <c r="BI58" i="1"/>
  <c r="BI57" i="1"/>
  <c r="BI56" i="1"/>
  <c r="BI55" i="1"/>
  <c r="BI54" i="1"/>
  <c r="BI53" i="1"/>
  <c r="BI52" i="1"/>
  <c r="BI51" i="1"/>
  <c r="BI50" i="1"/>
  <c r="BI49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I36" i="1"/>
  <c r="BI47" i="1"/>
  <c r="BI46" i="1"/>
  <c r="BI45" i="1"/>
  <c r="BI44" i="1"/>
  <c r="BI43" i="1"/>
  <c r="BI42" i="1"/>
  <c r="BI41" i="1"/>
  <c r="BI40" i="1"/>
  <c r="BI39" i="1"/>
  <c r="BI38" i="1"/>
  <c r="BI37" i="1"/>
  <c r="BG47" i="1"/>
  <c r="BG46" i="1"/>
  <c r="BF46" i="1"/>
  <c r="BG45" i="1"/>
  <c r="BG44" i="1"/>
  <c r="BG43" i="1"/>
  <c r="BG42" i="1"/>
  <c r="BG41" i="1"/>
  <c r="BG40" i="1"/>
  <c r="BG39" i="1"/>
  <c r="BG38" i="1"/>
  <c r="BG37" i="1"/>
  <c r="BG36" i="1"/>
  <c r="BF20" i="1"/>
  <c r="BH20" i="1"/>
  <c r="BF16" i="1"/>
  <c r="BH16" i="1"/>
  <c r="BF17" i="1"/>
  <c r="BH17" i="1"/>
  <c r="BF18" i="1"/>
  <c r="BH18" i="1"/>
  <c r="BF21" i="1"/>
  <c r="BH21" i="1"/>
  <c r="BF22" i="1"/>
  <c r="BH22" i="1"/>
  <c r="BF23" i="1"/>
  <c r="BH23" i="1"/>
  <c r="BF24" i="1"/>
  <c r="BH24" i="1"/>
  <c r="BF25" i="1"/>
  <c r="BH25" i="1"/>
  <c r="BF26" i="1"/>
  <c r="BH26" i="1"/>
  <c r="BF27" i="1"/>
  <c r="BH27" i="1"/>
  <c r="BF28" i="1"/>
  <c r="BH28" i="1"/>
  <c r="BF29" i="1"/>
  <c r="BH29" i="1"/>
  <c r="BF30" i="1"/>
  <c r="BH30" i="1"/>
  <c r="BF31" i="1"/>
  <c r="BH31" i="1"/>
  <c r="BF32" i="1"/>
  <c r="BH32" i="1"/>
  <c r="BF33" i="1"/>
  <c r="BH33" i="1"/>
  <c r="BF34" i="1"/>
  <c r="BH34" i="1"/>
  <c r="BF35" i="1"/>
  <c r="BH35" i="1"/>
  <c r="BF36" i="1"/>
  <c r="BH36" i="1"/>
  <c r="BF37" i="1"/>
  <c r="BH37" i="1"/>
  <c r="BF38" i="1"/>
  <c r="BH38" i="1"/>
  <c r="BF39" i="1"/>
  <c r="BH39" i="1"/>
  <c r="BF40" i="1"/>
  <c r="BH40" i="1"/>
  <c r="BF41" i="1"/>
  <c r="BH41" i="1"/>
  <c r="BF42" i="1"/>
  <c r="BH42" i="1"/>
  <c r="BF43" i="1"/>
  <c r="BH43" i="1"/>
  <c r="BF44" i="1"/>
  <c r="BH44" i="1"/>
  <c r="BF45" i="1"/>
  <c r="BH45" i="1"/>
  <c r="BH46" i="1"/>
  <c r="BF47" i="1"/>
  <c r="BH47" i="1"/>
  <c r="BF48" i="1"/>
  <c r="BH48" i="1"/>
  <c r="BF49" i="1"/>
  <c r="BH49" i="1"/>
  <c r="BF50" i="1"/>
  <c r="BH50" i="1"/>
  <c r="BF51" i="1"/>
  <c r="BH51" i="1"/>
  <c r="BF52" i="1"/>
  <c r="BH52" i="1"/>
  <c r="BF53" i="1"/>
  <c r="BH53" i="1"/>
  <c r="BF54" i="1"/>
  <c r="BH54" i="1"/>
  <c r="BF55" i="1"/>
  <c r="BH55" i="1"/>
  <c r="BF56" i="1"/>
  <c r="BH56" i="1"/>
  <c r="BF57" i="1"/>
  <c r="BH57" i="1"/>
  <c r="BF58" i="1"/>
  <c r="BH58" i="1"/>
  <c r="BF59" i="1"/>
  <c r="BH59" i="1"/>
  <c r="BF10" i="1"/>
  <c r="BH10" i="1"/>
  <c r="BF11" i="1"/>
  <c r="BH11" i="1"/>
  <c r="BF12" i="1"/>
  <c r="BH12" i="1"/>
  <c r="BF13" i="1"/>
  <c r="BH13" i="1"/>
  <c r="BF14" i="1"/>
  <c r="BH14" i="1"/>
  <c r="BF15" i="1"/>
  <c r="BH15" i="1"/>
  <c r="BF19" i="1"/>
  <c r="BH19" i="1"/>
  <c r="AT57" i="1"/>
  <c r="AU57" i="1"/>
  <c r="AW57" i="1"/>
  <c r="AX57" i="1"/>
  <c r="AZ57" i="1"/>
  <c r="BA57" i="1"/>
  <c r="BC57" i="1"/>
  <c r="BD57" i="1"/>
  <c r="AT45" i="1"/>
  <c r="AU45" i="1"/>
  <c r="AW45" i="1"/>
  <c r="AX45" i="1"/>
  <c r="AZ45" i="1"/>
  <c r="BA45" i="1"/>
  <c r="BC45" i="1"/>
  <c r="BD45" i="1"/>
  <c r="AT21" i="1"/>
  <c r="AU21" i="1"/>
  <c r="AW21" i="1"/>
  <c r="AX21" i="1"/>
  <c r="AZ21" i="1"/>
  <c r="BA21" i="1"/>
  <c r="BC21" i="1"/>
  <c r="BD21" i="1"/>
  <c r="AT39" i="1"/>
  <c r="AU39" i="1"/>
  <c r="AW39" i="1"/>
  <c r="AX39" i="1"/>
  <c r="AZ39" i="1"/>
  <c r="BA39" i="1"/>
  <c r="BC39" i="1"/>
  <c r="BD39" i="1"/>
  <c r="AT20" i="1"/>
  <c r="AU20" i="1"/>
  <c r="AW20" i="1"/>
  <c r="AX20" i="1"/>
  <c r="AZ20" i="1"/>
  <c r="BA20" i="1"/>
  <c r="BC20" i="1"/>
  <c r="BD20" i="1"/>
  <c r="AT26" i="1"/>
  <c r="AU26" i="1"/>
  <c r="AW26" i="1"/>
  <c r="AX26" i="1"/>
  <c r="AZ26" i="1"/>
  <c r="BA26" i="1"/>
  <c r="BC26" i="1"/>
  <c r="BD26" i="1"/>
  <c r="AT27" i="1"/>
  <c r="AU27" i="1"/>
  <c r="AW27" i="1"/>
  <c r="AX27" i="1"/>
  <c r="AZ27" i="1"/>
  <c r="BA27" i="1"/>
  <c r="BC27" i="1"/>
  <c r="BD27" i="1"/>
  <c r="AT48" i="1"/>
  <c r="AU48" i="1"/>
  <c r="AW48" i="1"/>
  <c r="AX48" i="1"/>
  <c r="AZ48" i="1"/>
  <c r="BA48" i="1"/>
  <c r="BC48" i="1"/>
  <c r="BD48" i="1"/>
  <c r="AT11" i="1"/>
  <c r="AU11" i="1"/>
  <c r="AW11" i="1"/>
  <c r="AX11" i="1"/>
  <c r="AZ11" i="1"/>
  <c r="BA11" i="1"/>
  <c r="BC11" i="1"/>
  <c r="BD11" i="1"/>
  <c r="AT56" i="1"/>
  <c r="AU56" i="1"/>
  <c r="AW56" i="1"/>
  <c r="AX56" i="1"/>
  <c r="AZ56" i="1"/>
  <c r="BA56" i="1"/>
  <c r="BC56" i="1"/>
  <c r="BD56" i="1"/>
  <c r="AT24" i="1"/>
  <c r="AU24" i="1"/>
  <c r="AW24" i="1"/>
  <c r="AX24" i="1"/>
  <c r="AZ24" i="1"/>
  <c r="BA24" i="1"/>
  <c r="BC24" i="1"/>
  <c r="BD24" i="1"/>
  <c r="AT49" i="1"/>
  <c r="AU49" i="1"/>
  <c r="AW49" i="1"/>
  <c r="AX49" i="1"/>
  <c r="AZ49" i="1"/>
  <c r="BA49" i="1"/>
  <c r="BC49" i="1"/>
  <c r="BD49" i="1"/>
  <c r="AT59" i="1"/>
  <c r="AU59" i="1"/>
  <c r="AW59" i="1"/>
  <c r="AX59" i="1"/>
  <c r="AZ59" i="1"/>
  <c r="BA59" i="1"/>
  <c r="BC59" i="1"/>
  <c r="BD59" i="1"/>
  <c r="AT18" i="1"/>
  <c r="AU18" i="1"/>
  <c r="AW18" i="1"/>
  <c r="AX18" i="1"/>
  <c r="AZ18" i="1"/>
  <c r="BA18" i="1"/>
  <c r="BC18" i="1"/>
  <c r="BD18" i="1"/>
  <c r="AT19" i="1"/>
  <c r="AU19" i="1"/>
  <c r="AW19" i="1"/>
  <c r="AX19" i="1"/>
  <c r="AZ19" i="1"/>
  <c r="BA19" i="1"/>
  <c r="BC19" i="1"/>
  <c r="BD19" i="1"/>
  <c r="AT29" i="1"/>
  <c r="AU29" i="1"/>
  <c r="AW29" i="1"/>
  <c r="AX29" i="1"/>
  <c r="AZ29" i="1"/>
  <c r="BA29" i="1"/>
  <c r="BC29" i="1"/>
  <c r="BD29" i="1"/>
  <c r="AT50" i="1"/>
  <c r="AU50" i="1"/>
  <c r="AW50" i="1"/>
  <c r="AX50" i="1"/>
  <c r="AZ50" i="1"/>
  <c r="BA50" i="1"/>
  <c r="BC50" i="1"/>
  <c r="BD50" i="1"/>
  <c r="AU28" i="1" l="1"/>
  <c r="AU10" i="1"/>
  <c r="AU34" i="1"/>
  <c r="AU22" i="1"/>
  <c r="AU13" i="1"/>
  <c r="AU51" i="1"/>
  <c r="AU16" i="1"/>
  <c r="AU40" i="1"/>
  <c r="AU55" i="1"/>
  <c r="AU38" i="1"/>
  <c r="AU36" i="1"/>
  <c r="AU52" i="1"/>
  <c r="AU47" i="1"/>
  <c r="AU25" i="1"/>
  <c r="AU31" i="1"/>
  <c r="AU14" i="1"/>
  <c r="AU41" i="1"/>
  <c r="AU15" i="1"/>
  <c r="AU32" i="1"/>
  <c r="AU58" i="1"/>
  <c r="AU43" i="1"/>
  <c r="AU17" i="1"/>
  <c r="AU53" i="1"/>
  <c r="AU37" i="1"/>
  <c r="AU33" i="1"/>
  <c r="AU23" i="1"/>
  <c r="BH9" i="1"/>
  <c r="AU9" i="1"/>
  <c r="AT28" i="1"/>
  <c r="AT10" i="1"/>
  <c r="AT34" i="1"/>
  <c r="AT22" i="1"/>
  <c r="AT13" i="1"/>
  <c r="AT51" i="1"/>
  <c r="AT16" i="1"/>
  <c r="AT40" i="1"/>
  <c r="AT55" i="1"/>
  <c r="AT38" i="1"/>
  <c r="AT36" i="1"/>
  <c r="AT52" i="1"/>
  <c r="AT47" i="1"/>
  <c r="AT25" i="1"/>
  <c r="AT31" i="1"/>
  <c r="AT14" i="1"/>
  <c r="AT41" i="1"/>
  <c r="AT15" i="1"/>
  <c r="AT32" i="1"/>
  <c r="AT58" i="1"/>
  <c r="AT43" i="1"/>
  <c r="AT17" i="1"/>
  <c r="AT53" i="1"/>
  <c r="AT37" i="1"/>
  <c r="AT33" i="1"/>
  <c r="AT23" i="1"/>
  <c r="BF9" i="1"/>
  <c r="AW28" i="1"/>
  <c r="AX28" i="1"/>
  <c r="AZ28" i="1"/>
  <c r="BA28" i="1"/>
  <c r="BC28" i="1"/>
  <c r="BD28" i="1"/>
  <c r="AW10" i="1"/>
  <c r="AX10" i="1"/>
  <c r="AZ10" i="1"/>
  <c r="BA10" i="1"/>
  <c r="BC10" i="1"/>
  <c r="BD10" i="1"/>
  <c r="AW34" i="1"/>
  <c r="AX34" i="1"/>
  <c r="AZ34" i="1"/>
  <c r="BA34" i="1"/>
  <c r="BC34" i="1"/>
  <c r="BD34" i="1"/>
  <c r="AW22" i="1"/>
  <c r="AX22" i="1"/>
  <c r="AZ22" i="1"/>
  <c r="BA22" i="1"/>
  <c r="BC22" i="1"/>
  <c r="BD22" i="1"/>
  <c r="AW13" i="1"/>
  <c r="AX13" i="1"/>
  <c r="AZ13" i="1"/>
  <c r="BA13" i="1"/>
  <c r="BC13" i="1"/>
  <c r="BD13" i="1"/>
  <c r="AW51" i="1"/>
  <c r="AX51" i="1"/>
  <c r="AZ51" i="1"/>
  <c r="BA51" i="1"/>
  <c r="BC51" i="1"/>
  <c r="BD51" i="1"/>
  <c r="AW16" i="1"/>
  <c r="AX16" i="1"/>
  <c r="AZ16" i="1"/>
  <c r="BA16" i="1"/>
  <c r="BC16" i="1"/>
  <c r="BD16" i="1"/>
  <c r="AW40" i="1"/>
  <c r="AX40" i="1"/>
  <c r="AZ40" i="1"/>
  <c r="BA40" i="1"/>
  <c r="BC40" i="1"/>
  <c r="BD40" i="1"/>
  <c r="AW55" i="1"/>
  <c r="AX55" i="1"/>
  <c r="AZ55" i="1"/>
  <c r="BA55" i="1"/>
  <c r="BC55" i="1"/>
  <c r="BD55" i="1"/>
  <c r="AW38" i="1"/>
  <c r="AX38" i="1"/>
  <c r="AZ38" i="1"/>
  <c r="BA38" i="1"/>
  <c r="BC38" i="1"/>
  <c r="BD38" i="1"/>
  <c r="AW36" i="1"/>
  <c r="AX36" i="1"/>
  <c r="AZ36" i="1"/>
  <c r="BA36" i="1"/>
  <c r="BC36" i="1"/>
  <c r="BD36" i="1"/>
  <c r="AW52" i="1"/>
  <c r="AX52" i="1"/>
  <c r="AZ52" i="1"/>
  <c r="BA52" i="1"/>
  <c r="BC52" i="1"/>
  <c r="BD52" i="1"/>
  <c r="AW47" i="1"/>
  <c r="AX47" i="1"/>
  <c r="AZ47" i="1"/>
  <c r="BA47" i="1"/>
  <c r="BC47" i="1"/>
  <c r="BD47" i="1"/>
  <c r="AW25" i="1"/>
  <c r="AX25" i="1"/>
  <c r="AZ25" i="1"/>
  <c r="BA25" i="1"/>
  <c r="BC25" i="1"/>
  <c r="BD25" i="1"/>
  <c r="AW31" i="1"/>
  <c r="AX31" i="1"/>
  <c r="AZ31" i="1"/>
  <c r="BA31" i="1"/>
  <c r="BC31" i="1"/>
  <c r="BD31" i="1"/>
  <c r="AW14" i="1"/>
  <c r="AX14" i="1"/>
  <c r="AZ14" i="1"/>
  <c r="BA14" i="1"/>
  <c r="BC14" i="1"/>
  <c r="BD14" i="1"/>
  <c r="AW41" i="1"/>
  <c r="AX41" i="1"/>
  <c r="AZ41" i="1"/>
  <c r="BA41" i="1"/>
  <c r="BC41" i="1"/>
  <c r="BD41" i="1"/>
  <c r="AW15" i="1"/>
  <c r="AX15" i="1"/>
  <c r="AZ15" i="1"/>
  <c r="BA15" i="1"/>
  <c r="BC15" i="1"/>
  <c r="BD15" i="1"/>
  <c r="AW32" i="1"/>
  <c r="AX32" i="1"/>
  <c r="AZ32" i="1"/>
  <c r="BA32" i="1"/>
  <c r="BC32" i="1"/>
  <c r="BD32" i="1"/>
  <c r="AW58" i="1"/>
  <c r="AX58" i="1"/>
  <c r="AZ58" i="1"/>
  <c r="BA58" i="1"/>
  <c r="BC58" i="1"/>
  <c r="BD58" i="1"/>
  <c r="AW43" i="1"/>
  <c r="AX43" i="1"/>
  <c r="AZ43" i="1"/>
  <c r="BA43" i="1"/>
  <c r="BC43" i="1"/>
  <c r="BD43" i="1"/>
  <c r="AW17" i="1"/>
  <c r="AX17" i="1"/>
  <c r="AZ17" i="1"/>
  <c r="BA17" i="1"/>
  <c r="BC17" i="1"/>
  <c r="BD17" i="1"/>
  <c r="AW53" i="1"/>
  <c r="AX53" i="1"/>
  <c r="AZ53" i="1"/>
  <c r="BA53" i="1"/>
  <c r="BC53" i="1"/>
  <c r="BD53" i="1"/>
  <c r="AW37" i="1"/>
  <c r="AX37" i="1"/>
  <c r="AZ37" i="1"/>
  <c r="BA37" i="1"/>
  <c r="BC37" i="1"/>
  <c r="BD37" i="1"/>
  <c r="AW33" i="1"/>
  <c r="AX33" i="1"/>
  <c r="AZ33" i="1"/>
  <c r="BA33" i="1"/>
  <c r="BC33" i="1"/>
  <c r="BD33" i="1"/>
  <c r="AW23" i="1"/>
  <c r="AX23" i="1"/>
  <c r="AZ23" i="1"/>
  <c r="BA23" i="1"/>
  <c r="BC23" i="1"/>
  <c r="BD23" i="1"/>
  <c r="AT9" i="1"/>
  <c r="BF9" i="3" l="1"/>
  <c r="BG9" i="3"/>
  <c r="BF10" i="3"/>
  <c r="BG10" i="3"/>
  <c r="BF11" i="3"/>
  <c r="BG11" i="3"/>
  <c r="BF12" i="3"/>
  <c r="BG12" i="3"/>
  <c r="AT12" i="3"/>
  <c r="AU12" i="3"/>
  <c r="AT13" i="3"/>
  <c r="AU13" i="3"/>
  <c r="AT14" i="3"/>
  <c r="AU14" i="3"/>
  <c r="AT15" i="3"/>
  <c r="AU15" i="3"/>
  <c r="AT16" i="3"/>
  <c r="AU16" i="3"/>
  <c r="AT17" i="3"/>
  <c r="AU17" i="3"/>
  <c r="AT18" i="3"/>
  <c r="AU18" i="3"/>
  <c r="AT19" i="3"/>
  <c r="AU19" i="3"/>
  <c r="AT20" i="3"/>
  <c r="AU20" i="3"/>
  <c r="AT21" i="3"/>
  <c r="AU21" i="3"/>
  <c r="AT22" i="3"/>
  <c r="AU22" i="3"/>
  <c r="AT23" i="3"/>
  <c r="AU23" i="3"/>
  <c r="AT24" i="3"/>
  <c r="AU24" i="3"/>
  <c r="AT25" i="3"/>
  <c r="AU25" i="3"/>
  <c r="AT26" i="3"/>
  <c r="AU26" i="3"/>
  <c r="AT27" i="3"/>
  <c r="AU27" i="3"/>
  <c r="AT28" i="3"/>
  <c r="AU28" i="3"/>
  <c r="AT29" i="3"/>
  <c r="AU29" i="3"/>
  <c r="AT30" i="3"/>
  <c r="AU30" i="3"/>
  <c r="AT31" i="3"/>
  <c r="AU31" i="3"/>
  <c r="AT32" i="3"/>
  <c r="AU32" i="3"/>
  <c r="AT33" i="3"/>
  <c r="AU33" i="3"/>
  <c r="AT34" i="3"/>
  <c r="AU34" i="3"/>
  <c r="AT35" i="3"/>
  <c r="AU35" i="3"/>
  <c r="AT36" i="3"/>
  <c r="AU36" i="3"/>
  <c r="AT37" i="3"/>
  <c r="AU37" i="3"/>
  <c r="AT38" i="3"/>
  <c r="AU38" i="3"/>
  <c r="AT39" i="3"/>
  <c r="AU39" i="3"/>
  <c r="AT40" i="3"/>
  <c r="AU40" i="3"/>
  <c r="AT41" i="3"/>
  <c r="AU41" i="3"/>
  <c r="AT42" i="3"/>
  <c r="AU42" i="3"/>
  <c r="AT43" i="3"/>
  <c r="AU43" i="3"/>
  <c r="AT44" i="3"/>
  <c r="AU44" i="3"/>
  <c r="AT45" i="3"/>
  <c r="AU45" i="3"/>
  <c r="AT46" i="3"/>
  <c r="AU46" i="3"/>
  <c r="AT47" i="3"/>
  <c r="AU47" i="3"/>
  <c r="AT48" i="3"/>
  <c r="AU48" i="3"/>
  <c r="AT49" i="3"/>
  <c r="AU49" i="3"/>
  <c r="AT50" i="3"/>
  <c r="AU50" i="3"/>
  <c r="AT51" i="3"/>
  <c r="AU51" i="3"/>
  <c r="AT52" i="3"/>
  <c r="AU52" i="3"/>
  <c r="AT53" i="3"/>
  <c r="AU53" i="3"/>
  <c r="AT54" i="3"/>
  <c r="AU54" i="3"/>
  <c r="AT55" i="3"/>
  <c r="AU55" i="3"/>
  <c r="AT56" i="3"/>
  <c r="AU56" i="3"/>
  <c r="AT57" i="3"/>
  <c r="AU57" i="3"/>
  <c r="AT58" i="3"/>
  <c r="AU58" i="3"/>
  <c r="AT59" i="3"/>
  <c r="AU59" i="3"/>
  <c r="AT60" i="3"/>
  <c r="AU60" i="3"/>
  <c r="AT61" i="3"/>
  <c r="AU61" i="3"/>
  <c r="AT62" i="3"/>
  <c r="AU62" i="3"/>
  <c r="AT63" i="3"/>
  <c r="AU63" i="3"/>
  <c r="AT64" i="3"/>
  <c r="AU64" i="3"/>
  <c r="AT65" i="3"/>
  <c r="AU65" i="3"/>
  <c r="AT66" i="3"/>
  <c r="AU66" i="3"/>
  <c r="AT67" i="3"/>
  <c r="AU67" i="3"/>
  <c r="AT68" i="3"/>
  <c r="AU68" i="3"/>
  <c r="AT69" i="3"/>
  <c r="AU69" i="3"/>
  <c r="AU10" i="3" l="1"/>
  <c r="AU11" i="3"/>
  <c r="BG13" i="3"/>
  <c r="BG14" i="3"/>
  <c r="BG15" i="3"/>
  <c r="BG16" i="3"/>
  <c r="BG17" i="3"/>
  <c r="BG18" i="3"/>
  <c r="BG19" i="3"/>
  <c r="BG20" i="3"/>
  <c r="BG21" i="3"/>
  <c r="BG22" i="3"/>
  <c r="BG23" i="3"/>
  <c r="BG24" i="3"/>
  <c r="BG25" i="3"/>
  <c r="BG26" i="3"/>
  <c r="BG27" i="3"/>
  <c r="BG28" i="3"/>
  <c r="BG29" i="3"/>
  <c r="BG30" i="3"/>
  <c r="BG31" i="3"/>
  <c r="BG32" i="3"/>
  <c r="BG33" i="3"/>
  <c r="BG34" i="3"/>
  <c r="BG35" i="3"/>
  <c r="BG36" i="3"/>
  <c r="BG37" i="3"/>
  <c r="BG38" i="3"/>
  <c r="BG39" i="3"/>
  <c r="BG40" i="3"/>
  <c r="BG41" i="3"/>
  <c r="BG42" i="3"/>
  <c r="BG43" i="3"/>
  <c r="BG44" i="3"/>
  <c r="BG45" i="3"/>
  <c r="BG46" i="3"/>
  <c r="BG47" i="3"/>
  <c r="BG48" i="3"/>
  <c r="BG49" i="3"/>
  <c r="BG50" i="3"/>
  <c r="BG51" i="3"/>
  <c r="BG52" i="3"/>
  <c r="BG53" i="3"/>
  <c r="BG54" i="3"/>
  <c r="BG55" i="3"/>
  <c r="BG56" i="3"/>
  <c r="BG57" i="3"/>
  <c r="BG58" i="3"/>
  <c r="BG59" i="3"/>
  <c r="BG60" i="3"/>
  <c r="BG61" i="3"/>
  <c r="BG62" i="3"/>
  <c r="BG63" i="3"/>
  <c r="BG64" i="3"/>
  <c r="BG65" i="3"/>
  <c r="BG66" i="3"/>
  <c r="BG67" i="3"/>
  <c r="BG68" i="3"/>
  <c r="BG69" i="3"/>
  <c r="AU9" i="3"/>
  <c r="BF13" i="3" l="1"/>
  <c r="BF14" i="3"/>
  <c r="BF15" i="3"/>
  <c r="BF16" i="3"/>
  <c r="BF17" i="3"/>
  <c r="BF18" i="3"/>
  <c r="BF19" i="3"/>
  <c r="BF20" i="3"/>
  <c r="BF21" i="3"/>
  <c r="BF22" i="3"/>
  <c r="BF23" i="3"/>
  <c r="BF24" i="3"/>
  <c r="BF25" i="3"/>
  <c r="BF26" i="3"/>
  <c r="BF27" i="3"/>
  <c r="BF28" i="3"/>
  <c r="BF29" i="3"/>
  <c r="BF30" i="3"/>
  <c r="BF31" i="3"/>
  <c r="BF32" i="3"/>
  <c r="BF33" i="3"/>
  <c r="BF34" i="3"/>
  <c r="BF35" i="3"/>
  <c r="BF36" i="3"/>
  <c r="BF37" i="3"/>
  <c r="BF38" i="3"/>
  <c r="BF39" i="3"/>
  <c r="BF40" i="3"/>
  <c r="BF41" i="3"/>
  <c r="BF42" i="3"/>
  <c r="BF43" i="3"/>
  <c r="BF44" i="3"/>
  <c r="BF45" i="3"/>
  <c r="BF46" i="3"/>
  <c r="BF47" i="3"/>
  <c r="BF48" i="3"/>
  <c r="BF49" i="3"/>
  <c r="BF50" i="3"/>
  <c r="BF51" i="3"/>
  <c r="BF52" i="3"/>
  <c r="BF53" i="3"/>
  <c r="BF54" i="3"/>
  <c r="BF55" i="3"/>
  <c r="BF56" i="3"/>
  <c r="BF57" i="3"/>
  <c r="BF58" i="3"/>
  <c r="BF59" i="3"/>
  <c r="BF60" i="3"/>
  <c r="BF61" i="3"/>
  <c r="BF62" i="3"/>
  <c r="BF63" i="3"/>
  <c r="BF64" i="3"/>
  <c r="BF65" i="3"/>
  <c r="BF66" i="3"/>
  <c r="BF67" i="3"/>
  <c r="BF68" i="3"/>
  <c r="BF69" i="3"/>
  <c r="AT11" i="3"/>
  <c r="AT10" i="3"/>
  <c r="AT9" i="3"/>
  <c r="AW13" i="3" l="1"/>
  <c r="AX13" i="3"/>
  <c r="AZ13" i="3"/>
  <c r="BA13" i="3"/>
  <c r="BC13" i="3"/>
  <c r="BD13" i="3"/>
  <c r="AW14" i="3"/>
  <c r="AX14" i="3"/>
  <c r="AZ14" i="3"/>
  <c r="BA14" i="3"/>
  <c r="BC14" i="3"/>
  <c r="BD14" i="3"/>
  <c r="AW15" i="3"/>
  <c r="AX15" i="3"/>
  <c r="AZ15" i="3"/>
  <c r="BA15" i="3"/>
  <c r="BC15" i="3"/>
  <c r="BD15" i="3"/>
  <c r="AW16" i="3"/>
  <c r="AX16" i="3"/>
  <c r="AZ16" i="3"/>
  <c r="BA16" i="3"/>
  <c r="BC16" i="3"/>
  <c r="BD16" i="3"/>
  <c r="AW17" i="3"/>
  <c r="AX17" i="3"/>
  <c r="AZ17" i="3"/>
  <c r="BA17" i="3"/>
  <c r="BC17" i="3"/>
  <c r="BD17" i="3"/>
  <c r="AW18" i="3"/>
  <c r="AX18" i="3"/>
  <c r="AZ18" i="3"/>
  <c r="BA18" i="3"/>
  <c r="BC18" i="3"/>
  <c r="BD18" i="3"/>
  <c r="AW19" i="3"/>
  <c r="AX19" i="3"/>
  <c r="AZ19" i="3"/>
  <c r="BA19" i="3"/>
  <c r="BC19" i="3"/>
  <c r="BD19" i="3"/>
  <c r="AW20" i="3"/>
  <c r="AX20" i="3"/>
  <c r="AZ20" i="3"/>
  <c r="BA20" i="3"/>
  <c r="BC20" i="3"/>
  <c r="BD20" i="3"/>
  <c r="AW21" i="3"/>
  <c r="AX21" i="3"/>
  <c r="AZ21" i="3"/>
  <c r="BA21" i="3"/>
  <c r="BC21" i="3"/>
  <c r="BD21" i="3"/>
  <c r="AW22" i="3"/>
  <c r="AX22" i="3"/>
  <c r="AZ22" i="3"/>
  <c r="BA22" i="3"/>
  <c r="BC22" i="3"/>
  <c r="BD22" i="3"/>
  <c r="AW23" i="3"/>
  <c r="AX23" i="3"/>
  <c r="AZ23" i="3"/>
  <c r="BA23" i="3"/>
  <c r="BC23" i="3"/>
  <c r="BD23" i="3"/>
  <c r="AW24" i="3"/>
  <c r="AX24" i="3"/>
  <c r="AZ24" i="3"/>
  <c r="BA24" i="3"/>
  <c r="BC24" i="3"/>
  <c r="BD24" i="3"/>
  <c r="AW25" i="3"/>
  <c r="AX25" i="3"/>
  <c r="AZ25" i="3"/>
  <c r="BA25" i="3"/>
  <c r="BC25" i="3"/>
  <c r="BD25" i="3"/>
  <c r="AW26" i="3"/>
  <c r="AX26" i="3"/>
  <c r="AZ26" i="3"/>
  <c r="BA26" i="3"/>
  <c r="BC26" i="3"/>
  <c r="BD26" i="3"/>
  <c r="AW27" i="3"/>
  <c r="AX27" i="3"/>
  <c r="AZ27" i="3"/>
  <c r="BA27" i="3"/>
  <c r="BC27" i="3"/>
  <c r="BD27" i="3"/>
  <c r="AW28" i="3"/>
  <c r="AX28" i="3"/>
  <c r="AZ28" i="3"/>
  <c r="BA28" i="3"/>
  <c r="BC28" i="3"/>
  <c r="BD28" i="3"/>
  <c r="AW29" i="3"/>
  <c r="AX29" i="3"/>
  <c r="AZ29" i="3"/>
  <c r="BA29" i="3"/>
  <c r="BC29" i="3"/>
  <c r="BD29" i="3"/>
  <c r="AW30" i="3"/>
  <c r="AX30" i="3"/>
  <c r="AZ30" i="3"/>
  <c r="BA30" i="3"/>
  <c r="BC30" i="3"/>
  <c r="BD30" i="3"/>
  <c r="AW31" i="3"/>
  <c r="AX31" i="3"/>
  <c r="AZ31" i="3"/>
  <c r="BA31" i="3"/>
  <c r="BC31" i="3"/>
  <c r="BD31" i="3"/>
  <c r="AW32" i="3"/>
  <c r="AX32" i="3"/>
  <c r="AZ32" i="3"/>
  <c r="BA32" i="3"/>
  <c r="BC32" i="3"/>
  <c r="BD32" i="3"/>
  <c r="AW33" i="3"/>
  <c r="AX33" i="3"/>
  <c r="AZ33" i="3"/>
  <c r="BA33" i="3"/>
  <c r="BC33" i="3"/>
  <c r="BD33" i="3"/>
  <c r="AW34" i="3"/>
  <c r="AX34" i="3"/>
  <c r="AZ34" i="3"/>
  <c r="BA34" i="3"/>
  <c r="BC34" i="3"/>
  <c r="BD34" i="3"/>
  <c r="AW35" i="3"/>
  <c r="AX35" i="3"/>
  <c r="AZ35" i="3"/>
  <c r="BA35" i="3"/>
  <c r="BC35" i="3"/>
  <c r="BD35" i="3"/>
  <c r="AW36" i="3"/>
  <c r="AX36" i="3"/>
  <c r="AZ36" i="3"/>
  <c r="BA36" i="3"/>
  <c r="BC36" i="3"/>
  <c r="BD36" i="3"/>
  <c r="AW37" i="3"/>
  <c r="AX37" i="3"/>
  <c r="AZ37" i="3"/>
  <c r="BA37" i="3"/>
  <c r="BC37" i="3"/>
  <c r="BD37" i="3"/>
  <c r="AW38" i="3"/>
  <c r="AX38" i="3"/>
  <c r="AZ38" i="3"/>
  <c r="BA38" i="3"/>
  <c r="BC38" i="3"/>
  <c r="BD38" i="3"/>
  <c r="AW39" i="3"/>
  <c r="AX39" i="3"/>
  <c r="AZ39" i="3"/>
  <c r="BA39" i="3"/>
  <c r="BC39" i="3"/>
  <c r="BD39" i="3"/>
  <c r="AW40" i="3"/>
  <c r="AX40" i="3"/>
  <c r="AZ40" i="3"/>
  <c r="BA40" i="3"/>
  <c r="BC40" i="3"/>
  <c r="BD40" i="3"/>
  <c r="AW41" i="3"/>
  <c r="AX41" i="3"/>
  <c r="AZ41" i="3"/>
  <c r="BA41" i="3"/>
  <c r="BC41" i="3"/>
  <c r="BD41" i="3"/>
  <c r="AW42" i="3"/>
  <c r="AX42" i="3"/>
  <c r="AZ42" i="3"/>
  <c r="BA42" i="3"/>
  <c r="BC42" i="3"/>
  <c r="BD42" i="3"/>
  <c r="AW43" i="3"/>
  <c r="AX43" i="3"/>
  <c r="AZ43" i="3"/>
  <c r="BA43" i="3"/>
  <c r="BC43" i="3"/>
  <c r="BD43" i="3"/>
  <c r="AW44" i="3"/>
  <c r="AX44" i="3"/>
  <c r="AZ44" i="3"/>
  <c r="BA44" i="3"/>
  <c r="BC44" i="3"/>
  <c r="BD44" i="3"/>
  <c r="AW45" i="3"/>
  <c r="AX45" i="3"/>
  <c r="AZ45" i="3"/>
  <c r="BA45" i="3"/>
  <c r="BC45" i="3"/>
  <c r="BD45" i="3"/>
  <c r="AW46" i="3"/>
  <c r="AX46" i="3"/>
  <c r="AZ46" i="3"/>
  <c r="BA46" i="3"/>
  <c r="BC46" i="3"/>
  <c r="BD46" i="3"/>
  <c r="AW47" i="3"/>
  <c r="AX47" i="3"/>
  <c r="AZ47" i="3"/>
  <c r="BA47" i="3"/>
  <c r="BC47" i="3"/>
  <c r="BD47" i="3"/>
  <c r="AW48" i="3"/>
  <c r="AX48" i="3"/>
  <c r="AZ48" i="3"/>
  <c r="BA48" i="3"/>
  <c r="BC48" i="3"/>
  <c r="BD48" i="3"/>
  <c r="AW49" i="3"/>
  <c r="AX49" i="3"/>
  <c r="AZ49" i="3"/>
  <c r="BA49" i="3"/>
  <c r="BC49" i="3"/>
  <c r="BD49" i="3"/>
  <c r="AW50" i="3"/>
  <c r="AX50" i="3"/>
  <c r="AZ50" i="3"/>
  <c r="BA50" i="3"/>
  <c r="BC50" i="3"/>
  <c r="BD50" i="3"/>
  <c r="AW51" i="3"/>
  <c r="AX51" i="3"/>
  <c r="AZ51" i="3"/>
  <c r="BA51" i="3"/>
  <c r="BC51" i="3"/>
  <c r="BD51" i="3"/>
  <c r="AW52" i="3"/>
  <c r="AX52" i="3"/>
  <c r="AZ52" i="3"/>
  <c r="BA52" i="3"/>
  <c r="BC52" i="3"/>
  <c r="BD52" i="3"/>
  <c r="AW53" i="3"/>
  <c r="AX53" i="3"/>
  <c r="AZ53" i="3"/>
  <c r="BA53" i="3"/>
  <c r="BC53" i="3"/>
  <c r="BD53" i="3"/>
  <c r="AW54" i="3"/>
  <c r="AX54" i="3"/>
  <c r="AZ54" i="3"/>
  <c r="BA54" i="3"/>
  <c r="BC54" i="3"/>
  <c r="BD54" i="3"/>
  <c r="AW55" i="3"/>
  <c r="AX55" i="3"/>
  <c r="AZ55" i="3"/>
  <c r="BA55" i="3"/>
  <c r="BC55" i="3"/>
  <c r="BD55" i="3"/>
  <c r="AW56" i="3"/>
  <c r="AX56" i="3"/>
  <c r="AZ56" i="3"/>
  <c r="BA56" i="3"/>
  <c r="BC56" i="3"/>
  <c r="BD56" i="3"/>
  <c r="AW57" i="3"/>
  <c r="AX57" i="3"/>
  <c r="AZ57" i="3"/>
  <c r="BA57" i="3"/>
  <c r="BC57" i="3"/>
  <c r="BD57" i="3"/>
  <c r="AW58" i="3"/>
  <c r="AX58" i="3"/>
  <c r="AZ58" i="3"/>
  <c r="BA58" i="3"/>
  <c r="BC58" i="3"/>
  <c r="BD58" i="3"/>
  <c r="AW59" i="3"/>
  <c r="AX59" i="3"/>
  <c r="AZ59" i="3"/>
  <c r="BA59" i="3"/>
  <c r="BC59" i="3"/>
  <c r="BD59" i="3"/>
  <c r="AW60" i="3"/>
  <c r="AX60" i="3"/>
  <c r="AZ60" i="3"/>
  <c r="BA60" i="3"/>
  <c r="BC60" i="3"/>
  <c r="BD60" i="3"/>
  <c r="AW61" i="3"/>
  <c r="AX61" i="3"/>
  <c r="AZ61" i="3"/>
  <c r="BA61" i="3"/>
  <c r="BC61" i="3"/>
  <c r="BD61" i="3"/>
  <c r="AW62" i="3"/>
  <c r="AX62" i="3"/>
  <c r="AZ62" i="3"/>
  <c r="BA62" i="3"/>
  <c r="BC62" i="3"/>
  <c r="BD62" i="3"/>
  <c r="AW63" i="3"/>
  <c r="AX63" i="3"/>
  <c r="AZ63" i="3"/>
  <c r="BA63" i="3"/>
  <c r="BC63" i="3"/>
  <c r="BD63" i="3"/>
  <c r="AW64" i="3"/>
  <c r="AX64" i="3"/>
  <c r="AZ64" i="3"/>
  <c r="BA64" i="3"/>
  <c r="BC64" i="3"/>
  <c r="BD64" i="3"/>
  <c r="AW65" i="3"/>
  <c r="AX65" i="3"/>
  <c r="AZ65" i="3"/>
  <c r="BA65" i="3"/>
  <c r="BC65" i="3"/>
  <c r="BD65" i="3"/>
  <c r="AW66" i="3"/>
  <c r="AX66" i="3"/>
  <c r="AZ66" i="3"/>
  <c r="BA66" i="3"/>
  <c r="BC66" i="3"/>
  <c r="BD66" i="3"/>
  <c r="AW67" i="3"/>
  <c r="AX67" i="3"/>
  <c r="AZ67" i="3"/>
  <c r="BA67" i="3"/>
  <c r="BC67" i="3"/>
  <c r="BD67" i="3"/>
  <c r="AW68" i="3"/>
  <c r="AX68" i="3"/>
  <c r="AZ68" i="3"/>
  <c r="BA68" i="3"/>
  <c r="BC68" i="3"/>
  <c r="BD68" i="3"/>
  <c r="AW69" i="3"/>
  <c r="AX69" i="3"/>
  <c r="AZ69" i="3"/>
  <c r="BA69" i="3"/>
  <c r="BC69" i="3"/>
  <c r="BD69" i="3"/>
  <c r="BD12" i="3"/>
  <c r="BC12" i="3"/>
  <c r="BA12" i="3"/>
  <c r="AZ12" i="3"/>
  <c r="AX12" i="3"/>
  <c r="AW12" i="3"/>
  <c r="BD11" i="3"/>
  <c r="BC11" i="3"/>
  <c r="BA11" i="3"/>
  <c r="AZ11" i="3"/>
  <c r="AX11" i="3"/>
  <c r="AW11" i="3"/>
  <c r="BD10" i="3"/>
  <c r="BC10" i="3"/>
  <c r="BA10" i="3"/>
  <c r="AZ10" i="3"/>
  <c r="AX10" i="3"/>
  <c r="AW10" i="3"/>
  <c r="BD9" i="3"/>
  <c r="BC9" i="3"/>
  <c r="BA9" i="3"/>
  <c r="AZ9" i="3"/>
  <c r="AX9" i="3"/>
  <c r="AW9" i="3"/>
  <c r="AW9" i="1" l="1"/>
  <c r="AX9" i="1"/>
  <c r="AZ9" i="1"/>
  <c r="BA9" i="1"/>
  <c r="BC9" i="1" l="1"/>
  <c r="BD9" i="1"/>
  <c r="AG4" i="2" l="1"/>
  <c r="AG5" i="2"/>
  <c r="AG6" i="2"/>
  <c r="AG7" i="2"/>
  <c r="AG8" i="2"/>
  <c r="AG9" i="2"/>
  <c r="AG10" i="2"/>
  <c r="AG11" i="2"/>
  <c r="AG12" i="2"/>
  <c r="AG13" i="2"/>
  <c r="AG14" i="2" l="1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</calcChain>
</file>

<file path=xl/sharedStrings.xml><?xml version="1.0" encoding="utf-8"?>
<sst xmlns="http://schemas.openxmlformats.org/spreadsheetml/2006/main" count="4441" uniqueCount="408">
  <si>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</si>
  <si>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</si>
  <si>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</si>
  <si>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</si>
  <si>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</si>
  <si>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</si>
  <si>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</si>
  <si>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</si>
  <si>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</si>
  <si>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</si>
  <si>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</si>
  <si>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</si>
  <si>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</si>
  <si>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</si>
  <si>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</si>
  <si>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</si>
  <si>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</si>
  <si>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</si>
  <si>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Analyst code</t>
  </si>
  <si>
    <t>Note</t>
  </si>
  <si>
    <t>Standard(Calc.Point)</t>
  </si>
  <si>
    <t>std 2 a</t>
  </si>
  <si>
    <t>std 2 b</t>
  </si>
  <si>
    <t>std 3 a</t>
  </si>
  <si>
    <t>std 3 b</t>
  </si>
  <si>
    <t>std 4 a</t>
  </si>
  <si>
    <t>std 4 b</t>
  </si>
  <si>
    <t>std 5 a</t>
  </si>
  <si>
    <t>std 5 b</t>
  </si>
  <si>
    <t>std 6 a</t>
  </si>
  <si>
    <t>std 6 b</t>
  </si>
  <si>
    <t>std 7 a</t>
  </si>
  <si>
    <t>std 7 b</t>
  </si>
  <si>
    <t>std 8 a</t>
  </si>
  <si>
    <t>std 8 b</t>
  </si>
  <si>
    <t>std 9 a</t>
  </si>
  <si>
    <t>std 9 b</t>
  </si>
  <si>
    <t>std 10 a</t>
  </si>
  <si>
    <t>std 10 b</t>
  </si>
  <si>
    <t>std 11 a</t>
  </si>
  <si>
    <t>yellow tank</t>
  </si>
  <si>
    <t>Order</t>
  </si>
  <si>
    <t>Season specific CAL Measured headspace CO2 in ppm from GC in ppm</t>
  </si>
  <si>
    <t>AIR</t>
  </si>
  <si>
    <t>Conc. (ppm)</t>
  </si>
  <si>
    <t>BRN18aug22_001.gcd</t>
  </si>
  <si>
    <t>he</t>
  </si>
  <si>
    <t>BRN18aug22_002.gcd</t>
  </si>
  <si>
    <t>BRN18aug22_003.gcd</t>
  </si>
  <si>
    <t>BRN18aug22_004.gcd</t>
  </si>
  <si>
    <t>he + 25</t>
  </si>
  <si>
    <t>BRN18aug22_005.gcd</t>
  </si>
  <si>
    <t>he + 50</t>
  </si>
  <si>
    <t>BRN18aug22_006.gcd</t>
  </si>
  <si>
    <t>he + 100</t>
  </si>
  <si>
    <t>BRN18aug22_007.gcd</t>
  </si>
  <si>
    <t>he + 200</t>
  </si>
  <si>
    <t>BRN18aug22_008.gcd</t>
  </si>
  <si>
    <t>he + 400</t>
  </si>
  <si>
    <t>BRN18aug22_009.gcd</t>
  </si>
  <si>
    <t>he + 600</t>
  </si>
  <si>
    <t>BRN18aug22_010.gcd</t>
  </si>
  <si>
    <t>he + 800</t>
  </si>
  <si>
    <t>BRN18aug22_011.gcd</t>
  </si>
  <si>
    <t>he + 1000</t>
  </si>
  <si>
    <t>old outside air</t>
  </si>
  <si>
    <t>new inside air</t>
  </si>
  <si>
    <t>new inside air + 20 uL</t>
  </si>
  <si>
    <t>new inside air + 200 uL</t>
  </si>
  <si>
    <t>new inside air + 800 uL</t>
  </si>
  <si>
    <t>dd-2210-018</t>
  </si>
  <si>
    <t>Air/Oxygen</t>
  </si>
  <si>
    <t>N2O</t>
  </si>
  <si>
    <t>Season specific CAL Measured headspace N2O in ppm from GC in ppm</t>
  </si>
  <si>
    <t>BRN08dec22_001.gcd</t>
  </si>
  <si>
    <t>BRN08dec22_002.gcd</t>
  </si>
  <si>
    <t>BRN08dec22_003.gcd</t>
  </si>
  <si>
    <t>BRN08dec22_004.gcd</t>
  </si>
  <si>
    <t>BRN08dec22_005.gcd</t>
  </si>
  <si>
    <t>BRN08dec22_006.gcd</t>
  </si>
  <si>
    <t>BRN08dec22_007.gcd</t>
  </si>
  <si>
    <t>BRN08dec22_008.gcd</t>
  </si>
  <si>
    <t>BRN08dec22_009.gcd</t>
  </si>
  <si>
    <t>BRN08dec22_010.gcd</t>
  </si>
  <si>
    <t>BRN08dec22_011.gcd</t>
  </si>
  <si>
    <t>dd-2210-073</t>
  </si>
  <si>
    <t>BRN08dec22_012.gcd</t>
  </si>
  <si>
    <t>dd-2210-093</t>
  </si>
  <si>
    <t>BRN08dec22_013.gcd</t>
  </si>
  <si>
    <t>dd-2210-010</t>
  </si>
  <si>
    <t>BRN08dec22_014.gcd</t>
  </si>
  <si>
    <t>dd-2210-090</t>
  </si>
  <si>
    <t>BRN08dec22_015.gcd</t>
  </si>
  <si>
    <t>dd-2210-051</t>
  </si>
  <si>
    <t>BRN08dec22_016.gcd</t>
  </si>
  <si>
    <t>dd-2210-023</t>
  </si>
  <si>
    <t>BRN08dec22_017.gcd</t>
  </si>
  <si>
    <t>dd-2210-077</t>
  </si>
  <si>
    <t>BRN08dec22_018.gcd</t>
  </si>
  <si>
    <t>dd-2210-008</t>
  </si>
  <si>
    <t>BRN08dec22_019.gcd</t>
  </si>
  <si>
    <t>dd-2210-003</t>
  </si>
  <si>
    <t>BRN08dec22_020.gcd</t>
  </si>
  <si>
    <t>dd-2210-020</t>
  </si>
  <si>
    <t>BRN08dec22_021.gcd</t>
  </si>
  <si>
    <t>dd-2210-065</t>
  </si>
  <si>
    <t>BRN08dec22_022.gcd</t>
  </si>
  <si>
    <t>dd-2210-061</t>
  </si>
  <si>
    <t>BRN08dec22_023.gcd</t>
  </si>
  <si>
    <t>dd-2210-011</t>
  </si>
  <si>
    <t>BRN08dec22_024.gcd</t>
  </si>
  <si>
    <t>dd-2210-025</t>
  </si>
  <si>
    <t>BRN08dec22_025.gcd</t>
  </si>
  <si>
    <t>dd-2210-050</t>
  </si>
  <si>
    <t>BRN08dec22_026.gcd</t>
  </si>
  <si>
    <t>dd-2210-049</t>
  </si>
  <si>
    <t>BRN08dec22_027.gcd</t>
  </si>
  <si>
    <t>dd-2210-079</t>
  </si>
  <si>
    <t>BRN08dec22_028.gcd</t>
  </si>
  <si>
    <t>dd-2210-032</t>
  </si>
  <si>
    <t>BRN08dec22_029.gcd</t>
  </si>
  <si>
    <t>dd-2210-030</t>
  </si>
  <si>
    <t>BRN08dec22_030.gcd</t>
  </si>
  <si>
    <t>dd-2210-084</t>
  </si>
  <si>
    <t>BRN08dec22_031.gcd</t>
  </si>
  <si>
    <t>dd-2210-056</t>
  </si>
  <si>
    <t>BRN08dec22_032.gcd</t>
  </si>
  <si>
    <t>dd-2210-091</t>
  </si>
  <si>
    <t>BRN08dec22_033.gcd</t>
  </si>
  <si>
    <t>dd-2210-076</t>
  </si>
  <si>
    <t>BRN08dec22_034.gcd</t>
  </si>
  <si>
    <t>dd-2210-036</t>
  </si>
  <si>
    <t>BRN08dec22_035.gcd</t>
  </si>
  <si>
    <t>dd-2210-086</t>
  </si>
  <si>
    <t>BRN08dec22_036.gcd</t>
  </si>
  <si>
    <t>dd-2210-040</t>
  </si>
  <si>
    <t>BRN08dec22_037.gcd</t>
  </si>
  <si>
    <t>dd-2210-094</t>
  </si>
  <si>
    <t>BRN08dec22_038.gcd</t>
  </si>
  <si>
    <t>dd-2210-047</t>
  </si>
  <si>
    <t>BRN08dec22_039.gcd</t>
  </si>
  <si>
    <t>dd-2210-060</t>
  </si>
  <si>
    <t>BRN08dec22_040.gcd</t>
  </si>
  <si>
    <t>dd-2210-064</t>
  </si>
  <si>
    <t>BRN08dec22_041.gcd</t>
  </si>
  <si>
    <t>dd-2210-092</t>
  </si>
  <si>
    <t>BRN08dec22_042.gcd</t>
  </si>
  <si>
    <t>dd-2210-001</t>
  </si>
  <si>
    <t>BRN08dec22_043.gcd</t>
  </si>
  <si>
    <t>dd-2210-069</t>
  </si>
  <si>
    <t>BRN08dec22_044.gcd</t>
  </si>
  <si>
    <t>dd-2210-035</t>
  </si>
  <si>
    <t>BRN08dec22_045.gcd</t>
  </si>
  <si>
    <t>dd-2210-026</t>
  </si>
  <si>
    <t>BRN08dec22_046.gcd</t>
  </si>
  <si>
    <t>dd-2210-037</t>
  </si>
  <si>
    <t>BRN08dec22_047.gcd</t>
  </si>
  <si>
    <t>dd-2210-002</t>
  </si>
  <si>
    <t>BRN08dec22_048.gcd</t>
  </si>
  <si>
    <t>dd-2210-015</t>
  </si>
  <si>
    <t>BRN08dec22_049.gcd</t>
  </si>
  <si>
    <t>dd-2210-100</t>
  </si>
  <si>
    <t>BRN08dec22_050.gcd</t>
  </si>
  <si>
    <t>dd-2210-068</t>
  </si>
  <si>
    <t>BRN08dec22_051.gcd</t>
  </si>
  <si>
    <t>dd-2210-083</t>
  </si>
  <si>
    <t>BRN08dec22_052.gcd</t>
  </si>
  <si>
    <t>dd-2210-104</t>
  </si>
  <si>
    <t>BRN08dec22_053.gcd</t>
  </si>
  <si>
    <t>dd-2210-075</t>
  </si>
  <si>
    <t>BRN08dec22_054.gcd</t>
  </si>
  <si>
    <t>dd-2210-066</t>
  </si>
  <si>
    <t>BRN08dec22_055.gcd</t>
  </si>
  <si>
    <t>dd-2210-028</t>
  </si>
  <si>
    <t>BRN08dec22_056.gcd</t>
  </si>
  <si>
    <t>dd-2210-007</t>
  </si>
  <si>
    <t>BRN08dec22_057.gcd</t>
  </si>
  <si>
    <t>dd-2210-096</t>
  </si>
  <si>
    <t>BRN08dec22_058.gcd</t>
  </si>
  <si>
    <t>BRN08dec22_059.gcd</t>
  </si>
  <si>
    <t>dd-2210-052</t>
  </si>
  <si>
    <t>BRN08dec22_060.gcd</t>
  </si>
  <si>
    <t>dd-2210-109</t>
  </si>
  <si>
    <t>std 1 e</t>
  </si>
  <si>
    <t>BRN03feb22_008.gcd</t>
  </si>
  <si>
    <t>std 1 f</t>
  </si>
  <si>
    <t>BRN03feb22_009.gcd</t>
  </si>
  <si>
    <t>BRN03feb22_010.gcd</t>
  </si>
  <si>
    <t>BRN03feb22_011.gcd</t>
  </si>
  <si>
    <t>BRN03feb22_012.gcd</t>
  </si>
  <si>
    <t>BRN03feb22_013.gcd</t>
  </si>
  <si>
    <t>BRN03feb22_014.gcd</t>
  </si>
  <si>
    <t>BRN03feb22_015.gcd</t>
  </si>
  <si>
    <t>BRN03feb22_016.gcd</t>
  </si>
  <si>
    <t>BRN03feb22_017.gcd</t>
  </si>
  <si>
    <t>BRN03feb22_018.gcd</t>
  </si>
  <si>
    <t>BRN03feb22_019.gcd</t>
  </si>
  <si>
    <t>BRN03feb22_020.gcd</t>
  </si>
  <si>
    <t>BRN03feb22_021.gcd</t>
  </si>
  <si>
    <t>BRN03feb22_022.gcd</t>
  </si>
  <si>
    <t>BRN03feb22_023.gcd</t>
  </si>
  <si>
    <t>BRN03feb22_024.gcd</t>
  </si>
  <si>
    <t>BRN03feb22_025.gcd</t>
  </si>
  <si>
    <t>BRN03feb22_026.gcd</t>
  </si>
  <si>
    <t>BRN03feb22_027.gcd</t>
  </si>
  <si>
    <t>air</t>
  </si>
  <si>
    <t>2023 ranged CAL Measured headspace CH4  in ppm from GC in ppm</t>
  </si>
  <si>
    <t>2023 CAL Measured headspace CO2 in ppm from GC in ppm</t>
  </si>
  <si>
    <t>Season specific ranged CAL Measured headspace CH4  in ppm from GC in ppm</t>
  </si>
  <si>
    <t>2022 ranged CAL Measured headspace CH4  in ppm from GC in ppm</t>
  </si>
  <si>
    <t>2022 CAL Measured headspace CO2 in ppm from GC in ppm</t>
  </si>
  <si>
    <t>2021 ranged CAL Measured headspace CH4  in ppm from GC in ppm</t>
  </si>
  <si>
    <t>2021 CAL Measured headspace CO2 in ppm from GC in ppm</t>
  </si>
  <si>
    <t>EXETAINER</t>
  </si>
  <si>
    <t>FOR COMPARISON ONLY</t>
  </si>
  <si>
    <t>BRN20feb23_001.gcd</t>
  </si>
  <si>
    <t>BRN20feb23_002.gcd</t>
  </si>
  <si>
    <t>BRN20feb23_004.gcd</t>
  </si>
  <si>
    <t>BRN20feb23_005.gcd</t>
  </si>
  <si>
    <t>BRN20feb23_006.gcd</t>
  </si>
  <si>
    <t>BRN20feb23_007.gcd</t>
  </si>
  <si>
    <t>BRN20feb23_008.gcd</t>
  </si>
  <si>
    <t>BRN20feb23_009.gcd</t>
  </si>
  <si>
    <t>BRN20feb23_010.gcd</t>
  </si>
  <si>
    <t>BRN20feb23_011.gcd</t>
  </si>
  <si>
    <t>BRN20feb23_012.gcd</t>
  </si>
  <si>
    <t>BRN20feb23_013.gcd</t>
  </si>
  <si>
    <t>air + 60</t>
  </si>
  <si>
    <t>BRN20feb23_014.gcd</t>
  </si>
  <si>
    <t>BRN20feb23_015.gcd</t>
  </si>
  <si>
    <t>BRN20feb23_016.gcd</t>
  </si>
  <si>
    <t>BRN20feb23_017.gcd</t>
  </si>
  <si>
    <t>BRN20feb23_018.gcd</t>
  </si>
  <si>
    <t>BRN20feb23_022.gcd</t>
  </si>
  <si>
    <t>new yellow tank</t>
  </si>
  <si>
    <t>BRN20feb23_023.gcd</t>
  </si>
  <si>
    <t>BRN20feb23_024.gcd</t>
  </si>
  <si>
    <t>BRN01mar23exe_001.gcd</t>
  </si>
  <si>
    <t>prefilled air</t>
  </si>
  <si>
    <t>BRN01mar23exe_002.gcd</t>
  </si>
  <si>
    <t>BRN01mar23exe_003.gcd</t>
  </si>
  <si>
    <t>prefilled air + 100</t>
  </si>
  <si>
    <t>prefilled air + 60</t>
  </si>
  <si>
    <t>BRN01mar23exe_004.gcd</t>
  </si>
  <si>
    <t>BRN01mar23exe_005.gcd</t>
  </si>
  <si>
    <t>prefilled yellow tank</t>
  </si>
  <si>
    <t>BRN01mar23exe_006.gcd</t>
  </si>
  <si>
    <t>BRN01mar23exe_007.gcd</t>
  </si>
  <si>
    <t>air known 2.1 430</t>
  </si>
  <si>
    <t>BRN01mar23exe_008.gcd</t>
  </si>
  <si>
    <t>BRN01mar23exe_009.gcd</t>
  </si>
  <si>
    <t>BRN01mar23exe_010.gcd</t>
  </si>
  <si>
    <t>BRN01mar23exe_011.gcd</t>
  </si>
  <si>
    <t>BRN01mar23exe_012.gcd</t>
  </si>
  <si>
    <t>BRN01mar23exe_013.gcd</t>
  </si>
  <si>
    <t>BRN01mar23exe_014.gcd</t>
  </si>
  <si>
    <t>SERUM</t>
  </si>
  <si>
    <t xml:space="preserve">Season specific ranged CAL Measured headspace CH4  in ppm from GC in ppm </t>
  </si>
  <si>
    <t>BRN06mar23exe_005.gcd</t>
  </si>
  <si>
    <t>BRN06mar23exe_006.gcd</t>
  </si>
  <si>
    <t>BRN07mar23exe_005.gcd</t>
  </si>
  <si>
    <t>premade yellow</t>
  </si>
  <si>
    <t>BRN07mar23exe_006.gcd</t>
  </si>
  <si>
    <t>BRN13mar23exe_005.gcd</t>
  </si>
  <si>
    <t>BRN13mar23exe_006.gcd</t>
  </si>
  <si>
    <t>BRN14mar23exe_009.gcd</t>
  </si>
  <si>
    <t>QA ref yellow tank</t>
  </si>
  <si>
    <t>BRN14mar23exe_010.gcd</t>
  </si>
  <si>
    <t>BRN14mar23exe_011.gcd</t>
  </si>
  <si>
    <t>BRN14mar23exe_012.gcd</t>
  </si>
  <si>
    <t>BRN16mar23exe_011.gcd</t>
  </si>
  <si>
    <t>QC ref yellow tank</t>
  </si>
  <si>
    <t>BRN16mar23exe_012.gcd</t>
  </si>
  <si>
    <t>BRN16mar23exe_013.gcd</t>
  </si>
  <si>
    <t>BRN16mar23exe_014.gcd</t>
  </si>
  <si>
    <t>BRN06apr23exe_005.gcd</t>
  </si>
  <si>
    <t>QC reference yellow tank</t>
  </si>
  <si>
    <t>BRN06apr23exe_006.gcd</t>
  </si>
  <si>
    <t>BRN06apr23exe_011.gcd</t>
  </si>
  <si>
    <t>BRN06apr23exe_012.gcd</t>
  </si>
  <si>
    <t>BRN14mar23exe_003.gcd</t>
  </si>
  <si>
    <t>QA air</t>
  </si>
  <si>
    <t>BRN14mar23exe_013.gcd</t>
  </si>
  <si>
    <t>QA new inside air</t>
  </si>
  <si>
    <t>BRN14mar23exe_014.gcd</t>
  </si>
  <si>
    <t>BRN14mar23exe_016.gcd</t>
  </si>
  <si>
    <t>BRN16mar23exe_001.gcd</t>
  </si>
  <si>
    <t>QC overpressured outside air</t>
  </si>
  <si>
    <t>BRN16mar23exe_002.gcd</t>
  </si>
  <si>
    <t>BRN16mar23exe_003.gcd</t>
  </si>
  <si>
    <t>BRN16mar23exe_004.gcd</t>
  </si>
  <si>
    <t>BRN16mar23exe_005.gcd</t>
  </si>
  <si>
    <t>BRN16mar23exe_006.gcd(Read only)</t>
  </si>
  <si>
    <t>BRN16mar23exe_015.gcd</t>
  </si>
  <si>
    <t>1a</t>
  </si>
  <si>
    <t>BRN16mar23exe_016.gcd</t>
  </si>
  <si>
    <t>1b</t>
  </si>
  <si>
    <t>BRN06apr23exe_002.gcd</t>
  </si>
  <si>
    <t>BRN06apr23exe_007.gcd</t>
  </si>
  <si>
    <t>BRN06apr23exe_008.gcd</t>
  </si>
  <si>
    <t>BRN06mar23exe_003.gcd</t>
  </si>
  <si>
    <t>BRN06mar23exe_004.gcd</t>
  </si>
  <si>
    <t>BRN07mar23exe_003.gcd</t>
  </si>
  <si>
    <t>premade air + 60</t>
  </si>
  <si>
    <t>BRN07mar23exe_004.gcd</t>
  </si>
  <si>
    <t>BRN10mar23exe_003.gcd</t>
  </si>
  <si>
    <t>0</t>
  </si>
  <si>
    <t>BRN10mar23exe_004.gcd</t>
  </si>
  <si>
    <t>BRN16mar23exe_037.gcd</t>
  </si>
  <si>
    <t>QC 17 air + 85</t>
  </si>
  <si>
    <t>BRN16mar23exe_038.gcd</t>
  </si>
  <si>
    <t>BRN06apr23exe_003.gcd</t>
  </si>
  <si>
    <t>QC overpressured air + 5 + 85</t>
  </si>
  <si>
    <t>BRN06apr23exe_004.gcd</t>
  </si>
  <si>
    <t>BRN06apr23exe_009.gcd</t>
  </si>
  <si>
    <t>BRN06apr23exe_010.gcd</t>
  </si>
  <si>
    <t>2024 ranged CAL Measured headspace CH4  in ppm from GC in ppm</t>
  </si>
  <si>
    <t>BRN08nov23_003.gcd</t>
  </si>
  <si>
    <t>BRN08nov23_002.gcd</t>
  </si>
  <si>
    <t>spiked air</t>
  </si>
  <si>
    <t>2024 CAL Measured headspace CO2 in ppm from GC in ppm</t>
  </si>
  <si>
    <t>CLL20240627_001.gcd</t>
  </si>
  <si>
    <t>BRN08nov23_052.gcd</t>
  </si>
  <si>
    <t>DP 240618</t>
  </si>
  <si>
    <t>BRN08nov23_051.gcd</t>
  </si>
  <si>
    <t>air 240619</t>
  </si>
  <si>
    <t>BRN08nov23_050.gcd</t>
  </si>
  <si>
    <t>ND air 230929</t>
  </si>
  <si>
    <t>BRN08nov23_049.gcd</t>
  </si>
  <si>
    <t>capped air 240619</t>
  </si>
  <si>
    <t>BRN08nov23_048.gcd</t>
  </si>
  <si>
    <t>air 240621</t>
  </si>
  <si>
    <t>BRN08nov23_047.gcd</t>
  </si>
  <si>
    <t>w+s 2a</t>
  </si>
  <si>
    <t>BRN08nov23_046.gcd</t>
  </si>
  <si>
    <t>air day 4</t>
  </si>
  <si>
    <t>BRN08nov23_045.gcd</t>
  </si>
  <si>
    <t>w 2b</t>
  </si>
  <si>
    <t>BRN08nov23_044.gcd</t>
  </si>
  <si>
    <t>w+s 4b</t>
  </si>
  <si>
    <t>BRN08nov23_043.gcd</t>
  </si>
  <si>
    <t>w 0c</t>
  </si>
  <si>
    <t>BRN08nov23_042.gcd</t>
  </si>
  <si>
    <t>w 0a</t>
  </si>
  <si>
    <t>BRN08nov23_041.gcd</t>
  </si>
  <si>
    <t>w+s 2b</t>
  </si>
  <si>
    <t>BRN08nov23_040.gcd</t>
  </si>
  <si>
    <t>w 7c</t>
  </si>
  <si>
    <t>BRN08nov23_039.gcd</t>
  </si>
  <si>
    <t>capped air 240621</t>
  </si>
  <si>
    <t>BRN08nov23_038.gcd</t>
  </si>
  <si>
    <t>DP air 240618</t>
  </si>
  <si>
    <t>BRN08nov23_037.gcd</t>
  </si>
  <si>
    <t>BRN08nov23_036.gcd</t>
  </si>
  <si>
    <t>w 2c</t>
  </si>
  <si>
    <t>BRN08nov23_035.gcd</t>
  </si>
  <si>
    <t>BRN08nov23_034.gcd</t>
  </si>
  <si>
    <t>BRN08nov23_033.gcd</t>
  </si>
  <si>
    <t>w+s 7b</t>
  </si>
  <si>
    <t>BRN08nov23_032.gcd</t>
  </si>
  <si>
    <t>w 4b</t>
  </si>
  <si>
    <t>BRN08nov23_031.gcd</t>
  </si>
  <si>
    <t>BRN08nov23_030.gcd</t>
  </si>
  <si>
    <t>w+s 2c</t>
  </si>
  <si>
    <t>BRN08nov23_029.gcd</t>
  </si>
  <si>
    <t>w 0b</t>
  </si>
  <si>
    <t>BRN08nov23_028.gcd</t>
  </si>
  <si>
    <t>BRN08nov23_027.gcd</t>
  </si>
  <si>
    <t>BRN08nov23_026.gcd</t>
  </si>
  <si>
    <t>w+s 7a</t>
  </si>
  <si>
    <t>BRN08nov23_025.gcd</t>
  </si>
  <si>
    <t>w 7a</t>
  </si>
  <si>
    <t>BRN08nov23_024.gcd</t>
  </si>
  <si>
    <t>air day 7</t>
  </si>
  <si>
    <t>BRN08nov23_023.gcd</t>
  </si>
  <si>
    <t>w 2a</t>
  </si>
  <si>
    <t>BRN08nov23_022.gcd</t>
  </si>
  <si>
    <t>air 7c</t>
  </si>
  <si>
    <t>BRN08nov23_021.gcd</t>
  </si>
  <si>
    <t>BRN08nov23_020.gcd</t>
  </si>
  <si>
    <t>BRN08nov23_019.gcd</t>
  </si>
  <si>
    <t>w+s 0a</t>
  </si>
  <si>
    <t>BRN08nov23_018.gcd</t>
  </si>
  <si>
    <t>BRN08nov23_017.gcd</t>
  </si>
  <si>
    <t>w+s 4c</t>
  </si>
  <si>
    <t>BRN08nov23_016.gcd</t>
  </si>
  <si>
    <t>BRN08nov23_015.gcd</t>
  </si>
  <si>
    <t>w+s 0b</t>
  </si>
  <si>
    <t>BRN08nov23_014.gcd</t>
  </si>
  <si>
    <t>w+s 7c</t>
  </si>
  <si>
    <t>BRN08nov23_013.gcd</t>
  </si>
  <si>
    <t>BRN08nov23_012.gcd</t>
  </si>
  <si>
    <t>air 7b</t>
  </si>
  <si>
    <t>BRN08nov23_011.gcd</t>
  </si>
  <si>
    <t>BRN08nov23_010.gcd</t>
  </si>
  <si>
    <t>w+s 0c</t>
  </si>
  <si>
    <t>BRN08nov23_009.gcd</t>
  </si>
  <si>
    <t>w 4c</t>
  </si>
  <si>
    <t>BRN08nov23_008.gcd</t>
  </si>
  <si>
    <t>BRN08nov23_007.gcd</t>
  </si>
  <si>
    <t>w 7b</t>
  </si>
  <si>
    <t>BRN08nov23_006.gcd</t>
  </si>
  <si>
    <t>w+s 4a</t>
  </si>
  <si>
    <t>BRN08nov23_005.gcd</t>
  </si>
  <si>
    <t>BRN08nov23_004.gcd</t>
  </si>
  <si>
    <t>w 4a</t>
  </si>
  <si>
    <t>air day 0</t>
  </si>
  <si>
    <t>air day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</si>
</sst>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1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2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  <xf numFmtId="0" fontId="18" fillId="0" borderId="0" xfId="0" applyFont="1" applyAlignment="1">
      <alignment wrapText="1"/>
    </xf>
    <xf numFmtId="1" fontId="18" fillId="0" borderId="0" xfId="0" applyNumberFormat="1" applyFont="1"/>
    <xf numFmtId="164" fontId="0" fillId="33" borderId="0" xfId="0" applyNumberFormat="1" applyFill="1"/>
    <xf numFmtId="2" fontId="0" fillId="35" borderId="0" xfId="0" applyNumberFormat="1" applyFill="1"/>
    <xf numFmtId="3" fontId="0" fillId="35" borderId="0" xfId="0" applyNumberFormat="1" applyFill="1"/>
    <xf numFmtId="2" fontId="0" fillId="36" borderId="0" xfId="0" applyNumberFormat="1" applyFill="1"/>
    <xf numFmtId="1" fontId="0" fillId="36" borderId="0" xfId="0" applyNumberFormat="1" applyFill="1"/>
    <xf numFmtId="2" fontId="0" fillId="37" borderId="0" xfId="0" applyNumberFormat="1" applyFill="1"/>
    <xf numFmtId="3" fontId="0" fillId="37" borderId="0" xfId="0" applyNumberFormat="1" applyFill="1"/>
    <xf numFmtId="2" fontId="0" fillId="38" borderId="0" xfId="0" applyNumberFormat="1" applyFill="1"/>
    <xf numFmtId="1" fontId="0" fillId="38" borderId="0" xfId="0" applyNumberFormat="1" applyFill="1"/>
    <xf numFmtId="2" fontId="0" fillId="39" borderId="0" xfId="0" applyNumberFormat="1" applyFill="1"/>
    <xf numFmtId="3" fontId="0" fillId="39" borderId="0" xfId="0" applyNumberFormat="1" applyFill="1"/>
    <xf numFmtId="4" fontId="0" fillId="0" borderId="0" xfId="0" applyNumberFormat="1"/>
    <xf numFmtId="0" fontId="0" fillId="40" borderId="0" xfId="0" applyFill="1"/>
    <xf numFmtId="22" fontId="0" fillId="40" borderId="0" xfId="0" applyNumberFormat="1" applyFill="1"/>
    <xf numFmtId="3" fontId="0" fillId="40" borderId="0" xfId="0" applyNumberFormat="1" applyFill="1"/>
    <xf numFmtId="2" fontId="0" fillId="40" borderId="0" xfId="0" applyNumberFormat="1" applyFill="1"/>
    <xf numFmtId="1" fontId="0" fillId="40" borderId="0" xfId="0" applyNumberFormat="1" applyFill="1"/>
    <xf numFmtId="0" fontId="0" fillId="41" borderId="0" xfId="0" applyFill="1"/>
    <xf numFmtId="22" fontId="0" fillId="41" borderId="0" xfId="0" applyNumberFormat="1" applyFill="1"/>
    <xf numFmtId="3" fontId="0" fillId="41" borderId="0" xfId="0" applyNumberFormat="1" applyFill="1"/>
    <xf numFmtId="2" fontId="0" fillId="41" borderId="0" xfId="0" applyNumberFormat="1" applyFill="1"/>
    <xf numFmtId="1" fontId="0" fillId="41" borderId="0" xfId="0" applyNumberFormat="1" applyFill="1"/>
    <xf numFmtId="0" fontId="0" fillId="35" borderId="0" xfId="0" applyFill="1"/>
    <xf numFmtId="22" fontId="0" fillId="35" borderId="0" xfId="0" applyNumberFormat="1" applyFill="1"/>
    <xf numFmtId="1" fontId="0" fillId="35" borderId="0" xfId="0" applyNumberFormat="1" applyFill="1"/>
    <xf numFmtId="1" fontId="18" fillId="35" borderId="0" xfId="0" applyNumberFormat="1" applyFont="1" applyFill="1"/>
    <xf numFmtId="0" fontId="0" fillId="42" borderId="0" xfId="0" applyFill="1"/>
    <xf numFmtId="22" fontId="0" fillId="42" borderId="0" xfId="0" applyNumberFormat="1" applyFill="1"/>
    <xf numFmtId="3" fontId="0" fillId="42" borderId="0" xfId="0" applyNumberFormat="1" applyFill="1"/>
    <xf numFmtId="2" fontId="0" fillId="42" borderId="0" xfId="0" applyNumberFormat="1" applyFill="1"/>
    <xf numFmtId="1" fontId="0" fillId="42" borderId="0" xfId="0" applyNumberFormat="1" applyFill="1"/>
    <xf numFmtId="0" fontId="0" fillId="43" borderId="0" xfId="0" applyFill="1"/>
    <xf numFmtId="22" fontId="0" fillId="43" borderId="0" xfId="0" applyNumberFormat="1" applyFill="1"/>
    <xf numFmtId="3" fontId="0" fillId="43" borderId="0" xfId="0" applyNumberFormat="1" applyFill="1"/>
    <xf numFmtId="2" fontId="0" fillId="43" borderId="0" xfId="0" applyNumberFormat="1" applyFill="1"/>
    <xf numFmtId="1" fontId="0" fillId="43" borderId="0" xfId="0" applyNumberFormat="1" applyFill="1"/>
    <xf numFmtId="0" fontId="0" fillId="44" borderId="0" xfId="0" applyFill="1"/>
    <xf numFmtId="22" fontId="0" fillId="44" borderId="0" xfId="0" applyNumberFormat="1" applyFill="1"/>
    <xf numFmtId="3" fontId="0" fillId="44" borderId="0" xfId="0" applyNumberFormat="1" applyFill="1"/>
    <xf numFmtId="2" fontId="0" fillId="44" borderId="0" xfId="0" applyNumberFormat="1" applyFill="1"/>
    <xf numFmtId="1" fontId="0" fillId="4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FF99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CH4 for water</a:t>
            </a:r>
          </a:p>
        </c:rich>
      </c:tx>
      <c:layout>
        <c:manualLayout>
          <c:xMode val="edge"/>
          <c:yMode val="edge"/>
          <c:x val="0.42060411198600178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'serum CH4 CO2'!$D$36:$D$47</c:f>
              <c:strCache>
                <c:ptCount val="12"/>
                <c:pt idx="0">
                  <c:v>w 0a</c:v>
                </c:pt>
                <c:pt idx="1">
                  <c:v>w 0b</c:v>
                </c:pt>
                <c:pt idx="2">
                  <c:v>w 0c</c:v>
                </c:pt>
                <c:pt idx="3">
                  <c:v>w 2a</c:v>
                </c:pt>
                <c:pt idx="4">
                  <c:v>w 2b</c:v>
                </c:pt>
                <c:pt idx="5">
                  <c:v>w 2c</c:v>
                </c:pt>
                <c:pt idx="6">
                  <c:v>w 4a</c:v>
                </c:pt>
                <c:pt idx="7">
                  <c:v>w 4b</c:v>
                </c:pt>
                <c:pt idx="8">
                  <c:v>w 4c</c:v>
                </c:pt>
                <c:pt idx="9">
                  <c:v>w 7a</c:v>
                </c:pt>
                <c:pt idx="10">
                  <c:v>w 7b</c:v>
                </c:pt>
                <c:pt idx="11">
                  <c:v>w 7c</c:v>
                </c:pt>
              </c:strCache>
            </c:strRef>
          </c:xVal>
          <c:yVal>
            <c:numRef>
              <c:f>'serum CH4 CO2'!$BG$36:$BG$47</c:f>
              <c:numCache>
                <c:formatCode>0.00</c:formatCode>
                <c:ptCount val="12"/>
                <c:pt idx="0">
                  <c:v>14.008976736153334</c:v>
                </c:pt>
                <c:pt idx="1">
                  <c:v>14.189043401113333</c:v>
                </c:pt>
                <c:pt idx="2">
                  <c:v>15.13376877807333</c:v>
                </c:pt>
                <c:pt idx="3">
                  <c:v>11.13539422086</c:v>
                </c:pt>
                <c:pt idx="4">
                  <c:v>10.870971731160001</c:v>
                </c:pt>
                <c:pt idx="5">
                  <c:v>10.877183951559999</c:v>
                </c:pt>
                <c:pt idx="6">
                  <c:v>2.9775151794666659</c:v>
                </c:pt>
                <c:pt idx="7">
                  <c:v>3.8095827945066656</c:v>
                </c:pt>
                <c:pt idx="8">
                  <c:v>3.3613828747266652</c:v>
                </c:pt>
                <c:pt idx="9">
                  <c:v>0.12903160028666694</c:v>
                </c:pt>
                <c:pt idx="10">
                  <c:v>0.44576583620666721</c:v>
                </c:pt>
                <c:pt idx="11">
                  <c:v>0.3328475308466663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36-450E-BD53-7A53DC167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520976"/>
        <c:axId val="547521456"/>
      </c:scatterChart>
      <c:valAx>
        <c:axId val="54752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547521456"/>
        <c:crosses val="autoZero"/>
        <c:crossBetween val="midCat"/>
      </c:valAx>
      <c:valAx>
        <c:axId val="54752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54752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for water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'serum CH4 CO2'!$D$36:$D$47</c:f>
              <c:strCache>
                <c:ptCount val="12"/>
                <c:pt idx="0">
                  <c:v>w 0a</c:v>
                </c:pt>
                <c:pt idx="1">
                  <c:v>w 0b</c:v>
                </c:pt>
                <c:pt idx="2">
                  <c:v>w 0c</c:v>
                </c:pt>
                <c:pt idx="3">
                  <c:v>w 2a</c:v>
                </c:pt>
                <c:pt idx="4">
                  <c:v>w 2b</c:v>
                </c:pt>
                <c:pt idx="5">
                  <c:v>w 2c</c:v>
                </c:pt>
                <c:pt idx="6">
                  <c:v>w 4a</c:v>
                </c:pt>
                <c:pt idx="7">
                  <c:v>w 4b</c:v>
                </c:pt>
                <c:pt idx="8">
                  <c:v>w 4c</c:v>
                </c:pt>
                <c:pt idx="9">
                  <c:v>w 7a</c:v>
                </c:pt>
                <c:pt idx="10">
                  <c:v>w 7b</c:v>
                </c:pt>
                <c:pt idx="11">
                  <c:v>w 7c</c:v>
                </c:pt>
              </c:strCache>
            </c:strRef>
          </c:xVal>
          <c:yVal>
            <c:numRef>
              <c:f>'serum CH4 CO2'!$BI$36:$BI$47</c:f>
              <c:numCache>
                <c:formatCode>0.00</c:formatCode>
                <c:ptCount val="12"/>
                <c:pt idx="0">
                  <c:v>877.75937669346638</c:v>
                </c:pt>
                <c:pt idx="1">
                  <c:v>729.51799455186654</c:v>
                </c:pt>
                <c:pt idx="2">
                  <c:v>1132.0322239694665</c:v>
                </c:pt>
                <c:pt idx="3">
                  <c:v>1226.0043494700665</c:v>
                </c:pt>
                <c:pt idx="4">
                  <c:v>1027.7623612284665</c:v>
                </c:pt>
                <c:pt idx="5">
                  <c:v>1109.3571085884664</c:v>
                </c:pt>
                <c:pt idx="6">
                  <c:v>1469.3578884815997</c:v>
                </c:pt>
                <c:pt idx="7">
                  <c:v>1408.6096481127997</c:v>
                </c:pt>
                <c:pt idx="8">
                  <c:v>1307.0670714255998</c:v>
                </c:pt>
                <c:pt idx="9">
                  <c:v>1897.6389698644666</c:v>
                </c:pt>
                <c:pt idx="10">
                  <c:v>2258.2053243124665</c:v>
                </c:pt>
                <c:pt idx="11">
                  <c:v>1695.0118460174663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CF-4BE0-9338-8F526DE84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520976"/>
        <c:axId val="547521456"/>
      </c:scatterChart>
      <c:valAx>
        <c:axId val="54752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547521456"/>
        <c:crosses val="autoZero"/>
        <c:crossBetween val="midCat"/>
      </c:valAx>
      <c:valAx>
        <c:axId val="54752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54752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CH4 for water + sediment</a:t>
            </a:r>
          </a:p>
        </c:rich>
      </c:tx>
      <c:layout>
        <c:manualLayout>
          <c:xMode val="edge"/>
          <c:yMode val="edge"/>
          <c:x val="0.30393744531933514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'serum CH4 CO2'!$D$48:$D$59</c:f>
              <c:strCache>
                <c:ptCount val="12"/>
                <c:pt idx="0">
                  <c:v>w+s 0a</c:v>
                </c:pt>
                <c:pt idx="1">
                  <c:v>w+s 0b</c:v>
                </c:pt>
                <c:pt idx="2">
                  <c:v>w+s 0c</c:v>
                </c:pt>
                <c:pt idx="3">
                  <c:v>w+s 2a</c:v>
                </c:pt>
                <c:pt idx="4">
                  <c:v>w+s 2b</c:v>
                </c:pt>
                <c:pt idx="5">
                  <c:v>w+s 2c</c:v>
                </c:pt>
                <c:pt idx="6">
                  <c:v>w+s 4a</c:v>
                </c:pt>
                <c:pt idx="7">
                  <c:v>w+s 4b</c:v>
                </c:pt>
                <c:pt idx="8">
                  <c:v>w+s 4c</c:v>
                </c:pt>
                <c:pt idx="9">
                  <c:v>w+s 7a</c:v>
                </c:pt>
                <c:pt idx="10">
                  <c:v>w+s 7b</c:v>
                </c:pt>
                <c:pt idx="11">
                  <c:v>w+s 7c</c:v>
                </c:pt>
              </c:strCache>
            </c:strRef>
          </c:xVal>
          <c:yVal>
            <c:numRef>
              <c:f>'serum CH4 CO2'!$BG$48:$BG$59</c:f>
              <c:numCache>
                <c:formatCode>0.00</c:formatCode>
                <c:ptCount val="12"/>
                <c:pt idx="0">
                  <c:v>24.669999943756537</c:v>
                </c:pt>
                <c:pt idx="1">
                  <c:v>25.041665481453332</c:v>
                </c:pt>
                <c:pt idx="2">
                  <c:v>17.188617690573331</c:v>
                </c:pt>
                <c:pt idx="3">
                  <c:v>4199.908299408783</c:v>
                </c:pt>
                <c:pt idx="4">
                  <c:v>3621.2595953813966</c:v>
                </c:pt>
                <c:pt idx="5">
                  <c:v>2533.9130532795352</c:v>
                </c:pt>
                <c:pt idx="6">
                  <c:v>7361.3401059215912</c:v>
                </c:pt>
                <c:pt idx="7">
                  <c:v>6256.2762377561312</c:v>
                </c:pt>
                <c:pt idx="8">
                  <c:v>12464.535920841967</c:v>
                </c:pt>
                <c:pt idx="9">
                  <c:v>18297.722897562846</c:v>
                </c:pt>
                <c:pt idx="10">
                  <c:v>15641.446430525222</c:v>
                </c:pt>
                <c:pt idx="11">
                  <c:v>17955.292732707847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94-4B48-8543-5DECC0F9A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520976"/>
        <c:axId val="547521456"/>
      </c:scatterChart>
      <c:valAx>
        <c:axId val="54752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547521456"/>
        <c:crosses val="autoZero"/>
        <c:crossBetween val="midCat"/>
      </c:valAx>
      <c:valAx>
        <c:axId val="54752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54752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for water + sediment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'serum CH4 CO2'!$D$48:$D$59</c:f>
              <c:strCache>
                <c:ptCount val="12"/>
                <c:pt idx="0">
                  <c:v>w+s 0a</c:v>
                </c:pt>
                <c:pt idx="1">
                  <c:v>w+s 0b</c:v>
                </c:pt>
                <c:pt idx="2">
                  <c:v>w+s 0c</c:v>
                </c:pt>
                <c:pt idx="3">
                  <c:v>w+s 2a</c:v>
                </c:pt>
                <c:pt idx="4">
                  <c:v>w+s 2b</c:v>
                </c:pt>
                <c:pt idx="5">
                  <c:v>w+s 2c</c:v>
                </c:pt>
                <c:pt idx="6">
                  <c:v>w+s 4a</c:v>
                </c:pt>
                <c:pt idx="7">
                  <c:v>w+s 4b</c:v>
                </c:pt>
                <c:pt idx="8">
                  <c:v>w+s 4c</c:v>
                </c:pt>
                <c:pt idx="9">
                  <c:v>w+s 7a</c:v>
                </c:pt>
                <c:pt idx="10">
                  <c:v>w+s 7b</c:v>
                </c:pt>
                <c:pt idx="11">
                  <c:v>w+s 7c</c:v>
                </c:pt>
              </c:strCache>
            </c:strRef>
          </c:xVal>
          <c:yVal>
            <c:numRef>
              <c:f>'serum CH4 CO2'!$BI$48:$BI$59</c:f>
              <c:numCache>
                <c:formatCode>0.00</c:formatCode>
                <c:ptCount val="12"/>
                <c:pt idx="0">
                  <c:v>1233.8117345144665</c:v>
                </c:pt>
                <c:pt idx="1">
                  <c:v>1924.8783892088663</c:v>
                </c:pt>
                <c:pt idx="2">
                  <c:v>1610.483299445666</c:v>
                </c:pt>
                <c:pt idx="3">
                  <c:v>4916.8750566330664</c:v>
                </c:pt>
                <c:pt idx="4">
                  <c:v>4826.8969616434661</c:v>
                </c:pt>
                <c:pt idx="5">
                  <c:v>3844.8760965394667</c:v>
                </c:pt>
                <c:pt idx="6">
                  <c:v>6054.7449787240002</c:v>
                </c:pt>
                <c:pt idx="7">
                  <c:v>5551.956896232</c:v>
                </c:pt>
                <c:pt idx="8">
                  <c:v>8046.8380165775989</c:v>
                </c:pt>
                <c:pt idx="9">
                  <c:v>11607.910554693635</c:v>
                </c:pt>
                <c:pt idx="10">
                  <c:v>8603.3435872408354</c:v>
                </c:pt>
                <c:pt idx="11">
                  <c:v>9153.2239114285167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C7-4FEE-B857-42F6D66A3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520976"/>
        <c:axId val="547521456"/>
      </c:scatterChart>
      <c:valAx>
        <c:axId val="54752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547521456"/>
        <c:crosses val="autoZero"/>
        <c:crossBetween val="midCat"/>
      </c:valAx>
      <c:valAx>
        <c:axId val="54752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54752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61</xdr:col>
      <xdr:colOff>502920</xdr:colOff>
      <xdr:row>37</xdr:row>
      <xdr:rowOff>57150</xdr:rowOff>
    </xdr:from>
    <xdr:to>
      <xdr:col>68</xdr:col>
      <xdr:colOff>304800</xdr:colOff>
      <xdr:row>52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C48DC5-C3F6-708B-82FD-6F2EE6315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190500</xdr:colOff>
      <xdr:row>36</xdr:row>
      <xdr:rowOff>129540</xdr:rowOff>
    </xdr:from>
    <xdr:to>
      <xdr:col>56</xdr:col>
      <xdr:colOff>495300</xdr:colOff>
      <xdr:row>51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047A73-FE39-4022-96D6-3CB2DD5F80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61</xdr:col>
      <xdr:colOff>312420</xdr:colOff>
      <xdr:row>54</xdr:row>
      <xdr:rowOff>110490</xdr:rowOff>
    </xdr:from>
    <xdr:to>
      <xdr:col>68</xdr:col>
      <xdr:colOff>114300</xdr:colOff>
      <xdr:row>69</xdr:row>
      <xdr:rowOff>110490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BB07F3-2EEB-4839-928C-A8BB5872E8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49</xdr:col>
      <xdr:colOff>0</xdr:colOff>
      <xdr:row>54</xdr:row>
      <xdr:rowOff>0</xdr:rowOff>
    </xdr:from>
    <xdr:to>
      <xdr:col>56</xdr:col>
      <xdr:colOff>304800</xdr:colOff>
      <xdr:row>69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6385DB-130F-46D8-81BE-C71A77D666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W60"/>
  <sheetViews>
    <sheetView tabSelected="1" topLeftCell="AV44" workbookViewId="0">
      <selection activeCell="BH68" sqref="BH68"/>
    </sheetView>
  </sheetViews>
  <sheetFormatPr defaultRowHeight="14.4" x14ac:dyDescent="0.3"/>
  <cols>
    <col min="2" max="2" width="23.5546875" customWidth="1"/>
    <col min="3" max="3" width="17.88671875" customWidth="1"/>
    <col min="4" max="4" width="17.6640625" customWidth="1"/>
    <col min="31" max="31" width="21.44140625" customWidth="1"/>
    <col min="62" max="62" width="8.6640625"/>
    <col min="64" max="64" width="16.44140625" customWidth="1"/>
  </cols>
  <sheetData>
    <row r="7" spans="1:75" x14ac:dyDescent="0.3">
      <c r="A7" t="s">
        <v>15</v>
      </c>
      <c r="O7" t="s">
        <v>16</v>
      </c>
      <c r="AC7" t="s">
        <v>17</v>
      </c>
      <c r="BK7" t="s">
        <v>43</v>
      </c>
    </row>
    <row r="8" spans="1:75" ht="158.4" x14ac:dyDescent="0.3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18</v>
      </c>
      <c r="AR8" s="4" t="s">
        <v>19</v>
      </c>
      <c r="AS8" t="s">
        <v>41</v>
      </c>
      <c r="AT8" s="4" t="s">
        <v>208</v>
      </c>
      <c r="AU8" s="4" t="s">
        <v>42</v>
      </c>
      <c r="AV8" s="4"/>
      <c r="AW8" s="4" t="s">
        <v>211</v>
      </c>
      <c r="AX8" s="4" t="s">
        <v>212</v>
      </c>
      <c r="AZ8" s="4" t="s">
        <v>209</v>
      </c>
      <c r="BA8" s="4" t="s">
        <v>210</v>
      </c>
      <c r="BC8" s="4" t="s">
        <v>206</v>
      </c>
      <c r="BD8" s="4" t="s">
        <v>207</v>
      </c>
      <c r="BF8" s="4" t="s">
        <v>316</v>
      </c>
      <c r="BG8" s="4"/>
      <c r="BH8" s="4" t="s">
        <v>320</v>
      </c>
      <c r="BI8" s="4"/>
      <c r="BJ8" s="8"/>
      <c r="BK8" s="8" t="s">
        <v>0</v>
      </c>
      <c r="BL8" t="s">
        <v>1</v>
      </c>
      <c r="BM8" t="s">
        <v>2</v>
      </c>
      <c r="BN8" t="s">
        <v>3</v>
      </c>
      <c r="BO8" t="s">
        <v>4</v>
      </c>
      <c r="BP8" t="s">
        <v>5</v>
      </c>
      <c r="BQ8" t="s">
        <v>6</v>
      </c>
      <c r="BR8" t="s">
        <v>7</v>
      </c>
      <c r="BS8" t="s">
        <v>8</v>
      </c>
      <c r="BT8" t="s">
        <v>9</v>
      </c>
      <c r="BU8" t="s">
        <v>10</v>
      </c>
      <c r="BV8" t="s">
        <v>11</v>
      </c>
      <c r="BW8" t="s">
        <v>12</v>
      </c>
    </row>
    <row r="9" spans="1:75" x14ac:dyDescent="0.3">
      <c r="A9">
        <v>1</v>
      </c>
      <c r="B9" t="s">
        <v>321</v>
      </c>
      <c r="C9" s="2">
        <v>45470.714513888888</v>
      </c>
      <c r="D9" t="s">
        <v>205</v>
      </c>
      <c r="E9" t="s">
        <v>13</v>
      </c>
      <c r="F9">
        <v>0</v>
      </c>
      <c r="G9">
        <v>6.0460000000000003</v>
      </c>
      <c r="H9" s="3">
        <v>1748</v>
      </c>
      <c r="I9">
        <v>0</v>
      </c>
      <c r="J9" t="s">
        <v>14</v>
      </c>
      <c r="K9" t="s">
        <v>14</v>
      </c>
      <c r="L9" t="s">
        <v>14</v>
      </c>
      <c r="M9" t="s">
        <v>14</v>
      </c>
      <c r="O9">
        <v>1</v>
      </c>
      <c r="P9" t="s">
        <v>321</v>
      </c>
      <c r="Q9" s="2">
        <v>45470.714513888888</v>
      </c>
      <c r="R9" t="s">
        <v>205</v>
      </c>
      <c r="S9" t="s">
        <v>13</v>
      </c>
      <c r="T9">
        <v>0</v>
      </c>
      <c r="U9" t="s">
        <v>14</v>
      </c>
      <c r="V9" s="3" t="s">
        <v>14</v>
      </c>
      <c r="W9" t="s">
        <v>14</v>
      </c>
      <c r="X9" t="s">
        <v>14</v>
      </c>
      <c r="Y9" t="s">
        <v>14</v>
      </c>
      <c r="Z9" t="s">
        <v>14</v>
      </c>
      <c r="AA9" t="s">
        <v>14</v>
      </c>
      <c r="AC9">
        <v>1</v>
      </c>
      <c r="AD9" t="s">
        <v>321</v>
      </c>
      <c r="AE9" s="2">
        <v>45470.714513888888</v>
      </c>
      <c r="AF9" t="s">
        <v>205</v>
      </c>
      <c r="AG9" t="s">
        <v>13</v>
      </c>
      <c r="AH9">
        <v>0</v>
      </c>
      <c r="AI9">
        <v>12.239000000000001</v>
      </c>
      <c r="AJ9" s="3">
        <v>1842</v>
      </c>
      <c r="AK9">
        <v>0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S9">
        <v>1</v>
      </c>
      <c r="AT9" s="19">
        <f>IF(H9&lt;10000,((H9^2*0.00000005714)+(H9*0.002453)+(-3.811)),(IF(H9&lt;200000,((H9^2*-0.0000000002888)+(H9*0.002899)+(-4.321)),(IF(H9&lt;8000000,((H9^2*-0.0000000000062)+(H9*0.002143)+(157)),((V9^2*-0.000000031)+(V9*0.2771)+(-709.5)))))))</f>
        <v>0.65143549855999971</v>
      </c>
      <c r="AU9" s="20">
        <f>IF(AJ9&lt;45000,((-0.0000000598*AJ9^2)+(0.205*AJ9)+(34.1)),((-0.00000002403*AJ9^2)+(0.2063*AJ9)+(-550.7)))</f>
        <v>411.5071007528</v>
      </c>
      <c r="AW9" s="13">
        <f>IF(H9&lt;10000,((-0.00000005795*H9^2)+(0.003823*H9)+(-6.715)),(IF(H9&lt;700000,((-0.0000000001209*H9^2)+(0.002635*H9)+(-0.4111)), ((-0.00000002007*V9^2)+(0.2564*V9)+(286.1)))))</f>
        <v>-0.20946245679999898</v>
      </c>
      <c r="AX9" s="14">
        <f>(-0.00000001626*AJ9^2)+(0.1912*AJ9)+(-3.858)</f>
        <v>348.27723040536</v>
      </c>
      <c r="AZ9" s="6">
        <f>IF(H9&lt;10000,((0.0000001453*H9^2)+(0.0008349*H9)+(-1.805)),(IF(H9&lt;700000,((-0.00000000008054*H9^2)+(0.002348*H9)+(-2.47)), ((-0.00000001938*V9^2)+(0.2471*V9)+(226.8)))))</f>
        <v>9.8369931199999927E-2</v>
      </c>
      <c r="BA9" s="7">
        <f>(-0.00000002552*AJ9^2)+(0.2067*AJ9)+(-103.7)</f>
        <v>276.95481155872</v>
      </c>
      <c r="BC9" s="11">
        <f>IF(H9&lt;10000,((H9^2*0.00000054)+(H9*-0.004765)+(12.72)),(IF(H9&lt;200000,((H9^2*-0.000000001577)+(H9*0.003043)+(-10.42)),(IF(H9&lt;8000000,((H9^2*-0.0000000000186)+(H9*0.00194)+(154.1)),((V9^2*-0.00000002)+(V9*0.2565)+(-1032)))))))</f>
        <v>6.0407521600000011</v>
      </c>
      <c r="BD9" s="12">
        <f>IF(AJ9&lt;45000,((-0.0000004561*AJ9^2)+(0.244*AJ9)+(-21.72)),((-0.0000000409*AJ9^2)+(0.2477*AJ9)+(-1777)))</f>
        <v>426.18046911959993</v>
      </c>
      <c r="BF9" s="19">
        <f>IF(H9&lt;10000,((H9^2*0.00000005714)+(H9*0.002453)+(-3.811)),(IF(H9&lt;200000,((H9^2*-0.0000000002888)+(H9*0.002899)+(-4.321)),(IF(H9&lt;8000000,((H9^2*-0.0000000000062)+(H9*0.002143)+(157)),((V9^2*-0.000000031)+(V9*0.2771)+(-709.5)))))))</f>
        <v>0.65143549855999971</v>
      </c>
      <c r="BG9" s="19"/>
      <c r="BH9" s="20">
        <f>IF(AJ9&lt;45000,((-0.0000000598*AJ9^2)+(0.205*AJ9)+(34.1)),((-0.00000002403*AJ9^2)+(0.2063*AJ9)+(-550.7)))</f>
        <v>411.5071007528</v>
      </c>
      <c r="BI9" s="20"/>
      <c r="BJ9" s="9"/>
      <c r="BK9">
        <v>1</v>
      </c>
      <c r="BL9" t="s">
        <v>321</v>
      </c>
      <c r="BM9" s="2">
        <v>45470.714513888888</v>
      </c>
      <c r="BN9" t="s">
        <v>205</v>
      </c>
      <c r="BO9" t="s">
        <v>13</v>
      </c>
      <c r="BP9">
        <v>0</v>
      </c>
      <c r="BQ9">
        <v>2.6930000000000001</v>
      </c>
      <c r="BR9" s="3">
        <v>5590922</v>
      </c>
      <c r="BS9">
        <v>0</v>
      </c>
      <c r="BT9" t="s">
        <v>14</v>
      </c>
      <c r="BU9" t="s">
        <v>14</v>
      </c>
      <c r="BV9" t="s">
        <v>14</v>
      </c>
      <c r="BW9" t="s">
        <v>14</v>
      </c>
    </row>
    <row r="10" spans="1:75" s="32" customFormat="1" x14ac:dyDescent="0.3">
      <c r="A10" s="32">
        <v>3</v>
      </c>
      <c r="B10" s="32" t="s">
        <v>324</v>
      </c>
      <c r="C10" s="33">
        <v>45471.776574074072</v>
      </c>
      <c r="D10" s="32" t="s">
        <v>406</v>
      </c>
      <c r="E10" s="32" t="s">
        <v>13</v>
      </c>
      <c r="F10" s="32">
        <v>0</v>
      </c>
      <c r="G10" s="32">
        <v>6.0430000000000001</v>
      </c>
      <c r="H10" s="12">
        <v>2142</v>
      </c>
      <c r="I10" s="32">
        <v>0</v>
      </c>
      <c r="J10" s="32" t="s">
        <v>14</v>
      </c>
      <c r="K10" s="32" t="s">
        <v>14</v>
      </c>
      <c r="L10" s="32" t="s">
        <v>14</v>
      </c>
      <c r="M10" s="32" t="s">
        <v>14</v>
      </c>
      <c r="O10" s="32">
        <v>3</v>
      </c>
      <c r="P10" s="32" t="s">
        <v>324</v>
      </c>
      <c r="Q10" s="33">
        <v>45471.776574074072</v>
      </c>
      <c r="R10" s="32" t="s">
        <v>325</v>
      </c>
      <c r="S10" s="32" t="s">
        <v>13</v>
      </c>
      <c r="T10" s="32">
        <v>0</v>
      </c>
      <c r="U10" s="32" t="s">
        <v>14</v>
      </c>
      <c r="V10" s="12" t="s">
        <v>14</v>
      </c>
      <c r="W10" s="32" t="s">
        <v>14</v>
      </c>
      <c r="X10" s="32" t="s">
        <v>14</v>
      </c>
      <c r="Y10" s="32" t="s">
        <v>14</v>
      </c>
      <c r="Z10" s="32" t="s">
        <v>14</v>
      </c>
      <c r="AA10" s="32" t="s">
        <v>14</v>
      </c>
      <c r="AC10" s="32">
        <v>3</v>
      </c>
      <c r="AD10" s="32" t="s">
        <v>324</v>
      </c>
      <c r="AE10" s="33">
        <v>45471.776574074072</v>
      </c>
      <c r="AF10" s="32" t="s">
        <v>325</v>
      </c>
      <c r="AG10" s="32" t="s">
        <v>13</v>
      </c>
      <c r="AH10" s="32">
        <v>0</v>
      </c>
      <c r="AI10" s="32">
        <v>12.209</v>
      </c>
      <c r="AJ10" s="12">
        <v>2008</v>
      </c>
      <c r="AK10" s="32">
        <v>0</v>
      </c>
      <c r="AL10" s="32" t="s">
        <v>14</v>
      </c>
      <c r="AM10" s="32" t="s">
        <v>14</v>
      </c>
      <c r="AN10" s="32" t="s">
        <v>14</v>
      </c>
      <c r="AO10" s="32" t="s">
        <v>14</v>
      </c>
      <c r="AQ10" s="32">
        <v>1</v>
      </c>
      <c r="AS10" s="32">
        <v>3</v>
      </c>
      <c r="AT10" s="11">
        <f>IF(H10&lt;10000,((H10^2*0.00000005714)+(H10*0.002453)+(-3.811)),(IF(H10&lt;200000,((H10^2*-0.0000000002888)+(H10*0.002899)+(-4.321)),(IF(H10&lt;8000000,((H10^2*-0.0000000000062)+(H10*0.002143)+(157)),((V10^2*-0.000000031)+(V10*0.2771)+(-709.5)))))))</f>
        <v>1.70549369096</v>
      </c>
      <c r="AU10" s="12">
        <f>IF(AJ10&lt;45000,((-0.0000000598*AJ10^2)+(0.205*AJ10)+(34.1)),((-0.00000002403*AJ10^2)+(0.2063*AJ10)+(-550.7)))</f>
        <v>445.49888257280003</v>
      </c>
      <c r="AW10" s="11">
        <f>IF(H10&lt;10000,((-0.00000005795*H10^2)+(0.003823*H10)+(-6.715)),(IF(H10&lt;700000,((-0.0000000001209*H10^2)+(0.002635*H10)+(-0.4111)), ((-0.00000002007*V10^2)+(0.2564*V10)+(286.1)))))</f>
        <v>1.2079818962000006</v>
      </c>
      <c r="AX10" s="34">
        <f>(-0.00000001626*AJ10^2)+(0.1912*AJ10)+(-3.858)</f>
        <v>380.00603863935999</v>
      </c>
      <c r="AZ10" s="11">
        <f>IF(H10&lt;10000,((0.0000001453*H10^2)+(0.0008349*H10)+(-1.805)),(IF(H10&lt;700000,((-0.00000000008054*H10^2)+(0.002348*H10)+(-2.47)), ((-0.00000001938*V10^2)+(0.2471*V10)+(226.8)))))</f>
        <v>0.6500160291999999</v>
      </c>
      <c r="BA10" s="34">
        <f>(-0.00000002552*AJ10^2)+(0.2067*AJ10)+(-103.7)</f>
        <v>311.25070172672002</v>
      </c>
      <c r="BC10" s="11">
        <f>IF(H10&lt;10000,((H10^2*0.00000054)+(H10*-0.004765)+(12.72)),(IF(H10&lt;200000,((H10^2*-0.000000001577)+(H10*0.003043)+(-10.42)),(IF(H10&lt;8000000,((H10^2*-0.0000000000186)+(H10*0.00194)+(154.1)),((V10^2*-0.00000002)+(V10*0.2565)+(-1032)))))))</f>
        <v>4.9909785600000003</v>
      </c>
      <c r="BD10" s="12">
        <f>IF(AJ10&lt;45000,((-0.0000004561*AJ10^2)+(0.244*AJ10)+(-21.72)),((-0.0000000409*AJ10^2)+(0.2477*AJ10)+(-1777)))</f>
        <v>466.39297560959994</v>
      </c>
      <c r="BF10" s="11">
        <f>IF(H10&lt;10000,((H10^2*0.00000005714)+(H10*0.002453)+(-3.811)),(IF(H10&lt;200000,((H10^2*-0.0000000002888)+(H10*0.002899)+(-4.321)),(IF(H10&lt;8000000,((H10^2*-0.0000000000062)+(H10*0.002143)+(157)),((V10^2*-0.000000031)+(V10*0.2771)+(-709.5)))))))</f>
        <v>1.70549369096</v>
      </c>
      <c r="BG10" s="11"/>
      <c r="BH10" s="12">
        <f>IF(AJ10&lt;45000,((-0.0000000598*AJ10^2)+(0.205*AJ10)+(34.1)),((-0.00000002403*AJ10^2)+(0.2063*AJ10)+(-550.7)))</f>
        <v>445.49888257280003</v>
      </c>
      <c r="BI10" s="12"/>
      <c r="BJ10" s="35"/>
      <c r="BK10" s="32">
        <v>3</v>
      </c>
      <c r="BL10" s="32" t="s">
        <v>324</v>
      </c>
      <c r="BM10" s="33">
        <v>45471.776574074072</v>
      </c>
      <c r="BN10" s="32" t="s">
        <v>325</v>
      </c>
      <c r="BO10" s="32" t="s">
        <v>13</v>
      </c>
      <c r="BP10" s="32">
        <v>0</v>
      </c>
      <c r="BQ10" s="32">
        <v>2.694</v>
      </c>
      <c r="BR10" s="12">
        <v>5537158</v>
      </c>
      <c r="BS10" s="32">
        <v>0</v>
      </c>
      <c r="BT10" s="32" t="s">
        <v>14</v>
      </c>
      <c r="BU10" s="32" t="s">
        <v>14</v>
      </c>
      <c r="BV10" s="32" t="s">
        <v>14</v>
      </c>
      <c r="BW10" s="32" t="s">
        <v>14</v>
      </c>
    </row>
    <row r="11" spans="1:75" s="32" customFormat="1" x14ac:dyDescent="0.3">
      <c r="A11" s="32">
        <v>36</v>
      </c>
      <c r="B11" s="32" t="s">
        <v>382</v>
      </c>
      <c r="C11" s="33">
        <v>45471.075601851851</v>
      </c>
      <c r="D11" s="32" t="s">
        <v>406</v>
      </c>
      <c r="E11" s="32" t="s">
        <v>13</v>
      </c>
      <c r="F11" s="32">
        <v>0</v>
      </c>
      <c r="G11" s="32">
        <v>6.03</v>
      </c>
      <c r="H11" s="12">
        <v>1957</v>
      </c>
      <c r="I11" s="32">
        <v>0</v>
      </c>
      <c r="J11" s="32" t="s">
        <v>14</v>
      </c>
      <c r="K11" s="32" t="s">
        <v>14</v>
      </c>
      <c r="L11" s="32" t="s">
        <v>14</v>
      </c>
      <c r="M11" s="32" t="s">
        <v>14</v>
      </c>
      <c r="O11" s="32">
        <v>36</v>
      </c>
      <c r="P11" s="32" t="s">
        <v>382</v>
      </c>
      <c r="Q11" s="33">
        <v>45471.075601851851</v>
      </c>
      <c r="R11" s="32" t="s">
        <v>325</v>
      </c>
      <c r="S11" s="32" t="s">
        <v>13</v>
      </c>
      <c r="T11" s="32">
        <v>0</v>
      </c>
      <c r="U11" s="32" t="s">
        <v>14</v>
      </c>
      <c r="V11" s="32" t="s">
        <v>14</v>
      </c>
      <c r="W11" s="32" t="s">
        <v>14</v>
      </c>
      <c r="X11" s="32" t="s">
        <v>14</v>
      </c>
      <c r="Y11" s="32" t="s">
        <v>14</v>
      </c>
      <c r="Z11" s="32" t="s">
        <v>14</v>
      </c>
      <c r="AA11" s="32" t="s">
        <v>14</v>
      </c>
      <c r="AC11" s="32">
        <v>36</v>
      </c>
      <c r="AD11" s="32" t="s">
        <v>382</v>
      </c>
      <c r="AE11" s="33">
        <v>45471.075601851851</v>
      </c>
      <c r="AF11" s="32" t="s">
        <v>325</v>
      </c>
      <c r="AG11" s="32" t="s">
        <v>13</v>
      </c>
      <c r="AH11" s="32">
        <v>0</v>
      </c>
      <c r="AI11" s="32">
        <v>12.217000000000001</v>
      </c>
      <c r="AJ11" s="12">
        <v>4185</v>
      </c>
      <c r="AK11" s="32">
        <v>0</v>
      </c>
      <c r="AL11" s="32" t="s">
        <v>14</v>
      </c>
      <c r="AM11" s="32" t="s">
        <v>14</v>
      </c>
      <c r="AN11" s="32" t="s">
        <v>14</v>
      </c>
      <c r="AO11" s="32" t="s">
        <v>14</v>
      </c>
      <c r="AQ11" s="32">
        <v>1</v>
      </c>
      <c r="AS11" s="32">
        <v>36</v>
      </c>
      <c r="AT11" s="11">
        <f>IF(H11&lt;10000,((H11^2*0.00000005714)+(H11*0.002453)+(-3.811)),(IF(H11&lt;200000,((H11^2*-0.0000000002888)+(H11*0.002899)+(-4.321)),(IF(H11&lt;8000000,((H11^2*-0.0000000000062)+(H11*0.002143)+(157)),((V11^2*-0.000000031)+(V11*0.2771)+(-709.5)))))))</f>
        <v>1.2083585718599998</v>
      </c>
      <c r="AU11" s="12">
        <f>IF(AJ11&lt;45000,((-0.0000000598*AJ11^2)+(0.205*AJ11)+(34.1)),((-0.00000002403*AJ11^2)+(0.2063*AJ11)+(-550.7)))</f>
        <v>890.97764934500003</v>
      </c>
      <c r="AW11" s="11">
        <f>IF(H11&lt;10000,((-0.00000005795*H11^2)+(0.003823*H11)+(-6.715)),(IF(H11&lt;700000,((-0.0000000001209*H11^2)+(0.002635*H11)+(-0.4111)), ((-0.00000002007*V11^2)+(0.2564*V11)+(286.1)))))</f>
        <v>0.54467125045000042</v>
      </c>
      <c r="AX11" s="34">
        <f>(-0.00000001626*AJ11^2)+(0.1912*AJ11)+(-3.858)</f>
        <v>796.0292187015001</v>
      </c>
      <c r="AZ11" s="11">
        <f>IF(H11&lt;10000,((0.0000001453*H11^2)+(0.0008349*H11)+(-1.805)),(IF(H11&lt;700000,((-0.00000000008054*H11^2)+(0.002348*H11)+(-2.47)), ((-0.00000001938*V11^2)+(0.2471*V11)+(226.8)))))</f>
        <v>0.38537635970000017</v>
      </c>
      <c r="BA11" s="34">
        <f>(-0.00000002552*AJ11^2)+(0.2067*AJ11)+(-103.7)</f>
        <v>760.89253697799995</v>
      </c>
      <c r="BC11" s="11">
        <f>IF(H11&lt;10000,((H11^2*0.00000054)+(H11*-0.004765)+(12.72)),(IF(H11&lt;200000,((H11^2*-0.000000001577)+(H11*0.003043)+(-10.42)),(IF(H11&lt;8000000,((H11^2*-0.0000000000186)+(H11*0.00194)+(154.1)),((V11^2*-0.00000002)+(V11*0.2565)+(-1032)))))))</f>
        <v>5.46301346</v>
      </c>
      <c r="BD11" s="12">
        <f>IF(AJ11&lt;45000,((-0.0000004561*AJ11^2)+(0.244*AJ11)+(-21.72)),((-0.0000000409*AJ11^2)+(0.2477*AJ11)+(-1777)))</f>
        <v>991.43176197749995</v>
      </c>
      <c r="BF11" s="11">
        <f>IF(H11&lt;10000,((H11^2*0.00000005714)+(H11*0.002453)+(-3.811)),(IF(H11&lt;200000,((H11^2*-0.0000000002888)+(H11*0.002899)+(-4.321)),(IF(H11&lt;8000000,((H11^2*-0.0000000000062)+(H11*0.002143)+(157)),((V11^2*-0.000000031)+(V11*0.2771)+(-709.5)))))))</f>
        <v>1.2083585718599998</v>
      </c>
      <c r="BG11" s="11"/>
      <c r="BH11" s="12">
        <f>IF(AJ11&lt;45000,((-0.0000000598*AJ11^2)+(0.205*AJ11)+(34.1)),((-0.00000002403*AJ11^2)+(0.2063*AJ11)+(-550.7)))</f>
        <v>890.97764934500003</v>
      </c>
      <c r="BI11" s="12"/>
      <c r="BK11" s="32">
        <v>36</v>
      </c>
      <c r="BL11" s="32" t="s">
        <v>382</v>
      </c>
      <c r="BM11" s="33">
        <v>45471.075601851851</v>
      </c>
      <c r="BN11" s="32" t="s">
        <v>325</v>
      </c>
      <c r="BO11" s="32" t="s">
        <v>13</v>
      </c>
      <c r="BP11" s="32">
        <v>0</v>
      </c>
      <c r="BQ11" s="32">
        <v>2.6930000000000001</v>
      </c>
      <c r="BR11" s="12">
        <v>5590364</v>
      </c>
      <c r="BS11" s="32">
        <v>0</v>
      </c>
      <c r="BT11" s="32" t="s">
        <v>14</v>
      </c>
      <c r="BU11" s="32" t="s">
        <v>14</v>
      </c>
      <c r="BV11" s="32" t="s">
        <v>14</v>
      </c>
      <c r="BW11" s="32" t="s">
        <v>14</v>
      </c>
    </row>
    <row r="12" spans="1:75" s="32" customFormat="1" x14ac:dyDescent="0.3">
      <c r="A12" s="32">
        <v>49</v>
      </c>
      <c r="B12" s="32" t="s">
        <v>403</v>
      </c>
      <c r="C12" s="33">
        <v>45470.799479166664</v>
      </c>
      <c r="D12" s="32" t="s">
        <v>406</v>
      </c>
      <c r="E12" s="32" t="s">
        <v>13</v>
      </c>
      <c r="F12" s="32">
        <v>0</v>
      </c>
      <c r="G12" s="32">
        <v>6.0350000000000001</v>
      </c>
      <c r="H12" s="12">
        <v>1534</v>
      </c>
      <c r="I12" s="32">
        <v>0</v>
      </c>
      <c r="J12" s="32" t="s">
        <v>14</v>
      </c>
      <c r="K12" s="32" t="s">
        <v>14</v>
      </c>
      <c r="L12" s="32" t="s">
        <v>14</v>
      </c>
      <c r="M12" s="32" t="s">
        <v>14</v>
      </c>
      <c r="O12" s="32">
        <v>49</v>
      </c>
      <c r="P12" s="32" t="s">
        <v>403</v>
      </c>
      <c r="Q12" s="33">
        <v>45470.799479166664</v>
      </c>
      <c r="R12" s="32" t="s">
        <v>325</v>
      </c>
      <c r="S12" s="32" t="s">
        <v>13</v>
      </c>
      <c r="T12" s="32">
        <v>0</v>
      </c>
      <c r="U12" s="32" t="s">
        <v>14</v>
      </c>
      <c r="V12" s="32" t="s">
        <v>14</v>
      </c>
      <c r="W12" s="32" t="s">
        <v>14</v>
      </c>
      <c r="X12" s="32" t="s">
        <v>14</v>
      </c>
      <c r="Y12" s="32" t="s">
        <v>14</v>
      </c>
      <c r="Z12" s="32" t="s">
        <v>14</v>
      </c>
      <c r="AA12" s="32" t="s">
        <v>14</v>
      </c>
      <c r="AC12" s="32">
        <v>49</v>
      </c>
      <c r="AD12" s="32" t="s">
        <v>403</v>
      </c>
      <c r="AE12" s="33">
        <v>45470.799479166664</v>
      </c>
      <c r="AF12" s="32" t="s">
        <v>325</v>
      </c>
      <c r="AG12" s="32" t="s">
        <v>13</v>
      </c>
      <c r="AH12" s="32">
        <v>0</v>
      </c>
      <c r="AI12" s="32">
        <v>12.212</v>
      </c>
      <c r="AJ12" s="12">
        <v>2351</v>
      </c>
      <c r="AK12" s="32">
        <v>0</v>
      </c>
      <c r="AL12" s="32" t="s">
        <v>14</v>
      </c>
      <c r="AM12" s="32" t="s">
        <v>14</v>
      </c>
      <c r="AN12" s="32" t="s">
        <v>14</v>
      </c>
      <c r="AO12" s="32" t="s">
        <v>14</v>
      </c>
      <c r="BF12" s="11">
        <f>IF(H12&lt;10000,((H12^2*0.00000005714)+(H12*0.002453)+(-3.811)),(IF(H12&lt;200000,((H12^2*-0.0000000002888)+(H12*0.002899)+(-4.321)),(IF(H12&lt;8000000,((H12^2*-0.0000000000062)+(H12*0.002143)+(157)),((V12^2*-0.000000031)+(V12*0.2771)+(-709.5)))))))</f>
        <v>8.6361333840000221E-2</v>
      </c>
      <c r="BG12" s="11"/>
      <c r="BH12" s="12">
        <f>IF(AJ12&lt;45000,((-0.0000000598*AJ12^2)+(0.205*AJ12)+(34.1)),((-0.00000002403*AJ12^2)+(0.2063*AJ12)+(-550.7)))</f>
        <v>515.72447338019992</v>
      </c>
      <c r="BI12" s="12"/>
      <c r="BK12" s="32">
        <v>49</v>
      </c>
      <c r="BL12" s="32" t="s">
        <v>403</v>
      </c>
      <c r="BM12" s="33">
        <v>45470.799479166664</v>
      </c>
      <c r="BN12" s="32" t="s">
        <v>325</v>
      </c>
      <c r="BO12" s="32" t="s">
        <v>13</v>
      </c>
      <c r="BP12" s="32">
        <v>0</v>
      </c>
      <c r="BQ12" s="32">
        <v>2.6960000000000002</v>
      </c>
      <c r="BR12" s="12">
        <v>5521854</v>
      </c>
      <c r="BS12" s="32">
        <v>0</v>
      </c>
      <c r="BT12" s="32" t="s">
        <v>14</v>
      </c>
      <c r="BU12" s="32" t="s">
        <v>14</v>
      </c>
      <c r="BV12" s="32" t="s">
        <v>14</v>
      </c>
      <c r="BW12" s="32" t="s">
        <v>14</v>
      </c>
    </row>
    <row r="13" spans="1:75" s="36" customFormat="1" x14ac:dyDescent="0.3">
      <c r="A13" s="36">
        <v>6</v>
      </c>
      <c r="B13" s="36" t="s">
        <v>330</v>
      </c>
      <c r="C13" s="37">
        <v>45471.712835648148</v>
      </c>
      <c r="D13" s="36" t="s">
        <v>407</v>
      </c>
      <c r="E13" s="36" t="s">
        <v>13</v>
      </c>
      <c r="F13" s="36">
        <v>0</v>
      </c>
      <c r="G13" s="36">
        <v>6.0419999999999998</v>
      </c>
      <c r="H13" s="38">
        <v>2097</v>
      </c>
      <c r="I13" s="36">
        <v>0</v>
      </c>
      <c r="J13" s="36" t="s">
        <v>14</v>
      </c>
      <c r="K13" s="36" t="s">
        <v>14</v>
      </c>
      <c r="L13" s="36" t="s">
        <v>14</v>
      </c>
      <c r="M13" s="36" t="s">
        <v>14</v>
      </c>
      <c r="O13" s="36">
        <v>6</v>
      </c>
      <c r="P13" s="36" t="s">
        <v>330</v>
      </c>
      <c r="Q13" s="37">
        <v>45471.712835648148</v>
      </c>
      <c r="R13" s="36" t="s">
        <v>331</v>
      </c>
      <c r="S13" s="36" t="s">
        <v>13</v>
      </c>
      <c r="T13" s="36">
        <v>0</v>
      </c>
      <c r="U13" s="36" t="s">
        <v>14</v>
      </c>
      <c r="V13" s="36" t="s">
        <v>14</v>
      </c>
      <c r="W13" s="36" t="s">
        <v>14</v>
      </c>
      <c r="X13" s="36" t="s">
        <v>14</v>
      </c>
      <c r="Y13" s="36" t="s">
        <v>14</v>
      </c>
      <c r="Z13" s="36" t="s">
        <v>14</v>
      </c>
      <c r="AA13" s="36" t="s">
        <v>14</v>
      </c>
      <c r="AC13" s="36">
        <v>6</v>
      </c>
      <c r="AD13" s="36" t="s">
        <v>330</v>
      </c>
      <c r="AE13" s="37">
        <v>45471.712835648148</v>
      </c>
      <c r="AF13" s="36" t="s">
        <v>331</v>
      </c>
      <c r="AG13" s="36" t="s">
        <v>13</v>
      </c>
      <c r="AH13" s="36">
        <v>0</v>
      </c>
      <c r="AI13" s="36">
        <v>12.173</v>
      </c>
      <c r="AJ13" s="38">
        <v>3384</v>
      </c>
      <c r="AK13" s="36">
        <v>0</v>
      </c>
      <c r="AL13" s="36" t="s">
        <v>14</v>
      </c>
      <c r="AM13" s="36" t="s">
        <v>14</v>
      </c>
      <c r="AN13" s="36" t="s">
        <v>14</v>
      </c>
      <c r="AO13" s="36" t="s">
        <v>14</v>
      </c>
      <c r="AQ13" s="36">
        <v>1</v>
      </c>
      <c r="AS13" s="36">
        <v>6</v>
      </c>
      <c r="AT13" s="39">
        <f>IF(H13&lt;10000,((H13^2*0.00000005714)+(H13*0.002453)+(-3.811)),(IF(H13&lt;200000,((H13^2*-0.0000000002888)+(H13*0.002899)+(-4.321)),(IF(H13&lt;8000000,((H13^2*-0.0000000000062)+(H13*0.002143)+(157)),((V13^2*-0.000000031)+(V13*0.2771)+(-709.5)))))))</f>
        <v>1.5842089502599999</v>
      </c>
      <c r="AU13" s="38">
        <f>IF(AJ13&lt;45000,((-0.0000000598*AJ13^2)+(0.205*AJ13)+(34.1)),((-0.00000002403*AJ13^2)+(0.2063*AJ13)+(-550.7)))</f>
        <v>727.13520293119996</v>
      </c>
      <c r="AW13" s="39">
        <f>IF(H13&lt;10000,((-0.00000005795*H13^2)+(0.003823*H13)+(-6.715)),(IF(H13&lt;700000,((-0.0000000001209*H13^2)+(0.002635*H13)+(-0.4111)), ((-0.00000002007*V13^2)+(0.2564*V13)+(286.1)))))</f>
        <v>1.0470011484499997</v>
      </c>
      <c r="AX13" s="40">
        <f>(-0.00000001626*AJ13^2)+(0.1912*AJ13)+(-3.858)</f>
        <v>642.97659932544002</v>
      </c>
      <c r="AZ13" s="39">
        <f>IF(H13&lt;10000,((0.0000001453*H13^2)+(0.0008349*H13)+(-1.805)),(IF(H13&lt;700000,((-0.00000000008054*H13^2)+(0.002348*H13)+(-2.47)), ((-0.00000001938*V13^2)+(0.2471*V13)+(226.8)))))</f>
        <v>0.58472882770000001</v>
      </c>
      <c r="BA13" s="40">
        <f>(-0.00000002552*AJ13^2)+(0.2067*AJ13)+(-103.7)</f>
        <v>595.48055884287999</v>
      </c>
      <c r="BC13" s="39">
        <f>IF(H13&lt;10000,((H13^2*0.00000054)+(H13*-0.004765)+(12.72)),(IF(H13&lt;200000,((H13^2*-0.000000001577)+(H13*0.003043)+(-10.42)),(IF(H13&lt;8000000,((H13^2*-0.0000000000186)+(H13*0.00194)+(154.1)),((V13^2*-0.00000002)+(V13*0.2565)+(-1032)))))))</f>
        <v>5.1023958600000006</v>
      </c>
      <c r="BD13" s="38">
        <f>IF(AJ13&lt;45000,((-0.0000004561*AJ13^2)+(0.244*AJ13)+(-21.72)),((-0.0000000409*AJ13^2)+(0.2477*AJ13)+(-1777)))</f>
        <v>798.75299091839997</v>
      </c>
      <c r="BF13" s="39">
        <f>IF(H13&lt;10000,((H13^2*0.00000005714)+(H13*0.002453)+(-3.811)),(IF(H13&lt;200000,((H13^2*-0.0000000002888)+(H13*0.002899)+(-4.321)),(IF(H13&lt;8000000,((H13^2*-0.0000000000062)+(H13*0.002143)+(157)),((V13^2*-0.000000031)+(V13*0.2771)+(-709.5)))))))</f>
        <v>1.5842089502599999</v>
      </c>
      <c r="BG13" s="39"/>
      <c r="BH13" s="38">
        <f>IF(AJ13&lt;45000,((-0.0000000598*AJ13^2)+(0.205*AJ13)+(34.1)),((-0.00000002403*AJ13^2)+(0.2063*AJ13)+(-550.7)))</f>
        <v>727.13520293119996</v>
      </c>
      <c r="BI13" s="38"/>
      <c r="BK13" s="36">
        <v>6</v>
      </c>
      <c r="BL13" s="36" t="s">
        <v>330</v>
      </c>
      <c r="BM13" s="37">
        <v>45471.712835648148</v>
      </c>
      <c r="BN13" s="36" t="s">
        <v>331</v>
      </c>
      <c r="BO13" s="36" t="s">
        <v>13</v>
      </c>
      <c r="BP13" s="36">
        <v>0</v>
      </c>
      <c r="BQ13" s="36">
        <v>2.694</v>
      </c>
      <c r="BR13" s="38">
        <v>5492930</v>
      </c>
      <c r="BS13" s="36">
        <v>0</v>
      </c>
      <c r="BT13" s="36" t="s">
        <v>14</v>
      </c>
      <c r="BU13" s="36" t="s">
        <v>14</v>
      </c>
      <c r="BV13" s="36" t="s">
        <v>14</v>
      </c>
      <c r="BW13" s="36" t="s">
        <v>14</v>
      </c>
    </row>
    <row r="14" spans="1:75" s="36" customFormat="1" x14ac:dyDescent="0.3">
      <c r="A14" s="36">
        <v>17</v>
      </c>
      <c r="B14" s="36" t="s">
        <v>352</v>
      </c>
      <c r="C14" s="37">
        <v>45471.479131944441</v>
      </c>
      <c r="D14" s="36" t="s">
        <v>407</v>
      </c>
      <c r="E14" s="36" t="s">
        <v>13</v>
      </c>
      <c r="F14" s="36">
        <v>0</v>
      </c>
      <c r="G14" s="36">
        <v>6.048</v>
      </c>
      <c r="H14" s="38">
        <v>2039</v>
      </c>
      <c r="I14" s="36">
        <v>0</v>
      </c>
      <c r="J14" s="36" t="s">
        <v>14</v>
      </c>
      <c r="K14" s="36" t="s">
        <v>14</v>
      </c>
      <c r="L14" s="36" t="s">
        <v>14</v>
      </c>
      <c r="M14" s="36" t="s">
        <v>14</v>
      </c>
      <c r="O14" s="36">
        <v>17</v>
      </c>
      <c r="P14" s="36" t="s">
        <v>352</v>
      </c>
      <c r="Q14" s="37">
        <v>45471.479131944441</v>
      </c>
      <c r="R14" s="36" t="s">
        <v>331</v>
      </c>
      <c r="S14" s="36" t="s">
        <v>13</v>
      </c>
      <c r="T14" s="36">
        <v>0</v>
      </c>
      <c r="U14" s="36" t="s">
        <v>14</v>
      </c>
      <c r="V14" s="38" t="s">
        <v>14</v>
      </c>
      <c r="W14" s="36" t="s">
        <v>14</v>
      </c>
      <c r="X14" s="36" t="s">
        <v>14</v>
      </c>
      <c r="Y14" s="36" t="s">
        <v>14</v>
      </c>
      <c r="Z14" s="36" t="s">
        <v>14</v>
      </c>
      <c r="AA14" s="36" t="s">
        <v>14</v>
      </c>
      <c r="AC14" s="36">
        <v>17</v>
      </c>
      <c r="AD14" s="36" t="s">
        <v>352</v>
      </c>
      <c r="AE14" s="37">
        <v>45471.479131944441</v>
      </c>
      <c r="AF14" s="36" t="s">
        <v>331</v>
      </c>
      <c r="AG14" s="36" t="s">
        <v>13</v>
      </c>
      <c r="AH14" s="36">
        <v>0</v>
      </c>
      <c r="AI14" s="36">
        <v>12.217000000000001</v>
      </c>
      <c r="AJ14" s="38">
        <v>3566</v>
      </c>
      <c r="AK14" s="36">
        <v>0</v>
      </c>
      <c r="AL14" s="36" t="s">
        <v>14</v>
      </c>
      <c r="AM14" s="36" t="s">
        <v>14</v>
      </c>
      <c r="AN14" s="36" t="s">
        <v>14</v>
      </c>
      <c r="AO14" s="36" t="s">
        <v>14</v>
      </c>
      <c r="AQ14" s="36">
        <v>1</v>
      </c>
      <c r="AS14" s="36">
        <v>17</v>
      </c>
      <c r="AT14" s="39">
        <f>IF(H14&lt;10000,((H14^2*0.00000005714)+(H14*0.002453)+(-3.811)),(IF(H14&lt;200000,((H14^2*-0.0000000002888)+(H14*0.002899)+(-4.321)),(IF(H14&lt;8000000,((H14^2*-0.0000000000062)+(H14*0.002143)+(157)),((V14^2*-0.000000031)+(V14*0.2771)+(-709.5)))))))</f>
        <v>1.4282277499399996</v>
      </c>
      <c r="AU14" s="38">
        <f>IF(AJ14&lt;45000,((-0.0000000598*AJ14^2)+(0.205*AJ14)+(34.1)),((-0.00000002403*AJ14^2)+(0.2063*AJ14)+(-550.7)))</f>
        <v>764.36956191119998</v>
      </c>
      <c r="AW14" s="39">
        <f>IF(H14&lt;10000,((-0.00000005795*H14^2)+(0.003823*H14)+(-6.715)),(IF(H14&lt;700000,((-0.0000000001209*H14^2)+(0.002635*H14)+(-0.4111)), ((-0.00000002007*V14^2)+(0.2564*V14)+(286.1)))))</f>
        <v>0.83916865805000018</v>
      </c>
      <c r="AX14" s="40">
        <f>(-0.00000001626*AJ14^2)+(0.1912*AJ14)+(-3.858)</f>
        <v>677.75443205144006</v>
      </c>
      <c r="AZ14" s="39">
        <f>IF(H14&lt;10000,((0.0000001453*H14^2)+(0.0008349*H14)+(-1.805)),(IF(H14&lt;700000,((-0.00000000008054*H14^2)+(0.002348*H14)+(-2.47)), ((-0.00000001938*V14^2)+(0.2471*V14)+(226.8)))))</f>
        <v>0.50144890130000008</v>
      </c>
      <c r="BA14" s="40">
        <f>(-0.00000002552*AJ14^2)+(0.2067*AJ14)+(-103.7)</f>
        <v>633.06767859487991</v>
      </c>
      <c r="BC14" s="39">
        <f>IF(H14&lt;10000,((H14^2*0.00000054)+(H14*-0.004765)+(12.72)),(IF(H14&lt;200000,((H14^2*-0.000000001577)+(H14*0.003043)+(-10.42)),(IF(H14&lt;8000000,((H14^2*-0.0000000000186)+(H14*0.00194)+(154.1)),((V14^2*-0.00000002)+(V14*0.2565)+(-1032)))))))</f>
        <v>5.2492263399999999</v>
      </c>
      <c r="BD14" s="38">
        <f>IF(AJ14&lt;45000,((-0.0000004561*AJ14^2)+(0.244*AJ14)+(-21.72)),((-0.0000000409*AJ14^2)+(0.2477*AJ14)+(-1777)))</f>
        <v>842.58407002839988</v>
      </c>
      <c r="BF14" s="39">
        <f>IF(H14&lt;10000,((H14^2*0.00000005714)+(H14*0.002453)+(-3.811)),(IF(H14&lt;200000,((H14^2*-0.0000000002888)+(H14*0.002899)+(-4.321)),(IF(H14&lt;8000000,((H14^2*-0.0000000000062)+(H14*0.002143)+(157)),((V14^2*-0.000000031)+(V14*0.2771)+(-709.5)))))))</f>
        <v>1.4282277499399996</v>
      </c>
      <c r="BG14" s="39"/>
      <c r="BH14" s="38">
        <f>IF(AJ14&lt;45000,((-0.0000000598*AJ14^2)+(0.205*AJ14)+(34.1)),((-0.00000002403*AJ14^2)+(0.2063*AJ14)+(-550.7)))</f>
        <v>764.36956191119998</v>
      </c>
      <c r="BI14" s="38"/>
      <c r="BK14" s="36">
        <v>17</v>
      </c>
      <c r="BL14" s="36" t="s">
        <v>352</v>
      </c>
      <c r="BM14" s="37">
        <v>45471.479131944441</v>
      </c>
      <c r="BN14" s="36" t="s">
        <v>331</v>
      </c>
      <c r="BO14" s="36" t="s">
        <v>13</v>
      </c>
      <c r="BP14" s="36">
        <v>0</v>
      </c>
      <c r="BQ14" s="36">
        <v>2.7109999999999999</v>
      </c>
      <c r="BR14" s="38">
        <v>5223165</v>
      </c>
      <c r="BS14" s="36">
        <v>0</v>
      </c>
      <c r="BT14" s="36" t="s">
        <v>14</v>
      </c>
      <c r="BU14" s="36" t="s">
        <v>14</v>
      </c>
      <c r="BV14" s="36" t="s">
        <v>14</v>
      </c>
      <c r="BW14" s="36" t="s">
        <v>14</v>
      </c>
    </row>
    <row r="15" spans="1:75" s="36" customFormat="1" x14ac:dyDescent="0.3">
      <c r="A15" s="36">
        <v>19</v>
      </c>
      <c r="B15" s="36" t="s">
        <v>355</v>
      </c>
      <c r="C15" s="37">
        <v>45471.436643518522</v>
      </c>
      <c r="D15" s="36" t="s">
        <v>407</v>
      </c>
      <c r="E15" s="36" t="s">
        <v>13</v>
      </c>
      <c r="F15" s="36">
        <v>0</v>
      </c>
      <c r="G15" s="36">
        <v>6.0549999999999997</v>
      </c>
      <c r="H15" s="38">
        <v>1724</v>
      </c>
      <c r="I15" s="36">
        <v>0</v>
      </c>
      <c r="J15" s="36" t="s">
        <v>14</v>
      </c>
      <c r="K15" s="36" t="s">
        <v>14</v>
      </c>
      <c r="L15" s="36" t="s">
        <v>14</v>
      </c>
      <c r="M15" s="36" t="s">
        <v>14</v>
      </c>
      <c r="O15" s="36">
        <v>19</v>
      </c>
      <c r="P15" s="36" t="s">
        <v>355</v>
      </c>
      <c r="Q15" s="37">
        <v>45471.436643518522</v>
      </c>
      <c r="R15" s="36" t="s">
        <v>331</v>
      </c>
      <c r="S15" s="36" t="s">
        <v>13</v>
      </c>
      <c r="T15" s="36">
        <v>0</v>
      </c>
      <c r="U15" s="36" t="s">
        <v>14</v>
      </c>
      <c r="V15" s="38" t="s">
        <v>14</v>
      </c>
      <c r="W15" s="36" t="s">
        <v>14</v>
      </c>
      <c r="X15" s="36" t="s">
        <v>14</v>
      </c>
      <c r="Y15" s="36" t="s">
        <v>14</v>
      </c>
      <c r="Z15" s="36" t="s">
        <v>14</v>
      </c>
      <c r="AA15" s="36" t="s">
        <v>14</v>
      </c>
      <c r="AC15" s="36">
        <v>19</v>
      </c>
      <c r="AD15" s="36" t="s">
        <v>355</v>
      </c>
      <c r="AE15" s="37">
        <v>45471.436643518522</v>
      </c>
      <c r="AF15" s="36" t="s">
        <v>331</v>
      </c>
      <c r="AG15" s="36" t="s">
        <v>13</v>
      </c>
      <c r="AH15" s="36">
        <v>0</v>
      </c>
      <c r="AI15" s="36">
        <v>12.228999999999999</v>
      </c>
      <c r="AJ15" s="38">
        <v>2772</v>
      </c>
      <c r="AK15" s="36">
        <v>0</v>
      </c>
      <c r="AL15" s="36" t="s">
        <v>14</v>
      </c>
      <c r="AM15" s="36" t="s">
        <v>14</v>
      </c>
      <c r="AN15" s="36" t="s">
        <v>14</v>
      </c>
      <c r="AO15" s="36" t="s">
        <v>14</v>
      </c>
      <c r="AQ15" s="36">
        <v>1</v>
      </c>
      <c r="AS15" s="36">
        <v>19</v>
      </c>
      <c r="AT15" s="39">
        <f>IF(H15&lt;10000,((H15^2*0.00000005714)+(H15*0.002453)+(-3.811)),(IF(H15&lt;200000,((H15^2*-0.0000000002888)+(H15*0.002899)+(-4.321)),(IF(H15&lt;8000000,((H15^2*-0.0000000000062)+(H15*0.002143)+(157)),((V15^2*-0.000000031)+(V15*0.2771)+(-709.5)))))))</f>
        <v>0.58780213663999969</v>
      </c>
      <c r="AU15" s="38">
        <f>IF(AJ15&lt;45000,((-0.0000000598*AJ15^2)+(0.205*AJ15)+(34.1)),((-0.00000002403*AJ15^2)+(0.2063*AJ15)+(-550.7)))</f>
        <v>601.90049775680006</v>
      </c>
      <c r="AW15" s="39">
        <f>IF(H15&lt;10000,((-0.00000005795*H15^2)+(0.003823*H15)+(-6.715)),(IF(H15&lt;700000,((-0.0000000001209*H15^2)+(0.002635*H15)+(-0.4111)), ((-0.00000002007*V15^2)+(0.2564*V15)+(286.1)))))</f>
        <v>-0.29638559919999974</v>
      </c>
      <c r="AX15" s="40">
        <f>(-0.00000001626*AJ15^2)+(0.1912*AJ15)+(-3.858)</f>
        <v>526.02345842016007</v>
      </c>
      <c r="AZ15" s="39">
        <f>IF(H15&lt;10000,((0.0000001453*H15^2)+(0.0008349*H15)+(-1.805)),(IF(H15&lt;700000,((-0.00000000008054*H15^2)+(0.002348*H15)+(-2.47)), ((-0.00000001938*V15^2)+(0.2471*V15)+(226.8)))))</f>
        <v>6.6224772800000054E-2</v>
      </c>
      <c r="BA15" s="40">
        <f>(-0.00000002552*AJ15^2)+(0.2067*AJ15)+(-103.7)</f>
        <v>469.07630472832005</v>
      </c>
      <c r="BC15" s="39">
        <f>IF(H15&lt;10000,((H15^2*0.00000054)+(H15*-0.004765)+(12.72)),(IF(H15&lt;200000,((H15^2*-0.000000001577)+(H15*0.003043)+(-10.42)),(IF(H15&lt;8000000,((H15^2*-0.0000000000186)+(H15*0.00194)+(154.1)),((V15^2*-0.00000002)+(V15*0.2565)+(-1032)))))))</f>
        <v>6.1101150400000011</v>
      </c>
      <c r="BD15" s="38">
        <f>IF(AJ15&lt;45000,((-0.0000004561*AJ15^2)+(0.244*AJ15)+(-21.72)),((-0.0000000409*AJ15^2)+(0.2477*AJ15)+(-1777)))</f>
        <v>651.14333489759986</v>
      </c>
      <c r="BF15" s="39">
        <f>IF(H15&lt;10000,((H15^2*0.00000005714)+(H15*0.002453)+(-3.811)),(IF(H15&lt;200000,((H15^2*-0.0000000002888)+(H15*0.002899)+(-4.321)),(IF(H15&lt;8000000,((H15^2*-0.0000000000062)+(H15*0.002143)+(157)),((V15^2*-0.000000031)+(V15*0.2771)+(-709.5)))))))</f>
        <v>0.58780213663999969</v>
      </c>
      <c r="BG15" s="39"/>
      <c r="BH15" s="38">
        <f>IF(AJ15&lt;45000,((-0.0000000598*AJ15^2)+(0.205*AJ15)+(34.1)),((-0.00000002403*AJ15^2)+(0.2063*AJ15)+(-550.7)))</f>
        <v>601.90049775680006</v>
      </c>
      <c r="BI15" s="38"/>
      <c r="BK15" s="36">
        <v>19</v>
      </c>
      <c r="BL15" s="36" t="s">
        <v>355</v>
      </c>
      <c r="BM15" s="37">
        <v>45471.436643518522</v>
      </c>
      <c r="BN15" s="36" t="s">
        <v>331</v>
      </c>
      <c r="BO15" s="36" t="s">
        <v>13</v>
      </c>
      <c r="BP15" s="36">
        <v>0</v>
      </c>
      <c r="BQ15" s="36">
        <v>2.7080000000000002</v>
      </c>
      <c r="BR15" s="38">
        <v>5277051</v>
      </c>
      <c r="BS15" s="36">
        <v>0</v>
      </c>
      <c r="BT15" s="36" t="s">
        <v>14</v>
      </c>
      <c r="BU15" s="36" t="s">
        <v>14</v>
      </c>
      <c r="BV15" s="36" t="s">
        <v>14</v>
      </c>
      <c r="BW15" s="36" t="s">
        <v>14</v>
      </c>
    </row>
    <row r="16" spans="1:75" s="41" customFormat="1" x14ac:dyDescent="0.3">
      <c r="A16" s="41">
        <v>8</v>
      </c>
      <c r="B16" s="41" t="s">
        <v>334</v>
      </c>
      <c r="C16" s="42">
        <v>45471.670324074075</v>
      </c>
      <c r="D16" s="41" t="s">
        <v>335</v>
      </c>
      <c r="E16" s="41" t="s">
        <v>13</v>
      </c>
      <c r="F16" s="41">
        <v>0</v>
      </c>
      <c r="G16" s="41">
        <v>6.0410000000000004</v>
      </c>
      <c r="H16" s="43">
        <v>1941</v>
      </c>
      <c r="I16" s="41">
        <v>0</v>
      </c>
      <c r="J16" s="41" t="s">
        <v>14</v>
      </c>
      <c r="K16" s="41" t="s">
        <v>14</v>
      </c>
      <c r="L16" s="41" t="s">
        <v>14</v>
      </c>
      <c r="M16" s="41" t="s">
        <v>14</v>
      </c>
      <c r="O16" s="41">
        <v>8</v>
      </c>
      <c r="P16" s="41" t="s">
        <v>334</v>
      </c>
      <c r="Q16" s="42">
        <v>45471.670324074075</v>
      </c>
      <c r="R16" s="41" t="s">
        <v>335</v>
      </c>
      <c r="S16" s="41" t="s">
        <v>13</v>
      </c>
      <c r="T16" s="41">
        <v>0</v>
      </c>
      <c r="U16" s="41" t="s">
        <v>14</v>
      </c>
      <c r="V16" s="43" t="s">
        <v>14</v>
      </c>
      <c r="W16" s="41" t="s">
        <v>14</v>
      </c>
      <c r="X16" s="41" t="s">
        <v>14</v>
      </c>
      <c r="Y16" s="41" t="s">
        <v>14</v>
      </c>
      <c r="Z16" s="41" t="s">
        <v>14</v>
      </c>
      <c r="AA16" s="41" t="s">
        <v>14</v>
      </c>
      <c r="AC16" s="41">
        <v>8</v>
      </c>
      <c r="AD16" s="41" t="s">
        <v>334</v>
      </c>
      <c r="AE16" s="42">
        <v>45471.670324074075</v>
      </c>
      <c r="AF16" s="41" t="s">
        <v>335</v>
      </c>
      <c r="AG16" s="41" t="s">
        <v>13</v>
      </c>
      <c r="AH16" s="41">
        <v>0</v>
      </c>
      <c r="AI16" s="41">
        <v>12.2</v>
      </c>
      <c r="AJ16" s="43">
        <v>2974</v>
      </c>
      <c r="AK16" s="41">
        <v>0</v>
      </c>
      <c r="AL16" s="41" t="s">
        <v>14</v>
      </c>
      <c r="AM16" s="41" t="s">
        <v>14</v>
      </c>
      <c r="AN16" s="41" t="s">
        <v>14</v>
      </c>
      <c r="AO16" s="41" t="s">
        <v>14</v>
      </c>
      <c r="AQ16" s="41">
        <v>1</v>
      </c>
      <c r="AS16" s="41">
        <v>8</v>
      </c>
      <c r="AT16" s="44">
        <f>IF(H16&lt;10000,((H16^2*0.00000005714)+(H16*0.002453)+(-3.811)),(IF(H16&lt;200000,((H16^2*-0.0000000002888)+(H16*0.002899)+(-4.321)),(IF(H16&lt;8000000,((H16^2*-0.0000000000062)+(H16*0.002143)+(157)),((V16^2*-0.000000031)+(V16*0.2771)+(-709.5)))))))</f>
        <v>1.1655468643400004</v>
      </c>
      <c r="AU16" s="43">
        <f>IF(AJ16&lt;45000,((-0.0000000598*AJ16^2)+(0.205*AJ16)+(34.1)),((-0.00000002403*AJ16^2)+(0.2063*AJ16)+(-550.7)))</f>
        <v>643.24108837519998</v>
      </c>
      <c r="AW16" s="44">
        <f>IF(H16&lt;10000,((-0.00000005795*H16^2)+(0.003823*H16)+(-6.715)),(IF(H16&lt;700000,((-0.0000000001209*H16^2)+(0.002635*H16)+(-0.4111)), ((-0.00000002007*V16^2)+(0.2564*V16)+(286.1)))))</f>
        <v>0.48711747604999989</v>
      </c>
      <c r="AX16" s="45">
        <f>(-0.00000001626*AJ16^2)+(0.1912*AJ16)+(-3.858)</f>
        <v>564.62698556824012</v>
      </c>
      <c r="AZ16" s="44">
        <f>IF(H16&lt;10000,((0.0000001453*H16^2)+(0.0008349*H16)+(-1.805)),(IF(H16&lt;700000,((-0.00000000008054*H16^2)+(0.002348*H16)+(-2.47)), ((-0.00000001938*V16^2)+(0.2471*V16)+(226.8)))))</f>
        <v>0.3629558893</v>
      </c>
      <c r="BA16" s="45">
        <f>(-0.00000002552*AJ16^2)+(0.2067*AJ16)+(-103.7)</f>
        <v>510.80008386847993</v>
      </c>
      <c r="BC16" s="44">
        <f>IF(H16&lt;10000,((H16^2*0.00000054)+(H16*-0.004765)+(12.72)),(IF(H16&lt;200000,((H16^2*-0.000000001577)+(H16*0.003043)+(-10.42)),(IF(H16&lt;8000000,((H16^2*-0.0000000000186)+(H16*0.00194)+(154.1)),((V16^2*-0.00000002)+(V16*0.2565)+(-1032)))))))</f>
        <v>5.5055747400000001</v>
      </c>
      <c r="BD16" s="43">
        <f>IF(AJ16&lt;45000,((-0.0000004561*AJ16^2)+(0.244*AJ16)+(-21.72)),((-0.0000000409*AJ16^2)+(0.2477*AJ16)+(-1777)))</f>
        <v>699.90194327639995</v>
      </c>
      <c r="BF16" s="44">
        <f>IF(H16&lt;10000,((H16^2*0.00000005714)+(H16*0.002453)+(-3.811)),(IF(H16&lt;200000,((H16^2*-0.0000000002888)+(H16*0.002899)+(-4.321)),(IF(H16&lt;8000000,((H16^2*-0.0000000000062)+(H16*0.002143)+(157)),((V16^2*-0.000000031)+(V16*0.2771)+(-709.5)))))))</f>
        <v>1.1655468643400004</v>
      </c>
      <c r="BG16" s="44"/>
      <c r="BH16" s="43">
        <f>IF(AJ16&lt;45000,((-0.0000000598*AJ16^2)+(0.205*AJ16)+(34.1)),((-0.00000002403*AJ16^2)+(0.2063*AJ16)+(-550.7)))</f>
        <v>643.24108837519998</v>
      </c>
      <c r="BI16" s="43"/>
      <c r="BK16" s="41">
        <v>8</v>
      </c>
      <c r="BL16" s="41" t="s">
        <v>334</v>
      </c>
      <c r="BM16" s="42">
        <v>45471.670324074075</v>
      </c>
      <c r="BN16" s="41" t="s">
        <v>335</v>
      </c>
      <c r="BO16" s="41" t="s">
        <v>13</v>
      </c>
      <c r="BP16" s="41">
        <v>0</v>
      </c>
      <c r="BQ16" s="41">
        <v>2.694</v>
      </c>
      <c r="BR16" s="43">
        <v>5516392</v>
      </c>
      <c r="BS16" s="41">
        <v>0</v>
      </c>
      <c r="BT16" s="41" t="s">
        <v>14</v>
      </c>
      <c r="BU16" s="41" t="s">
        <v>14</v>
      </c>
      <c r="BV16" s="41" t="s">
        <v>14</v>
      </c>
      <c r="BW16" s="41" t="s">
        <v>14</v>
      </c>
    </row>
    <row r="17" spans="1:75" s="41" customFormat="1" x14ac:dyDescent="0.3">
      <c r="A17" s="41">
        <v>23</v>
      </c>
      <c r="B17" s="41" t="s">
        <v>361</v>
      </c>
      <c r="C17" s="42">
        <v>45471.351701388892</v>
      </c>
      <c r="D17" s="41" t="s">
        <v>335</v>
      </c>
      <c r="E17" s="41" t="s">
        <v>13</v>
      </c>
      <c r="F17" s="41">
        <v>0</v>
      </c>
      <c r="G17" s="41">
        <v>6.048</v>
      </c>
      <c r="H17" s="43">
        <v>2095</v>
      </c>
      <c r="I17" s="41">
        <v>0</v>
      </c>
      <c r="J17" s="41" t="s">
        <v>14</v>
      </c>
      <c r="K17" s="41" t="s">
        <v>14</v>
      </c>
      <c r="L17" s="41" t="s">
        <v>14</v>
      </c>
      <c r="M17" s="41" t="s">
        <v>14</v>
      </c>
      <c r="O17" s="41">
        <v>23</v>
      </c>
      <c r="P17" s="41" t="s">
        <v>361</v>
      </c>
      <c r="Q17" s="42">
        <v>45471.351701388892</v>
      </c>
      <c r="R17" s="41" t="s">
        <v>335</v>
      </c>
      <c r="S17" s="41" t="s">
        <v>13</v>
      </c>
      <c r="T17" s="41">
        <v>0</v>
      </c>
      <c r="U17" s="41" t="s">
        <v>14</v>
      </c>
      <c r="V17" s="43" t="s">
        <v>14</v>
      </c>
      <c r="W17" s="41" t="s">
        <v>14</v>
      </c>
      <c r="X17" s="41" t="s">
        <v>14</v>
      </c>
      <c r="Y17" s="41" t="s">
        <v>14</v>
      </c>
      <c r="Z17" s="41" t="s">
        <v>14</v>
      </c>
      <c r="AA17" s="41" t="s">
        <v>14</v>
      </c>
      <c r="AC17" s="41">
        <v>23</v>
      </c>
      <c r="AD17" s="41" t="s">
        <v>361</v>
      </c>
      <c r="AE17" s="42">
        <v>45471.351701388892</v>
      </c>
      <c r="AF17" s="41" t="s">
        <v>335</v>
      </c>
      <c r="AG17" s="41" t="s">
        <v>13</v>
      </c>
      <c r="AH17" s="41">
        <v>0</v>
      </c>
      <c r="AI17" s="41">
        <v>12.217000000000001</v>
      </c>
      <c r="AJ17" s="43">
        <v>2076</v>
      </c>
      <c r="AK17" s="41">
        <v>0</v>
      </c>
      <c r="AL17" s="41" t="s">
        <v>14</v>
      </c>
      <c r="AM17" s="41" t="s">
        <v>14</v>
      </c>
      <c r="AN17" s="41" t="s">
        <v>14</v>
      </c>
      <c r="AO17" s="41" t="s">
        <v>14</v>
      </c>
      <c r="AQ17" s="41">
        <v>1</v>
      </c>
      <c r="AS17" s="41">
        <v>23</v>
      </c>
      <c r="AT17" s="44">
        <f>IF(H17&lt;10000,((H17^2*0.00000005714)+(H17*0.002453)+(-3.811)),(IF(H17&lt;200000,((H17^2*-0.0000000002888)+(H17*0.002899)+(-4.321)),(IF(H17&lt;8000000,((H17^2*-0.0000000000062)+(H17*0.002143)+(157)),((V17^2*-0.000000031)+(V17*0.2771)+(-709.5)))))))</f>
        <v>1.5788238884999997</v>
      </c>
      <c r="AU17" s="43">
        <f>IF(AJ17&lt;45000,((-0.0000000598*AJ17^2)+(0.205*AJ17)+(34.1)),((-0.00000002403*AJ17^2)+(0.2063*AJ17)+(-550.7)))</f>
        <v>459.42227539520002</v>
      </c>
      <c r="AW17" s="44">
        <f>IF(H17&lt;10000,((-0.00000005795*H17^2)+(0.003823*H17)+(-6.715)),(IF(H17&lt;700000,((-0.0000000001209*H17^2)+(0.002635*H17)+(-0.4111)), ((-0.00000002007*V17^2)+(0.2564*V17)+(286.1)))))</f>
        <v>1.0398410012500001</v>
      </c>
      <c r="AX17" s="45">
        <f>(-0.00000001626*AJ17^2)+(0.1912*AJ17)+(-3.858)</f>
        <v>393.00312304224002</v>
      </c>
      <c r="AZ17" s="44">
        <f>IF(H17&lt;10000,((0.0000001453*H17^2)+(0.0008349*H17)+(-1.805)),(IF(H17&lt;700000,((-0.00000000008054*H17^2)+(0.002348*H17)+(-2.47)), ((-0.00000001938*V17^2)+(0.2471*V17)+(226.8)))))</f>
        <v>0.58184083249999996</v>
      </c>
      <c r="BA17" s="45">
        <f>(-0.00000002552*AJ17^2)+(0.2067*AJ17)+(-103.7)</f>
        <v>325.29921451647999</v>
      </c>
      <c r="BC17" s="44">
        <f>IF(H17&lt;10000,((H17^2*0.00000054)+(H17*-0.004765)+(12.72)),(IF(H17&lt;200000,((H17^2*-0.000000001577)+(H17*0.003043)+(-10.42)),(IF(H17&lt;8000000,((H17^2*-0.0000000000186)+(H17*0.00194)+(154.1)),((V17^2*-0.00000002)+(V17*0.2565)+(-1032)))))))</f>
        <v>5.1073985000000004</v>
      </c>
      <c r="BD17" s="43">
        <f>IF(AJ17&lt;45000,((-0.0000004561*AJ17^2)+(0.244*AJ17)+(-21.72)),((-0.0000000409*AJ17^2)+(0.2477*AJ17)+(-1777)))</f>
        <v>482.85831116639997</v>
      </c>
      <c r="BF17" s="44">
        <f>IF(H17&lt;10000,((H17^2*0.00000005714)+(H17*0.002453)+(-3.811)),(IF(H17&lt;200000,((H17^2*-0.0000000002888)+(H17*0.002899)+(-4.321)),(IF(H17&lt;8000000,((H17^2*-0.0000000000062)+(H17*0.002143)+(157)),((V17^2*-0.000000031)+(V17*0.2771)+(-709.5)))))))</f>
        <v>1.5788238884999997</v>
      </c>
      <c r="BG17" s="44"/>
      <c r="BH17" s="43">
        <f>IF(AJ17&lt;45000,((-0.0000000598*AJ17^2)+(0.205*AJ17)+(34.1)),((-0.00000002403*AJ17^2)+(0.2063*AJ17)+(-550.7)))</f>
        <v>459.42227539520002</v>
      </c>
      <c r="BI17" s="43"/>
      <c r="BK17" s="41">
        <v>23</v>
      </c>
      <c r="BL17" s="41" t="s">
        <v>361</v>
      </c>
      <c r="BM17" s="42">
        <v>45471.351701388892</v>
      </c>
      <c r="BN17" s="41" t="s">
        <v>335</v>
      </c>
      <c r="BO17" s="41" t="s">
        <v>13</v>
      </c>
      <c r="BP17" s="41">
        <v>0</v>
      </c>
      <c r="BQ17" s="41">
        <v>2.7120000000000002</v>
      </c>
      <c r="BR17" s="43">
        <v>5264134</v>
      </c>
      <c r="BS17" s="41">
        <v>0</v>
      </c>
      <c r="BT17" s="41" t="s">
        <v>14</v>
      </c>
      <c r="BU17" s="41" t="s">
        <v>14</v>
      </c>
      <c r="BV17" s="41" t="s">
        <v>14</v>
      </c>
      <c r="BW17" s="41" t="s">
        <v>14</v>
      </c>
    </row>
    <row r="18" spans="1:75" s="41" customFormat="1" x14ac:dyDescent="0.3">
      <c r="A18" s="41">
        <v>41</v>
      </c>
      <c r="B18" s="41" t="s">
        <v>390</v>
      </c>
      <c r="C18" s="42">
        <v>45470.969386574077</v>
      </c>
      <c r="D18" s="41" t="s">
        <v>335</v>
      </c>
      <c r="E18" s="41" t="s">
        <v>13</v>
      </c>
      <c r="F18" s="41">
        <v>0</v>
      </c>
      <c r="G18" s="41">
        <v>6.0439999999999996</v>
      </c>
      <c r="H18" s="43">
        <v>1647</v>
      </c>
      <c r="I18" s="41">
        <v>0</v>
      </c>
      <c r="J18" s="41" t="s">
        <v>14</v>
      </c>
      <c r="K18" s="41" t="s">
        <v>14</v>
      </c>
      <c r="L18" s="41" t="s">
        <v>14</v>
      </c>
      <c r="M18" s="41" t="s">
        <v>14</v>
      </c>
      <c r="O18" s="41">
        <v>41</v>
      </c>
      <c r="P18" s="41" t="s">
        <v>390</v>
      </c>
      <c r="Q18" s="42">
        <v>45470.969386574077</v>
      </c>
      <c r="R18" s="41" t="s">
        <v>335</v>
      </c>
      <c r="S18" s="41" t="s">
        <v>13</v>
      </c>
      <c r="T18" s="41">
        <v>0</v>
      </c>
      <c r="U18" s="41" t="s">
        <v>14</v>
      </c>
      <c r="V18" s="41" t="s">
        <v>14</v>
      </c>
      <c r="W18" s="41" t="s">
        <v>14</v>
      </c>
      <c r="X18" s="41" t="s">
        <v>14</v>
      </c>
      <c r="Y18" s="41" t="s">
        <v>14</v>
      </c>
      <c r="Z18" s="41" t="s">
        <v>14</v>
      </c>
      <c r="AA18" s="41" t="s">
        <v>14</v>
      </c>
      <c r="AC18" s="41">
        <v>41</v>
      </c>
      <c r="AD18" s="41" t="s">
        <v>390</v>
      </c>
      <c r="AE18" s="42">
        <v>45470.969386574077</v>
      </c>
      <c r="AF18" s="41" t="s">
        <v>335</v>
      </c>
      <c r="AG18" s="41" t="s">
        <v>13</v>
      </c>
      <c r="AH18" s="41">
        <v>0</v>
      </c>
      <c r="AI18" s="41">
        <v>12.217000000000001</v>
      </c>
      <c r="AJ18" s="43">
        <v>2584</v>
      </c>
      <c r="AK18" s="41">
        <v>0</v>
      </c>
      <c r="AL18" s="41" t="s">
        <v>14</v>
      </c>
      <c r="AM18" s="41" t="s">
        <v>14</v>
      </c>
      <c r="AN18" s="41" t="s">
        <v>14</v>
      </c>
      <c r="AO18" s="41" t="s">
        <v>14</v>
      </c>
      <c r="AQ18" s="41">
        <v>1</v>
      </c>
      <c r="AS18" s="41">
        <v>41</v>
      </c>
      <c r="AT18" s="44">
        <f>IF(H18&lt;10000,((H18^2*0.00000005714)+(H18*0.002453)+(-3.811)),(IF(H18&lt;200000,((H18^2*-0.0000000002888)+(H18*0.002899)+(-4.321)),(IF(H18&lt;8000000,((H18^2*-0.0000000000062)+(H18*0.002143)+(157)),((V18^2*-0.000000031)+(V18*0.2771)+(-709.5)))))))</f>
        <v>0.38408947825999906</v>
      </c>
      <c r="AU18" s="43">
        <f>IF(AJ18&lt;45000,((-0.0000000598*AJ18^2)+(0.205*AJ18)+(34.1)),((-0.00000002403*AJ18^2)+(0.2063*AJ18)+(-550.7)))</f>
        <v>563.42071205119998</v>
      </c>
      <c r="AW18" s="44">
        <f>IF(H18&lt;10000,((-0.00000005795*H18^2)+(0.003823*H18)+(-6.715)),(IF(H18&lt;700000,((-0.0000000001209*H18^2)+(0.002635*H18)+(-0.4111)), ((-0.00000002007*V18^2)+(0.2564*V18)+(286.1)))))</f>
        <v>-0.57571469154999999</v>
      </c>
      <c r="AX18" s="45">
        <f>(-0.00000001626*AJ18^2)+(0.1912*AJ18)+(-3.858)</f>
        <v>490.09423106944001</v>
      </c>
      <c r="AZ18" s="44">
        <f>IF(H18&lt;10000,((0.0000001453*H18^2)+(0.0008349*H18)+(-1.805)),(IF(H18&lt;700000,((-0.00000000008054*H18^2)+(0.002348*H18)+(-2.47)), ((-0.00000001938*V18^2)+(0.2471*V18)+(226.8)))))</f>
        <v>-3.5777612299999761E-2</v>
      </c>
      <c r="BA18" s="45">
        <f>(-0.00000002552*AJ18^2)+(0.2067*AJ18)+(-103.7)</f>
        <v>430.24240153088004</v>
      </c>
      <c r="BC18" s="44">
        <f>IF(H18&lt;10000,((H18^2*0.00000054)+(H18*-0.004765)+(12.72)),(IF(H18&lt;200000,((H18^2*-0.000000001577)+(H18*0.003043)+(-10.42)),(IF(H18&lt;8000000,((H18^2*-0.0000000000186)+(H18*0.00194)+(154.1)),((V18^2*-0.00000002)+(V18*0.2565)+(-1032)))))))</f>
        <v>6.3368538600000006</v>
      </c>
      <c r="BD18" s="43">
        <f>IF(AJ18&lt;45000,((-0.0000004561*AJ18^2)+(0.244*AJ18)+(-21.72)),((-0.0000000409*AJ18^2)+(0.2477*AJ18)+(-1777)))</f>
        <v>605.7305947584</v>
      </c>
      <c r="BF18" s="44">
        <f>IF(H18&lt;10000,((H18^2*0.00000005714)+(H18*0.002453)+(-3.811)),(IF(H18&lt;200000,((H18^2*-0.0000000002888)+(H18*0.002899)+(-4.321)),(IF(H18&lt;8000000,((H18^2*-0.0000000000062)+(H18*0.002143)+(157)),((V18^2*-0.000000031)+(V18*0.2771)+(-709.5)))))))</f>
        <v>0.38408947825999906</v>
      </c>
      <c r="BG18" s="44"/>
      <c r="BH18" s="43">
        <f>IF(AJ18&lt;45000,((-0.0000000598*AJ18^2)+(0.205*AJ18)+(34.1)),((-0.00000002403*AJ18^2)+(0.2063*AJ18)+(-550.7)))</f>
        <v>563.42071205119998</v>
      </c>
      <c r="BI18" s="43"/>
      <c r="BK18" s="41">
        <v>41</v>
      </c>
      <c r="BL18" s="41" t="s">
        <v>390</v>
      </c>
      <c r="BM18" s="42">
        <v>45470.969386574077</v>
      </c>
      <c r="BN18" s="41" t="s">
        <v>335</v>
      </c>
      <c r="BO18" s="41" t="s">
        <v>13</v>
      </c>
      <c r="BP18" s="41">
        <v>0</v>
      </c>
      <c r="BQ18" s="41">
        <v>2.706</v>
      </c>
      <c r="BR18" s="43">
        <v>5360394</v>
      </c>
      <c r="BS18" s="41">
        <v>0</v>
      </c>
      <c r="BT18" s="41" t="s">
        <v>14</v>
      </c>
      <c r="BU18" s="41" t="s">
        <v>14</v>
      </c>
      <c r="BV18" s="41" t="s">
        <v>14</v>
      </c>
      <c r="BW18" s="41" t="s">
        <v>14</v>
      </c>
    </row>
    <row r="19" spans="1:75" s="46" customFormat="1" x14ac:dyDescent="0.3">
      <c r="A19" s="46">
        <v>42</v>
      </c>
      <c r="B19" s="46" t="s">
        <v>391</v>
      </c>
      <c r="C19" s="47">
        <v>45470.948148148149</v>
      </c>
      <c r="D19" s="46" t="s">
        <v>373</v>
      </c>
      <c r="E19" s="46" t="s">
        <v>13</v>
      </c>
      <c r="F19" s="46">
        <v>0</v>
      </c>
      <c r="G19" s="46">
        <v>6.0229999999999997</v>
      </c>
      <c r="H19" s="48">
        <v>1888</v>
      </c>
      <c r="I19" s="46">
        <v>0</v>
      </c>
      <c r="J19" s="46" t="s">
        <v>14</v>
      </c>
      <c r="K19" s="46" t="s">
        <v>14</v>
      </c>
      <c r="L19" s="46" t="s">
        <v>14</v>
      </c>
      <c r="M19" s="46" t="s">
        <v>14</v>
      </c>
      <c r="O19" s="46">
        <v>42</v>
      </c>
      <c r="P19" s="46" t="s">
        <v>391</v>
      </c>
      <c r="Q19" s="47">
        <v>45470.948148148149</v>
      </c>
      <c r="R19" s="46" t="s">
        <v>392</v>
      </c>
      <c r="S19" s="46" t="s">
        <v>13</v>
      </c>
      <c r="T19" s="46">
        <v>0</v>
      </c>
      <c r="U19" s="46" t="s">
        <v>14</v>
      </c>
      <c r="V19" s="46" t="s">
        <v>14</v>
      </c>
      <c r="W19" s="46" t="s">
        <v>14</v>
      </c>
      <c r="X19" s="46" t="s">
        <v>14</v>
      </c>
      <c r="Y19" s="46" t="s">
        <v>14</v>
      </c>
      <c r="Z19" s="46" t="s">
        <v>14</v>
      </c>
      <c r="AA19" s="46" t="s">
        <v>14</v>
      </c>
      <c r="AC19" s="46">
        <v>42</v>
      </c>
      <c r="AD19" s="46" t="s">
        <v>391</v>
      </c>
      <c r="AE19" s="47">
        <v>45470.948148148149</v>
      </c>
      <c r="AF19" s="46" t="s">
        <v>392</v>
      </c>
      <c r="AG19" s="46" t="s">
        <v>13</v>
      </c>
      <c r="AH19" s="46">
        <v>0</v>
      </c>
      <c r="AI19" s="46">
        <v>12.217000000000001</v>
      </c>
      <c r="AJ19" s="48">
        <v>2131</v>
      </c>
      <c r="AK19" s="46">
        <v>0</v>
      </c>
      <c r="AL19" s="46" t="s">
        <v>14</v>
      </c>
      <c r="AM19" s="46" t="s">
        <v>14</v>
      </c>
      <c r="AN19" s="46" t="s">
        <v>14</v>
      </c>
      <c r="AO19" s="46" t="s">
        <v>14</v>
      </c>
      <c r="AQ19" s="46">
        <v>1</v>
      </c>
      <c r="AS19" s="46">
        <v>42</v>
      </c>
      <c r="AT19" s="49">
        <f>IF(H19&lt;10000,((H19^2*0.00000005714)+(H19*0.002453)+(-3.811)),(IF(H19&lt;200000,((H19^2*-0.0000000002888)+(H19*0.002899)+(-4.321)),(IF(H19&lt;8000000,((H19^2*-0.0000000000062)+(H19*0.002143)+(157)),((V19^2*-0.000000031)+(V19*0.2771)+(-709.5)))))))</f>
        <v>1.02394204416</v>
      </c>
      <c r="AU19" s="48">
        <f>IF(AJ19&lt;45000,((-0.0000000598*AJ19^2)+(0.205*AJ19)+(34.1)),((-0.00000002403*AJ19^2)+(0.2063*AJ19)+(-550.7)))</f>
        <v>470.68343857219998</v>
      </c>
      <c r="AW19" s="49">
        <f>IF(H19&lt;10000,((-0.00000005795*H19^2)+(0.003823*H19)+(-6.715)),(IF(H19&lt;700000,((-0.0000000001209*H19^2)+(0.002635*H19)+(-0.4111)), ((-0.00000002007*V19^2)+(0.2564*V19)+(286.1)))))</f>
        <v>0.29625867520000071</v>
      </c>
      <c r="AX19" s="50">
        <f>(-0.00000001626*AJ19^2)+(0.1912*AJ19)+(-3.858)</f>
        <v>403.51536072214003</v>
      </c>
      <c r="AZ19" s="49">
        <f>IF(H19&lt;10000,((0.0000001453*H19^2)+(0.0008349*H19)+(-1.805)),(IF(H19&lt;700000,((-0.00000000008054*H19^2)+(0.002348*H19)+(-2.47)), ((-0.00000001938*V19^2)+(0.2471*V19)+(226.8)))))</f>
        <v>0.28921944320000015</v>
      </c>
      <c r="BA19" s="50">
        <f>(-0.00000002552*AJ19^2)+(0.2067*AJ19)+(-103.7)</f>
        <v>336.66180957128</v>
      </c>
      <c r="BC19" s="49">
        <f>IF(H19&lt;10000,((H19^2*0.00000054)+(H19*-0.004765)+(12.72)),(IF(H19&lt;200000,((H19^2*-0.000000001577)+(H19*0.003043)+(-10.42)),(IF(H19&lt;8000000,((H19^2*-0.0000000000186)+(H19*0.00194)+(154.1)),((V19^2*-0.00000002)+(V19*0.2565)+(-1032)))))))</f>
        <v>5.6485337599999994</v>
      </c>
      <c r="BD19" s="48">
        <f>IF(AJ19&lt;45000,((-0.0000004561*AJ19^2)+(0.244*AJ19)+(-21.72)),((-0.0000000409*AJ19^2)+(0.2477*AJ19)+(-1777)))</f>
        <v>496.17277646789989</v>
      </c>
      <c r="BF19" s="49">
        <f>IF(H19&lt;10000,((H19^2*0.00000005714)+(H19*0.002453)+(-3.811)),(IF(H19&lt;200000,((H19^2*-0.0000000002888)+(H19*0.002899)+(-4.321)),(IF(H19&lt;8000000,((H19^2*-0.0000000000062)+(H19*0.002143)+(157)),((V19^2*-0.000000031)+(V19*0.2771)+(-709.5)))))))</f>
        <v>1.02394204416</v>
      </c>
      <c r="BG19" s="49"/>
      <c r="BH19" s="48">
        <f>IF(AJ19&lt;45000,((-0.0000000598*AJ19^2)+(0.205*AJ19)+(34.1)),((-0.00000002403*AJ19^2)+(0.2063*AJ19)+(-550.7)))</f>
        <v>470.68343857219998</v>
      </c>
      <c r="BI19" s="48"/>
      <c r="BK19" s="46">
        <v>42</v>
      </c>
      <c r="BL19" s="46" t="s">
        <v>391</v>
      </c>
      <c r="BM19" s="47">
        <v>45470.948148148149</v>
      </c>
      <c r="BN19" s="46" t="s">
        <v>392</v>
      </c>
      <c r="BO19" s="46" t="s">
        <v>13</v>
      </c>
      <c r="BP19" s="46">
        <v>0</v>
      </c>
      <c r="BQ19" s="46">
        <v>2.6949999999999998</v>
      </c>
      <c r="BR19" s="48">
        <v>5511274</v>
      </c>
      <c r="BS19" s="46">
        <v>0</v>
      </c>
      <c r="BT19" s="46" t="s">
        <v>14</v>
      </c>
      <c r="BU19" s="46" t="s">
        <v>14</v>
      </c>
      <c r="BV19" s="46" t="s">
        <v>14</v>
      </c>
      <c r="BW19" s="46" t="s">
        <v>14</v>
      </c>
    </row>
    <row r="20" spans="1:75" s="46" customFormat="1" x14ac:dyDescent="0.3">
      <c r="A20" s="46">
        <v>32</v>
      </c>
      <c r="B20" s="46" t="s">
        <v>376</v>
      </c>
      <c r="C20" s="47">
        <v>45471.160567129627</v>
      </c>
      <c r="D20" s="46" t="s">
        <v>373</v>
      </c>
      <c r="E20" s="46" t="s">
        <v>13</v>
      </c>
      <c r="F20" s="46">
        <v>0</v>
      </c>
      <c r="G20" s="46">
        <v>6.0410000000000004</v>
      </c>
      <c r="H20" s="48">
        <v>2006</v>
      </c>
      <c r="I20" s="46">
        <v>0</v>
      </c>
      <c r="J20" s="46" t="s">
        <v>14</v>
      </c>
      <c r="K20" s="46" t="s">
        <v>14</v>
      </c>
      <c r="L20" s="46" t="s">
        <v>14</v>
      </c>
      <c r="M20" s="46" t="s">
        <v>14</v>
      </c>
      <c r="O20" s="46">
        <v>32</v>
      </c>
      <c r="P20" s="46" t="s">
        <v>376</v>
      </c>
      <c r="Q20" s="47">
        <v>45471.160567129627</v>
      </c>
      <c r="R20" s="46" t="s">
        <v>377</v>
      </c>
      <c r="S20" s="46" t="s">
        <v>13</v>
      </c>
      <c r="T20" s="46">
        <v>0</v>
      </c>
      <c r="U20" s="46" t="s">
        <v>14</v>
      </c>
      <c r="V20" s="46" t="s">
        <v>14</v>
      </c>
      <c r="W20" s="46" t="s">
        <v>14</v>
      </c>
      <c r="X20" s="46" t="s">
        <v>14</v>
      </c>
      <c r="Y20" s="46" t="s">
        <v>14</v>
      </c>
      <c r="Z20" s="46" t="s">
        <v>14</v>
      </c>
      <c r="AA20" s="46" t="s">
        <v>14</v>
      </c>
      <c r="AC20" s="46">
        <v>32</v>
      </c>
      <c r="AD20" s="46" t="s">
        <v>376</v>
      </c>
      <c r="AE20" s="47">
        <v>45471.160567129627</v>
      </c>
      <c r="AF20" s="46" t="s">
        <v>377</v>
      </c>
      <c r="AG20" s="46" t="s">
        <v>13</v>
      </c>
      <c r="AH20" s="46">
        <v>0</v>
      </c>
      <c r="AI20" s="46">
        <v>12.205</v>
      </c>
      <c r="AJ20" s="48">
        <v>2866</v>
      </c>
      <c r="AK20" s="46">
        <v>0</v>
      </c>
      <c r="AL20" s="46" t="s">
        <v>14</v>
      </c>
      <c r="AM20" s="46" t="s">
        <v>14</v>
      </c>
      <c r="AN20" s="46" t="s">
        <v>14</v>
      </c>
      <c r="AO20" s="46" t="s">
        <v>14</v>
      </c>
      <c r="AQ20" s="46">
        <v>1</v>
      </c>
      <c r="AS20" s="46">
        <v>32</v>
      </c>
      <c r="AT20" s="49">
        <f>IF(H20&lt;10000,((H20^2*0.00000005714)+(H20*0.002453)+(-3.811)),(IF(H20&lt;200000,((H20^2*-0.0000000002888)+(H20*0.002899)+(-4.321)),(IF(H20&lt;8000000,((H20^2*-0.0000000000062)+(H20*0.002143)+(157)),((V20^2*-0.000000031)+(V20*0.2771)+(-709.5)))))))</f>
        <v>1.3396514170399998</v>
      </c>
      <c r="AU20" s="48">
        <f>IF(AJ20&lt;45000,((-0.0000000598*AJ20^2)+(0.205*AJ20)+(34.1)),((-0.00000002403*AJ20^2)+(0.2063*AJ20)+(-550.7)))</f>
        <v>621.13880543120001</v>
      </c>
      <c r="AW20" s="49">
        <f>IF(H20&lt;10000,((-0.00000005795*H20^2)+(0.003823*H20)+(-6.715)),(IF(H20&lt;700000,((-0.0000000001209*H20^2)+(0.002635*H20)+(-0.4111)), ((-0.00000002007*V20^2)+(0.2564*V20)+(286.1)))))</f>
        <v>0.72074511379999961</v>
      </c>
      <c r="AX20" s="50">
        <f>(-0.00000001626*AJ20^2)+(0.1912*AJ20)+(-3.858)</f>
        <v>543.98764107544002</v>
      </c>
      <c r="AZ20" s="49">
        <f>IF(H20&lt;10000,((0.0000001453*H20^2)+(0.0008349*H20)+(-1.805)),(IF(H20&lt;700000,((-0.00000000008054*H20^2)+(0.002348*H20)+(-2.47)), ((-0.00000001938*V20^2)+(0.2471*V20)+(226.8)))))</f>
        <v>0.45450183080000017</v>
      </c>
      <c r="BA20" s="50">
        <f>(-0.00000002552*AJ20^2)+(0.2067*AJ20)+(-103.7)</f>
        <v>488.49257984288005</v>
      </c>
      <c r="BC20" s="49">
        <f>IF(H20&lt;10000,((H20^2*0.00000054)+(H20*-0.004765)+(12.72)),(IF(H20&lt;200000,((H20^2*-0.000000001577)+(H20*0.003043)+(-10.42)),(IF(H20&lt;8000000,((H20^2*-0.0000000000186)+(H20*0.00194)+(154.1)),((V20^2*-0.00000002)+(V20*0.2565)+(-1032)))))))</f>
        <v>5.3343894400000007</v>
      </c>
      <c r="BD20" s="48">
        <f>IF(AJ20&lt;45000,((-0.0000004561*AJ20^2)+(0.244*AJ20)+(-21.72)),((-0.0000000409*AJ20^2)+(0.2477*AJ20)+(-1777)))</f>
        <v>673.83761466839997</v>
      </c>
      <c r="BF20" s="49">
        <f>IF(H20&lt;10000,((H20^2*0.00000005714)+(H20*0.002453)+(-3.811)),(IF(H20&lt;200000,((H20^2*-0.0000000002888)+(H20*0.002899)+(-4.321)),(IF(H20&lt;8000000,((H20^2*-0.0000000000062)+(H20*0.002143)+(157)),((V20^2*-0.000000031)+(V20*0.2771)+(-709.5)))))))</f>
        <v>1.3396514170399998</v>
      </c>
      <c r="BG20" s="49"/>
      <c r="BH20" s="48">
        <f>IF(AJ20&lt;45000,((-0.0000000598*AJ20^2)+(0.205*AJ20)+(34.1)),((-0.00000002403*AJ20^2)+(0.2063*AJ20)+(-550.7)))</f>
        <v>621.13880543120001</v>
      </c>
      <c r="BI20" s="48"/>
      <c r="BK20" s="46">
        <v>32</v>
      </c>
      <c r="BL20" s="46" t="s">
        <v>376</v>
      </c>
      <c r="BM20" s="47">
        <v>45471.160567129627</v>
      </c>
      <c r="BN20" s="46" t="s">
        <v>377</v>
      </c>
      <c r="BO20" s="46" t="s">
        <v>13</v>
      </c>
      <c r="BP20" s="46">
        <v>0</v>
      </c>
      <c r="BQ20" s="46">
        <v>2.6930000000000001</v>
      </c>
      <c r="BR20" s="48">
        <v>5567635</v>
      </c>
      <c r="BS20" s="46">
        <v>0</v>
      </c>
      <c r="BT20" s="46" t="s">
        <v>14</v>
      </c>
      <c r="BU20" s="46" t="s">
        <v>14</v>
      </c>
      <c r="BV20" s="46" t="s">
        <v>14</v>
      </c>
      <c r="BW20" s="46" t="s">
        <v>14</v>
      </c>
    </row>
    <row r="21" spans="1:75" s="46" customFormat="1" x14ac:dyDescent="0.3">
      <c r="A21" s="46">
        <v>30</v>
      </c>
      <c r="B21" s="46" t="s">
        <v>372</v>
      </c>
      <c r="C21" s="47">
        <v>45471.2030787037</v>
      </c>
      <c r="D21" s="46" t="s">
        <v>373</v>
      </c>
      <c r="E21" s="46" t="s">
        <v>13</v>
      </c>
      <c r="F21" s="46">
        <v>0</v>
      </c>
      <c r="G21" s="46">
        <v>6.0369999999999999</v>
      </c>
      <c r="H21" s="48">
        <v>1853</v>
      </c>
      <c r="I21" s="46">
        <v>0</v>
      </c>
      <c r="J21" s="46" t="s">
        <v>14</v>
      </c>
      <c r="K21" s="46" t="s">
        <v>14</v>
      </c>
      <c r="L21" s="46" t="s">
        <v>14</v>
      </c>
      <c r="M21" s="46" t="s">
        <v>14</v>
      </c>
      <c r="O21" s="46">
        <v>30</v>
      </c>
      <c r="P21" s="46" t="s">
        <v>372</v>
      </c>
      <c r="Q21" s="47">
        <v>45471.2030787037</v>
      </c>
      <c r="R21" s="46" t="s">
        <v>373</v>
      </c>
      <c r="S21" s="46" t="s">
        <v>13</v>
      </c>
      <c r="T21" s="46">
        <v>0</v>
      </c>
      <c r="U21" s="46" t="s">
        <v>14</v>
      </c>
      <c r="V21" s="46" t="s">
        <v>14</v>
      </c>
      <c r="W21" s="46" t="s">
        <v>14</v>
      </c>
      <c r="X21" s="46" t="s">
        <v>14</v>
      </c>
      <c r="Y21" s="46" t="s">
        <v>14</v>
      </c>
      <c r="Z21" s="46" t="s">
        <v>14</v>
      </c>
      <c r="AA21" s="46" t="s">
        <v>14</v>
      </c>
      <c r="AC21" s="46">
        <v>30</v>
      </c>
      <c r="AD21" s="46" t="s">
        <v>372</v>
      </c>
      <c r="AE21" s="47">
        <v>45471.2030787037</v>
      </c>
      <c r="AF21" s="46" t="s">
        <v>373</v>
      </c>
      <c r="AG21" s="46" t="s">
        <v>13</v>
      </c>
      <c r="AH21" s="46">
        <v>0</v>
      </c>
      <c r="AI21" s="46">
        <v>12.207000000000001</v>
      </c>
      <c r="AJ21" s="48">
        <v>2588</v>
      </c>
      <c r="AK21" s="46">
        <v>0</v>
      </c>
      <c r="AL21" s="46" t="s">
        <v>14</v>
      </c>
      <c r="AM21" s="46" t="s">
        <v>14</v>
      </c>
      <c r="AN21" s="46" t="s">
        <v>14</v>
      </c>
      <c r="AO21" s="46" t="s">
        <v>14</v>
      </c>
      <c r="AQ21" s="46">
        <v>1</v>
      </c>
      <c r="AS21" s="46">
        <v>30</v>
      </c>
      <c r="AT21" s="49">
        <f>IF(H21&lt;10000,((H21^2*0.00000005714)+(H21*0.002453)+(-3.811)),(IF(H21&lt;200000,((H21^2*-0.0000000002888)+(H21*0.002899)+(-4.321)),(IF(H21&lt;8000000,((H21^2*-0.0000000000062)+(H21*0.002143)+(157)),((V21^2*-0.000000031)+(V21*0.2771)+(-709.5)))))))</f>
        <v>0.93060541825999898</v>
      </c>
      <c r="AU21" s="48">
        <f>IF(AJ21&lt;45000,((-0.0000000598*AJ21^2)+(0.205*AJ21)+(34.1)),((-0.00000002403*AJ21^2)+(0.2063*AJ21)+(-550.7)))</f>
        <v>564.23947490879993</v>
      </c>
      <c r="AW21" s="49">
        <f>IF(H21&lt;10000,((-0.00000005795*H21^2)+(0.003823*H21)+(-6.715)),(IF(H21&lt;700000,((-0.0000000001209*H21^2)+(0.002635*H21)+(-0.4111)), ((-0.00000002007*V21^2)+(0.2564*V21)+(286.1)))))</f>
        <v>0.17004135844999979</v>
      </c>
      <c r="AX21" s="50">
        <f>(-0.00000001626*AJ21^2)+(0.1912*AJ21)+(-3.858)</f>
        <v>490.85869468255999</v>
      </c>
      <c r="AZ21" s="49">
        <f>IF(H21&lt;10000,((0.0000001453*H21^2)+(0.0008349*H21)+(-1.805)),(IF(H21&lt;700000,((-0.00000000008054*H21^2)+(0.002348*H21)+(-2.47)), ((-0.00000001938*V21^2)+(0.2471*V21)+(226.8)))))</f>
        <v>0.24097308770000025</v>
      </c>
      <c r="BA21" s="50">
        <f>(-0.00000002552*AJ21^2)+(0.2067*AJ21)+(-103.7)</f>
        <v>431.06867357312007</v>
      </c>
      <c r="BC21" s="49">
        <f>IF(H21&lt;10000,((H21^2*0.00000054)+(H21*-0.004765)+(12.72)),(IF(H21&lt;200000,((H21^2*-0.000000001577)+(H21*0.003043)+(-10.42)),(IF(H21&lt;8000000,((H21^2*-0.0000000000186)+(H21*0.00194)+(154.1)),((V21^2*-0.00000002)+(V21*0.2565)+(-1032)))))))</f>
        <v>5.7446038600000016</v>
      </c>
      <c r="BD21" s="48">
        <f>IF(AJ21&lt;45000,((-0.0000004561*AJ21^2)+(0.244*AJ21)+(-21.72)),((-0.0000000409*AJ21^2)+(0.2477*AJ21)+(-1777)))</f>
        <v>606.69715896159994</v>
      </c>
      <c r="BF21" s="49">
        <f>IF(H21&lt;10000,((H21^2*0.00000005714)+(H21*0.002453)+(-3.811)),(IF(H21&lt;200000,((H21^2*-0.0000000002888)+(H21*0.002899)+(-4.321)),(IF(H21&lt;8000000,((H21^2*-0.0000000000062)+(H21*0.002143)+(157)),((V21^2*-0.000000031)+(V21*0.2771)+(-709.5)))))))</f>
        <v>0.93060541825999898</v>
      </c>
      <c r="BG21" s="49"/>
      <c r="BH21" s="48">
        <f>IF(AJ21&lt;45000,((-0.0000000598*AJ21^2)+(0.205*AJ21)+(34.1)),((-0.00000002403*AJ21^2)+(0.2063*AJ21)+(-550.7)))</f>
        <v>564.23947490879993</v>
      </c>
      <c r="BI21" s="48"/>
      <c r="BK21" s="46">
        <v>30</v>
      </c>
      <c r="BL21" s="46" t="s">
        <v>372</v>
      </c>
      <c r="BM21" s="47">
        <v>45471.2030787037</v>
      </c>
      <c r="BN21" s="46" t="s">
        <v>373</v>
      </c>
      <c r="BO21" s="46" t="s">
        <v>13</v>
      </c>
      <c r="BP21" s="46">
        <v>0</v>
      </c>
      <c r="BQ21" s="46">
        <v>2.6930000000000001</v>
      </c>
      <c r="BR21" s="48">
        <v>5569439</v>
      </c>
      <c r="BS21" s="46">
        <v>0</v>
      </c>
      <c r="BT21" s="46" t="s">
        <v>14</v>
      </c>
      <c r="BU21" s="46" t="s">
        <v>14</v>
      </c>
      <c r="BV21" s="46" t="s">
        <v>14</v>
      </c>
      <c r="BW21" s="46" t="s">
        <v>14</v>
      </c>
    </row>
    <row r="22" spans="1:75" x14ac:dyDescent="0.3">
      <c r="A22">
        <v>5</v>
      </c>
      <c r="B22" t="s">
        <v>328</v>
      </c>
      <c r="C22" s="2">
        <v>45471.7341087963</v>
      </c>
      <c r="D22" t="s">
        <v>329</v>
      </c>
      <c r="E22" t="s">
        <v>13</v>
      </c>
      <c r="F22">
        <v>0</v>
      </c>
      <c r="G22">
        <v>6.04</v>
      </c>
      <c r="H22" s="3">
        <v>1927</v>
      </c>
      <c r="I22">
        <v>0</v>
      </c>
      <c r="J22" t="s">
        <v>14</v>
      </c>
      <c r="K22" t="s">
        <v>14</v>
      </c>
      <c r="L22" t="s">
        <v>14</v>
      </c>
      <c r="M22" t="s">
        <v>14</v>
      </c>
      <c r="O22">
        <v>5</v>
      </c>
      <c r="P22" t="s">
        <v>328</v>
      </c>
      <c r="Q22" s="2">
        <v>45471.7341087963</v>
      </c>
      <c r="R22" t="s">
        <v>329</v>
      </c>
      <c r="S22" t="s">
        <v>13</v>
      </c>
      <c r="T22">
        <v>0</v>
      </c>
      <c r="U22" t="s">
        <v>14</v>
      </c>
      <c r="V22" s="3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5</v>
      </c>
      <c r="AD22" t="s">
        <v>328</v>
      </c>
      <c r="AE22" s="2">
        <v>45471.7341087963</v>
      </c>
      <c r="AF22" t="s">
        <v>329</v>
      </c>
      <c r="AG22" t="s">
        <v>13</v>
      </c>
      <c r="AH22">
        <v>0</v>
      </c>
      <c r="AI22">
        <v>12.212999999999999</v>
      </c>
      <c r="AJ22" s="3">
        <v>2964</v>
      </c>
      <c r="AK22">
        <v>0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S22">
        <v>5</v>
      </c>
      <c r="AT22" s="19">
        <f>IF(H22&lt;10000,((H22^2*0.00000005714)+(H22*0.002453)+(-3.811)),(IF(H22&lt;200000,((H22^2*-0.0000000002888)+(H22*0.002899)+(-4.321)),(IF(H22&lt;8000000,((H22^2*-0.0000000000062)+(H22*0.002143)+(157)),((V22^2*-0.000000031)+(V22*0.2771)+(-709.5)))))))</f>
        <v>1.1281106190599992</v>
      </c>
      <c r="AU22" s="20">
        <f>IF(AJ22&lt;45000,((-0.0000000598*AJ22^2)+(0.205*AJ22)+(34.1)),((-0.00000002403*AJ22^2)+(0.2063*AJ22)+(-550.7)))</f>
        <v>641.19463929920005</v>
      </c>
      <c r="AW22" s="13">
        <f>IF(H22&lt;10000,((-0.00000005795*H22^2)+(0.003823*H22)+(-6.715)),(IF(H22&lt;700000,((-0.0000000001209*H22^2)+(0.002635*H22)+(-0.4111)), ((-0.00000002007*V22^2)+(0.2564*V22)+(286.1)))))</f>
        <v>0.43673358444999977</v>
      </c>
      <c r="AX22" s="14">
        <f>(-0.00000001626*AJ22^2)+(0.1912*AJ22)+(-3.858)</f>
        <v>562.71595108704014</v>
      </c>
      <c r="AZ22" s="6">
        <f>IF(H22&lt;10000,((0.0000001453*H22^2)+(0.0008349*H22)+(-1.805)),(IF(H22&lt;700000,((-0.00000000008054*H22^2)+(0.002348*H22)+(-2.47)), ((-0.00000001938*V22^2)+(0.2471*V22)+(226.8)))))</f>
        <v>0.34339900369999987</v>
      </c>
      <c r="BA22" s="7">
        <f>(-0.00000002552*AJ22^2)+(0.2067*AJ22)+(-103.7)</f>
        <v>508.73459924607999</v>
      </c>
      <c r="BC22" s="11">
        <f>IF(H22&lt;10000,((H22^2*0.00000054)+(H22*-0.004765)+(12.72)),(IF(H22&lt;200000,((H22^2*-0.000000001577)+(H22*0.003043)+(-10.42)),(IF(H22&lt;8000000,((H22^2*-0.0000000000186)+(H22*0.00194)+(154.1)),((V22^2*-0.00000002)+(V22*0.2565)+(-1032)))))))</f>
        <v>5.5430426600000011</v>
      </c>
      <c r="BD22" s="12">
        <f>IF(AJ22&lt;45000,((-0.0000004561*AJ22^2)+(0.244*AJ22)+(-21.72)),((-0.0000000409*AJ22^2)+(0.2477*AJ22)+(-1777)))</f>
        <v>697.48902649440004</v>
      </c>
      <c r="BF22" s="19">
        <f>IF(H22&lt;10000,((H22^2*0.00000005714)+(H22*0.002453)+(-3.811)),(IF(H22&lt;200000,((H22^2*-0.0000000002888)+(H22*0.002899)+(-4.321)),(IF(H22&lt;8000000,((H22^2*-0.0000000000062)+(H22*0.002143)+(157)),((V22^2*-0.000000031)+(V22*0.2771)+(-709.5)))))))</f>
        <v>1.1281106190599992</v>
      </c>
      <c r="BG22" s="19"/>
      <c r="BH22" s="20">
        <f>IF(AJ22&lt;45000,((-0.0000000598*AJ22^2)+(0.205*AJ22)+(34.1)),((-0.00000002403*AJ22^2)+(0.2063*AJ22)+(-550.7)))</f>
        <v>641.19463929920005</v>
      </c>
      <c r="BI22" s="20"/>
      <c r="BJ22" s="9"/>
      <c r="BK22">
        <v>5</v>
      </c>
      <c r="BL22" t="s">
        <v>328</v>
      </c>
      <c r="BM22" s="2">
        <v>45471.7341087963</v>
      </c>
      <c r="BN22" t="s">
        <v>329</v>
      </c>
      <c r="BO22" t="s">
        <v>13</v>
      </c>
      <c r="BP22">
        <v>0</v>
      </c>
      <c r="BQ22">
        <v>2.694</v>
      </c>
      <c r="BR22" s="3">
        <v>5511303</v>
      </c>
      <c r="BS22">
        <v>0</v>
      </c>
      <c r="BT22" t="s">
        <v>14</v>
      </c>
      <c r="BU22" t="s">
        <v>14</v>
      </c>
      <c r="BV22" t="s">
        <v>14</v>
      </c>
      <c r="BW22" t="s">
        <v>14</v>
      </c>
    </row>
    <row r="23" spans="1:75" x14ac:dyDescent="0.3">
      <c r="A23">
        <v>27</v>
      </c>
      <c r="B23" t="s">
        <v>367</v>
      </c>
      <c r="C23" s="2">
        <v>45471.266793981478</v>
      </c>
      <c r="D23" t="s">
        <v>329</v>
      </c>
      <c r="E23" t="s">
        <v>13</v>
      </c>
      <c r="F23">
        <v>0</v>
      </c>
      <c r="G23">
        <v>6.0490000000000004</v>
      </c>
      <c r="H23" s="3">
        <v>1909</v>
      </c>
      <c r="I23">
        <v>0</v>
      </c>
      <c r="J23" t="s">
        <v>14</v>
      </c>
      <c r="K23" t="s">
        <v>14</v>
      </c>
      <c r="L23" t="s">
        <v>14</v>
      </c>
      <c r="M23" t="s">
        <v>14</v>
      </c>
      <c r="O23">
        <v>27</v>
      </c>
      <c r="P23" t="s">
        <v>367</v>
      </c>
      <c r="Q23" s="2">
        <v>45471.266793981478</v>
      </c>
      <c r="R23" t="s">
        <v>329</v>
      </c>
      <c r="S23" t="s">
        <v>13</v>
      </c>
      <c r="T23">
        <v>0</v>
      </c>
      <c r="U23" t="s">
        <v>14</v>
      </c>
      <c r="V23" s="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27</v>
      </c>
      <c r="AD23" t="s">
        <v>367</v>
      </c>
      <c r="AE23" s="2">
        <v>45471.266793981478</v>
      </c>
      <c r="AF23" t="s">
        <v>329</v>
      </c>
      <c r="AG23" t="s">
        <v>13</v>
      </c>
      <c r="AH23">
        <v>0</v>
      </c>
      <c r="AI23">
        <v>12.201000000000001</v>
      </c>
      <c r="AJ23" s="3">
        <v>3118</v>
      </c>
      <c r="AK23">
        <v>0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S23">
        <v>27</v>
      </c>
      <c r="AT23" s="19">
        <f>IF(H23&lt;10000,((H23^2*0.00000005714)+(H23*0.002453)+(-3.811)),(IF(H23&lt;200000,((H23^2*-0.0000000002888)+(H23*0.002899)+(-4.321)),(IF(H23&lt;8000000,((H23^2*-0.0000000000062)+(H23*0.002143)+(157)),((V23^2*-0.000000031)+(V23*0.2771)+(-709.5)))))))</f>
        <v>1.08001121634</v>
      </c>
      <c r="AU23" s="20">
        <f>IF(AJ23&lt;45000,((-0.0000000598*AJ23^2)+(0.205*AJ23)+(34.1)),((-0.00000002403*AJ23^2)+(0.2063*AJ23)+(-550.7)))</f>
        <v>672.70862894480001</v>
      </c>
      <c r="AW23" s="13">
        <f>IF(H23&lt;10000,((-0.00000005795*H23^2)+(0.003823*H23)+(-6.715)),(IF(H23&lt;700000,((-0.0000000001209*H23^2)+(0.002635*H23)+(-0.4111)), ((-0.00000002007*V23^2)+(0.2564*V23)+(286.1)))))</f>
        <v>0.37192091604999966</v>
      </c>
      <c r="AX23" s="14">
        <f>(-0.00000001626*AJ23^2)+(0.1912*AJ23)+(-3.858)</f>
        <v>592.14552151576004</v>
      </c>
      <c r="AZ23" s="6">
        <f>IF(H23&lt;10000,((0.0000001453*H23^2)+(0.0008349*H23)+(-1.805)),(IF(H23&lt;700000,((-0.00000000008054*H23^2)+(0.002348*H23)+(-2.47)), ((-0.00000001938*V23^2)+(0.2471*V23)+(226.8)))))</f>
        <v>0.31833812930000005</v>
      </c>
      <c r="BA23" s="7">
        <f>(-0.00000002552*AJ23^2)+(0.2067*AJ23)+(-103.7)</f>
        <v>540.54249649951987</v>
      </c>
      <c r="BC23" s="11">
        <f>IF(H23&lt;10000,((H23^2*0.00000054)+(H23*-0.004765)+(12.72)),(IF(H23&lt;200000,((H23^2*-0.000000001577)+(H23*0.003043)+(-10.42)),(IF(H23&lt;8000000,((H23^2*-0.0000000000186)+(H23*0.00194)+(154.1)),((V23^2*-0.00000002)+(V23*0.2565)+(-1032)))))))</f>
        <v>5.5915267400000008</v>
      </c>
      <c r="BD23" s="12">
        <f>IF(AJ23&lt;45000,((-0.0000004561*AJ23^2)+(0.244*AJ23)+(-21.72)),((-0.0000000409*AJ23^2)+(0.2477*AJ23)+(-1777)))</f>
        <v>734.63783046360004</v>
      </c>
      <c r="BF23" s="19">
        <f>IF(H23&lt;10000,((H23^2*0.00000005714)+(H23*0.002453)+(-3.811)),(IF(H23&lt;200000,((H23^2*-0.0000000002888)+(H23*0.002899)+(-4.321)),(IF(H23&lt;8000000,((H23^2*-0.0000000000062)+(H23*0.002143)+(157)),((V23^2*-0.000000031)+(V23*0.2771)+(-709.5)))))))</f>
        <v>1.08001121634</v>
      </c>
      <c r="BG23" s="19"/>
      <c r="BH23" s="20">
        <f>IF(AJ23&lt;45000,((-0.0000000598*AJ23^2)+(0.205*AJ23)+(34.1)),((-0.00000002403*AJ23^2)+(0.2063*AJ23)+(-550.7)))</f>
        <v>672.70862894480001</v>
      </c>
      <c r="BI23" s="20"/>
      <c r="BK23">
        <v>27</v>
      </c>
      <c r="BL23" t="s">
        <v>367</v>
      </c>
      <c r="BM23" s="2">
        <v>45471.266793981478</v>
      </c>
      <c r="BN23" t="s">
        <v>329</v>
      </c>
      <c r="BO23" t="s">
        <v>13</v>
      </c>
      <c r="BP23">
        <v>0</v>
      </c>
      <c r="BQ23">
        <v>2.6989999999999998</v>
      </c>
      <c r="BR23" s="3">
        <v>5301253</v>
      </c>
      <c r="BS23">
        <v>0</v>
      </c>
      <c r="BT23" t="s">
        <v>14</v>
      </c>
      <c r="BU23" t="s">
        <v>14</v>
      </c>
      <c r="BV23" t="s">
        <v>14</v>
      </c>
      <c r="BW23" t="s">
        <v>14</v>
      </c>
    </row>
    <row r="24" spans="1:75" x14ac:dyDescent="0.3">
      <c r="A24">
        <v>38</v>
      </c>
      <c r="B24" t="s">
        <v>385</v>
      </c>
      <c r="C24" s="2">
        <v>45471.033125000002</v>
      </c>
      <c r="D24" t="s">
        <v>329</v>
      </c>
      <c r="E24" t="s">
        <v>13</v>
      </c>
      <c r="F24">
        <v>0</v>
      </c>
      <c r="G24">
        <v>6.0439999999999996</v>
      </c>
      <c r="H24" s="3">
        <v>1714</v>
      </c>
      <c r="I24">
        <v>0</v>
      </c>
      <c r="J24" t="s">
        <v>14</v>
      </c>
      <c r="K24" t="s">
        <v>14</v>
      </c>
      <c r="L24" t="s">
        <v>14</v>
      </c>
      <c r="M24" t="s">
        <v>14</v>
      </c>
      <c r="O24">
        <v>38</v>
      </c>
      <c r="P24" t="s">
        <v>385</v>
      </c>
      <c r="Q24" s="2">
        <v>45471.033125000002</v>
      </c>
      <c r="R24" t="s">
        <v>329</v>
      </c>
      <c r="S24" t="s">
        <v>13</v>
      </c>
      <c r="T24">
        <v>0</v>
      </c>
      <c r="U24" t="s">
        <v>14</v>
      </c>
      <c r="V24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38</v>
      </c>
      <c r="AD24" t="s">
        <v>385</v>
      </c>
      <c r="AE24" s="2">
        <v>45471.033125000002</v>
      </c>
      <c r="AF24" t="s">
        <v>329</v>
      </c>
      <c r="AG24" t="s">
        <v>13</v>
      </c>
      <c r="AH24">
        <v>0</v>
      </c>
      <c r="AI24">
        <v>12.218</v>
      </c>
      <c r="AJ24" s="3">
        <v>2683</v>
      </c>
      <c r="AK24">
        <v>0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S24">
        <v>38</v>
      </c>
      <c r="AT24" s="19">
        <f>IF(H24&lt;10000,((H24^2*0.00000005714)+(H24*0.002453)+(-3.811)),(IF(H24&lt;200000,((H24^2*-0.0000000002888)+(H24*0.002899)+(-4.321)),(IF(H24&lt;8000000,((H24^2*-0.0000000000062)+(H24*0.002143)+(157)),((V24^2*-0.000000031)+(V24*0.2771)+(-709.5)))))))</f>
        <v>0.56130766344000005</v>
      </c>
      <c r="AU24" s="20">
        <f>IF(AJ24&lt;45000,((-0.0000000598*AJ24^2)+(0.205*AJ24)+(34.1)),((-0.00000002403*AJ24^2)+(0.2063*AJ24)+(-550.7)))</f>
        <v>583.68453035779999</v>
      </c>
      <c r="AW24" s="13">
        <f>IF(H24&lt;10000,((-0.00000005795*H24^2)+(0.003823*H24)+(-6.715)),(IF(H24&lt;700000,((-0.0000000001209*H24^2)+(0.002635*H24)+(-0.4111)), ((-0.00000002007*V24^2)+(0.2564*V24)+(286.1)))))</f>
        <v>-0.33262327819999982</v>
      </c>
      <c r="AX24" s="14">
        <f>(-0.00000001626*AJ24^2)+(0.1912*AJ24)+(-3.858)</f>
        <v>509.01455256885998</v>
      </c>
      <c r="AZ24" s="6">
        <f>IF(H24&lt;10000,((0.0000001453*H24^2)+(0.0008349*H24)+(-1.805)),(IF(H24&lt;700000,((-0.00000000008054*H24^2)+(0.002348*H24)+(-2.47)), ((-0.00000001938*V24^2)+(0.2471*V24)+(226.8)))))</f>
        <v>5.2880358800000193E-2</v>
      </c>
      <c r="BA24" s="7">
        <f>(-0.00000002552*AJ24^2)+(0.2067*AJ24)+(-103.7)</f>
        <v>450.69239456072006</v>
      </c>
      <c r="BC24" s="11">
        <f>IF(H24&lt;10000,((H24^2*0.00000054)+(H24*-0.004765)+(12.72)),(IF(H24&lt;200000,((H24^2*-0.000000001577)+(H24*0.003043)+(-10.42)),(IF(H24&lt;8000000,((H24^2*-0.0000000000186)+(H24*0.00194)+(154.1)),((V24^2*-0.00000002)+(V24*0.2565)+(-1032)))))))</f>
        <v>6.1391998399999999</v>
      </c>
      <c r="BD24" s="12">
        <f>IF(AJ24&lt;45000,((-0.0000004561*AJ24^2)+(0.244*AJ24)+(-21.72)),((-0.0000000409*AJ24^2)+(0.2477*AJ24)+(-1777)))</f>
        <v>629.64876916709989</v>
      </c>
      <c r="BF24" s="19">
        <f>IF(H24&lt;10000,((H24^2*0.00000005714)+(H24*0.002453)+(-3.811)),(IF(H24&lt;200000,((H24^2*-0.0000000002888)+(H24*0.002899)+(-4.321)),(IF(H24&lt;8000000,((H24^2*-0.0000000000062)+(H24*0.002143)+(157)),((V24^2*-0.000000031)+(V24*0.2771)+(-709.5)))))))</f>
        <v>0.56130766344000005</v>
      </c>
      <c r="BG24" s="19"/>
      <c r="BH24" s="20">
        <f>IF(AJ24&lt;45000,((-0.0000000598*AJ24^2)+(0.205*AJ24)+(34.1)),((-0.00000002403*AJ24^2)+(0.2063*AJ24)+(-550.7)))</f>
        <v>583.68453035779999</v>
      </c>
      <c r="BI24" s="20"/>
      <c r="BK24">
        <v>38</v>
      </c>
      <c r="BL24" t="s">
        <v>385</v>
      </c>
      <c r="BM24" s="2">
        <v>45471.033125000002</v>
      </c>
      <c r="BN24" t="s">
        <v>329</v>
      </c>
      <c r="BO24" t="s">
        <v>13</v>
      </c>
      <c r="BP24">
        <v>0</v>
      </c>
      <c r="BQ24">
        <v>2.6960000000000002</v>
      </c>
      <c r="BR24" s="3">
        <v>5481003</v>
      </c>
      <c r="BS24">
        <v>0</v>
      </c>
      <c r="BT24" t="s">
        <v>14</v>
      </c>
      <c r="BU24" t="s">
        <v>14</v>
      </c>
      <c r="BV24" t="s">
        <v>14</v>
      </c>
      <c r="BW24" t="s">
        <v>14</v>
      </c>
    </row>
    <row r="25" spans="1:75" x14ac:dyDescent="0.3">
      <c r="A25">
        <v>15</v>
      </c>
      <c r="B25" t="s">
        <v>348</v>
      </c>
      <c r="C25" s="2">
        <v>45471.521655092591</v>
      </c>
      <c r="D25" t="s">
        <v>349</v>
      </c>
      <c r="E25" t="s">
        <v>13</v>
      </c>
      <c r="F25">
        <v>0</v>
      </c>
      <c r="G25">
        <v>6.0549999999999997</v>
      </c>
      <c r="H25" s="3">
        <v>1876</v>
      </c>
      <c r="I25">
        <v>0</v>
      </c>
      <c r="J25" t="s">
        <v>14</v>
      </c>
      <c r="K25" t="s">
        <v>14</v>
      </c>
      <c r="L25" t="s">
        <v>14</v>
      </c>
      <c r="M25" t="s">
        <v>14</v>
      </c>
      <c r="O25">
        <v>15</v>
      </c>
      <c r="P25" t="s">
        <v>348</v>
      </c>
      <c r="Q25" s="2">
        <v>45471.521655092591</v>
      </c>
      <c r="R25" t="s">
        <v>349</v>
      </c>
      <c r="S25" t="s">
        <v>13</v>
      </c>
      <c r="T25">
        <v>0</v>
      </c>
      <c r="U25" t="s">
        <v>14</v>
      </c>
      <c r="V25" s="3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15</v>
      </c>
      <c r="AD25" t="s">
        <v>348</v>
      </c>
      <c r="AE25" s="2">
        <v>45471.521655092591</v>
      </c>
      <c r="AF25" t="s">
        <v>349</v>
      </c>
      <c r="AG25" t="s">
        <v>13</v>
      </c>
      <c r="AH25">
        <v>0</v>
      </c>
      <c r="AI25">
        <v>12.227</v>
      </c>
      <c r="AJ25" s="3">
        <v>2986</v>
      </c>
      <c r="AK25">
        <v>0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S25">
        <v>15</v>
      </c>
      <c r="AT25" s="19">
        <f>IF(H25&lt;10000,((H25^2*0.00000005714)+(H25*0.002453)+(-3.811)),(IF(H25&lt;200000,((H25^2*-0.0000000002888)+(H25*0.002899)+(-4.321)),(IF(H25&lt;8000000,((H25^2*-0.0000000000062)+(H25*0.002143)+(157)),((V25^2*-0.000000031)+(V25*0.2771)+(-709.5)))))))</f>
        <v>0.9919251446399997</v>
      </c>
      <c r="AU25" s="20">
        <f>IF(AJ25&lt;45000,((-0.0000000598*AJ25^2)+(0.205*AJ25)+(34.1)),((-0.00000002403*AJ25^2)+(0.2063*AJ25)+(-550.7)))</f>
        <v>645.69681147920005</v>
      </c>
      <c r="AW25" s="13">
        <f>IF(H25&lt;10000,((-0.00000005795*H25^2)+(0.003823*H25)+(-6.715)),(IF(H25&lt;700000,((-0.0000000001209*H25^2)+(0.002635*H25)+(-0.4111)), ((-0.00000002007*V25^2)+(0.2564*V25)+(286.1)))))</f>
        <v>0.25300016080000098</v>
      </c>
      <c r="AX25" s="14">
        <f>(-0.00000001626*AJ25^2)+(0.1912*AJ25)+(-3.858)</f>
        <v>566.92022265304013</v>
      </c>
      <c r="AZ25" s="6">
        <f>IF(H25&lt;10000,((0.0000001453*H25^2)+(0.0008349*H25)+(-1.805)),(IF(H25&lt;700000,((-0.00000000008054*H25^2)+(0.002348*H25)+(-2.47)), ((-0.00000001938*V25^2)+(0.2471*V25)+(226.8)))))</f>
        <v>0.27263773280000003</v>
      </c>
      <c r="BA25" s="7">
        <f>(-0.00000002552*AJ25^2)+(0.2067*AJ25)+(-103.7)</f>
        <v>513.27865867807998</v>
      </c>
      <c r="BC25" s="11">
        <f>IF(H25&lt;10000,((H25^2*0.00000054)+(H25*-0.004765)+(12.72)),(IF(H25&lt;200000,((H25^2*-0.000000001577)+(H25*0.003043)+(-10.42)),(IF(H25&lt;8000000,((H25^2*-0.0000000000186)+(H25*0.00194)+(154.1)),((V25^2*-0.00000002)+(V25*0.2565)+(-1032)))))))</f>
        <v>5.6813230400000005</v>
      </c>
      <c r="BD25" s="12">
        <f>IF(AJ25&lt;45000,((-0.0000004561*AJ25^2)+(0.244*AJ25)+(-21.72)),((-0.0000000409*AJ25^2)+(0.2477*AJ25)+(-1777)))</f>
        <v>702.79732300439991</v>
      </c>
      <c r="BF25" s="19">
        <f>IF(H25&lt;10000,((H25^2*0.00000005714)+(H25*0.002453)+(-3.811)),(IF(H25&lt;200000,((H25^2*-0.0000000002888)+(H25*0.002899)+(-4.321)),(IF(H25&lt;8000000,((H25^2*-0.0000000000062)+(H25*0.002143)+(157)),((V25^2*-0.000000031)+(V25*0.2771)+(-709.5)))))))</f>
        <v>0.9919251446399997</v>
      </c>
      <c r="BG25" s="19"/>
      <c r="BH25" s="20">
        <f>IF(AJ25&lt;45000,((-0.0000000598*AJ25^2)+(0.205*AJ25)+(34.1)),((-0.00000002403*AJ25^2)+(0.2063*AJ25)+(-550.7)))</f>
        <v>645.69681147920005</v>
      </c>
      <c r="BI25" s="20"/>
      <c r="BK25">
        <v>15</v>
      </c>
      <c r="BL25" t="s">
        <v>348</v>
      </c>
      <c r="BM25" s="2">
        <v>45471.521655092591</v>
      </c>
      <c r="BN25" t="s">
        <v>349</v>
      </c>
      <c r="BO25" t="s">
        <v>13</v>
      </c>
      <c r="BP25">
        <v>0</v>
      </c>
      <c r="BQ25">
        <v>2.7120000000000002</v>
      </c>
      <c r="BR25" s="3">
        <v>5184594</v>
      </c>
      <c r="BS25">
        <v>0</v>
      </c>
      <c r="BT25" t="s">
        <v>14</v>
      </c>
      <c r="BU25" t="s">
        <v>14</v>
      </c>
      <c r="BV25" t="s">
        <v>14</v>
      </c>
      <c r="BW25" t="s">
        <v>14</v>
      </c>
    </row>
    <row r="26" spans="1:75" x14ac:dyDescent="0.3">
      <c r="A26">
        <v>33</v>
      </c>
      <c r="B26" t="s">
        <v>378</v>
      </c>
      <c r="C26" s="2">
        <v>45471.139328703706</v>
      </c>
      <c r="D26" t="s">
        <v>349</v>
      </c>
      <c r="E26" t="s">
        <v>13</v>
      </c>
      <c r="F26">
        <v>0</v>
      </c>
      <c r="G26">
        <v>6.0380000000000003</v>
      </c>
      <c r="H26" s="3">
        <v>1951</v>
      </c>
      <c r="I26">
        <v>0</v>
      </c>
      <c r="J26" t="s">
        <v>14</v>
      </c>
      <c r="K26" t="s">
        <v>14</v>
      </c>
      <c r="L26" t="s">
        <v>14</v>
      </c>
      <c r="M26" t="s">
        <v>14</v>
      </c>
      <c r="O26">
        <v>33</v>
      </c>
      <c r="P26" t="s">
        <v>378</v>
      </c>
      <c r="Q26" s="2">
        <v>45471.139328703706</v>
      </c>
      <c r="R26" t="s">
        <v>349</v>
      </c>
      <c r="S26" t="s">
        <v>13</v>
      </c>
      <c r="T26">
        <v>0</v>
      </c>
      <c r="U26" t="s">
        <v>14</v>
      </c>
      <c r="V26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33</v>
      </c>
      <c r="AD26" t="s">
        <v>378</v>
      </c>
      <c r="AE26" s="2">
        <v>45471.139328703706</v>
      </c>
      <c r="AF26" t="s">
        <v>349</v>
      </c>
      <c r="AG26" t="s">
        <v>13</v>
      </c>
      <c r="AH26">
        <v>0</v>
      </c>
      <c r="AI26">
        <v>12.215</v>
      </c>
      <c r="AJ26" s="3">
        <v>3845</v>
      </c>
      <c r="AK26">
        <v>0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S26">
        <v>33</v>
      </c>
      <c r="AT26" s="19">
        <f>IF(H26&lt;10000,((H26^2*0.00000005714)+(H26*0.002453)+(-3.811)),(IF(H26&lt;200000,((H26^2*-0.0000000002888)+(H26*0.002899)+(-4.321)),(IF(H26&lt;8000000,((H26^2*-0.0000000000062)+(H26*0.002143)+(157)),((V26^2*-0.000000031)+(V26*0.2771)+(-709.5)))))))</f>
        <v>1.1923007531399996</v>
      </c>
      <c r="AU26" s="20">
        <f>IF(AJ26&lt;45000,((-0.0000000598*AJ26^2)+(0.205*AJ26)+(34.1)),((-0.00000002403*AJ26^2)+(0.2063*AJ26)+(-550.7)))</f>
        <v>821.44091530499998</v>
      </c>
      <c r="AW26" s="13">
        <f>IF(H26&lt;10000,((-0.00000005795*H26^2)+(0.003823*H26)+(-6.715)),(IF(H26&lt;700000,((-0.0000000001209*H26^2)+(0.002635*H26)+(-0.4111)), ((-0.00000002007*V26^2)+(0.2564*V26)+(286.1)))))</f>
        <v>0.52309206204999992</v>
      </c>
      <c r="AX26" s="14">
        <f>(-0.00000001626*AJ26^2)+(0.1912*AJ26)+(-3.858)</f>
        <v>731.06561175350009</v>
      </c>
      <c r="AZ26" s="6">
        <f>IF(H26&lt;10000,((0.0000001453*H26^2)+(0.0008349*H26)+(-1.805)),(IF(H26&lt;700000,((-0.00000000008054*H26^2)+(0.002348*H26)+(-2.47)), ((-0.00000001938*V26^2)+(0.2471*V26)+(226.8)))))</f>
        <v>0.37695996529999998</v>
      </c>
      <c r="BA26" s="7">
        <f>(-0.00000002552*AJ26^2)+(0.2067*AJ26)+(-103.7)</f>
        <v>690.68421168199995</v>
      </c>
      <c r="BC26" s="11">
        <f>IF(H26&lt;10000,((H26^2*0.00000054)+(H26*-0.004765)+(12.72)),(IF(H26&lt;200000,((H26^2*-0.000000001577)+(H26*0.003043)+(-10.42)),(IF(H26&lt;8000000,((H26^2*-0.0000000000186)+(H26*0.00194)+(154.1)),((V26^2*-0.00000002)+(V26*0.2565)+(-1032)))))))</f>
        <v>5.478941540000001</v>
      </c>
      <c r="BD26" s="12">
        <f>IF(AJ26&lt;45000,((-0.0000004561*AJ26^2)+(0.244*AJ26)+(-21.72)),((-0.0000000409*AJ26^2)+(0.2477*AJ26)+(-1777)))</f>
        <v>909.71700619749993</v>
      </c>
      <c r="BF26" s="19">
        <f>IF(H26&lt;10000,((H26^2*0.00000005714)+(H26*0.002453)+(-3.811)),(IF(H26&lt;200000,((H26^2*-0.0000000002888)+(H26*0.002899)+(-4.321)),(IF(H26&lt;8000000,((H26^2*-0.0000000000062)+(H26*0.002143)+(157)),((V26^2*-0.000000031)+(V26*0.2771)+(-709.5)))))))</f>
        <v>1.1923007531399996</v>
      </c>
      <c r="BG26" s="19"/>
      <c r="BH26" s="20">
        <f>IF(AJ26&lt;45000,((-0.0000000598*AJ26^2)+(0.205*AJ26)+(34.1)),((-0.00000002403*AJ26^2)+(0.2063*AJ26)+(-550.7)))</f>
        <v>821.44091530499998</v>
      </c>
      <c r="BI26" s="20"/>
      <c r="BK26">
        <v>33</v>
      </c>
      <c r="BL26" t="s">
        <v>378</v>
      </c>
      <c r="BM26" s="2">
        <v>45471.139328703706</v>
      </c>
      <c r="BN26" t="s">
        <v>349</v>
      </c>
      <c r="BO26" t="s">
        <v>13</v>
      </c>
      <c r="BP26">
        <v>0</v>
      </c>
      <c r="BQ26">
        <v>2.6949999999999998</v>
      </c>
      <c r="BR26" s="3">
        <v>5464961</v>
      </c>
      <c r="BS26">
        <v>0</v>
      </c>
      <c r="BT26" t="s">
        <v>14</v>
      </c>
      <c r="BU26" t="s">
        <v>14</v>
      </c>
      <c r="BV26" t="s">
        <v>14</v>
      </c>
      <c r="BW26" t="s">
        <v>14</v>
      </c>
    </row>
    <row r="27" spans="1:75" x14ac:dyDescent="0.3">
      <c r="A27">
        <v>34</v>
      </c>
      <c r="B27" t="s">
        <v>379</v>
      </c>
      <c r="C27" s="2">
        <v>45471.118125000001</v>
      </c>
      <c r="D27" t="s">
        <v>349</v>
      </c>
      <c r="E27" t="s">
        <v>13</v>
      </c>
      <c r="F27">
        <v>0</v>
      </c>
      <c r="G27">
        <v>6.0369999999999999</v>
      </c>
      <c r="H27" s="3">
        <v>1906</v>
      </c>
      <c r="I27">
        <v>0</v>
      </c>
      <c r="J27" t="s">
        <v>14</v>
      </c>
      <c r="K27" t="s">
        <v>14</v>
      </c>
      <c r="L27" t="s">
        <v>14</v>
      </c>
      <c r="M27" t="s">
        <v>14</v>
      </c>
      <c r="O27">
        <v>34</v>
      </c>
      <c r="P27" t="s">
        <v>379</v>
      </c>
      <c r="Q27" s="2">
        <v>45471.118125000001</v>
      </c>
      <c r="R27" t="s">
        <v>349</v>
      </c>
      <c r="S27" t="s">
        <v>13</v>
      </c>
      <c r="T27">
        <v>0</v>
      </c>
      <c r="U27" t="s">
        <v>14</v>
      </c>
      <c r="V27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C27">
        <v>34</v>
      </c>
      <c r="AD27" t="s">
        <v>379</v>
      </c>
      <c r="AE27" s="2">
        <v>45471.118125000001</v>
      </c>
      <c r="AF27" t="s">
        <v>349</v>
      </c>
      <c r="AG27" t="s">
        <v>13</v>
      </c>
      <c r="AH27">
        <v>0</v>
      </c>
      <c r="AI27">
        <v>12.204000000000001</v>
      </c>
      <c r="AJ27" s="3">
        <v>2518</v>
      </c>
      <c r="AK27">
        <v>0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S27">
        <v>34</v>
      </c>
      <c r="AT27" s="19">
        <f>IF(H27&lt;10000,((H27^2*0.00000005714)+(H27*0.002453)+(-3.811)),(IF(H27&lt;200000,((H27^2*-0.0000000002888)+(H27*0.002899)+(-4.321)),(IF(H27&lt;8000000,((H27^2*-0.0000000000062)+(H27*0.002143)+(157)),((V27^2*-0.000000031)+(V27*0.2771)+(-709.5)))))))</f>
        <v>1.07199824904</v>
      </c>
      <c r="AU27" s="20">
        <f>IF(AJ27&lt;45000,((-0.0000000598*AJ27^2)+(0.205*AJ27)+(34.1)),((-0.00000002403*AJ27^2)+(0.2063*AJ27)+(-550.7)))</f>
        <v>549.9108486248</v>
      </c>
      <c r="AW27" s="13">
        <f>IF(H27&lt;10000,((-0.00000005795*H27^2)+(0.003823*H27)+(-6.715)),(IF(H27&lt;700000,((-0.0000000001209*H27^2)+(0.002635*H27)+(-0.4111)), ((-0.00000002007*V27^2)+(0.2564*V27)+(286.1)))))</f>
        <v>0.36111515380000014</v>
      </c>
      <c r="AX27" s="14">
        <f>(-0.00000001626*AJ27^2)+(0.1912*AJ27)+(-3.858)</f>
        <v>477.48050633176001</v>
      </c>
      <c r="AZ27" s="6">
        <f>IF(H27&lt;10000,((0.0000001453*H27^2)+(0.0008349*H27)+(-1.805)),(IF(H27&lt;700000,((-0.00000000008054*H27^2)+(0.002348*H27)+(-2.47)), ((-0.00000001938*V27^2)+(0.2471*V27)+(226.8)))))</f>
        <v>0.31417047079999993</v>
      </c>
      <c r="BA27" s="7">
        <f>(-0.00000002552*AJ27^2)+(0.2067*AJ27)+(-103.7)</f>
        <v>416.60879493151998</v>
      </c>
      <c r="BC27" s="11">
        <f>IF(H27&lt;10000,((H27^2*0.00000054)+(H27*-0.004765)+(12.72)),(IF(H27&lt;200000,((H27^2*-0.000000001577)+(H27*0.003043)+(-10.42)),(IF(H27&lt;8000000,((H27^2*-0.0000000000186)+(H27*0.00194)+(154.1)),((V27^2*-0.00000002)+(V27*0.2565)+(-1032)))))))</f>
        <v>5.5996414400000001</v>
      </c>
      <c r="BD27" s="12">
        <f>IF(AJ27&lt;45000,((-0.0000004561*AJ27^2)+(0.244*AJ27)+(-21.72)),((-0.0000000409*AJ27^2)+(0.2477*AJ27)+(-1777)))</f>
        <v>589.78017822359993</v>
      </c>
      <c r="BF27" s="19">
        <f>IF(H27&lt;10000,((H27^2*0.00000005714)+(H27*0.002453)+(-3.811)),(IF(H27&lt;200000,((H27^2*-0.0000000002888)+(H27*0.002899)+(-4.321)),(IF(H27&lt;8000000,((H27^2*-0.0000000000062)+(H27*0.002143)+(157)),((V27^2*-0.000000031)+(V27*0.2771)+(-709.5)))))))</f>
        <v>1.07199824904</v>
      </c>
      <c r="BG27" s="19"/>
      <c r="BH27" s="20">
        <f>IF(AJ27&lt;45000,((-0.0000000598*AJ27^2)+(0.205*AJ27)+(34.1)),((-0.00000002403*AJ27^2)+(0.2063*AJ27)+(-550.7)))</f>
        <v>549.9108486248</v>
      </c>
      <c r="BI27" s="20"/>
      <c r="BK27">
        <v>34</v>
      </c>
      <c r="BL27" t="s">
        <v>379</v>
      </c>
      <c r="BM27" s="2">
        <v>45471.118125000001</v>
      </c>
      <c r="BN27" t="s">
        <v>349</v>
      </c>
      <c r="BO27" t="s">
        <v>13</v>
      </c>
      <c r="BP27">
        <v>0</v>
      </c>
      <c r="BQ27">
        <v>2.7</v>
      </c>
      <c r="BR27" s="3">
        <v>5325741</v>
      </c>
      <c r="BS27">
        <v>0</v>
      </c>
      <c r="BT27" t="s">
        <v>14</v>
      </c>
      <c r="BU27" t="s">
        <v>14</v>
      </c>
      <c r="BV27" t="s">
        <v>14</v>
      </c>
      <c r="BW27" t="s">
        <v>14</v>
      </c>
    </row>
    <row r="28" spans="1:75" x14ac:dyDescent="0.3">
      <c r="A28">
        <v>2</v>
      </c>
      <c r="B28" t="s">
        <v>322</v>
      </c>
      <c r="C28" s="2">
        <v>45471.797824074078</v>
      </c>
      <c r="D28" t="s">
        <v>323</v>
      </c>
      <c r="E28" t="s">
        <v>13</v>
      </c>
      <c r="F28">
        <v>0</v>
      </c>
      <c r="G28">
        <v>6.0069999999999997</v>
      </c>
      <c r="H28" s="3">
        <v>16907</v>
      </c>
      <c r="I28">
        <v>0</v>
      </c>
      <c r="J28" t="s">
        <v>14</v>
      </c>
      <c r="K28" t="s">
        <v>14</v>
      </c>
      <c r="L28" t="s">
        <v>14</v>
      </c>
      <c r="M28" t="s">
        <v>14</v>
      </c>
      <c r="O28">
        <v>2</v>
      </c>
      <c r="P28" t="s">
        <v>322</v>
      </c>
      <c r="Q28" s="2">
        <v>45471.797824074078</v>
      </c>
      <c r="R28" t="s">
        <v>323</v>
      </c>
      <c r="S28" t="s">
        <v>13</v>
      </c>
      <c r="T28">
        <v>0</v>
      </c>
      <c r="U28" t="s">
        <v>14</v>
      </c>
      <c r="V28" s="3" t="s">
        <v>14</v>
      </c>
      <c r="W28" t="s">
        <v>14</v>
      </c>
      <c r="X28" t="s">
        <v>14</v>
      </c>
      <c r="Y28" t="s">
        <v>14</v>
      </c>
      <c r="Z28" t="s">
        <v>14</v>
      </c>
      <c r="AA28" t="s">
        <v>14</v>
      </c>
      <c r="AC28">
        <v>2</v>
      </c>
      <c r="AD28" t="s">
        <v>322</v>
      </c>
      <c r="AE28" s="2">
        <v>45471.797824074078</v>
      </c>
      <c r="AF28" t="s">
        <v>323</v>
      </c>
      <c r="AG28" t="s">
        <v>13</v>
      </c>
      <c r="AH28">
        <v>0</v>
      </c>
      <c r="AI28">
        <v>12.173</v>
      </c>
      <c r="AJ28" s="3">
        <v>8768</v>
      </c>
      <c r="AK28">
        <v>0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S28">
        <v>2</v>
      </c>
      <c r="AT28" s="19">
        <f>IF(H28&lt;10000,((H28^2*0.00000005714)+(H28*0.002453)+(-3.811)),(IF(H28&lt;200000,((H28^2*-0.0000000002888)+(H28*0.002899)+(-4.321)),(IF(H28&lt;8000000,((H28^2*-0.0000000000062)+(H28*0.002143)+(157)),((V28^2*-0.000000031)+(V28*0.2771)+(-709.5)))))))</f>
        <v>44.6098404877688</v>
      </c>
      <c r="AU28" s="20">
        <f>IF(AJ28&lt;45000,((-0.0000000598*AJ28^2)+(0.205*AJ28)+(34.1)),((-0.00000002403*AJ28^2)+(0.2063*AJ28)+(-550.7)))</f>
        <v>1826.9427061247998</v>
      </c>
      <c r="AW28" s="13">
        <f>IF(H28&lt;10000,((-0.00000005795*H28^2)+(0.003823*H28)+(-6.715)),(IF(H28&lt;700000,((-0.0000000001209*H28^2)+(0.002635*H28)+(-0.4111)), ((-0.00000002007*V28^2)+(0.2564*V28)+(286.1)))))</f>
        <v>44.104286140135905</v>
      </c>
      <c r="AX28" s="14">
        <f>(-0.00000001626*AJ28^2)+(0.1912*AJ28)+(-3.858)</f>
        <v>1671.3335665817601</v>
      </c>
      <c r="AZ28" s="6">
        <f>IF(H28&lt;10000,((0.0000001453*H28^2)+(0.0008349*H28)+(-1.805)),(IF(H28&lt;700000,((-0.00000000008054*H28^2)+(0.002348*H28)+(-2.47)), ((-0.00000001938*V28^2)+(0.2471*V28)+(226.8)))))</f>
        <v>37.204613910889535</v>
      </c>
      <c r="BA28" s="7">
        <f>(-0.00000002552*AJ28^2)+(0.2067*AJ28)+(-103.7)</f>
        <v>1706.6836779315199</v>
      </c>
      <c r="BC28" s="11">
        <f>IF(H28&lt;10000,((H28^2*0.00000054)+(H28*-0.004765)+(12.72)),(IF(H28&lt;200000,((H28^2*-0.000000001577)+(H28*0.003043)+(-10.42)),(IF(H28&lt;8000000,((H28^2*-0.0000000000186)+(H28*0.00194)+(154.1)),((V28^2*-0.00000002)+(V28*0.2565)+(-1032)))))))</f>
        <v>40.577220834527004</v>
      </c>
      <c r="BD28" s="12">
        <f>IF(AJ28&lt;45000,((-0.0000004561*AJ28^2)+(0.244*AJ28)+(-21.72)),((-0.0000000409*AJ28^2)+(0.2477*AJ28)+(-1777)))</f>
        <v>2082.6080244735999</v>
      </c>
      <c r="BF28" s="19">
        <f>IF(H28&lt;10000,((H28^2*0.00000005714)+(H28*0.002453)+(-3.811)),(IF(H28&lt;200000,((H28^2*-0.0000000002888)+(H28*0.002899)+(-4.321)),(IF(H28&lt;8000000,((H28^2*-0.0000000000062)+(H28*0.002143)+(157)),((V28^2*-0.000000031)+(V28*0.2771)+(-709.5)))))))</f>
        <v>44.6098404877688</v>
      </c>
      <c r="BG28" s="19"/>
      <c r="BH28" s="20">
        <f>IF(AJ28&lt;45000,((-0.0000000598*AJ28^2)+(0.205*AJ28)+(34.1)),((-0.00000002403*AJ28^2)+(0.2063*AJ28)+(-550.7)))</f>
        <v>1826.9427061247998</v>
      </c>
      <c r="BI28" s="20"/>
      <c r="BJ28" s="9"/>
      <c r="BK28">
        <v>2</v>
      </c>
      <c r="BL28" t="s">
        <v>322</v>
      </c>
      <c r="BM28" s="2">
        <v>45471.797824074078</v>
      </c>
      <c r="BN28" t="s">
        <v>323</v>
      </c>
      <c r="BO28" t="s">
        <v>13</v>
      </c>
      <c r="BP28">
        <v>0</v>
      </c>
      <c r="BQ28">
        <v>2.6949999999999998</v>
      </c>
      <c r="BR28" s="3">
        <v>5514280</v>
      </c>
      <c r="BS28">
        <v>0</v>
      </c>
      <c r="BT28" t="s">
        <v>14</v>
      </c>
      <c r="BU28" t="s">
        <v>14</v>
      </c>
      <c r="BV28" t="s">
        <v>14</v>
      </c>
      <c r="BW28" t="s">
        <v>14</v>
      </c>
    </row>
    <row r="29" spans="1:75" x14ac:dyDescent="0.3">
      <c r="A29">
        <v>43</v>
      </c>
      <c r="B29" t="s">
        <v>393</v>
      </c>
      <c r="C29" s="2">
        <v>45470.926921296297</v>
      </c>
      <c r="D29" t="s">
        <v>323</v>
      </c>
      <c r="E29" t="s">
        <v>13</v>
      </c>
      <c r="F29">
        <v>0</v>
      </c>
      <c r="G29">
        <v>6.008</v>
      </c>
      <c r="H29" s="3">
        <v>14273</v>
      </c>
      <c r="I29">
        <v>0</v>
      </c>
      <c r="J29" t="s">
        <v>14</v>
      </c>
      <c r="K29" t="s">
        <v>14</v>
      </c>
      <c r="L29" t="s">
        <v>14</v>
      </c>
      <c r="M29" t="s">
        <v>14</v>
      </c>
      <c r="O29">
        <v>43</v>
      </c>
      <c r="P29" t="s">
        <v>393</v>
      </c>
      <c r="Q29" s="2">
        <v>45470.926921296297</v>
      </c>
      <c r="R29" t="s">
        <v>323</v>
      </c>
      <c r="S29" t="s">
        <v>13</v>
      </c>
      <c r="T29">
        <v>0</v>
      </c>
      <c r="U29" t="s">
        <v>14</v>
      </c>
      <c r="V29" t="s">
        <v>14</v>
      </c>
      <c r="W29" t="s">
        <v>14</v>
      </c>
      <c r="X29" t="s">
        <v>14</v>
      </c>
      <c r="Y29" t="s">
        <v>14</v>
      </c>
      <c r="Z29" t="s">
        <v>14</v>
      </c>
      <c r="AA29" t="s">
        <v>14</v>
      </c>
      <c r="AC29">
        <v>43</v>
      </c>
      <c r="AD29" t="s">
        <v>393</v>
      </c>
      <c r="AE29" s="2">
        <v>45470.926921296297</v>
      </c>
      <c r="AF29" t="s">
        <v>323</v>
      </c>
      <c r="AG29" t="s">
        <v>13</v>
      </c>
      <c r="AH29">
        <v>0</v>
      </c>
      <c r="AI29">
        <v>12.186</v>
      </c>
      <c r="AJ29" s="3">
        <v>6606</v>
      </c>
      <c r="AK29">
        <v>0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S29">
        <v>43</v>
      </c>
      <c r="AT29" s="19">
        <f>IF(H29&lt;10000,((H29^2*0.00000005714)+(H29*0.002453)+(-3.811)),(IF(H29&lt;200000,((H29^2*-0.0000000002888)+(H29*0.002899)+(-4.321)),(IF(H29&lt;8000000,((H29^2*-0.0000000000062)+(H29*0.002143)+(157)),((V29^2*-0.000000031)+(V29*0.2771)+(-709.5)))))))</f>
        <v>36.997593088824807</v>
      </c>
      <c r="AU29" s="20">
        <f>IF(AJ29&lt;45000,((-0.0000000598*AJ29^2)+(0.205*AJ29)+(34.1)),((-0.00000002403*AJ29^2)+(0.2063*AJ29)+(-550.7)))</f>
        <v>1385.7203736872</v>
      </c>
      <c r="AW29" s="13">
        <f>IF(H29&lt;10000,((-0.00000005795*H29^2)+(0.003823*H29)+(-6.715)),(IF(H29&lt;700000,((-0.0000000001209*H29^2)+(0.002635*H29)+(-0.4111)), ((-0.00000002007*V29^2)+(0.2564*V29)+(286.1)))))</f>
        <v>37.173625429843902</v>
      </c>
      <c r="AX29" s="14">
        <f>(-0.00000001626*AJ29^2)+(0.1912*AJ29)+(-3.858)</f>
        <v>1258.4996260226401</v>
      </c>
      <c r="AZ29" s="6">
        <f>IF(H29&lt;10000,((0.0000001453*H29^2)+(0.0008349*H29)+(-1.805)),(IF(H29&lt;700000,((-0.00000000008054*H29^2)+(0.002348*H29)+(-2.47)), ((-0.00000001938*V29^2)+(0.2471*V29)+(226.8)))))</f>
        <v>31.026596509674334</v>
      </c>
      <c r="BA29" s="7">
        <f>(-0.00000002552*AJ29^2)+(0.2067*AJ29)+(-103.7)</f>
        <v>1260.64652669728</v>
      </c>
      <c r="BC29" s="11">
        <f>IF(H29&lt;10000,((H29^2*0.00000054)+(H29*-0.004765)+(12.72)),(IF(H29&lt;200000,((H29^2*-0.000000001577)+(H29*0.003043)+(-10.42)),(IF(H29&lt;8000000,((H29^2*-0.0000000000186)+(H29*0.00194)+(154.1)),((V29^2*-0.00000002)+(V29*0.2565)+(-1032)))))))</f>
        <v>32.691474879767</v>
      </c>
      <c r="BD29" s="12">
        <f>IF(AJ29&lt;45000,((-0.0000004561*AJ29^2)+(0.244*AJ29)+(-21.72)),((-0.0000000409*AJ29^2)+(0.2477*AJ29)+(-1777)))</f>
        <v>1570.2401444604</v>
      </c>
      <c r="BF29" s="19">
        <f>IF(H29&lt;10000,((H29^2*0.00000005714)+(H29*0.002453)+(-3.811)),(IF(H29&lt;200000,((H29^2*-0.0000000002888)+(H29*0.002899)+(-4.321)),(IF(H29&lt;8000000,((H29^2*-0.0000000000062)+(H29*0.002143)+(157)),((V29^2*-0.000000031)+(V29*0.2771)+(-709.5)))))))</f>
        <v>36.997593088824807</v>
      </c>
      <c r="BG29" s="19"/>
      <c r="BH29" s="20">
        <f>IF(AJ29&lt;45000,((-0.0000000598*AJ29^2)+(0.205*AJ29)+(34.1)),((-0.00000002403*AJ29^2)+(0.2063*AJ29)+(-550.7)))</f>
        <v>1385.7203736872</v>
      </c>
      <c r="BI29" s="20"/>
      <c r="BK29">
        <v>43</v>
      </c>
      <c r="BL29" t="s">
        <v>393</v>
      </c>
      <c r="BM29" s="2">
        <v>45470.926921296297</v>
      </c>
      <c r="BN29" t="s">
        <v>323</v>
      </c>
      <c r="BO29" t="s">
        <v>13</v>
      </c>
      <c r="BP29">
        <v>0</v>
      </c>
      <c r="BQ29">
        <v>2.6949999999999998</v>
      </c>
      <c r="BR29" s="3">
        <v>5507032</v>
      </c>
      <c r="BS29">
        <v>0</v>
      </c>
      <c r="BT29" t="s">
        <v>14</v>
      </c>
      <c r="BU29" t="s">
        <v>14</v>
      </c>
      <c r="BV29" t="s">
        <v>14</v>
      </c>
      <c r="BW29" t="s">
        <v>14</v>
      </c>
    </row>
    <row r="30" spans="1:75" x14ac:dyDescent="0.3">
      <c r="A30">
        <v>46</v>
      </c>
      <c r="B30" t="s">
        <v>398</v>
      </c>
      <c r="C30" s="2">
        <v>45470.863217592596</v>
      </c>
      <c r="D30" t="s">
        <v>323</v>
      </c>
      <c r="E30" t="s">
        <v>13</v>
      </c>
      <c r="F30">
        <v>0</v>
      </c>
      <c r="G30">
        <v>6.008</v>
      </c>
      <c r="H30" s="3">
        <v>13910</v>
      </c>
      <c r="I30">
        <v>0</v>
      </c>
      <c r="J30" t="s">
        <v>14</v>
      </c>
      <c r="K30" t="s">
        <v>14</v>
      </c>
      <c r="L30" t="s">
        <v>14</v>
      </c>
      <c r="M30" t="s">
        <v>14</v>
      </c>
      <c r="O30">
        <v>46</v>
      </c>
      <c r="P30" t="s">
        <v>398</v>
      </c>
      <c r="Q30" s="2">
        <v>45470.863217592596</v>
      </c>
      <c r="R30" t="s">
        <v>323</v>
      </c>
      <c r="S30" t="s">
        <v>13</v>
      </c>
      <c r="T30">
        <v>0</v>
      </c>
      <c r="U30" t="s">
        <v>14</v>
      </c>
      <c r="V30" t="s">
        <v>14</v>
      </c>
      <c r="W30" t="s">
        <v>14</v>
      </c>
      <c r="X30" t="s">
        <v>14</v>
      </c>
      <c r="Y30" t="s">
        <v>14</v>
      </c>
      <c r="Z30" t="s">
        <v>14</v>
      </c>
      <c r="AA30" t="s">
        <v>14</v>
      </c>
      <c r="AC30">
        <v>46</v>
      </c>
      <c r="AD30" t="s">
        <v>398</v>
      </c>
      <c r="AE30" s="2">
        <v>45470.863217592596</v>
      </c>
      <c r="AF30" t="s">
        <v>323</v>
      </c>
      <c r="AG30" t="s">
        <v>13</v>
      </c>
      <c r="AH30">
        <v>0</v>
      </c>
      <c r="AI30">
        <v>12.185</v>
      </c>
      <c r="AJ30" s="3">
        <v>8627</v>
      </c>
      <c r="AK30">
        <v>0</v>
      </c>
      <c r="AL30" t="s">
        <v>14</v>
      </c>
      <c r="AM30" t="s">
        <v>14</v>
      </c>
      <c r="AN30" t="s">
        <v>14</v>
      </c>
      <c r="AO30" t="s">
        <v>14</v>
      </c>
      <c r="BF30" s="19">
        <f>IF(H30&lt;10000,((H30^2*0.00000005714)+(H30*0.002453)+(-3.811)),(IF(H30&lt;200000,((H30^2*-0.0000000002888)+(H30*0.002899)+(-4.321)),(IF(H30&lt;8000000,((H30^2*-0.0000000000062)+(H30*0.002143)+(157)),((V30^2*-0.000000031)+(V30*0.2771)+(-709.5)))))))</f>
        <v>35.948210636720006</v>
      </c>
      <c r="BG30" s="19"/>
      <c r="BH30" s="20">
        <f>IF(AJ30&lt;45000,((-0.0000000598*AJ30^2)+(0.205*AJ30)+(34.1)),((-0.00000002403*AJ30^2)+(0.2063*AJ30)+(-550.7)))</f>
        <v>1798.1843772857997</v>
      </c>
      <c r="BI30" s="20"/>
      <c r="BK30">
        <v>46</v>
      </c>
      <c r="BL30" t="s">
        <v>398</v>
      </c>
      <c r="BM30" s="2">
        <v>45470.863217592596</v>
      </c>
      <c r="BN30" t="s">
        <v>323</v>
      </c>
      <c r="BO30" t="s">
        <v>13</v>
      </c>
      <c r="BP30">
        <v>0</v>
      </c>
      <c r="BQ30">
        <v>2.694</v>
      </c>
      <c r="BR30" s="3">
        <v>5539837</v>
      </c>
      <c r="BS30">
        <v>0</v>
      </c>
      <c r="BT30" t="s">
        <v>14</v>
      </c>
      <c r="BU30" t="s">
        <v>14</v>
      </c>
      <c r="BV30" t="s">
        <v>14</v>
      </c>
      <c r="BW30" t="s">
        <v>14</v>
      </c>
    </row>
    <row r="31" spans="1:75" x14ac:dyDescent="0.3">
      <c r="A31">
        <v>16</v>
      </c>
      <c r="B31" t="s">
        <v>350</v>
      </c>
      <c r="C31" s="2">
        <v>45471.50037037037</v>
      </c>
      <c r="D31" t="s">
        <v>351</v>
      </c>
      <c r="E31" t="s">
        <v>13</v>
      </c>
      <c r="F31">
        <v>0</v>
      </c>
      <c r="G31">
        <v>6.0359999999999996</v>
      </c>
      <c r="H31" s="3">
        <v>2160</v>
      </c>
      <c r="I31" s="21">
        <v>0</v>
      </c>
      <c r="J31" t="s">
        <v>14</v>
      </c>
      <c r="K31" t="s">
        <v>14</v>
      </c>
      <c r="L31" t="s">
        <v>14</v>
      </c>
      <c r="M31" t="s">
        <v>14</v>
      </c>
      <c r="O31">
        <v>16</v>
      </c>
      <c r="P31" t="s">
        <v>350</v>
      </c>
      <c r="Q31" s="2">
        <v>45471.50037037037</v>
      </c>
      <c r="R31" t="s">
        <v>351</v>
      </c>
      <c r="S31" t="s">
        <v>13</v>
      </c>
      <c r="T31">
        <v>0</v>
      </c>
      <c r="U31" t="s">
        <v>14</v>
      </c>
      <c r="V31" s="3" t="s">
        <v>14</v>
      </c>
      <c r="W31" s="21" t="s">
        <v>14</v>
      </c>
      <c r="X31" t="s">
        <v>14</v>
      </c>
      <c r="Y31" t="s">
        <v>14</v>
      </c>
      <c r="Z31" t="s">
        <v>14</v>
      </c>
      <c r="AA31" t="s">
        <v>14</v>
      </c>
      <c r="AC31">
        <v>16</v>
      </c>
      <c r="AD31" t="s">
        <v>350</v>
      </c>
      <c r="AE31" s="2">
        <v>45471.50037037037</v>
      </c>
      <c r="AF31" t="s">
        <v>351</v>
      </c>
      <c r="AG31" t="s">
        <v>13</v>
      </c>
      <c r="AH31">
        <v>0</v>
      </c>
      <c r="AI31">
        <v>12.215</v>
      </c>
      <c r="AJ31" s="3">
        <v>4161</v>
      </c>
      <c r="AK31" s="21">
        <v>0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S31">
        <v>16</v>
      </c>
      <c r="AT31" s="19">
        <f>IF(H31&lt;10000,((H31^2*0.00000005714)+(H31*0.002453)+(-3.811)),(IF(H31&lt;200000,((H31^2*-0.0000000002888)+(H31*0.002899)+(-4.321)),(IF(H31&lt;8000000,((H31^2*-0.0000000000062)+(H31*0.002143)+(157)),((V31^2*-0.000000031)+(V31*0.2771)+(-709.5)))))))</f>
        <v>1.7540723839999997</v>
      </c>
      <c r="AU31" s="20">
        <f>IF(AJ31&lt;45000,((-0.0000000598*AJ31^2)+(0.205*AJ31)+(34.1)),((-0.00000002403*AJ31^2)+(0.2063*AJ31)+(-550.7)))</f>
        <v>886.06962752419997</v>
      </c>
      <c r="AW31" s="13">
        <f>IF(H31&lt;10000,((-0.00000005795*H31^2)+(0.003823*H31)+(-6.715)),(IF(H31&lt;700000,((-0.0000000001209*H31^2)+(0.002635*H31)+(-0.4111)), ((-0.00000002007*V31^2)+(0.2564*V31)+(286.1)))))</f>
        <v>1.2723084800000004</v>
      </c>
      <c r="AX31" s="14">
        <f>(-0.00000001626*AJ31^2)+(0.1912*AJ31)+(-3.858)</f>
        <v>791.44367564454012</v>
      </c>
      <c r="AZ31" s="6">
        <f>IF(H31&lt;10000,((0.0000001453*H31^2)+(0.0008349*H31)+(-1.805)),(IF(H31&lt;700000,((-0.00000000008054*H31^2)+(0.002348*H31)+(-2.47)), ((-0.00000001938*V31^2)+(0.2471*V31)+(226.8)))))</f>
        <v>0.67629567999999973</v>
      </c>
      <c r="BA31" s="7">
        <f>(-0.00000002552*AJ31^2)+(0.2067*AJ31)+(-103.7)</f>
        <v>755.93684873608004</v>
      </c>
      <c r="BC31" s="11">
        <f>IF(H31&lt;10000,((H31^2*0.00000054)+(H31*-0.004765)+(12.72)),(IF(H31&lt;200000,((H31^2*-0.000000001577)+(H31*0.003043)+(-10.42)),(IF(H31&lt;8000000,((H31^2*-0.0000000000186)+(H31*0.00194)+(154.1)),((V31^2*-0.00000002)+(V31*0.2565)+(-1032)))))))</f>
        <v>4.9470239999999999</v>
      </c>
      <c r="BD31" s="12">
        <f>IF(AJ31&lt;45000,((-0.0000004561*AJ31^2)+(0.244*AJ31)+(-21.72)),((-0.0000000409*AJ31^2)+(0.2477*AJ31)+(-1777)))</f>
        <v>985.66712063189993</v>
      </c>
      <c r="BF31" s="19">
        <f>IF(H31&lt;10000,((H31^2*0.00000005714)+(H31*0.002453)+(-3.811)),(IF(H31&lt;200000,((H31^2*-0.0000000002888)+(H31*0.002899)+(-4.321)),(IF(H31&lt;8000000,((H31^2*-0.0000000000062)+(H31*0.002143)+(157)),((V31^2*-0.000000031)+(V31*0.2771)+(-709.5)))))))</f>
        <v>1.7540723839999997</v>
      </c>
      <c r="BG31" s="19"/>
      <c r="BH31" s="20">
        <f>IF(AJ31&lt;45000,((-0.0000000598*AJ31^2)+(0.205*AJ31)+(34.1)),((-0.00000002403*AJ31^2)+(0.2063*AJ31)+(-550.7)))</f>
        <v>886.06962752419997</v>
      </c>
      <c r="BI31" s="20"/>
      <c r="BK31">
        <v>16</v>
      </c>
      <c r="BL31" t="s">
        <v>350</v>
      </c>
      <c r="BM31" s="2">
        <v>45471.50037037037</v>
      </c>
      <c r="BN31" t="s">
        <v>351</v>
      </c>
      <c r="BO31" t="s">
        <v>13</v>
      </c>
      <c r="BP31">
        <v>0</v>
      </c>
      <c r="BQ31">
        <v>2.6970000000000001</v>
      </c>
      <c r="BR31" s="3">
        <v>5339918</v>
      </c>
      <c r="BS31">
        <v>0</v>
      </c>
      <c r="BT31" t="s">
        <v>14</v>
      </c>
      <c r="BU31" t="s">
        <v>14</v>
      </c>
      <c r="BV31" t="s">
        <v>14</v>
      </c>
      <c r="BW31" t="s">
        <v>14</v>
      </c>
    </row>
    <row r="32" spans="1:75" x14ac:dyDescent="0.3">
      <c r="A32">
        <v>20</v>
      </c>
      <c r="B32" t="s">
        <v>356</v>
      </c>
      <c r="C32" s="2">
        <v>45471.415416666663</v>
      </c>
      <c r="D32" t="s">
        <v>351</v>
      </c>
      <c r="E32" t="s">
        <v>13</v>
      </c>
      <c r="F32">
        <v>0</v>
      </c>
      <c r="G32">
        <v>6.0430000000000001</v>
      </c>
      <c r="H32" s="3">
        <v>2083</v>
      </c>
      <c r="I32">
        <v>0</v>
      </c>
      <c r="J32" t="s">
        <v>14</v>
      </c>
      <c r="K32" t="s">
        <v>14</v>
      </c>
      <c r="L32" t="s">
        <v>14</v>
      </c>
      <c r="M32" t="s">
        <v>14</v>
      </c>
      <c r="O32">
        <v>20</v>
      </c>
      <c r="P32" t="s">
        <v>356</v>
      </c>
      <c r="Q32" s="2">
        <v>45471.415416666663</v>
      </c>
      <c r="R32" t="s">
        <v>351</v>
      </c>
      <c r="S32" t="s">
        <v>13</v>
      </c>
      <c r="T32">
        <v>0</v>
      </c>
      <c r="U32" t="s">
        <v>14</v>
      </c>
      <c r="V32" s="3" t="s">
        <v>14</v>
      </c>
      <c r="W32" t="s">
        <v>14</v>
      </c>
      <c r="X32" t="s">
        <v>14</v>
      </c>
      <c r="Y32" t="s">
        <v>14</v>
      </c>
      <c r="Z32" t="s">
        <v>14</v>
      </c>
      <c r="AA32" t="s">
        <v>14</v>
      </c>
      <c r="AC32">
        <v>20</v>
      </c>
      <c r="AD32" t="s">
        <v>356</v>
      </c>
      <c r="AE32" s="2">
        <v>45471.415416666663</v>
      </c>
      <c r="AF32" t="s">
        <v>351</v>
      </c>
      <c r="AG32" t="s">
        <v>13</v>
      </c>
      <c r="AH32">
        <v>0</v>
      </c>
      <c r="AI32">
        <v>12.23</v>
      </c>
      <c r="AJ32" s="3">
        <v>3663</v>
      </c>
      <c r="AK32">
        <v>0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S32">
        <v>20</v>
      </c>
      <c r="AT32" s="19">
        <f>IF(H32&lt;10000,((H32^2*0.00000005714)+(H32*0.002453)+(-3.811)),(IF(H32&lt;200000,((H32^2*-0.0000000002888)+(H32*0.002899)+(-4.321)),(IF(H32&lt;8000000,((H32^2*-0.0000000000062)+(H32*0.002143)+(157)),((V32^2*-0.000000031)+(V32*0.2771)+(-709.5)))))))</f>
        <v>1.5465231174599996</v>
      </c>
      <c r="AU32" s="20">
        <f>IF(AJ32&lt;45000,((-0.0000000598*AJ32^2)+(0.205*AJ32)+(34.1)),((-0.00000002403*AJ32^2)+(0.2063*AJ32)+(-550.7)))</f>
        <v>784.21262937380004</v>
      </c>
      <c r="AW32" s="13">
        <f>IF(H32&lt;10000,((-0.00000005795*H32^2)+(0.003823*H32)+(-6.715)),(IF(H32&lt;700000,((-0.0000000001209*H32^2)+(0.002635*H32)+(-0.4111)), ((-0.00000002007*V32^2)+(0.2564*V32)+(286.1)))))</f>
        <v>0.99687038245000004</v>
      </c>
      <c r="AX32" s="14">
        <f>(-0.00000001626*AJ32^2)+(0.1912*AJ32)+(-3.858)</f>
        <v>696.28943032806012</v>
      </c>
      <c r="AZ32" s="6">
        <f>IF(H32&lt;10000,((0.0000001453*H32^2)+(0.0008349*H32)+(-1.805)),(IF(H32&lt;700000,((-0.00000000008054*H32^2)+(0.002348*H32)+(-2.47)), ((-0.00000001938*V32^2)+(0.2471*V32)+(226.8)))))</f>
        <v>0.56453727170000012</v>
      </c>
      <c r="BA32" s="7">
        <f>(-0.00000002552*AJ32^2)+(0.2067*AJ32)+(-103.7)</f>
        <v>653.09968363912003</v>
      </c>
      <c r="BC32" s="11">
        <f>IF(H32&lt;10000,((H32^2*0.00000054)+(H32*-0.004765)+(12.72)),(IF(H32&lt;200000,((H32^2*-0.000000001577)+(H32*0.003043)+(-10.42)),(IF(H32&lt;8000000,((H32^2*-0.0000000000186)+(H32*0.00194)+(154.1)),((V32^2*-0.00000002)+(V32*0.2565)+(-1032)))))))</f>
        <v>5.1375050600000005</v>
      </c>
      <c r="BD32" s="12">
        <f>IF(AJ32&lt;45000,((-0.0000004561*AJ32^2)+(0.244*AJ32)+(-21.72)),((-0.0000000409*AJ32^2)+(0.2477*AJ32)+(-1777)))</f>
        <v>865.93224677909996</v>
      </c>
      <c r="BF32" s="19">
        <f>IF(H32&lt;10000,((H32^2*0.00000005714)+(H32*0.002453)+(-3.811)),(IF(H32&lt;200000,((H32^2*-0.0000000002888)+(H32*0.002899)+(-4.321)),(IF(H32&lt;8000000,((H32^2*-0.0000000000062)+(H32*0.002143)+(157)),((V32^2*-0.000000031)+(V32*0.2771)+(-709.5)))))))</f>
        <v>1.5465231174599996</v>
      </c>
      <c r="BG32" s="19"/>
      <c r="BH32" s="20">
        <f>IF(AJ32&lt;45000,((-0.0000000598*AJ32^2)+(0.205*AJ32)+(34.1)),((-0.00000002403*AJ32^2)+(0.2063*AJ32)+(-550.7)))</f>
        <v>784.21262937380004</v>
      </c>
      <c r="BI32" s="20"/>
      <c r="BK32">
        <v>20</v>
      </c>
      <c r="BL32" t="s">
        <v>356</v>
      </c>
      <c r="BM32" s="2">
        <v>45471.415416666663</v>
      </c>
      <c r="BN32" t="s">
        <v>351</v>
      </c>
      <c r="BO32" t="s">
        <v>13</v>
      </c>
      <c r="BP32">
        <v>0</v>
      </c>
      <c r="BQ32">
        <v>2.6930000000000001</v>
      </c>
      <c r="BR32" s="3">
        <v>5544006</v>
      </c>
      <c r="BS32">
        <v>0</v>
      </c>
      <c r="BT32" t="s">
        <v>14</v>
      </c>
      <c r="BU32" t="s">
        <v>14</v>
      </c>
      <c r="BV32" t="s">
        <v>14</v>
      </c>
      <c r="BW32" t="s">
        <v>14</v>
      </c>
    </row>
    <row r="33" spans="1:75" x14ac:dyDescent="0.3">
      <c r="A33">
        <v>26</v>
      </c>
      <c r="B33" t="s">
        <v>366</v>
      </c>
      <c r="C33" s="2">
        <v>45471.287997685184</v>
      </c>
      <c r="D33" t="s">
        <v>351</v>
      </c>
      <c r="E33" t="s">
        <v>13</v>
      </c>
      <c r="F33">
        <v>0</v>
      </c>
      <c r="G33">
        <v>6.0549999999999997</v>
      </c>
      <c r="H33" s="3">
        <v>1987</v>
      </c>
      <c r="I33">
        <v>0</v>
      </c>
      <c r="J33" t="s">
        <v>14</v>
      </c>
      <c r="K33" t="s">
        <v>14</v>
      </c>
      <c r="L33" t="s">
        <v>14</v>
      </c>
      <c r="M33" t="s">
        <v>14</v>
      </c>
      <c r="O33">
        <v>26</v>
      </c>
      <c r="P33" t="s">
        <v>366</v>
      </c>
      <c r="Q33" s="2">
        <v>45471.287997685184</v>
      </c>
      <c r="R33" t="s">
        <v>351</v>
      </c>
      <c r="S33" t="s">
        <v>13</v>
      </c>
      <c r="T33">
        <v>0</v>
      </c>
      <c r="U33" t="s">
        <v>14</v>
      </c>
      <c r="V33" s="3" t="s">
        <v>14</v>
      </c>
      <c r="W33" t="s">
        <v>14</v>
      </c>
      <c r="X33" t="s">
        <v>14</v>
      </c>
      <c r="Y33" t="s">
        <v>14</v>
      </c>
      <c r="Z33" t="s">
        <v>14</v>
      </c>
      <c r="AA33" t="s">
        <v>14</v>
      </c>
      <c r="AC33">
        <v>26</v>
      </c>
      <c r="AD33" t="s">
        <v>366</v>
      </c>
      <c r="AE33" s="2">
        <v>45471.287997685184</v>
      </c>
      <c r="AF33" t="s">
        <v>351</v>
      </c>
      <c r="AG33" t="s">
        <v>13</v>
      </c>
      <c r="AH33">
        <v>0</v>
      </c>
      <c r="AI33">
        <v>12.217000000000001</v>
      </c>
      <c r="AJ33" s="3">
        <v>3259</v>
      </c>
      <c r="AK33">
        <v>0</v>
      </c>
      <c r="AL33" t="s">
        <v>14</v>
      </c>
      <c r="AM33" t="s">
        <v>14</v>
      </c>
      <c r="AN33" t="s">
        <v>14</v>
      </c>
      <c r="AO33" t="s">
        <v>14</v>
      </c>
      <c r="AQ33">
        <v>1</v>
      </c>
      <c r="AS33">
        <v>26</v>
      </c>
      <c r="AT33" s="19">
        <f>IF(H33&lt;10000,((H33^2*0.00000005714)+(H33*0.002453)+(-3.811)),(IF(H33&lt;200000,((H33^2*-0.0000000002888)+(H33*0.002899)+(-4.321)),(IF(H33&lt;8000000,((H33^2*-0.0000000000062)+(H33*0.002143)+(157)),((V33^2*-0.000000031)+(V33*0.2771)+(-709.5)))))))</f>
        <v>1.28870937666</v>
      </c>
      <c r="AU33" s="20">
        <f>IF(AJ33&lt;45000,((-0.0000000598*AJ33^2)+(0.205*AJ33)+(34.1)),((-0.00000002403*AJ33^2)+(0.2063*AJ33)+(-550.7)))</f>
        <v>701.55985935619992</v>
      </c>
      <c r="AW33" s="13">
        <f>IF(H33&lt;10000,((-0.00000005795*H33^2)+(0.003823*H33)+(-6.715)),(IF(H33&lt;700000,((-0.0000000001209*H33^2)+(0.002635*H33)+(-0.4111)), ((-0.00000002007*V33^2)+(0.2564*V33)+(286.1)))))</f>
        <v>0.65250460645000086</v>
      </c>
      <c r="AX33" s="14">
        <f>(-0.00000001626*AJ33^2)+(0.1912*AJ33)+(-3.858)</f>
        <v>619.09010122294012</v>
      </c>
      <c r="AZ33" s="6">
        <f>IF(H33&lt;10000,((0.0000001453*H33^2)+(0.0008349*H33)+(-1.805)),(IF(H33&lt;700000,((-0.00000000008054*H33^2)+(0.002348*H33)+(-2.47)), ((-0.00000001938*V33^2)+(0.2471*V33)+(226.8)))))</f>
        <v>0.42761525569999992</v>
      </c>
      <c r="BA33" s="7">
        <f>(-0.00000002552*AJ33^2)+(0.2067*AJ33)+(-103.7)</f>
        <v>569.66425001287996</v>
      </c>
      <c r="BC33" s="11">
        <f>IF(H33&lt;10000,((H33^2*0.00000054)+(H33*-0.004765)+(12.72)),(IF(H33&lt;200000,((H33^2*-0.000000001577)+(H33*0.003043)+(-10.42)),(IF(H33&lt;8000000,((H33^2*-0.0000000000186)+(H33*0.00194)+(154.1)),((V33^2*-0.00000002)+(V33*0.2565)+(-1032)))))))</f>
        <v>5.3839562600000015</v>
      </c>
      <c r="BD33" s="12">
        <f>IF(AJ33&lt;45000,((-0.0000004561*AJ33^2)+(0.244*AJ33)+(-21.72)),((-0.0000000409*AJ33^2)+(0.2477*AJ33)+(-1777)))</f>
        <v>768.63172495590004</v>
      </c>
      <c r="BF33" s="19">
        <f>IF(H33&lt;10000,((H33^2*0.00000005714)+(H33*0.002453)+(-3.811)),(IF(H33&lt;200000,((H33^2*-0.0000000002888)+(H33*0.002899)+(-4.321)),(IF(H33&lt;8000000,((H33^2*-0.0000000000062)+(H33*0.002143)+(157)),((V33^2*-0.000000031)+(V33*0.2771)+(-709.5)))))))</f>
        <v>1.28870937666</v>
      </c>
      <c r="BG33" s="19"/>
      <c r="BH33" s="20">
        <f>IF(AJ33&lt;45000,((-0.0000000598*AJ33^2)+(0.205*AJ33)+(34.1)),((-0.00000002403*AJ33^2)+(0.2063*AJ33)+(-550.7)))</f>
        <v>701.55985935619992</v>
      </c>
      <c r="BI33" s="20"/>
      <c r="BK33">
        <v>26</v>
      </c>
      <c r="BL33" t="s">
        <v>366</v>
      </c>
      <c r="BM33" s="2">
        <v>45471.287997685184</v>
      </c>
      <c r="BN33" t="s">
        <v>351</v>
      </c>
      <c r="BO33" t="s">
        <v>13</v>
      </c>
      <c r="BP33">
        <v>0</v>
      </c>
      <c r="BQ33">
        <v>2.6930000000000001</v>
      </c>
      <c r="BR33" s="3">
        <v>5558395</v>
      </c>
      <c r="BS33">
        <v>0</v>
      </c>
      <c r="BT33" t="s">
        <v>14</v>
      </c>
      <c r="BU33" t="s">
        <v>14</v>
      </c>
      <c r="BV33" t="s">
        <v>14</v>
      </c>
      <c r="BW33" t="s">
        <v>14</v>
      </c>
    </row>
    <row r="34" spans="1:75" x14ac:dyDescent="0.3">
      <c r="A34">
        <v>4</v>
      </c>
      <c r="B34" t="s">
        <v>326</v>
      </c>
      <c r="C34" s="2">
        <v>45471.755347222221</v>
      </c>
      <c r="D34" t="s">
        <v>327</v>
      </c>
      <c r="E34" t="s">
        <v>13</v>
      </c>
      <c r="F34">
        <v>0</v>
      </c>
      <c r="G34">
        <v>6.0339999999999998</v>
      </c>
      <c r="H34" s="3">
        <v>1934</v>
      </c>
      <c r="I34">
        <v>0</v>
      </c>
      <c r="J34" t="s">
        <v>14</v>
      </c>
      <c r="K34" t="s">
        <v>14</v>
      </c>
      <c r="L34" t="s">
        <v>14</v>
      </c>
      <c r="M34" t="s">
        <v>14</v>
      </c>
      <c r="O34">
        <v>4</v>
      </c>
      <c r="P34" t="s">
        <v>326</v>
      </c>
      <c r="Q34" s="2">
        <v>45471.755347222221</v>
      </c>
      <c r="R34" t="s">
        <v>327</v>
      </c>
      <c r="S34" t="s">
        <v>13</v>
      </c>
      <c r="T34">
        <v>0</v>
      </c>
      <c r="U34" t="s">
        <v>14</v>
      </c>
      <c r="V34" s="3" t="s">
        <v>14</v>
      </c>
      <c r="W34" t="s">
        <v>14</v>
      </c>
      <c r="X34" t="s">
        <v>14</v>
      </c>
      <c r="Y34" t="s">
        <v>14</v>
      </c>
      <c r="Z34" t="s">
        <v>14</v>
      </c>
      <c r="AA34" t="s">
        <v>14</v>
      </c>
      <c r="AC34">
        <v>4</v>
      </c>
      <c r="AD34" t="s">
        <v>326</v>
      </c>
      <c r="AE34" s="2">
        <v>45471.755347222221</v>
      </c>
      <c r="AF34" t="s">
        <v>327</v>
      </c>
      <c r="AG34" t="s">
        <v>13</v>
      </c>
      <c r="AH34">
        <v>0</v>
      </c>
      <c r="AI34">
        <v>12.202</v>
      </c>
      <c r="AJ34" s="3">
        <v>8681</v>
      </c>
      <c r="AK34">
        <v>0</v>
      </c>
      <c r="AL34" t="s">
        <v>14</v>
      </c>
      <c r="AM34" t="s">
        <v>14</v>
      </c>
      <c r="AN34" t="s">
        <v>14</v>
      </c>
      <c r="AO34" t="s">
        <v>14</v>
      </c>
      <c r="AQ34">
        <v>1</v>
      </c>
      <c r="AS34">
        <v>4</v>
      </c>
      <c r="AT34" s="19">
        <f>IF(H34&lt;10000,((H34^2*0.00000005714)+(H34*0.002453)+(-3.811)),(IF(H34&lt;200000,((H34^2*-0.0000000002888)+(H34*0.002899)+(-4.321)),(IF(H34&lt;8000000,((H34^2*-0.0000000000062)+(H34*0.002143)+(157)),((V34^2*-0.000000031)+(V34*0.2771)+(-709.5)))))))</f>
        <v>1.1468259418399995</v>
      </c>
      <c r="AU34" s="20">
        <f>IF(AJ34&lt;45000,((-0.0000000598*AJ34^2)+(0.205*AJ34)+(34.1)),((-0.00000002403*AJ34^2)+(0.2063*AJ34)+(-550.7)))</f>
        <v>1809.1984862921997</v>
      </c>
      <c r="AW34" s="13">
        <f>IF(H34&lt;10000,((-0.00000005795*H34^2)+(0.003823*H34)+(-6.715)),(IF(H34&lt;700000,((-0.0000000001209*H34^2)+(0.002635*H34)+(-0.4111)), ((-0.00000002007*V34^2)+(0.2564*V34)+(286.1)))))</f>
        <v>0.46192836979999985</v>
      </c>
      <c r="AX34" s="14">
        <f>(-0.00000001626*AJ34^2)+(0.1912*AJ34)+(-3.858)</f>
        <v>1654.7238502861401</v>
      </c>
      <c r="AZ34" s="6">
        <f>IF(H34&lt;10000,((0.0000001453*H34^2)+(0.0008349*H34)+(-1.805)),(IF(H34&lt;700000,((-0.00000000008054*H34^2)+(0.002348*H34)+(-2.47)), ((-0.00000001938*V34^2)+(0.2471*V34)+(226.8)))))</f>
        <v>0.35317032680000016</v>
      </c>
      <c r="BA34" s="7">
        <f>(-0.00000002552*AJ34^2)+(0.2067*AJ34)+(-103.7)</f>
        <v>1688.7395188992798</v>
      </c>
      <c r="BC34" s="11">
        <f>IF(H34&lt;10000,((H34^2*0.00000054)+(H34*-0.004765)+(12.72)),(IF(H34&lt;200000,((H34^2*-0.000000001577)+(H34*0.003043)+(-10.42)),(IF(H34&lt;8000000,((H34^2*-0.0000000000186)+(H34*0.00194)+(154.1)),((V34^2*-0.00000002)+(V34*0.2565)+(-1032)))))))</f>
        <v>5.5242822400000007</v>
      </c>
      <c r="BD34" s="12">
        <f>IF(AJ34&lt;45000,((-0.0000004561*AJ34^2)+(0.244*AJ34)+(-21.72)),((-0.0000000409*AJ34^2)+(0.2477*AJ34)+(-1777)))</f>
        <v>2062.0724130078997</v>
      </c>
      <c r="BF34" s="19">
        <f>IF(H34&lt;10000,((H34^2*0.00000005714)+(H34*0.002453)+(-3.811)),(IF(H34&lt;200000,((H34^2*-0.0000000002888)+(H34*0.002899)+(-4.321)),(IF(H34&lt;8000000,((H34^2*-0.0000000000062)+(H34*0.002143)+(157)),((V34^2*-0.000000031)+(V34*0.2771)+(-709.5)))))))</f>
        <v>1.1468259418399995</v>
      </c>
      <c r="BG34" s="19"/>
      <c r="BH34" s="20">
        <f>IF(AJ34&lt;45000,((-0.0000000598*AJ34^2)+(0.205*AJ34)+(34.1)),((-0.00000002403*AJ34^2)+(0.2063*AJ34)+(-550.7)))</f>
        <v>1809.1984862921997</v>
      </c>
      <c r="BI34" s="20"/>
      <c r="BJ34" s="9"/>
      <c r="BK34">
        <v>4</v>
      </c>
      <c r="BL34" t="s">
        <v>326</v>
      </c>
      <c r="BM34" s="2">
        <v>45471.755347222221</v>
      </c>
      <c r="BN34" t="s">
        <v>327</v>
      </c>
      <c r="BO34" t="s">
        <v>13</v>
      </c>
      <c r="BP34">
        <v>0</v>
      </c>
      <c r="BQ34">
        <v>2.702</v>
      </c>
      <c r="BR34" s="3">
        <v>5191798</v>
      </c>
      <c r="BS34">
        <v>0</v>
      </c>
      <c r="BT34" t="s">
        <v>14</v>
      </c>
      <c r="BU34" t="s">
        <v>14</v>
      </c>
      <c r="BV34" t="s">
        <v>14</v>
      </c>
      <c r="BW34" t="s">
        <v>14</v>
      </c>
    </row>
    <row r="35" spans="1:75" x14ac:dyDescent="0.3">
      <c r="A35">
        <v>52</v>
      </c>
      <c r="B35" t="s">
        <v>318</v>
      </c>
      <c r="C35" s="2">
        <v>45470.735752314817</v>
      </c>
      <c r="D35" t="s">
        <v>319</v>
      </c>
      <c r="E35" t="s">
        <v>13</v>
      </c>
      <c r="F35">
        <v>0</v>
      </c>
      <c r="G35">
        <v>5.9969999999999999</v>
      </c>
      <c r="H35" s="3">
        <v>1282884</v>
      </c>
      <c r="I35">
        <v>0</v>
      </c>
      <c r="J35" t="s">
        <v>14</v>
      </c>
      <c r="K35" t="s">
        <v>14</v>
      </c>
      <c r="L35" t="s">
        <v>14</v>
      </c>
      <c r="M35" t="s">
        <v>14</v>
      </c>
      <c r="O35">
        <v>52</v>
      </c>
      <c r="P35" t="s">
        <v>318</v>
      </c>
      <c r="Q35" s="2">
        <v>45470.735752314817</v>
      </c>
      <c r="R35" t="s">
        <v>319</v>
      </c>
      <c r="S35" t="s">
        <v>13</v>
      </c>
      <c r="T35">
        <v>0</v>
      </c>
      <c r="U35">
        <v>5.9509999999999996</v>
      </c>
      <c r="V35" s="3">
        <v>9804</v>
      </c>
      <c r="W35">
        <v>0</v>
      </c>
      <c r="X35" t="s">
        <v>14</v>
      </c>
      <c r="Y35" t="s">
        <v>14</v>
      </c>
      <c r="Z35" t="s">
        <v>14</v>
      </c>
      <c r="AA35" t="s">
        <v>14</v>
      </c>
      <c r="AC35">
        <v>52</v>
      </c>
      <c r="AD35" t="s">
        <v>318</v>
      </c>
      <c r="AE35" s="2">
        <v>45470.735752314817</v>
      </c>
      <c r="AF35" t="s">
        <v>319</v>
      </c>
      <c r="AG35" t="s">
        <v>13</v>
      </c>
      <c r="AH35">
        <v>0</v>
      </c>
      <c r="AI35">
        <v>12.2</v>
      </c>
      <c r="AJ35" s="3">
        <v>9327</v>
      </c>
      <c r="AK35">
        <v>0</v>
      </c>
      <c r="AL35" t="s">
        <v>14</v>
      </c>
      <c r="AM35" t="s">
        <v>14</v>
      </c>
      <c r="AN35" t="s">
        <v>14</v>
      </c>
      <c r="AO35" t="s">
        <v>14</v>
      </c>
      <c r="BF35" s="19">
        <f>IF(H35&lt;10000,((H35^2*0.00000005714)+(H35*0.002453)+(-3.811)),(IF(H35&lt;200000,((H35^2*-0.0000000002888)+(H35*0.002899)+(-4.321)),(IF(H35&lt;8000000,((H35^2*-0.0000000000062)+(H35*0.002143)+(157)),((V35^2*-0.000000031)+(V35*0.2771)+(-709.5)))))))</f>
        <v>2896.0165055837729</v>
      </c>
      <c r="BG35" s="19"/>
      <c r="BH35" s="20">
        <f>IF(AJ35&lt;45000,((-0.0000000598*AJ35^2)+(0.205*AJ35)+(34.1)),((-0.00000002403*AJ35^2)+(0.2063*AJ35)+(-550.7)))</f>
        <v>1940.9328228457998</v>
      </c>
      <c r="BI35" s="20"/>
      <c r="BK35">
        <v>52</v>
      </c>
      <c r="BL35" t="s">
        <v>318</v>
      </c>
      <c r="BM35" s="2">
        <v>45470.735752314817</v>
      </c>
      <c r="BN35" t="s">
        <v>319</v>
      </c>
      <c r="BO35" t="s">
        <v>13</v>
      </c>
      <c r="BP35">
        <v>0</v>
      </c>
      <c r="BQ35">
        <v>2.6920000000000002</v>
      </c>
      <c r="BR35" s="3">
        <v>5577280</v>
      </c>
      <c r="BS35">
        <v>0</v>
      </c>
      <c r="BT35" t="s">
        <v>14</v>
      </c>
      <c r="BU35" t="s">
        <v>14</v>
      </c>
      <c r="BV35" t="s">
        <v>14</v>
      </c>
      <c r="BW35" t="s">
        <v>14</v>
      </c>
    </row>
    <row r="36" spans="1:75" s="22" customFormat="1" x14ac:dyDescent="0.3">
      <c r="A36" s="22">
        <v>12</v>
      </c>
      <c r="B36" s="22" t="s">
        <v>342</v>
      </c>
      <c r="C36" s="23">
        <v>45471.585381944446</v>
      </c>
      <c r="D36" s="22" t="s">
        <v>343</v>
      </c>
      <c r="E36" s="22" t="s">
        <v>13</v>
      </c>
      <c r="F36" s="22">
        <v>0</v>
      </c>
      <c r="G36" s="22">
        <v>6.0220000000000002</v>
      </c>
      <c r="H36" s="24">
        <v>6644</v>
      </c>
      <c r="I36" s="22">
        <v>0</v>
      </c>
      <c r="J36" s="22" t="s">
        <v>14</v>
      </c>
      <c r="K36" s="22" t="s">
        <v>14</v>
      </c>
      <c r="L36" s="22" t="s">
        <v>14</v>
      </c>
      <c r="M36" s="22" t="s">
        <v>14</v>
      </c>
      <c r="O36" s="22">
        <v>12</v>
      </c>
      <c r="P36" s="22" t="s">
        <v>342</v>
      </c>
      <c r="Q36" s="23">
        <v>45471.585381944446</v>
      </c>
      <c r="R36" s="22" t="s">
        <v>343</v>
      </c>
      <c r="S36" s="22" t="s">
        <v>13</v>
      </c>
      <c r="T36" s="22">
        <v>0</v>
      </c>
      <c r="U36" s="22" t="s">
        <v>14</v>
      </c>
      <c r="V36" s="24" t="s">
        <v>14</v>
      </c>
      <c r="W36" s="22" t="s">
        <v>14</v>
      </c>
      <c r="X36" s="22" t="s">
        <v>14</v>
      </c>
      <c r="Y36" s="22" t="s">
        <v>14</v>
      </c>
      <c r="Z36" s="22" t="s">
        <v>14</v>
      </c>
      <c r="AA36" s="22" t="s">
        <v>14</v>
      </c>
      <c r="AC36" s="22">
        <v>12</v>
      </c>
      <c r="AD36" s="22" t="s">
        <v>342</v>
      </c>
      <c r="AE36" s="23">
        <v>45471.585381944446</v>
      </c>
      <c r="AF36" s="22" t="s">
        <v>343</v>
      </c>
      <c r="AG36" s="22" t="s">
        <v>13</v>
      </c>
      <c r="AH36" s="22">
        <v>0</v>
      </c>
      <c r="AI36" s="22">
        <v>12.183999999999999</v>
      </c>
      <c r="AJ36" s="24">
        <v>7142</v>
      </c>
      <c r="AK36" s="22">
        <v>0</v>
      </c>
      <c r="AL36" s="22" t="s">
        <v>14</v>
      </c>
      <c r="AM36" s="22" t="s">
        <v>14</v>
      </c>
      <c r="AN36" s="22" t="s">
        <v>14</v>
      </c>
      <c r="AO36" s="22" t="s">
        <v>14</v>
      </c>
      <c r="AQ36" s="22">
        <v>1</v>
      </c>
      <c r="AS36" s="22">
        <v>12</v>
      </c>
      <c r="AT36" s="25">
        <f>IF(H36&lt;10000,((H36^2*0.00000005714)+(H36*0.002453)+(-3.811)),(IF(H36&lt;200000,((H36^2*-0.0000000002888)+(H36*0.002899)+(-4.321)),(IF(H36&lt;8000000,((H36^2*-0.0000000000062)+(H36*0.002143)+(157)),((V36^2*-0.000000031)+(V36*0.2771)+(-709.5)))))))</f>
        <v>15.009047935040002</v>
      </c>
      <c r="AU36" s="24">
        <f>IF(AJ36&lt;45000,((-0.0000000598*AJ36^2)+(0.205*AJ36)+(34.1)),((-0.00000002403*AJ36^2)+(0.2063*AJ36)+(-550.7)))</f>
        <v>1495.1597117927997</v>
      </c>
      <c r="AW36" s="25">
        <f>IF(H36&lt;10000,((-0.00000005795*H36^2)+(0.003823*H36)+(-6.715)),(IF(H36&lt;700000,((-0.0000000001209*H36^2)+(0.002635*H36)+(-0.4111)), ((-0.00000002007*V36^2)+(0.2564*V36)+(286.1)))))</f>
        <v>16.126940448799999</v>
      </c>
      <c r="AX36" s="26">
        <f>(-0.00000001626*AJ36^2)+(0.1912*AJ36)+(-3.858)</f>
        <v>1360.8630072533601</v>
      </c>
      <c r="AZ36" s="25">
        <f>IF(H36&lt;10000,((0.0000001453*H36^2)+(0.0008349*H36)+(-1.805)),(IF(H36&lt;700000,((-0.00000000008054*H36^2)+(0.002348*H36)+(-2.47)), ((-0.00000001938*V36^2)+(0.2471*V36)+(226.8)))))</f>
        <v>10.156015140800001</v>
      </c>
      <c r="BA36" s="26">
        <f>(-0.00000002552*AJ36^2)+(0.2067*AJ36)+(-103.7)</f>
        <v>1371.2496716547198</v>
      </c>
      <c r="BC36" s="25">
        <f>IF(H36&lt;10000,((H36^2*0.00000054)+(H36*-0.004765)+(12.72)),(IF(H36&lt;200000,((H36^2*-0.000000001577)+(H36*0.003043)+(-10.42)),(IF(H36&lt;8000000,((H36^2*-0.0000000000186)+(H36*0.00194)+(154.1)),((V36^2*-0.00000002)+(V36*0.2565)+(-1032)))))))</f>
        <v>4.8984174400000011</v>
      </c>
      <c r="BD36" s="24">
        <f>IF(AJ36&lt;45000,((-0.0000004561*AJ36^2)+(0.244*AJ36)+(-21.72)),((-0.0000000409*AJ36^2)+(0.2477*AJ36)+(-1777)))</f>
        <v>1697.6631763995999</v>
      </c>
      <c r="BF36" s="25">
        <f>IF(H36&lt;10000,((H36^2*0.00000005714)+(H36*0.002453)+(-3.811)),(IF(H36&lt;200000,((H36^2*-0.0000000002888)+(H36*0.002899)+(-4.321)),(IF(H36&lt;8000000,((H36^2*-0.0000000000062)+(H36*0.002143)+(157)),((V36^2*-0.000000031)+(V36*0.2771)+(-709.5)))))))</f>
        <v>15.009047935040002</v>
      </c>
      <c r="BG36" s="25">
        <f>BF36-AVERAGE(BF10:BF12)</f>
        <v>14.008976736153334</v>
      </c>
      <c r="BH36" s="24">
        <f>IF(AJ36&lt;45000,((-0.0000000598*AJ36^2)+(0.205*AJ36)+(34.1)),((-0.00000002403*AJ36^2)+(0.2063*AJ36)+(-550.7)))</f>
        <v>1495.1597117927997</v>
      </c>
      <c r="BI36" s="25">
        <f>BH36-AVERAGE(BH10:BH12)</f>
        <v>877.75937669346638</v>
      </c>
      <c r="BK36" s="22">
        <v>12</v>
      </c>
      <c r="BL36" s="22" t="s">
        <v>342</v>
      </c>
      <c r="BM36" s="23">
        <v>45471.585381944446</v>
      </c>
      <c r="BN36" s="22" t="s">
        <v>343</v>
      </c>
      <c r="BO36" s="22" t="s">
        <v>13</v>
      </c>
      <c r="BP36" s="22">
        <v>0</v>
      </c>
      <c r="BQ36" s="22">
        <v>2.714</v>
      </c>
      <c r="BR36" s="24">
        <v>5156167</v>
      </c>
      <c r="BS36" s="22">
        <v>0</v>
      </c>
      <c r="BT36" s="22" t="s">
        <v>14</v>
      </c>
      <c r="BU36" s="22" t="s">
        <v>14</v>
      </c>
      <c r="BV36" s="22" t="s">
        <v>14</v>
      </c>
      <c r="BW36" s="22" t="s">
        <v>14</v>
      </c>
    </row>
    <row r="37" spans="1:75" s="22" customFormat="1" x14ac:dyDescent="0.3">
      <c r="A37" s="22">
        <v>25</v>
      </c>
      <c r="B37" s="22" t="s">
        <v>364</v>
      </c>
      <c r="C37" s="23">
        <v>45471.309224537035</v>
      </c>
      <c r="D37" s="22" t="s">
        <v>365</v>
      </c>
      <c r="E37" s="22" t="s">
        <v>13</v>
      </c>
      <c r="F37" s="22">
        <v>0</v>
      </c>
      <c r="G37" s="22">
        <v>6.0170000000000003</v>
      </c>
      <c r="H37" s="24">
        <v>6700</v>
      </c>
      <c r="I37" s="22">
        <v>0</v>
      </c>
      <c r="J37" s="22" t="s">
        <v>14</v>
      </c>
      <c r="K37" s="22" t="s">
        <v>14</v>
      </c>
      <c r="L37" s="22" t="s">
        <v>14</v>
      </c>
      <c r="M37" s="22" t="s">
        <v>14</v>
      </c>
      <c r="O37" s="22">
        <v>25</v>
      </c>
      <c r="P37" s="22" t="s">
        <v>364</v>
      </c>
      <c r="Q37" s="23">
        <v>45471.309224537035</v>
      </c>
      <c r="R37" s="22" t="s">
        <v>365</v>
      </c>
      <c r="S37" s="22" t="s">
        <v>13</v>
      </c>
      <c r="T37" s="22">
        <v>0</v>
      </c>
      <c r="U37" s="22" t="s">
        <v>14</v>
      </c>
      <c r="V37" s="24" t="s">
        <v>14</v>
      </c>
      <c r="W37" s="22" t="s">
        <v>14</v>
      </c>
      <c r="X37" s="22" t="s">
        <v>14</v>
      </c>
      <c r="Y37" s="22" t="s">
        <v>14</v>
      </c>
      <c r="Z37" s="22" t="s">
        <v>14</v>
      </c>
      <c r="AA37" s="22" t="s">
        <v>14</v>
      </c>
      <c r="AC37" s="22">
        <v>25</v>
      </c>
      <c r="AD37" s="22" t="s">
        <v>364</v>
      </c>
      <c r="AE37" s="23">
        <v>45471.309224537035</v>
      </c>
      <c r="AF37" s="22" t="s">
        <v>365</v>
      </c>
      <c r="AG37" s="22" t="s">
        <v>13</v>
      </c>
      <c r="AH37" s="22">
        <v>0</v>
      </c>
      <c r="AI37" s="22">
        <v>12.16</v>
      </c>
      <c r="AJ37" s="24">
        <v>6416</v>
      </c>
      <c r="AK37" s="22">
        <v>0</v>
      </c>
      <c r="AL37" s="22" t="s">
        <v>14</v>
      </c>
      <c r="AM37" s="22" t="s">
        <v>14</v>
      </c>
      <c r="AN37" s="22" t="s">
        <v>14</v>
      </c>
      <c r="AO37" s="22" t="s">
        <v>14</v>
      </c>
      <c r="AQ37" s="22">
        <v>1</v>
      </c>
      <c r="AS37" s="22">
        <v>25</v>
      </c>
      <c r="AT37" s="25">
        <f>IF(H37&lt;10000,((H37^2*0.00000005714)+(H37*0.002453)+(-3.811)),(IF(H37&lt;200000,((H37^2*-0.0000000002888)+(H37*0.002899)+(-4.321)),(IF(H37&lt;8000000,((H37^2*-0.0000000000062)+(H37*0.002143)+(157)),((V37^2*-0.000000031)+(V37*0.2771)+(-709.5)))))))</f>
        <v>15.1891146</v>
      </c>
      <c r="AU37" s="24">
        <f>IF(AJ37&lt;45000,((-0.0000000598*AJ37^2)+(0.205*AJ37)+(34.1)),((-0.00000002403*AJ37^2)+(0.2063*AJ37)+(-550.7)))</f>
        <v>1346.9183296511999</v>
      </c>
      <c r="AW37" s="25">
        <f>IF(H37&lt;10000,((-0.00000005795*H37^2)+(0.003823*H37)+(-6.715)),(IF(H37&lt;700000,((-0.0000000001209*H37^2)+(0.002635*H37)+(-0.4111)), ((-0.00000002007*V37^2)+(0.2564*V37)+(286.1)))))</f>
        <v>16.297724500000001</v>
      </c>
      <c r="AX37" s="26">
        <f>(-0.00000001626*AJ37^2)+(0.1912*AJ37)+(-3.858)</f>
        <v>1222.2118561894401</v>
      </c>
      <c r="AZ37" s="25">
        <f>IF(H37&lt;10000,((0.0000001453*H37^2)+(0.0008349*H37)+(-1.805)),(IF(H37&lt;700000,((-0.00000000008054*H37^2)+(0.002348*H37)+(-2.47)), ((-0.00000001938*V37^2)+(0.2471*V37)+(226.8)))))</f>
        <v>10.311347000000001</v>
      </c>
      <c r="BA37" s="26">
        <f>(-0.00000002552*AJ37^2)+(0.2067*AJ37)+(-103.7)</f>
        <v>1221.4366677708799</v>
      </c>
      <c r="BC37" s="25">
        <f>IF(H37&lt;10000,((H37^2*0.00000054)+(H37*-0.004765)+(12.72)),(IF(H37&lt;200000,((H37^2*-0.000000001577)+(H37*0.003043)+(-10.42)),(IF(H37&lt;8000000,((H37^2*-0.0000000000186)+(H37*0.00194)+(154.1)),((V37^2*-0.00000002)+(V37*0.2565)+(-1032)))))))</f>
        <v>5.0351000000000017</v>
      </c>
      <c r="BD37" s="24">
        <f>IF(AJ37&lt;45000,((-0.0000004561*AJ37^2)+(0.244*AJ37)+(-21.72)),((-0.0000000409*AJ37^2)+(0.2477*AJ37)+(-1777)))</f>
        <v>1525.0086179583998</v>
      </c>
      <c r="BF37" s="25">
        <f>IF(H37&lt;10000,((H37^2*0.00000005714)+(H37*0.002453)+(-3.811)),(IF(H37&lt;200000,((H37^2*-0.0000000002888)+(H37*0.002899)+(-4.321)),(IF(H37&lt;8000000,((H37^2*-0.0000000000062)+(H37*0.002143)+(157)),((V37^2*-0.000000031)+(V37*0.2771)+(-709.5)))))))</f>
        <v>15.1891146</v>
      </c>
      <c r="BG37" s="25">
        <f>BF37-AVERAGE(BF10:BF12)</f>
        <v>14.189043401113333</v>
      </c>
      <c r="BH37" s="24">
        <f>IF(AJ37&lt;45000,((-0.0000000598*AJ37^2)+(0.205*AJ37)+(34.1)),((-0.00000002403*AJ37^2)+(0.2063*AJ37)+(-550.7)))</f>
        <v>1346.9183296511999</v>
      </c>
      <c r="BI37" s="25">
        <f>BH37-AVERAGE(BH10:BH12)</f>
        <v>729.51799455186654</v>
      </c>
      <c r="BK37" s="22">
        <v>25</v>
      </c>
      <c r="BL37" s="22" t="s">
        <v>364</v>
      </c>
      <c r="BM37" s="23">
        <v>45471.309224537035</v>
      </c>
      <c r="BN37" s="22" t="s">
        <v>365</v>
      </c>
      <c r="BO37" s="22" t="s">
        <v>13</v>
      </c>
      <c r="BP37" s="22">
        <v>0</v>
      </c>
      <c r="BQ37" s="22">
        <v>2.6970000000000001</v>
      </c>
      <c r="BR37" s="24">
        <v>5485074</v>
      </c>
      <c r="BS37" s="22">
        <v>0</v>
      </c>
      <c r="BT37" s="22" t="s">
        <v>14</v>
      </c>
      <c r="BU37" s="22" t="s">
        <v>14</v>
      </c>
      <c r="BV37" s="22" t="s">
        <v>14</v>
      </c>
      <c r="BW37" s="22" t="s">
        <v>14</v>
      </c>
    </row>
    <row r="38" spans="1:75" s="22" customFormat="1" x14ac:dyDescent="0.3">
      <c r="A38" s="22">
        <v>11</v>
      </c>
      <c r="B38" s="22" t="s">
        <v>340</v>
      </c>
      <c r="C38" s="23">
        <v>45471.606620370374</v>
      </c>
      <c r="D38" s="22" t="s">
        <v>341</v>
      </c>
      <c r="E38" s="22" t="s">
        <v>13</v>
      </c>
      <c r="F38" s="22">
        <v>0</v>
      </c>
      <c r="G38" s="22">
        <v>6.0140000000000002</v>
      </c>
      <c r="H38" s="24">
        <v>6992</v>
      </c>
      <c r="I38" s="22">
        <v>0</v>
      </c>
      <c r="J38" s="22" t="s">
        <v>14</v>
      </c>
      <c r="K38" s="22" t="s">
        <v>14</v>
      </c>
      <c r="L38" s="22" t="s">
        <v>14</v>
      </c>
      <c r="M38" s="22" t="s">
        <v>14</v>
      </c>
      <c r="O38" s="22">
        <v>11</v>
      </c>
      <c r="P38" s="22" t="s">
        <v>340</v>
      </c>
      <c r="Q38" s="23">
        <v>45471.606620370374</v>
      </c>
      <c r="R38" s="22" t="s">
        <v>341</v>
      </c>
      <c r="S38" s="22" t="s">
        <v>13</v>
      </c>
      <c r="T38" s="22">
        <v>0</v>
      </c>
      <c r="U38" s="22" t="s">
        <v>14</v>
      </c>
      <c r="V38" s="24" t="s">
        <v>14</v>
      </c>
      <c r="W38" s="22" t="s">
        <v>14</v>
      </c>
      <c r="X38" s="22" t="s">
        <v>14</v>
      </c>
      <c r="Y38" s="22" t="s">
        <v>14</v>
      </c>
      <c r="Z38" s="22" t="s">
        <v>14</v>
      </c>
      <c r="AA38" s="22" t="s">
        <v>14</v>
      </c>
      <c r="AC38" s="22">
        <v>11</v>
      </c>
      <c r="AD38" s="22" t="s">
        <v>340</v>
      </c>
      <c r="AE38" s="23">
        <v>45471.606620370374</v>
      </c>
      <c r="AF38" s="22" t="s">
        <v>341</v>
      </c>
      <c r="AG38" s="22" t="s">
        <v>13</v>
      </c>
      <c r="AH38" s="22">
        <v>0</v>
      </c>
      <c r="AI38" s="22">
        <v>12.169</v>
      </c>
      <c r="AJ38" s="24">
        <v>8388</v>
      </c>
      <c r="AK38" s="22">
        <v>0</v>
      </c>
      <c r="AL38" s="22" t="s">
        <v>14</v>
      </c>
      <c r="AM38" s="22" t="s">
        <v>14</v>
      </c>
      <c r="AN38" s="22" t="s">
        <v>14</v>
      </c>
      <c r="AO38" s="22" t="s">
        <v>14</v>
      </c>
      <c r="AQ38" s="22">
        <v>1</v>
      </c>
      <c r="AS38" s="22">
        <v>11</v>
      </c>
      <c r="AT38" s="25">
        <f>IF(H38&lt;10000,((H38^2*0.00000005714)+(H38*0.002453)+(-3.811)),(IF(H38&lt;200000,((H38^2*-0.0000000002888)+(H38*0.002899)+(-4.321)),(IF(H38&lt;8000000,((H38^2*-0.0000000000062)+(H38*0.002143)+(157)),((V38^2*-0.000000031)+(V38*0.2771)+(-709.5)))))))</f>
        <v>16.133839976959997</v>
      </c>
      <c r="AU38" s="24">
        <f>IF(AJ38&lt;45000,((-0.0000000598*AJ38^2)+(0.205*AJ38)+(34.1)),((-0.00000002403*AJ38^2)+(0.2063*AJ38)+(-550.7)))</f>
        <v>1749.4325590687999</v>
      </c>
      <c r="AW38" s="25">
        <f>IF(H38&lt;10000,((-0.00000005795*H38^2)+(0.003823*H38)+(-6.715)),(IF(H38&lt;700000,((-0.0000000001209*H38^2)+(0.002635*H38)+(-0.4111)), ((-0.00000002007*V38^2)+(0.2564*V38)+(286.1)))))</f>
        <v>17.182352691200002</v>
      </c>
      <c r="AX38" s="26">
        <f>(-0.00000001626*AJ38^2)+(0.1912*AJ38)+(-3.858)</f>
        <v>1598.7835700745602</v>
      </c>
      <c r="AZ38" s="25">
        <f>IF(H38&lt;10000,((0.0000001453*H38^2)+(0.0008349*H38)+(-1.805)),(IF(H38&lt;700000,((-0.00000000008054*H38^2)+(0.002348*H38)+(-2.47)), ((-0.00000001938*V38^2)+(0.2471*V38)+(226.8)))))</f>
        <v>11.1360564992</v>
      </c>
      <c r="BA38" s="26">
        <f>(-0.00000002552*AJ38^2)+(0.2067*AJ38)+(-103.7)</f>
        <v>1628.30404995712</v>
      </c>
      <c r="BC38" s="25">
        <f>IF(H38&lt;10000,((H38^2*0.00000054)+(H38*-0.004765)+(12.72)),(IF(H38&lt;200000,((H38^2*-0.000000001577)+(H38*0.003043)+(-10.42)),(IF(H38&lt;8000000,((H38^2*-0.0000000000186)+(H38*0.00194)+(154.1)),((V38^2*-0.00000002)+(V38*0.2565)+(-1032)))))))</f>
        <v>5.8026745600000051</v>
      </c>
      <c r="BD38" s="24">
        <f>IF(AJ38&lt;45000,((-0.0000004561*AJ38^2)+(0.244*AJ38)+(-21.72)),((-0.0000000409*AJ38^2)+(0.2477*AJ38)+(-1777)))</f>
        <v>1992.8614680815999</v>
      </c>
      <c r="BF38" s="25">
        <f>IF(H38&lt;10000,((H38^2*0.00000005714)+(H38*0.002453)+(-3.811)),(IF(H38&lt;200000,((H38^2*-0.0000000002888)+(H38*0.002899)+(-4.321)),(IF(H38&lt;8000000,((H38^2*-0.0000000000062)+(H38*0.002143)+(157)),((V38^2*-0.000000031)+(V38*0.2771)+(-709.5)))))))</f>
        <v>16.133839976959997</v>
      </c>
      <c r="BG38" s="25">
        <f>BF38-AVERAGE(BF10:BF12)</f>
        <v>15.13376877807333</v>
      </c>
      <c r="BH38" s="24">
        <f>IF(AJ38&lt;45000,((-0.0000000598*AJ38^2)+(0.205*AJ38)+(34.1)),((-0.00000002403*AJ38^2)+(0.2063*AJ38)+(-550.7)))</f>
        <v>1749.4325590687999</v>
      </c>
      <c r="BI38" s="25">
        <f>BH38-AVERAGE(BH10:BH12)</f>
        <v>1132.0322239694665</v>
      </c>
      <c r="BK38" s="22">
        <v>11</v>
      </c>
      <c r="BL38" s="22" t="s">
        <v>340</v>
      </c>
      <c r="BM38" s="23">
        <v>45471.606620370374</v>
      </c>
      <c r="BN38" s="22" t="s">
        <v>341</v>
      </c>
      <c r="BO38" s="22" t="s">
        <v>13</v>
      </c>
      <c r="BP38" s="22">
        <v>0</v>
      </c>
      <c r="BQ38" s="22">
        <v>2.6949999999999998</v>
      </c>
      <c r="BR38" s="24">
        <v>5469133</v>
      </c>
      <c r="BS38" s="22">
        <v>0</v>
      </c>
      <c r="BT38" s="22" t="s">
        <v>14</v>
      </c>
      <c r="BU38" s="22" t="s">
        <v>14</v>
      </c>
      <c r="BV38" s="22" t="s">
        <v>14</v>
      </c>
      <c r="BW38" s="22" t="s">
        <v>14</v>
      </c>
    </row>
    <row r="39" spans="1:75" s="22" customFormat="1" x14ac:dyDescent="0.3">
      <c r="A39" s="22">
        <v>31</v>
      </c>
      <c r="B39" s="22" t="s">
        <v>374</v>
      </c>
      <c r="C39" s="23">
        <v>45471.181828703702</v>
      </c>
      <c r="D39" s="22" t="s">
        <v>375</v>
      </c>
      <c r="E39" s="22" t="s">
        <v>13</v>
      </c>
      <c r="F39" s="22">
        <v>0</v>
      </c>
      <c r="G39" s="22">
        <v>6.0149999999999997</v>
      </c>
      <c r="H39" s="24">
        <v>5799</v>
      </c>
      <c r="I39" s="22">
        <v>0</v>
      </c>
      <c r="J39" s="22" t="s">
        <v>14</v>
      </c>
      <c r="K39" s="22" t="s">
        <v>14</v>
      </c>
      <c r="L39" s="22" t="s">
        <v>14</v>
      </c>
      <c r="M39" s="22" t="s">
        <v>14</v>
      </c>
      <c r="O39" s="22">
        <v>31</v>
      </c>
      <c r="P39" s="22" t="s">
        <v>374</v>
      </c>
      <c r="Q39" s="23">
        <v>45471.181828703702</v>
      </c>
      <c r="R39" s="22" t="s">
        <v>375</v>
      </c>
      <c r="S39" s="22" t="s">
        <v>13</v>
      </c>
      <c r="T39" s="22">
        <v>0</v>
      </c>
      <c r="U39" s="22" t="s">
        <v>14</v>
      </c>
      <c r="V39" s="22" t="s">
        <v>14</v>
      </c>
      <c r="W39" s="22" t="s">
        <v>14</v>
      </c>
      <c r="X39" s="22" t="s">
        <v>14</v>
      </c>
      <c r="Y39" s="22" t="s">
        <v>14</v>
      </c>
      <c r="Z39" s="22" t="s">
        <v>14</v>
      </c>
      <c r="AA39" s="22" t="s">
        <v>14</v>
      </c>
      <c r="AC39" s="22">
        <v>31</v>
      </c>
      <c r="AD39" s="22" t="s">
        <v>374</v>
      </c>
      <c r="AE39" s="23">
        <v>45471.181828703702</v>
      </c>
      <c r="AF39" s="22" t="s">
        <v>375</v>
      </c>
      <c r="AG39" s="22" t="s">
        <v>13</v>
      </c>
      <c r="AH39" s="22">
        <v>0</v>
      </c>
      <c r="AI39" s="22">
        <v>12.180999999999999</v>
      </c>
      <c r="AJ39" s="24">
        <v>9243</v>
      </c>
      <c r="AK39" s="22">
        <v>0</v>
      </c>
      <c r="AL39" s="22" t="s">
        <v>14</v>
      </c>
      <c r="AM39" s="22" t="s">
        <v>14</v>
      </c>
      <c r="AN39" s="22" t="s">
        <v>14</v>
      </c>
      <c r="AO39" s="22" t="s">
        <v>14</v>
      </c>
      <c r="AQ39" s="22">
        <v>1</v>
      </c>
      <c r="AS39" s="22">
        <v>31</v>
      </c>
      <c r="AT39" s="25">
        <f>IF(H39&lt;10000,((H39^2*0.00000005714)+(H39*0.002453)+(-3.811)),(IF(H39&lt;200000,((H39^2*-0.0000000002888)+(H39*0.002899)+(-4.321)),(IF(H39&lt;8000000,((H39^2*-0.0000000000062)+(H39*0.002143)+(157)),((V39^2*-0.000000031)+(V39*0.2771)+(-709.5)))))))</f>
        <v>12.33547383314</v>
      </c>
      <c r="AU39" s="24">
        <f>IF(AJ39&lt;45000,((-0.0000000598*AJ39^2)+(0.205*AJ39)+(34.1)),((-0.00000002403*AJ39^2)+(0.2063*AJ39)+(-550.7)))</f>
        <v>1923.8061036697998</v>
      </c>
      <c r="AW39" s="25">
        <f>IF(H39&lt;10000,((-0.00000005795*H39^2)+(0.003823*H39)+(-6.715)),(IF(H39&lt;700000,((-0.0000000001209*H39^2)+(0.002635*H39)+(-0.4111)), ((-0.00000002007*V39^2)+(0.2564*V39)+(286.1)))))</f>
        <v>13.505811162050001</v>
      </c>
      <c r="AX39" s="26">
        <f>(-0.00000001626*AJ39^2)+(0.1912*AJ39)+(-3.858)</f>
        <v>1762.01445862326</v>
      </c>
      <c r="AZ39" s="25">
        <f>IF(H39&lt;10000,((0.0000001453*H39^2)+(0.0008349*H39)+(-1.805)),(IF(H39&lt;700000,((-0.00000000008054*H39^2)+(0.002348*H39)+(-2.47)), ((-0.00000001938*V39^2)+(0.2471*V39)+(226.8)))))</f>
        <v>7.9227917653000013</v>
      </c>
      <c r="BA39" s="26">
        <f>(-0.00000002552*AJ39^2)+(0.2067*AJ39)+(-103.7)</f>
        <v>1804.64784858952</v>
      </c>
      <c r="BC39" s="25">
        <f>IF(H39&lt;10000,((H39^2*0.00000054)+(H39*-0.004765)+(12.72)),(IF(H39&lt;200000,((H39^2*-0.000000001577)+(H39*0.003043)+(-10.42)),(IF(H39&lt;8000000,((H39^2*-0.0000000000186)+(H39*0.00194)+(154.1)),((V39^2*-0.00000002)+(V39*0.2565)+(-1032)))))))</f>
        <v>3.247101540000001</v>
      </c>
      <c r="BD39" s="24">
        <f>IF(AJ39&lt;45000,((-0.0000004561*AJ39^2)+(0.244*AJ39)+(-21.72)),((-0.0000000409*AJ39^2)+(0.2477*AJ39)+(-1777)))</f>
        <v>2194.6059863511</v>
      </c>
      <c r="BF39" s="25">
        <f>IF(H39&lt;10000,((H39^2*0.00000005714)+(H39*0.002453)+(-3.811)),(IF(H39&lt;200000,((H39^2*-0.0000000002888)+(H39*0.002899)+(-4.321)),(IF(H39&lt;8000000,((H39^2*-0.0000000000062)+(H39*0.002143)+(157)),((V39^2*-0.000000031)+(V39*0.2771)+(-709.5)))))))</f>
        <v>12.33547383314</v>
      </c>
      <c r="BG39" s="25">
        <f>BF39-AVERAGE(BF13:BF15)</f>
        <v>11.13539422086</v>
      </c>
      <c r="BH39" s="24">
        <f>IF(AJ39&lt;45000,((-0.0000000598*AJ39^2)+(0.205*AJ39)+(34.1)),((-0.00000002403*AJ39^2)+(0.2063*AJ39)+(-550.7)))</f>
        <v>1923.8061036697998</v>
      </c>
      <c r="BI39" s="25">
        <f>BH39-AVERAGE(BH13:BH15)</f>
        <v>1226.0043494700665</v>
      </c>
      <c r="BK39" s="22">
        <v>31</v>
      </c>
      <c r="BL39" s="22" t="s">
        <v>374</v>
      </c>
      <c r="BM39" s="23">
        <v>45471.181828703702</v>
      </c>
      <c r="BN39" s="22" t="s">
        <v>375</v>
      </c>
      <c r="BO39" s="22" t="s">
        <v>13</v>
      </c>
      <c r="BP39" s="22">
        <v>0</v>
      </c>
      <c r="BQ39" s="22">
        <v>2.6989999999999998</v>
      </c>
      <c r="BR39" s="24">
        <v>5331288</v>
      </c>
      <c r="BS39" s="22">
        <v>0</v>
      </c>
      <c r="BT39" s="22" t="s">
        <v>14</v>
      </c>
      <c r="BU39" s="22" t="s">
        <v>14</v>
      </c>
      <c r="BV39" s="22" t="s">
        <v>14</v>
      </c>
      <c r="BW39" s="22" t="s">
        <v>14</v>
      </c>
    </row>
    <row r="40" spans="1:75" s="22" customFormat="1" x14ac:dyDescent="0.3">
      <c r="A40" s="22">
        <v>9</v>
      </c>
      <c r="B40" s="22" t="s">
        <v>336</v>
      </c>
      <c r="C40" s="23">
        <v>45471.649085648147</v>
      </c>
      <c r="D40" s="22" t="s">
        <v>337</v>
      </c>
      <c r="E40" s="22" t="s">
        <v>13</v>
      </c>
      <c r="F40" s="22">
        <v>0</v>
      </c>
      <c r="G40" s="22">
        <v>6.0270000000000001</v>
      </c>
      <c r="H40" s="24">
        <v>5714</v>
      </c>
      <c r="I40" s="22">
        <v>0</v>
      </c>
      <c r="J40" s="22" t="s">
        <v>14</v>
      </c>
      <c r="K40" s="22" t="s">
        <v>14</v>
      </c>
      <c r="L40" s="22" t="s">
        <v>14</v>
      </c>
      <c r="M40" s="22" t="s">
        <v>14</v>
      </c>
      <c r="O40" s="22">
        <v>9</v>
      </c>
      <c r="P40" s="22" t="s">
        <v>336</v>
      </c>
      <c r="Q40" s="23">
        <v>45471.649085648147</v>
      </c>
      <c r="R40" s="22" t="s">
        <v>337</v>
      </c>
      <c r="S40" s="22" t="s">
        <v>13</v>
      </c>
      <c r="T40" s="22">
        <v>0</v>
      </c>
      <c r="U40" s="22" t="s">
        <v>14</v>
      </c>
      <c r="V40" s="24" t="s">
        <v>14</v>
      </c>
      <c r="W40" s="22" t="s">
        <v>14</v>
      </c>
      <c r="X40" s="22" t="s">
        <v>14</v>
      </c>
      <c r="Y40" s="22" t="s">
        <v>14</v>
      </c>
      <c r="Z40" s="22" t="s">
        <v>14</v>
      </c>
      <c r="AA40" s="22" t="s">
        <v>14</v>
      </c>
      <c r="AC40" s="22">
        <v>9</v>
      </c>
      <c r="AD40" s="22" t="s">
        <v>336</v>
      </c>
      <c r="AE40" s="23">
        <v>45471.649085648147</v>
      </c>
      <c r="AF40" s="22" t="s">
        <v>337</v>
      </c>
      <c r="AG40" s="22" t="s">
        <v>13</v>
      </c>
      <c r="AH40" s="22">
        <v>0</v>
      </c>
      <c r="AI40" s="22">
        <v>12.180999999999999</v>
      </c>
      <c r="AJ40" s="24">
        <v>8271</v>
      </c>
      <c r="AK40" s="22">
        <v>0</v>
      </c>
      <c r="AL40" s="22" t="s">
        <v>14</v>
      </c>
      <c r="AM40" s="22" t="s">
        <v>14</v>
      </c>
      <c r="AN40" s="22" t="s">
        <v>14</v>
      </c>
      <c r="AO40" s="22" t="s">
        <v>14</v>
      </c>
      <c r="AQ40" s="22">
        <v>1</v>
      </c>
      <c r="AS40" s="22">
        <v>9</v>
      </c>
      <c r="AT40" s="25">
        <f>IF(H40&lt;10000,((H40^2*0.00000005714)+(H40*0.002453)+(-3.811)),(IF(H40&lt;200000,((H40^2*-0.0000000002888)+(H40*0.002899)+(-4.321)),(IF(H40&lt;8000000,((H40^2*-0.0000000000062)+(H40*0.002143)+(157)),((V40^2*-0.000000031)+(V40*0.2771)+(-709.5)))))))</f>
        <v>12.071051343440001</v>
      </c>
      <c r="AU40" s="24">
        <f>IF(AJ40&lt;45000,((-0.0000000598*AJ40^2)+(0.205*AJ40)+(34.1)),((-0.00000002403*AJ40^2)+(0.2063*AJ40)+(-550.7)))</f>
        <v>1725.5641154281998</v>
      </c>
      <c r="AW40" s="25">
        <f>IF(H40&lt;10000,((-0.00000005795*H40^2)+(0.003823*H40)+(-6.715)),(IF(H40&lt;700000,((-0.0000000001209*H40^2)+(0.002635*H40)+(-0.4111)), ((-0.00000002007*V40^2)+(0.2564*V40)+(286.1)))))</f>
        <v>13.237566321800003</v>
      </c>
      <c r="AX40" s="26">
        <f>(-0.00000001626*AJ40^2)+(0.1912*AJ40)+(-3.858)</f>
        <v>1576.4448624893403</v>
      </c>
      <c r="AZ40" s="25">
        <f>IF(H40&lt;10000,((0.0000001453*H40^2)+(0.0008349*H40)+(-1.805)),(IF(H40&lt;700000,((-0.00000000008054*H40^2)+(0.002348*H40)+(-2.47)), ((-0.00000001938*V40^2)+(0.2471*V40)+(226.8)))))</f>
        <v>7.7096339588000014</v>
      </c>
      <c r="BA40" s="26">
        <f>(-0.00000002552*AJ40^2)+(0.2067*AJ40)+(-103.7)</f>
        <v>1604.1698910656801</v>
      </c>
      <c r="BC40" s="25">
        <f>IF(H40&lt;10000,((H40^2*0.00000054)+(H40*-0.004765)+(12.72)),(IF(H40&lt;200000,((H40^2*-0.000000001577)+(H40*0.003043)+(-10.42)),(IF(H40&lt;8000000,((H40^2*-0.0000000000186)+(H40*0.00194)+(154.1)),((V40^2*-0.00000002)+(V40*0.2565)+(-1032)))))))</f>
        <v>3.123679840000003</v>
      </c>
      <c r="BD40" s="24">
        <f>IF(AJ40&lt;45000,((-0.0000004561*AJ40^2)+(0.244*AJ40)+(-21.72)),((-0.0000000409*AJ40^2)+(0.2477*AJ40)+(-1777)))</f>
        <v>1965.2024539598999</v>
      </c>
      <c r="BF40" s="25">
        <f>IF(H40&lt;10000,((H40^2*0.00000005714)+(H40*0.002453)+(-3.811)),(IF(H40&lt;200000,((H40^2*-0.0000000002888)+(H40*0.002899)+(-4.321)),(IF(H40&lt;8000000,((H40^2*-0.0000000000062)+(H40*0.002143)+(157)),((V40^2*-0.000000031)+(V40*0.2771)+(-709.5)))))))</f>
        <v>12.071051343440001</v>
      </c>
      <c r="BG40" s="25">
        <f>BF40-AVERAGE(BF13:BF15)</f>
        <v>10.870971731160001</v>
      </c>
      <c r="BH40" s="24">
        <f>IF(AJ40&lt;45000,((-0.0000000598*AJ40^2)+(0.205*AJ40)+(34.1)),((-0.00000002403*AJ40^2)+(0.2063*AJ40)+(-550.7)))</f>
        <v>1725.5641154281998</v>
      </c>
      <c r="BI40" s="25">
        <f>BH40-AVERAGE(BH13:BH15)</f>
        <v>1027.7623612284665</v>
      </c>
      <c r="BK40" s="22">
        <v>9</v>
      </c>
      <c r="BL40" s="22" t="s">
        <v>336</v>
      </c>
      <c r="BM40" s="23">
        <v>45471.649085648147</v>
      </c>
      <c r="BN40" s="22" t="s">
        <v>337</v>
      </c>
      <c r="BO40" s="22" t="s">
        <v>13</v>
      </c>
      <c r="BP40" s="22">
        <v>0</v>
      </c>
      <c r="BQ40" s="22">
        <v>2.714</v>
      </c>
      <c r="BR40" s="24">
        <v>5162492</v>
      </c>
      <c r="BS40" s="22">
        <v>0</v>
      </c>
      <c r="BT40" s="22" t="s">
        <v>14</v>
      </c>
      <c r="BU40" s="22" t="s">
        <v>14</v>
      </c>
      <c r="BV40" s="22" t="s">
        <v>14</v>
      </c>
      <c r="BW40" s="22" t="s">
        <v>14</v>
      </c>
    </row>
    <row r="41" spans="1:75" s="22" customFormat="1" x14ac:dyDescent="0.3">
      <c r="A41" s="22">
        <v>18</v>
      </c>
      <c r="B41" s="22" t="s">
        <v>353</v>
      </c>
      <c r="C41" s="23">
        <v>45471.45789351852</v>
      </c>
      <c r="D41" s="22" t="s">
        <v>354</v>
      </c>
      <c r="E41" s="22" t="s">
        <v>13</v>
      </c>
      <c r="F41" s="22">
        <v>0</v>
      </c>
      <c r="G41" s="22">
        <v>6.0119999999999996</v>
      </c>
      <c r="H41" s="24">
        <v>5716</v>
      </c>
      <c r="I41" s="22">
        <v>0</v>
      </c>
      <c r="J41" s="22" t="s">
        <v>14</v>
      </c>
      <c r="K41" s="22" t="s">
        <v>14</v>
      </c>
      <c r="L41" s="22" t="s">
        <v>14</v>
      </c>
      <c r="M41" s="22" t="s">
        <v>14</v>
      </c>
      <c r="O41" s="22">
        <v>18</v>
      </c>
      <c r="P41" s="22" t="s">
        <v>353</v>
      </c>
      <c r="Q41" s="23">
        <v>45471.45789351852</v>
      </c>
      <c r="R41" s="22" t="s">
        <v>354</v>
      </c>
      <c r="S41" s="22" t="s">
        <v>13</v>
      </c>
      <c r="T41" s="22">
        <v>0</v>
      </c>
      <c r="U41" s="22" t="s">
        <v>14</v>
      </c>
      <c r="V41" s="24" t="s">
        <v>14</v>
      </c>
      <c r="W41" s="22" t="s">
        <v>14</v>
      </c>
      <c r="X41" s="22" t="s">
        <v>14</v>
      </c>
      <c r="Y41" s="22" t="s">
        <v>14</v>
      </c>
      <c r="Z41" s="22" t="s">
        <v>14</v>
      </c>
      <c r="AA41" s="22" t="s">
        <v>14</v>
      </c>
      <c r="AC41" s="22">
        <v>18</v>
      </c>
      <c r="AD41" s="22" t="s">
        <v>353</v>
      </c>
      <c r="AE41" s="23">
        <v>45471.45789351852</v>
      </c>
      <c r="AF41" s="22" t="s">
        <v>354</v>
      </c>
      <c r="AG41" s="22" t="s">
        <v>13</v>
      </c>
      <c r="AH41" s="22">
        <v>0</v>
      </c>
      <c r="AI41" s="22">
        <v>12.167</v>
      </c>
      <c r="AJ41" s="24">
        <v>8671</v>
      </c>
      <c r="AK41" s="22">
        <v>0</v>
      </c>
      <c r="AL41" s="22" t="s">
        <v>14</v>
      </c>
      <c r="AM41" s="22" t="s">
        <v>14</v>
      </c>
      <c r="AN41" s="22" t="s">
        <v>14</v>
      </c>
      <c r="AO41" s="22" t="s">
        <v>14</v>
      </c>
      <c r="AQ41" s="22">
        <v>1</v>
      </c>
      <c r="AS41" s="22">
        <v>18</v>
      </c>
      <c r="AT41" s="25">
        <f>IF(H41&lt;10000,((H41^2*0.00000005714)+(H41*0.002453)+(-3.811)),(IF(H41&lt;200000,((H41^2*-0.0000000002888)+(H41*0.002899)+(-4.321)),(IF(H41&lt;8000000,((H41^2*-0.0000000000062)+(H41*0.002143)+(157)),((V41^2*-0.000000031)+(V41*0.2771)+(-709.5)))))))</f>
        <v>12.077263563839999</v>
      </c>
      <c r="AU41" s="24">
        <f>IF(AJ41&lt;45000,((-0.0000000598*AJ41^2)+(0.205*AJ41)+(34.1)),((-0.00000002403*AJ41^2)+(0.2063*AJ41)+(-550.7)))</f>
        <v>1807.1588627881997</v>
      </c>
      <c r="AW41" s="25">
        <f>IF(H41&lt;10000,((-0.00000005795*H41^2)+(0.003823*H41)+(-6.715)),(IF(H41&lt;700000,((-0.0000000001209*H41^2)+(0.002635*H41)+(-0.4111)), ((-0.00000002007*V41^2)+(0.2564*V41)+(286.1)))))</f>
        <v>13.2438875848</v>
      </c>
      <c r="AX41" s="26">
        <f>(-0.00000001626*AJ41^2)+(0.1912*AJ41)+(-3.858)</f>
        <v>1652.8146717213401</v>
      </c>
      <c r="AZ41" s="25">
        <f>IF(H41&lt;10000,((0.0000001453*H41^2)+(0.0008349*H41)+(-1.805)),(IF(H41&lt;700000,((-0.00000000008054*H41^2)+(0.002348*H41)+(-2.47)), ((-0.00000001938*V41^2)+(0.2471*V41)+(226.8)))))</f>
        <v>7.7146253167999994</v>
      </c>
      <c r="BA41" s="26">
        <f>(-0.00000002552*AJ41^2)+(0.2067*AJ41)+(-103.7)</f>
        <v>1686.6769471296798</v>
      </c>
      <c r="BC41" s="25">
        <f>IF(H41&lt;10000,((H41^2*0.00000054)+(H41*-0.004765)+(12.72)),(IF(H41&lt;200000,((H41^2*-0.000000001577)+(H41*0.003043)+(-10.42)),(IF(H41&lt;8000000,((H41^2*-0.0000000000186)+(H41*0.00194)+(154.1)),((V41^2*-0.00000002)+(V41*0.2565)+(-1032)))))))</f>
        <v>3.1264942400000013</v>
      </c>
      <c r="BD41" s="24">
        <f>IF(AJ41&lt;45000,((-0.0000004561*AJ41^2)+(0.244*AJ41)+(-21.72)),((-0.0000000409*AJ41^2)+(0.2477*AJ41)+(-1777)))</f>
        <v>2059.7115554799002</v>
      </c>
      <c r="BF41" s="25">
        <f>IF(H41&lt;10000,((H41^2*0.00000005714)+(H41*0.002453)+(-3.811)),(IF(H41&lt;200000,((H41^2*-0.0000000002888)+(H41*0.002899)+(-4.321)),(IF(H41&lt;8000000,((H41^2*-0.0000000000062)+(H41*0.002143)+(157)),((V41^2*-0.000000031)+(V41*0.2771)+(-709.5)))))))</f>
        <v>12.077263563839999</v>
      </c>
      <c r="BG41" s="25">
        <f>BF41-AVERAGE(BF13:BF15)</f>
        <v>10.877183951559999</v>
      </c>
      <c r="BH41" s="24">
        <f>IF(AJ41&lt;45000,((-0.0000000598*AJ41^2)+(0.205*AJ41)+(34.1)),((-0.00000002403*AJ41^2)+(0.2063*AJ41)+(-550.7)))</f>
        <v>1807.1588627881997</v>
      </c>
      <c r="BI41" s="25">
        <f>BH41-AVERAGE(BH13:BH15)</f>
        <v>1109.3571085884664</v>
      </c>
      <c r="BK41" s="22">
        <v>18</v>
      </c>
      <c r="BL41" s="22" t="s">
        <v>353</v>
      </c>
      <c r="BM41" s="23">
        <v>45471.45789351852</v>
      </c>
      <c r="BN41" s="22" t="s">
        <v>354</v>
      </c>
      <c r="BO41" s="22" t="s">
        <v>13</v>
      </c>
      <c r="BP41" s="22">
        <v>0</v>
      </c>
      <c r="BQ41" s="22">
        <v>2.6930000000000001</v>
      </c>
      <c r="BR41" s="24">
        <v>5492227</v>
      </c>
      <c r="BS41" s="22">
        <v>0</v>
      </c>
      <c r="BT41" s="22" t="s">
        <v>14</v>
      </c>
      <c r="BU41" s="22" t="s">
        <v>14</v>
      </c>
      <c r="BV41" s="22" t="s">
        <v>14</v>
      </c>
      <c r="BW41" s="22" t="s">
        <v>14</v>
      </c>
    </row>
    <row r="42" spans="1:75" s="22" customFormat="1" x14ac:dyDescent="0.3">
      <c r="A42" s="22">
        <v>50</v>
      </c>
      <c r="B42" s="22" t="s">
        <v>404</v>
      </c>
      <c r="C42" s="23">
        <v>45470.778217592589</v>
      </c>
      <c r="D42" s="22" t="s">
        <v>405</v>
      </c>
      <c r="E42" s="22" t="s">
        <v>13</v>
      </c>
      <c r="F42" s="22">
        <v>0</v>
      </c>
      <c r="G42" s="22">
        <v>6.024</v>
      </c>
      <c r="H42" s="24">
        <v>2985</v>
      </c>
      <c r="I42" s="22">
        <v>0</v>
      </c>
      <c r="J42" s="22" t="s">
        <v>14</v>
      </c>
      <c r="K42" s="22" t="s">
        <v>14</v>
      </c>
      <c r="L42" s="22" t="s">
        <v>14</v>
      </c>
      <c r="M42" s="22" t="s">
        <v>14</v>
      </c>
      <c r="O42" s="22">
        <v>50</v>
      </c>
      <c r="P42" s="22" t="s">
        <v>404</v>
      </c>
      <c r="Q42" s="23">
        <v>45470.778217592589</v>
      </c>
      <c r="R42" s="22" t="s">
        <v>405</v>
      </c>
      <c r="S42" s="22" t="s">
        <v>13</v>
      </c>
      <c r="T42" s="22">
        <v>0</v>
      </c>
      <c r="U42" s="22" t="s">
        <v>14</v>
      </c>
      <c r="V42" s="22" t="s">
        <v>14</v>
      </c>
      <c r="W42" s="22" t="s">
        <v>14</v>
      </c>
      <c r="X42" s="22" t="s">
        <v>14</v>
      </c>
      <c r="Y42" s="22" t="s">
        <v>14</v>
      </c>
      <c r="Z42" s="22" t="s">
        <v>14</v>
      </c>
      <c r="AA42" s="22" t="s">
        <v>14</v>
      </c>
      <c r="AC42" s="22">
        <v>50</v>
      </c>
      <c r="AD42" s="22" t="s">
        <v>404</v>
      </c>
      <c r="AE42" s="23">
        <v>45470.778217592589</v>
      </c>
      <c r="AF42" s="22" t="s">
        <v>405</v>
      </c>
      <c r="AG42" s="22" t="s">
        <v>13</v>
      </c>
      <c r="AH42" s="22">
        <v>0</v>
      </c>
      <c r="AI42" s="22">
        <v>12.163</v>
      </c>
      <c r="AJ42" s="24">
        <v>9738</v>
      </c>
      <c r="AK42" s="22">
        <v>0</v>
      </c>
      <c r="AL42" s="22" t="s">
        <v>14</v>
      </c>
      <c r="AM42" s="22" t="s">
        <v>14</v>
      </c>
      <c r="AN42" s="22" t="s">
        <v>14</v>
      </c>
      <c r="AO42" s="22" t="s">
        <v>14</v>
      </c>
      <c r="BF42" s="25">
        <f>IF(H42&lt;10000,((H42^2*0.00000005714)+(H42*0.002453)+(-3.811)),(IF(H42&lt;200000,((H42^2*-0.0000000002888)+(H42*0.002899)+(-4.321)),(IF(H42&lt;8000000,((H42^2*-0.0000000000062)+(H42*0.002143)+(157)),((V42^2*-0.000000031)+(V42*0.2771)+(-709.5)))))))</f>
        <v>4.0203352564999992</v>
      </c>
      <c r="BG42" s="25">
        <f>BF42-AVERAGE(BF16:BF18)</f>
        <v>2.9775151794666659</v>
      </c>
      <c r="BH42" s="24">
        <f>IF(AJ42&lt;45000,((-0.0000000598*AJ42^2)+(0.205*AJ42)+(34.1)),((-0.00000002403*AJ42^2)+(0.2063*AJ42)+(-550.7)))</f>
        <v>2024.7192470887999</v>
      </c>
      <c r="BI42" s="25">
        <f>BH42-AVERAGE(BH16:BH18)</f>
        <v>1469.3578884815997</v>
      </c>
      <c r="BK42" s="22">
        <v>50</v>
      </c>
      <c r="BL42" s="22" t="s">
        <v>404</v>
      </c>
      <c r="BM42" s="23">
        <v>45470.778217592589</v>
      </c>
      <c r="BN42" s="22" t="s">
        <v>405</v>
      </c>
      <c r="BO42" s="22" t="s">
        <v>13</v>
      </c>
      <c r="BP42" s="22">
        <v>0</v>
      </c>
      <c r="BQ42" s="22">
        <v>2.694</v>
      </c>
      <c r="BR42" s="24">
        <v>5550032</v>
      </c>
      <c r="BS42" s="22">
        <v>0</v>
      </c>
      <c r="BT42" s="22" t="s">
        <v>14</v>
      </c>
      <c r="BU42" s="22" t="s">
        <v>14</v>
      </c>
      <c r="BV42" s="22" t="s">
        <v>14</v>
      </c>
      <c r="BW42" s="22" t="s">
        <v>14</v>
      </c>
    </row>
    <row r="43" spans="1:75" s="22" customFormat="1" x14ac:dyDescent="0.3">
      <c r="A43" s="22">
        <v>22</v>
      </c>
      <c r="B43" s="22" t="s">
        <v>359</v>
      </c>
      <c r="C43" s="23">
        <v>45471.372939814813</v>
      </c>
      <c r="D43" s="22" t="s">
        <v>360</v>
      </c>
      <c r="E43" s="22" t="s">
        <v>13</v>
      </c>
      <c r="F43" s="22">
        <v>0</v>
      </c>
      <c r="G43" s="22">
        <v>6.0380000000000003</v>
      </c>
      <c r="H43" s="24">
        <v>3281</v>
      </c>
      <c r="I43" s="22">
        <v>0</v>
      </c>
      <c r="J43" s="22" t="s">
        <v>14</v>
      </c>
      <c r="K43" s="22" t="s">
        <v>14</v>
      </c>
      <c r="L43" s="22" t="s">
        <v>14</v>
      </c>
      <c r="M43" s="22" t="s">
        <v>14</v>
      </c>
      <c r="O43" s="22">
        <v>22</v>
      </c>
      <c r="P43" s="22" t="s">
        <v>359</v>
      </c>
      <c r="Q43" s="23">
        <v>45471.372939814813</v>
      </c>
      <c r="R43" s="22" t="s">
        <v>360</v>
      </c>
      <c r="S43" s="22" t="s">
        <v>13</v>
      </c>
      <c r="T43" s="22">
        <v>0</v>
      </c>
      <c r="U43" s="22" t="s">
        <v>14</v>
      </c>
      <c r="V43" s="24" t="s">
        <v>14</v>
      </c>
      <c r="W43" s="22" t="s">
        <v>14</v>
      </c>
      <c r="X43" s="22" t="s">
        <v>14</v>
      </c>
      <c r="Y43" s="22" t="s">
        <v>14</v>
      </c>
      <c r="Z43" s="22" t="s">
        <v>14</v>
      </c>
      <c r="AA43" s="22" t="s">
        <v>14</v>
      </c>
      <c r="AC43" s="22">
        <v>22</v>
      </c>
      <c r="AD43" s="22" t="s">
        <v>359</v>
      </c>
      <c r="AE43" s="23">
        <v>45471.372939814813</v>
      </c>
      <c r="AF43" s="22" t="s">
        <v>360</v>
      </c>
      <c r="AG43" s="22" t="s">
        <v>13</v>
      </c>
      <c r="AH43" s="22">
        <v>0</v>
      </c>
      <c r="AI43" s="22">
        <v>12.176</v>
      </c>
      <c r="AJ43" s="24">
        <v>9440</v>
      </c>
      <c r="AK43" s="22">
        <v>0</v>
      </c>
      <c r="AL43" s="22" t="s">
        <v>14</v>
      </c>
      <c r="AM43" s="22" t="s">
        <v>14</v>
      </c>
      <c r="AN43" s="22" t="s">
        <v>14</v>
      </c>
      <c r="AO43" s="22" t="s">
        <v>14</v>
      </c>
      <c r="AQ43" s="22">
        <v>1</v>
      </c>
      <c r="AS43" s="22">
        <v>22</v>
      </c>
      <c r="AT43" s="25">
        <f>IF(H43&lt;10000,((H43^2*0.00000005714)+(H43*0.002453)+(-3.811)),(IF(H43&lt;200000,((H43^2*-0.0000000002888)+(H43*0.002899)+(-4.321)),(IF(H43&lt;8000000,((H43^2*-0.0000000000062)+(H43*0.002143)+(157)),((V43^2*-0.000000031)+(V43*0.2771)+(-709.5)))))))</f>
        <v>4.8524028715399989</v>
      </c>
      <c r="AU43" s="24">
        <f>IF(AJ43&lt;45000,((-0.0000000598*AJ43^2)+(0.205*AJ43)+(34.1)),((-0.00000002403*AJ43^2)+(0.2063*AJ43)+(-550.7)))</f>
        <v>1963.9710067199997</v>
      </c>
      <c r="AW43" s="25">
        <f>IF(H43&lt;10000,((-0.00000005795*H43^2)+(0.003823*H43)+(-6.715)),(IF(H43&lt;700000,((-0.0000000001209*H43^2)+(0.002635*H43)+(-0.4111)), ((-0.00000002007*V43^2)+(0.2564*V43)+(286.1)))))</f>
        <v>5.2044335100500003</v>
      </c>
      <c r="AX43" s="26">
        <f>(-0.00000001626*AJ43^2)+(0.1912*AJ43)+(-3.858)</f>
        <v>1799.6210128640002</v>
      </c>
      <c r="AZ43" s="25">
        <f>IF(H43&lt;10000,((0.0000001453*H43^2)+(0.0008349*H43)+(-1.805)),(IF(H43&lt;700000,((-0.00000000008054*H43^2)+(0.002348*H43)+(-2.47)), ((-0.00000001938*V43^2)+(0.2471*V43)+(226.8)))))</f>
        <v>2.4984557333000001</v>
      </c>
      <c r="BA43" s="26">
        <f>(-0.00000002552*AJ43^2)+(0.2067*AJ43)+(-103.7)</f>
        <v>1845.2738209280001</v>
      </c>
      <c r="BC43" s="25">
        <f>IF(H43&lt;10000,((H43^2*0.00000054)+(H43*-0.004765)+(12.72)),(IF(H43&lt;200000,((H43^2*-0.000000001577)+(H43*0.003043)+(-10.42)),(IF(H43&lt;8000000,((H43^2*-0.0000000000186)+(H43*0.00194)+(154.1)),((V43^2*-0.00000002)+(V43*0.2565)+(-1032)))))))</f>
        <v>2.8991139400000012</v>
      </c>
      <c r="BD43" s="24">
        <f>IF(AJ43&lt;45000,((-0.0000004561*AJ43^2)+(0.244*AJ43)+(-21.72)),((-0.0000000409*AJ43^2)+(0.2477*AJ43)+(-1777)))</f>
        <v>2240.9952870400002</v>
      </c>
      <c r="BF43" s="25">
        <f>IF(H43&lt;10000,((H43^2*0.00000005714)+(H43*0.002453)+(-3.811)),(IF(H43&lt;200000,((H43^2*-0.0000000002888)+(H43*0.002899)+(-4.321)),(IF(H43&lt;8000000,((H43^2*-0.0000000000062)+(H43*0.002143)+(157)),((V43^2*-0.000000031)+(V43*0.2771)+(-709.5)))))))</f>
        <v>4.8524028715399989</v>
      </c>
      <c r="BG43" s="25">
        <f>BF43-AVERAGE(BF16:BF18)</f>
        <v>3.8095827945066656</v>
      </c>
      <c r="BH43" s="24">
        <f>IF(AJ43&lt;45000,((-0.0000000598*AJ43^2)+(0.205*AJ43)+(34.1)),((-0.00000002403*AJ43^2)+(0.2063*AJ43)+(-550.7)))</f>
        <v>1963.9710067199997</v>
      </c>
      <c r="BI43" s="25">
        <f>BH43-AVERAGE(BH16:BH18)</f>
        <v>1408.6096481127997</v>
      </c>
      <c r="BK43" s="22">
        <v>22</v>
      </c>
      <c r="BL43" s="22" t="s">
        <v>359</v>
      </c>
      <c r="BM43" s="23">
        <v>45471.372939814813</v>
      </c>
      <c r="BN43" s="22" t="s">
        <v>360</v>
      </c>
      <c r="BO43" s="22" t="s">
        <v>13</v>
      </c>
      <c r="BP43" s="22">
        <v>0</v>
      </c>
      <c r="BQ43" s="22">
        <v>2.7090000000000001</v>
      </c>
      <c r="BR43" s="24">
        <v>5299801</v>
      </c>
      <c r="BS43" s="22">
        <v>0</v>
      </c>
      <c r="BT43" s="22" t="s">
        <v>14</v>
      </c>
      <c r="BU43" s="22" t="s">
        <v>14</v>
      </c>
      <c r="BV43" s="22" t="s">
        <v>14</v>
      </c>
      <c r="BW43" s="22" t="s">
        <v>14</v>
      </c>
    </row>
    <row r="44" spans="1:75" s="22" customFormat="1" x14ac:dyDescent="0.3">
      <c r="A44" s="22">
        <v>45</v>
      </c>
      <c r="B44" s="22" t="s">
        <v>396</v>
      </c>
      <c r="C44" s="23">
        <v>45470.884444444448</v>
      </c>
      <c r="D44" s="22" t="s">
        <v>397</v>
      </c>
      <c r="E44" s="22" t="s">
        <v>13</v>
      </c>
      <c r="F44" s="22">
        <v>0</v>
      </c>
      <c r="G44" s="22">
        <v>6.0279999999999996</v>
      </c>
      <c r="H44" s="24">
        <v>3122</v>
      </c>
      <c r="I44" s="22">
        <v>0</v>
      </c>
      <c r="J44" s="22" t="s">
        <v>14</v>
      </c>
      <c r="K44" s="22" t="s">
        <v>14</v>
      </c>
      <c r="L44" s="22" t="s">
        <v>14</v>
      </c>
      <c r="M44" s="22" t="s">
        <v>14</v>
      </c>
      <c r="O44" s="22">
        <v>45</v>
      </c>
      <c r="P44" s="22" t="s">
        <v>396</v>
      </c>
      <c r="Q44" s="23">
        <v>45470.884444444448</v>
      </c>
      <c r="R44" s="22" t="s">
        <v>397</v>
      </c>
      <c r="S44" s="22" t="s">
        <v>13</v>
      </c>
      <c r="T44" s="22">
        <v>0</v>
      </c>
      <c r="U44" s="22" t="s">
        <v>14</v>
      </c>
      <c r="V44" s="22" t="s">
        <v>14</v>
      </c>
      <c r="W44" s="22" t="s">
        <v>14</v>
      </c>
      <c r="X44" s="22" t="s">
        <v>14</v>
      </c>
      <c r="Y44" s="22" t="s">
        <v>14</v>
      </c>
      <c r="Z44" s="22" t="s">
        <v>14</v>
      </c>
      <c r="AA44" s="22" t="s">
        <v>14</v>
      </c>
      <c r="AC44" s="22">
        <v>45</v>
      </c>
      <c r="AD44" s="22" t="s">
        <v>396</v>
      </c>
      <c r="AE44" s="23">
        <v>45470.884444444448</v>
      </c>
      <c r="AF44" s="22" t="s">
        <v>397</v>
      </c>
      <c r="AG44" s="22" t="s">
        <v>13</v>
      </c>
      <c r="AH44" s="22">
        <v>0</v>
      </c>
      <c r="AI44" s="22">
        <v>12.176</v>
      </c>
      <c r="AJ44" s="24">
        <v>8942</v>
      </c>
      <c r="AK44" s="22">
        <v>0</v>
      </c>
      <c r="AL44" s="22" t="s">
        <v>14</v>
      </c>
      <c r="AM44" s="22" t="s">
        <v>14</v>
      </c>
      <c r="AN44" s="22" t="s">
        <v>14</v>
      </c>
      <c r="AO44" s="22" t="s">
        <v>14</v>
      </c>
      <c r="BF44" s="25">
        <f>IF(H44&lt;10000,((H44^2*0.00000005714)+(H44*0.002453)+(-3.811)),(IF(H44&lt;200000,((H44^2*-0.0000000002888)+(H44*0.002899)+(-4.321)),(IF(H44&lt;8000000,((H44^2*-0.0000000000062)+(H44*0.002143)+(157)),((V44^2*-0.000000031)+(V44*0.2771)+(-709.5)))))))</f>
        <v>4.4042029517599985</v>
      </c>
      <c r="BG44" s="25">
        <f>BF44-AVERAGE(BF16:BF18)</f>
        <v>3.3613828747266652</v>
      </c>
      <c r="BH44" s="24">
        <f>IF(AJ44&lt;45000,((-0.0000000598*AJ44^2)+(0.205*AJ44)+(34.1)),((-0.00000002403*AJ44^2)+(0.2063*AJ44)+(-550.7)))</f>
        <v>1862.4284300327997</v>
      </c>
      <c r="BI44" s="25">
        <f>BH44-AVERAGE(BH16:BH18)</f>
        <v>1307.0670714255998</v>
      </c>
      <c r="BK44" s="22">
        <v>45</v>
      </c>
      <c r="BL44" s="22" t="s">
        <v>396</v>
      </c>
      <c r="BM44" s="23">
        <v>45470.884444444448</v>
      </c>
      <c r="BN44" s="22" t="s">
        <v>397</v>
      </c>
      <c r="BO44" s="22" t="s">
        <v>13</v>
      </c>
      <c r="BP44" s="22">
        <v>0</v>
      </c>
      <c r="BQ44" s="22">
        <v>2.6960000000000002</v>
      </c>
      <c r="BR44" s="24">
        <v>5478265</v>
      </c>
      <c r="BS44" s="22">
        <v>0</v>
      </c>
      <c r="BT44" s="22" t="s">
        <v>14</v>
      </c>
      <c r="BU44" s="22" t="s">
        <v>14</v>
      </c>
      <c r="BV44" s="22" t="s">
        <v>14</v>
      </c>
      <c r="BW44" s="22" t="s">
        <v>14</v>
      </c>
    </row>
    <row r="45" spans="1:75" s="22" customFormat="1" x14ac:dyDescent="0.3">
      <c r="A45" s="22">
        <v>29</v>
      </c>
      <c r="B45" s="22" t="s">
        <v>370</v>
      </c>
      <c r="C45" s="23">
        <v>45471.224293981482</v>
      </c>
      <c r="D45" s="22" t="s">
        <v>371</v>
      </c>
      <c r="E45" s="22" t="s">
        <v>13</v>
      </c>
      <c r="F45" s="22">
        <v>0</v>
      </c>
      <c r="G45" s="22">
        <v>6.04</v>
      </c>
      <c r="H45" s="24">
        <v>1964</v>
      </c>
      <c r="I45" s="22">
        <v>0</v>
      </c>
      <c r="J45" s="22" t="s">
        <v>14</v>
      </c>
      <c r="K45" s="22" t="s">
        <v>14</v>
      </c>
      <c r="L45" s="22" t="s">
        <v>14</v>
      </c>
      <c r="M45" s="22" t="s">
        <v>14</v>
      </c>
      <c r="O45" s="22">
        <v>29</v>
      </c>
      <c r="P45" s="22" t="s">
        <v>370</v>
      </c>
      <c r="Q45" s="23">
        <v>45471.224293981482</v>
      </c>
      <c r="R45" s="22" t="s">
        <v>371</v>
      </c>
      <c r="S45" s="22" t="s">
        <v>13</v>
      </c>
      <c r="T45" s="22">
        <v>0</v>
      </c>
      <c r="U45" s="22" t="s">
        <v>14</v>
      </c>
      <c r="V45" s="22" t="s">
        <v>14</v>
      </c>
      <c r="W45" s="22" t="s">
        <v>14</v>
      </c>
      <c r="X45" s="22" t="s">
        <v>14</v>
      </c>
      <c r="Y45" s="22" t="s">
        <v>14</v>
      </c>
      <c r="Z45" s="22" t="s">
        <v>14</v>
      </c>
      <c r="AA45" s="22" t="s">
        <v>14</v>
      </c>
      <c r="AC45" s="22">
        <v>29</v>
      </c>
      <c r="AD45" s="22" t="s">
        <v>370</v>
      </c>
      <c r="AE45" s="23">
        <v>45471.224293981482</v>
      </c>
      <c r="AF45" s="22" t="s">
        <v>371</v>
      </c>
      <c r="AG45" s="22" t="s">
        <v>13</v>
      </c>
      <c r="AH45" s="22">
        <v>0</v>
      </c>
      <c r="AI45" s="22">
        <v>12.163</v>
      </c>
      <c r="AJ45" s="24">
        <v>11824</v>
      </c>
      <c r="AK45" s="22">
        <v>0</v>
      </c>
      <c r="AL45" s="22" t="s">
        <v>14</v>
      </c>
      <c r="AM45" s="22" t="s">
        <v>14</v>
      </c>
      <c r="AN45" s="22" t="s">
        <v>14</v>
      </c>
      <c r="AO45" s="22" t="s">
        <v>14</v>
      </c>
      <c r="AQ45" s="22">
        <v>1</v>
      </c>
      <c r="AS45" s="22">
        <v>29</v>
      </c>
      <c r="AT45" s="25">
        <f>IF(H45&lt;10000,((H45^2*0.00000005714)+(H45*0.002453)+(-3.811)),(IF(H45&lt;200000,((H45^2*-0.0000000002888)+(H45*0.002899)+(-4.321)),(IF(H45&lt;8000000,((H45^2*-0.0000000000062)+(H45*0.002143)+(157)),((V45^2*-0.000000031)+(V45*0.2771)+(-709.5)))))))</f>
        <v>1.2270978934399999</v>
      </c>
      <c r="AU45" s="24">
        <f>IF(AJ45&lt;45000,((-0.0000000598*AJ45^2)+(0.205*AJ45)+(34.1)),((-0.00000002403*AJ45^2)+(0.2063*AJ45)+(-550.7)))</f>
        <v>2449.6595428351998</v>
      </c>
      <c r="AW45" s="25">
        <f>IF(H45&lt;10000,((-0.00000005795*H45^2)+(0.003823*H45)+(-6.715)),(IF(H45&lt;700000,((-0.0000000001209*H45^2)+(0.002635*H45)+(-0.4111)), ((-0.00000002007*V45^2)+(0.2564*V45)+(286.1)))))</f>
        <v>0.5698416967999993</v>
      </c>
      <c r="AX45" s="26">
        <f>(-0.00000001626*AJ45^2)+(0.1912*AJ45)+(-3.858)</f>
        <v>2254.61753857024</v>
      </c>
      <c r="AZ45" s="25">
        <f>IF(H45&lt;10000,((0.0000001453*H45^2)+(0.0008349*H45)+(-1.805)),(IF(H45&lt;700000,((-0.00000000008054*H45^2)+(0.002348*H45)+(-2.47)), ((-0.00000001938*V45^2)+(0.2471*V45)+(226.8)))))</f>
        <v>0.39520870880000003</v>
      </c>
      <c r="BA45" s="26">
        <f>(-0.00000002552*AJ45^2)+(0.2067*AJ45)+(-103.7)</f>
        <v>2336.7529259724802</v>
      </c>
      <c r="BC45" s="25">
        <f>IF(H45&lt;10000,((H45^2*0.00000054)+(H45*-0.004765)+(12.72)),(IF(H45&lt;200000,((H45^2*-0.000000001577)+(H45*0.003043)+(-10.42)),(IF(H45&lt;8000000,((H45^2*-0.0000000000186)+(H45*0.00194)+(154.1)),((V45^2*-0.00000002)+(V45*0.2565)+(-1032)))))))</f>
        <v>5.4444798399999996</v>
      </c>
      <c r="BD45" s="24">
        <f>IF(AJ45&lt;45000,((-0.0000004561*AJ45^2)+(0.244*AJ45)+(-21.72)),((-0.0000000409*AJ45^2)+(0.2477*AJ45)+(-1777)))</f>
        <v>2799.5700382464001</v>
      </c>
      <c r="BF45" s="25">
        <f>IF(H45&lt;10000,((H45^2*0.00000005714)+(H45*0.002453)+(-3.811)),(IF(H45&lt;200000,((H45^2*-0.0000000002888)+(H45*0.002899)+(-4.321)),(IF(H45&lt;8000000,((H45^2*-0.0000000000062)+(H45*0.002143)+(157)),((V45^2*-0.000000031)+(V45*0.2771)+(-709.5)))))))</f>
        <v>1.2270978934399999</v>
      </c>
      <c r="BG45" s="25">
        <f>BF45-AVERAGE(BF19:BF21)</f>
        <v>0.12903160028666694</v>
      </c>
      <c r="BH45" s="24">
        <f>IF(AJ45&lt;45000,((-0.0000000598*AJ45^2)+(0.205*AJ45)+(34.1)),((-0.00000002403*AJ45^2)+(0.2063*AJ45)+(-550.7)))</f>
        <v>2449.6595428351998</v>
      </c>
      <c r="BI45" s="25">
        <f>BH45-AVERAGE(BH19:BH21)</f>
        <v>1897.6389698644666</v>
      </c>
      <c r="BK45" s="22">
        <v>29</v>
      </c>
      <c r="BL45" s="22" t="s">
        <v>370</v>
      </c>
      <c r="BM45" s="23">
        <v>45471.224293981482</v>
      </c>
      <c r="BN45" s="22" t="s">
        <v>371</v>
      </c>
      <c r="BO45" s="22" t="s">
        <v>13</v>
      </c>
      <c r="BP45" s="22">
        <v>0</v>
      </c>
      <c r="BQ45" s="22">
        <v>2.6930000000000001</v>
      </c>
      <c r="BR45" s="24">
        <v>5532843</v>
      </c>
      <c r="BS45" s="22">
        <v>0</v>
      </c>
      <c r="BT45" s="22" t="s">
        <v>14</v>
      </c>
      <c r="BU45" s="22" t="s">
        <v>14</v>
      </c>
      <c r="BV45" s="22" t="s">
        <v>14</v>
      </c>
      <c r="BW45" s="22" t="s">
        <v>14</v>
      </c>
    </row>
    <row r="46" spans="1:75" s="22" customFormat="1" x14ac:dyDescent="0.3">
      <c r="A46" s="22">
        <v>47</v>
      </c>
      <c r="B46" s="22" t="s">
        <v>399</v>
      </c>
      <c r="C46" s="23">
        <v>45470.841979166667</v>
      </c>
      <c r="D46" s="22" t="s">
        <v>400</v>
      </c>
      <c r="E46" s="22" t="s">
        <v>13</v>
      </c>
      <c r="F46" s="22">
        <v>0</v>
      </c>
      <c r="G46" s="22">
        <v>6.0380000000000003</v>
      </c>
      <c r="H46" s="24">
        <v>2082</v>
      </c>
      <c r="I46" s="22">
        <v>0</v>
      </c>
      <c r="J46" s="22" t="s">
        <v>14</v>
      </c>
      <c r="K46" s="22" t="s">
        <v>14</v>
      </c>
      <c r="L46" s="22" t="s">
        <v>14</v>
      </c>
      <c r="M46" s="22" t="s">
        <v>14</v>
      </c>
      <c r="O46" s="22">
        <v>47</v>
      </c>
      <c r="P46" s="22" t="s">
        <v>399</v>
      </c>
      <c r="Q46" s="23">
        <v>45470.841979166667</v>
      </c>
      <c r="R46" s="22" t="s">
        <v>400</v>
      </c>
      <c r="S46" s="22" t="s">
        <v>13</v>
      </c>
      <c r="T46" s="22">
        <v>0</v>
      </c>
      <c r="U46" s="22" t="s">
        <v>14</v>
      </c>
      <c r="V46" s="22" t="s">
        <v>14</v>
      </c>
      <c r="W46" s="22" t="s">
        <v>14</v>
      </c>
      <c r="X46" s="22" t="s">
        <v>14</v>
      </c>
      <c r="Y46" s="22" t="s">
        <v>14</v>
      </c>
      <c r="Z46" s="22" t="s">
        <v>14</v>
      </c>
      <c r="AA46" s="22" t="s">
        <v>14</v>
      </c>
      <c r="AC46" s="22">
        <v>47</v>
      </c>
      <c r="AD46" s="22" t="s">
        <v>399</v>
      </c>
      <c r="AE46" s="23">
        <v>45470.841979166667</v>
      </c>
      <c r="AF46" s="22" t="s">
        <v>400</v>
      </c>
      <c r="AG46" s="22" t="s">
        <v>13</v>
      </c>
      <c r="AH46" s="22">
        <v>0</v>
      </c>
      <c r="AI46" s="22">
        <v>12.173</v>
      </c>
      <c r="AJ46" s="24">
        <v>13596</v>
      </c>
      <c r="AK46" s="22">
        <v>0</v>
      </c>
      <c r="AL46" s="22" t="s">
        <v>14</v>
      </c>
      <c r="AM46" s="22" t="s">
        <v>14</v>
      </c>
      <c r="AN46" s="22" t="s">
        <v>14</v>
      </c>
      <c r="AO46" s="22" t="s">
        <v>14</v>
      </c>
      <c r="BF46" s="25">
        <f>IF(H46&lt;10000,((H46^2*0.00000005714)+(H46*0.002453)+(-3.811)),(IF(H46&lt;200000,((H46^2*-0.0000000002888)+(H46*0.002899)+(-4.321)),(IF(H46&lt;8000000,((H46^2*-0.0000000000062)+(H46*0.002143)+(157)),((V46^2*-0.000000031)+(V46*0.2771)+(-709.5)))))))</f>
        <v>1.5438321293600001</v>
      </c>
      <c r="BG46" s="25">
        <f>BF46-AVERAGE(BF19:BF21)</f>
        <v>0.44576583620666721</v>
      </c>
      <c r="BH46" s="24">
        <f>IF(AJ46&lt;45000,((-0.0000000598*AJ46^2)+(0.205*AJ46)+(34.1)),((-0.00000002403*AJ46^2)+(0.2063*AJ46)+(-550.7)))</f>
        <v>2810.2258972831996</v>
      </c>
      <c r="BI46" s="25">
        <f>BH46-AVERAGE(BH19:BH21)</f>
        <v>2258.2053243124665</v>
      </c>
      <c r="BK46" s="22">
        <v>47</v>
      </c>
      <c r="BL46" s="22" t="s">
        <v>399</v>
      </c>
      <c r="BM46" s="23">
        <v>45470.841979166667</v>
      </c>
      <c r="BN46" s="22" t="s">
        <v>400</v>
      </c>
      <c r="BO46" s="22" t="s">
        <v>13</v>
      </c>
      <c r="BP46" s="22">
        <v>0</v>
      </c>
      <c r="BQ46" s="22">
        <v>2.6970000000000001</v>
      </c>
      <c r="BR46" s="24">
        <v>5486984</v>
      </c>
      <c r="BS46" s="22">
        <v>0</v>
      </c>
      <c r="BT46" s="22" t="s">
        <v>14</v>
      </c>
      <c r="BU46" s="22" t="s">
        <v>14</v>
      </c>
      <c r="BV46" s="22" t="s">
        <v>14</v>
      </c>
      <c r="BW46" s="22" t="s">
        <v>14</v>
      </c>
    </row>
    <row r="47" spans="1:75" s="22" customFormat="1" x14ac:dyDescent="0.3">
      <c r="A47" s="22">
        <v>14</v>
      </c>
      <c r="B47" s="22" t="s">
        <v>346</v>
      </c>
      <c r="C47" s="23">
        <v>45471.542881944442</v>
      </c>
      <c r="D47" s="22" t="s">
        <v>347</v>
      </c>
      <c r="E47" s="22" t="s">
        <v>13</v>
      </c>
      <c r="F47" s="22">
        <v>0</v>
      </c>
      <c r="G47" s="22">
        <v>6.0279999999999996</v>
      </c>
      <c r="H47" s="24">
        <v>2040</v>
      </c>
      <c r="I47" s="22">
        <v>0</v>
      </c>
      <c r="J47" s="22" t="s">
        <v>14</v>
      </c>
      <c r="K47" s="22" t="s">
        <v>14</v>
      </c>
      <c r="L47" s="22" t="s">
        <v>14</v>
      </c>
      <c r="M47" s="22" t="s">
        <v>14</v>
      </c>
      <c r="O47" s="22">
        <v>14</v>
      </c>
      <c r="P47" s="22" t="s">
        <v>346</v>
      </c>
      <c r="Q47" s="23">
        <v>45471.542881944442</v>
      </c>
      <c r="R47" s="22" t="s">
        <v>347</v>
      </c>
      <c r="S47" s="22" t="s">
        <v>13</v>
      </c>
      <c r="T47" s="22">
        <v>0</v>
      </c>
      <c r="U47" s="22" t="s">
        <v>14</v>
      </c>
      <c r="V47" s="24" t="s">
        <v>14</v>
      </c>
      <c r="W47" s="22" t="s">
        <v>14</v>
      </c>
      <c r="X47" s="22" t="s">
        <v>14</v>
      </c>
      <c r="Y47" s="22" t="s">
        <v>14</v>
      </c>
      <c r="Z47" s="22" t="s">
        <v>14</v>
      </c>
      <c r="AA47" s="22" t="s">
        <v>14</v>
      </c>
      <c r="AC47" s="22">
        <v>14</v>
      </c>
      <c r="AD47" s="22" t="s">
        <v>346</v>
      </c>
      <c r="AE47" s="23">
        <v>45471.542881944442</v>
      </c>
      <c r="AF47" s="22" t="s">
        <v>347</v>
      </c>
      <c r="AG47" s="22" t="s">
        <v>13</v>
      </c>
      <c r="AH47" s="22">
        <v>0</v>
      </c>
      <c r="AI47" s="22">
        <v>12.173</v>
      </c>
      <c r="AJ47" s="24">
        <v>10829</v>
      </c>
      <c r="AK47" s="22">
        <v>0</v>
      </c>
      <c r="AL47" s="22" t="s">
        <v>14</v>
      </c>
      <c r="AM47" s="22" t="s">
        <v>14</v>
      </c>
      <c r="AN47" s="22" t="s">
        <v>14</v>
      </c>
      <c r="AO47" s="22" t="s">
        <v>14</v>
      </c>
      <c r="AQ47" s="22">
        <v>1</v>
      </c>
      <c r="AS47" s="22">
        <v>14</v>
      </c>
      <c r="AT47" s="25">
        <f>IF(H47&lt;10000,((H47^2*0.00000005714)+(H47*0.002453)+(-3.811)),(IF(H47&lt;200000,((H47^2*-0.0000000002888)+(H47*0.002899)+(-4.321)),(IF(H47&lt;8000000,((H47^2*-0.0000000000062)+(H47*0.002143)+(157)),((V47^2*-0.000000031)+(V47*0.2771)+(-709.5)))))))</f>
        <v>1.4309138239999992</v>
      </c>
      <c r="AU47" s="24">
        <f>IF(AJ47&lt;45000,((-0.0000000598*AJ47^2)+(0.205*AJ47)+(34.1)),((-0.00000002403*AJ47^2)+(0.2063*AJ47)+(-550.7)))</f>
        <v>2247.0324189881994</v>
      </c>
      <c r="AW47" s="25">
        <f>IF(H47&lt;10000,((-0.00000005795*H47^2)+(0.003823*H47)+(-6.715)),(IF(H47&lt;700000,((-0.0000000001209*H47^2)+(0.002635*H47)+(-0.4111)), ((-0.00000002007*V47^2)+(0.2564*V47)+(286.1)))))</f>
        <v>0.84275528000000044</v>
      </c>
      <c r="AX47" s="26">
        <f>(-0.00000001626*AJ47^2)+(0.1912*AJ47)+(-3.858)</f>
        <v>2064.7400346613399</v>
      </c>
      <c r="AZ47" s="25">
        <f>IF(H47&lt;10000,((0.0000001453*H47^2)+(0.0008349*H47)+(-1.805)),(IF(H47&lt;700000,((-0.00000000008054*H47^2)+(0.002348*H47)+(-2.47)), ((-0.00000001938*V47^2)+(0.2471*V47)+(226.8)))))</f>
        <v>0.50287648000000007</v>
      </c>
      <c r="BA47" s="26">
        <f>(-0.00000002552*AJ47^2)+(0.2067*AJ47)+(-103.7)</f>
        <v>2131.66164000968</v>
      </c>
      <c r="BC47" s="25">
        <f>IF(H47&lt;10000,((H47^2*0.00000054)+(H47*-0.004765)+(12.72)),(IF(H47&lt;200000,((H47^2*-0.000000001577)+(H47*0.003043)+(-10.42)),(IF(H47&lt;8000000,((H47^2*-0.0000000000186)+(H47*0.00194)+(154.1)),((V47^2*-0.00000002)+(V47*0.2565)+(-1032)))))))</f>
        <v>5.2466639999999991</v>
      </c>
      <c r="BD47" s="24">
        <f>IF(AJ47&lt;45000,((-0.0000004561*AJ47^2)+(0.244*AJ47)+(-21.72)),((-0.0000000409*AJ47^2)+(0.2477*AJ47)+(-1777)))</f>
        <v>2567.0704113799002</v>
      </c>
      <c r="BF47" s="25">
        <f>IF(H47&lt;10000,((H47^2*0.00000005714)+(H47*0.002453)+(-3.811)),(IF(H47&lt;200000,((H47^2*-0.0000000002888)+(H47*0.002899)+(-4.321)),(IF(H47&lt;8000000,((H47^2*-0.0000000000062)+(H47*0.002143)+(157)),((V47^2*-0.000000031)+(V47*0.2771)+(-709.5)))))))</f>
        <v>1.4309138239999992</v>
      </c>
      <c r="BG47" s="25">
        <f>BF47-AVERAGE(BF19:BF21)</f>
        <v>0.3328475308466663</v>
      </c>
      <c r="BH47" s="24">
        <f>IF(AJ47&lt;45000,((-0.0000000598*AJ47^2)+(0.205*AJ47)+(34.1)),((-0.00000002403*AJ47^2)+(0.2063*AJ47)+(-550.7)))</f>
        <v>2247.0324189881994</v>
      </c>
      <c r="BI47" s="25">
        <f>BH47-AVERAGE(BH19:BH21)</f>
        <v>1695.0118460174663</v>
      </c>
      <c r="BK47" s="22">
        <v>14</v>
      </c>
      <c r="BL47" s="22" t="s">
        <v>346</v>
      </c>
      <c r="BM47" s="23">
        <v>45471.542881944442</v>
      </c>
      <c r="BN47" s="22" t="s">
        <v>347</v>
      </c>
      <c r="BO47" s="22" t="s">
        <v>13</v>
      </c>
      <c r="BP47" s="22">
        <v>0</v>
      </c>
      <c r="BQ47" s="22">
        <v>2.7050000000000001</v>
      </c>
      <c r="BR47" s="24">
        <v>5162573</v>
      </c>
      <c r="BS47" s="22">
        <v>0</v>
      </c>
      <c r="BT47" s="22" t="s">
        <v>14</v>
      </c>
      <c r="BU47" s="22" t="s">
        <v>14</v>
      </c>
      <c r="BV47" s="22" t="s">
        <v>14</v>
      </c>
      <c r="BW47" s="22" t="s">
        <v>14</v>
      </c>
    </row>
    <row r="48" spans="1:75" s="27" customFormat="1" x14ac:dyDescent="0.3">
      <c r="A48" s="27">
        <v>35</v>
      </c>
      <c r="B48" s="27" t="s">
        <v>380</v>
      </c>
      <c r="C48" s="28">
        <v>45471.09684027778</v>
      </c>
      <c r="D48" s="27" t="s">
        <v>381</v>
      </c>
      <c r="E48" s="27" t="s">
        <v>13</v>
      </c>
      <c r="F48" s="27">
        <v>0</v>
      </c>
      <c r="G48" s="27">
        <v>6.0149999999999997</v>
      </c>
      <c r="H48" s="29">
        <v>10356</v>
      </c>
      <c r="I48" s="27">
        <v>0</v>
      </c>
      <c r="J48" s="27" t="s">
        <v>14</v>
      </c>
      <c r="K48" s="27" t="s">
        <v>14</v>
      </c>
      <c r="L48" s="27" t="s">
        <v>14</v>
      </c>
      <c r="M48" s="27" t="s">
        <v>14</v>
      </c>
      <c r="O48" s="27">
        <v>35</v>
      </c>
      <c r="P48" s="27" t="s">
        <v>380</v>
      </c>
      <c r="Q48" s="28">
        <v>45471.09684027778</v>
      </c>
      <c r="R48" s="27" t="s">
        <v>381</v>
      </c>
      <c r="S48" s="27" t="s">
        <v>13</v>
      </c>
      <c r="T48" s="27">
        <v>0</v>
      </c>
      <c r="U48" s="27" t="s">
        <v>14</v>
      </c>
      <c r="V48" s="27" t="s">
        <v>14</v>
      </c>
      <c r="W48" s="27" t="s">
        <v>14</v>
      </c>
      <c r="X48" s="27" t="s">
        <v>14</v>
      </c>
      <c r="Y48" s="27" t="s">
        <v>14</v>
      </c>
      <c r="Z48" s="27" t="s">
        <v>14</v>
      </c>
      <c r="AA48" s="27" t="s">
        <v>14</v>
      </c>
      <c r="AC48" s="27">
        <v>35</v>
      </c>
      <c r="AD48" s="27" t="s">
        <v>380</v>
      </c>
      <c r="AE48" s="28">
        <v>45471.09684027778</v>
      </c>
      <c r="AF48" s="27" t="s">
        <v>381</v>
      </c>
      <c r="AG48" s="27" t="s">
        <v>13</v>
      </c>
      <c r="AH48" s="27">
        <v>0</v>
      </c>
      <c r="AI48" s="27">
        <v>12.18</v>
      </c>
      <c r="AJ48" s="29">
        <v>8887</v>
      </c>
      <c r="AK48" s="27">
        <v>0</v>
      </c>
      <c r="AL48" s="27" t="s">
        <v>14</v>
      </c>
      <c r="AM48" s="27" t="s">
        <v>14</v>
      </c>
      <c r="AN48" s="27" t="s">
        <v>14</v>
      </c>
      <c r="AO48" s="27" t="s">
        <v>14</v>
      </c>
      <c r="AQ48" s="27">
        <v>1</v>
      </c>
      <c r="AS48" s="27">
        <v>35</v>
      </c>
      <c r="AT48" s="30">
        <f>IF(H48&lt;10000,((H48^2*0.00000005714)+(H48*0.002453)+(-3.811)),(IF(H48&lt;200000,((H48^2*-0.0000000002888)+(H48*0.002899)+(-4.321)),(IF(H48&lt;8000000,((H48^2*-0.0000000000062)+(H48*0.002143)+(157)),((V48^2*-0.000000031)+(V48*0.2771)+(-709.5)))))))</f>
        <v>25.670071142643202</v>
      </c>
      <c r="AU48" s="29">
        <f>IF(AJ48&lt;45000,((-0.0000000598*AJ48^2)+(0.205*AJ48)+(34.1)),((-0.00000002403*AJ48^2)+(0.2063*AJ48)+(-550.7)))</f>
        <v>1851.2120696137997</v>
      </c>
      <c r="AW48" s="30">
        <f>IF(H48&lt;10000,((-0.00000005795*H48^2)+(0.003823*H48)+(-6.715)),(IF(H48&lt;700000,((-0.0000000001209*H48^2)+(0.002635*H48)+(-0.4111)), ((-0.00000002007*V48^2)+(0.2564*V48)+(286.1)))))</f>
        <v>26.863993869617602</v>
      </c>
      <c r="AX48" s="31">
        <f>(-0.00000001626*AJ48^2)+(0.1912*AJ48)+(-3.858)</f>
        <v>1694.0522052160602</v>
      </c>
      <c r="AZ48" s="30">
        <f>IF(H48&lt;10000,((0.0000001453*H48^2)+(0.0008349*H48)+(-1.805)),(IF(H48&lt;700000,((-0.00000000008054*H48^2)+(0.002348*H48)+(-2.47)), ((-0.00000001938*V48^2)+(0.2471*V48)+(226.8)))))</f>
        <v>21.837250347882559</v>
      </c>
      <c r="BA48" s="31">
        <f>(-0.00000002552*AJ48^2)+(0.2067*AJ48)+(-103.7)</f>
        <v>1731.22736181512</v>
      </c>
      <c r="BC48" s="30">
        <f>IF(H48&lt;10000,((H48^2*0.00000054)+(H48*-0.004765)+(12.72)),(IF(H48&lt;200000,((H48^2*-0.000000001577)+(H48*0.003043)+(-10.42)),(IF(H48&lt;8000000,((H48^2*-0.0000000000186)+(H48*0.00194)+(154.1)),((V48^2*-0.00000002)+(V48*0.2565)+(-1032)))))))</f>
        <v>20.924179897328003</v>
      </c>
      <c r="BD48" s="29">
        <f>IF(AJ48&lt;45000,((-0.0000004561*AJ48^2)+(0.244*AJ48)+(-21.72)),((-0.0000000409*AJ48^2)+(0.2477*AJ48)+(-1777)))</f>
        <v>2110.6857834591001</v>
      </c>
      <c r="BF48" s="30">
        <f>IF(H48&lt;10000,((H48^2*0.00000005714)+(H48*0.002453)+(-3.811)),(IF(H48&lt;200000,((H48^2*-0.0000000002888)+(H48*0.002899)+(-4.321)),(IF(H48&lt;8000000,((H48^2*-0.0000000000062)+(H48*0.002143)+(157)),((V48^2*-0.000000031)+(V48*0.2771)+(-709.5)))))))</f>
        <v>25.670071142643202</v>
      </c>
      <c r="BG48" s="30">
        <f>BF48-AVERAGE(BF10:BF12)</f>
        <v>24.669999943756537</v>
      </c>
      <c r="BH48" s="29">
        <f>IF(AJ48&lt;45000,((-0.0000000598*AJ48^2)+(0.205*AJ48)+(34.1)),((-0.00000002403*AJ48^2)+(0.2063*AJ48)+(-550.7)))</f>
        <v>1851.2120696137997</v>
      </c>
      <c r="BI48" s="30">
        <f>BH48-AVERAGE(BH10:BH12)</f>
        <v>1233.8117345144665</v>
      </c>
      <c r="BK48" s="27">
        <v>35</v>
      </c>
      <c r="BL48" s="27" t="s">
        <v>380</v>
      </c>
      <c r="BM48" s="28">
        <v>45471.09684027778</v>
      </c>
      <c r="BN48" s="27" t="s">
        <v>381</v>
      </c>
      <c r="BO48" s="27" t="s">
        <v>13</v>
      </c>
      <c r="BP48" s="27">
        <v>0</v>
      </c>
      <c r="BQ48" s="27">
        <v>2.7040000000000002</v>
      </c>
      <c r="BR48" s="29">
        <v>5377864</v>
      </c>
      <c r="BS48" s="27">
        <v>0</v>
      </c>
      <c r="BT48" s="27" t="s">
        <v>14</v>
      </c>
      <c r="BU48" s="27" t="s">
        <v>14</v>
      </c>
      <c r="BV48" s="27" t="s">
        <v>14</v>
      </c>
      <c r="BW48" s="27" t="s">
        <v>14</v>
      </c>
    </row>
    <row r="49" spans="1:75" s="27" customFormat="1" x14ac:dyDescent="0.3">
      <c r="A49" s="27">
        <v>39</v>
      </c>
      <c r="B49" s="27" t="s">
        <v>386</v>
      </c>
      <c r="C49" s="28">
        <v>45471.011886574073</v>
      </c>
      <c r="D49" s="27" t="s">
        <v>387</v>
      </c>
      <c r="E49" s="27" t="s">
        <v>13</v>
      </c>
      <c r="F49" s="27">
        <v>0</v>
      </c>
      <c r="G49" s="27">
        <v>6.008</v>
      </c>
      <c r="H49" s="29">
        <v>9891</v>
      </c>
      <c r="I49" s="27">
        <v>0</v>
      </c>
      <c r="J49" s="27" t="s">
        <v>14</v>
      </c>
      <c r="K49" s="27" t="s">
        <v>14</v>
      </c>
      <c r="L49" s="27" t="s">
        <v>14</v>
      </c>
      <c r="M49" s="27" t="s">
        <v>14</v>
      </c>
      <c r="O49" s="27">
        <v>39</v>
      </c>
      <c r="P49" s="27" t="s">
        <v>386</v>
      </c>
      <c r="Q49" s="28">
        <v>45471.011886574073</v>
      </c>
      <c r="R49" s="27" t="s">
        <v>387</v>
      </c>
      <c r="S49" s="27" t="s">
        <v>13</v>
      </c>
      <c r="T49" s="27">
        <v>0</v>
      </c>
      <c r="U49" s="27" t="s">
        <v>14</v>
      </c>
      <c r="V49" s="27" t="s">
        <v>14</v>
      </c>
      <c r="W49" s="27" t="s">
        <v>14</v>
      </c>
      <c r="X49" s="27" t="s">
        <v>14</v>
      </c>
      <c r="Y49" s="27" t="s">
        <v>14</v>
      </c>
      <c r="Z49" s="27" t="s">
        <v>14</v>
      </c>
      <c r="AA49" s="27" t="s">
        <v>14</v>
      </c>
      <c r="AC49" s="27">
        <v>39</v>
      </c>
      <c r="AD49" s="27" t="s">
        <v>386</v>
      </c>
      <c r="AE49" s="28">
        <v>45471.011886574073</v>
      </c>
      <c r="AF49" s="27" t="s">
        <v>387</v>
      </c>
      <c r="AG49" s="27" t="s">
        <v>13</v>
      </c>
      <c r="AH49" s="27">
        <v>0</v>
      </c>
      <c r="AI49" s="27">
        <v>12.164999999999999</v>
      </c>
      <c r="AJ49" s="29">
        <v>12279</v>
      </c>
      <c r="AK49" s="27">
        <v>0</v>
      </c>
      <c r="AL49" s="27" t="s">
        <v>14</v>
      </c>
      <c r="AM49" s="27" t="s">
        <v>14</v>
      </c>
      <c r="AN49" s="27" t="s">
        <v>14</v>
      </c>
      <c r="AO49" s="27" t="s">
        <v>14</v>
      </c>
      <c r="AQ49" s="27">
        <v>1</v>
      </c>
      <c r="AS49" s="27">
        <v>39</v>
      </c>
      <c r="AT49" s="30">
        <f>IF(H49&lt;10000,((H49^2*0.00000005714)+(H49*0.002453)+(-3.811)),(IF(H49&lt;200000,((H49^2*-0.0000000002888)+(H49*0.002899)+(-4.321)),(IF(H49&lt;8000000,((H49^2*-0.0000000000062)+(H49*0.002143)+(157)),((V49^2*-0.000000031)+(V49*0.2771)+(-709.5)))))))</f>
        <v>26.041736680339998</v>
      </c>
      <c r="AU49" s="29">
        <f>IF(AJ49&lt;45000,((-0.0000000598*AJ49^2)+(0.205*AJ49)+(34.1)),((-0.00000002403*AJ49^2)+(0.2063*AJ49)+(-550.7)))</f>
        <v>2542.2787243081998</v>
      </c>
      <c r="AW49" s="30">
        <f>IF(H49&lt;10000,((-0.00000005795*H49^2)+(0.003823*H49)+(-6.715)),(IF(H49&lt;700000,((-0.0000000001209*H49^2)+(0.002635*H49)+(-0.4111)), ((-0.00000002007*V49^2)+(0.2564*V49)+(286.1)))))</f>
        <v>25.428935496050006</v>
      </c>
      <c r="AX49" s="31">
        <f>(-0.00000001626*AJ49^2)+(0.1912*AJ49)+(-3.858)</f>
        <v>2341.4352173453399</v>
      </c>
      <c r="AZ49" s="30">
        <f>IF(H49&lt;10000,((0.0000001453*H49^2)+(0.0008349*H49)+(-1.805)),(IF(H49&lt;700000,((-0.00000000008054*H49^2)+(0.002348*H49)+(-2.47)), ((-0.00000001938*V49^2)+(0.2471*V49)+(226.8)))))</f>
        <v>20.6679682093</v>
      </c>
      <c r="BA49" s="31">
        <f>(-0.00000002552*AJ49^2)+(0.2067*AJ49)+(-103.7)</f>
        <v>2430.5215515776804</v>
      </c>
      <c r="BC49" s="30">
        <f>IF(H49&lt;10000,((H49^2*0.00000054)+(H49*-0.004765)+(12.72)),(IF(H49&lt;200000,((H49^2*-0.000000001577)+(H49*0.003043)+(-10.42)),(IF(H49&lt;8000000,((H49^2*-0.0000000000186)+(H49*0.00194)+(154.1)),((V49^2*-0.00000002)+(V49*0.2565)+(-1032)))))))</f>
        <v>18.418600740000002</v>
      </c>
      <c r="BD49" s="29">
        <f>IF(AJ49&lt;45000,((-0.0000004561*AJ49^2)+(0.244*AJ49)+(-21.72)),((-0.0000000409*AJ49^2)+(0.2477*AJ49)+(-1777)))</f>
        <v>2905.5880511199002</v>
      </c>
      <c r="BF49" s="30">
        <f>IF(H49&lt;10000,((H49^2*0.00000005714)+(H49*0.002453)+(-3.811)),(IF(H49&lt;200000,((H49^2*-0.0000000002888)+(H49*0.002899)+(-4.321)),(IF(H49&lt;8000000,((H49^2*-0.0000000000062)+(H49*0.002143)+(157)),((V49^2*-0.000000031)+(V49*0.2771)+(-709.5)))))))</f>
        <v>26.041736680339998</v>
      </c>
      <c r="BG49" s="30">
        <f>BF49-AVERAGE(BF10:BF12)</f>
        <v>25.041665481453332</v>
      </c>
      <c r="BH49" s="29">
        <f>IF(AJ49&lt;45000,((-0.0000000598*AJ49^2)+(0.205*AJ49)+(34.1)),((-0.00000002403*AJ49^2)+(0.2063*AJ49)+(-550.7)))</f>
        <v>2542.2787243081998</v>
      </c>
      <c r="BI49" s="30">
        <f>BH49-AVERAGE(BH10:BH12)</f>
        <v>1924.8783892088663</v>
      </c>
      <c r="BK49" s="27">
        <v>39</v>
      </c>
      <c r="BL49" s="27" t="s">
        <v>386</v>
      </c>
      <c r="BM49" s="28">
        <v>45471.011886574073</v>
      </c>
      <c r="BN49" s="27" t="s">
        <v>387</v>
      </c>
      <c r="BO49" s="27" t="s">
        <v>13</v>
      </c>
      <c r="BP49" s="27">
        <v>0</v>
      </c>
      <c r="BQ49" s="27">
        <v>2.702</v>
      </c>
      <c r="BR49" s="29">
        <v>5176637</v>
      </c>
      <c r="BS49" s="27">
        <v>0</v>
      </c>
      <c r="BT49" s="27" t="s">
        <v>14</v>
      </c>
      <c r="BU49" s="27" t="s">
        <v>14</v>
      </c>
      <c r="BV49" s="27" t="s">
        <v>14</v>
      </c>
      <c r="BW49" s="27" t="s">
        <v>14</v>
      </c>
    </row>
    <row r="50" spans="1:75" s="27" customFormat="1" x14ac:dyDescent="0.3">
      <c r="A50" s="27">
        <v>44</v>
      </c>
      <c r="B50" s="27" t="s">
        <v>394</v>
      </c>
      <c r="C50" s="28">
        <v>45470.905682870369</v>
      </c>
      <c r="D50" s="27" t="s">
        <v>395</v>
      </c>
      <c r="E50" s="27" t="s">
        <v>13</v>
      </c>
      <c r="F50" s="27">
        <v>0</v>
      </c>
      <c r="G50" s="27">
        <v>6.01</v>
      </c>
      <c r="H50" s="29">
        <v>7617</v>
      </c>
      <c r="I50" s="27">
        <v>0</v>
      </c>
      <c r="J50" s="27" t="s">
        <v>14</v>
      </c>
      <c r="K50" s="27" t="s">
        <v>14</v>
      </c>
      <c r="L50" s="27" t="s">
        <v>14</v>
      </c>
      <c r="M50" s="27" t="s">
        <v>14</v>
      </c>
      <c r="O50" s="27">
        <v>44</v>
      </c>
      <c r="P50" s="27" t="s">
        <v>394</v>
      </c>
      <c r="Q50" s="28">
        <v>45470.905682870369</v>
      </c>
      <c r="R50" s="27" t="s">
        <v>395</v>
      </c>
      <c r="S50" s="27" t="s">
        <v>13</v>
      </c>
      <c r="T50" s="27">
        <v>0</v>
      </c>
      <c r="U50" s="27" t="s">
        <v>14</v>
      </c>
      <c r="V50" s="27" t="s">
        <v>14</v>
      </c>
      <c r="W50" s="27" t="s">
        <v>14</v>
      </c>
      <c r="X50" s="27" t="s">
        <v>14</v>
      </c>
      <c r="Y50" s="27" t="s">
        <v>14</v>
      </c>
      <c r="Z50" s="27" t="s">
        <v>14</v>
      </c>
      <c r="AA50" s="27" t="s">
        <v>14</v>
      </c>
      <c r="AC50" s="27">
        <v>44</v>
      </c>
      <c r="AD50" s="27" t="s">
        <v>394</v>
      </c>
      <c r="AE50" s="28">
        <v>45470.905682870369</v>
      </c>
      <c r="AF50" s="27" t="s">
        <v>395</v>
      </c>
      <c r="AG50" s="27" t="s">
        <v>13</v>
      </c>
      <c r="AH50" s="27">
        <v>0</v>
      </c>
      <c r="AI50" s="27">
        <v>12.18</v>
      </c>
      <c r="AJ50" s="29">
        <v>10735</v>
      </c>
      <c r="AK50" s="27">
        <v>0</v>
      </c>
      <c r="AL50" s="27" t="s">
        <v>14</v>
      </c>
      <c r="AM50" s="27" t="s">
        <v>14</v>
      </c>
      <c r="AN50" s="27" t="s">
        <v>14</v>
      </c>
      <c r="AO50" s="27" t="s">
        <v>14</v>
      </c>
      <c r="AQ50" s="27">
        <v>1</v>
      </c>
      <c r="AS50" s="27">
        <v>44</v>
      </c>
      <c r="AT50" s="30">
        <f>IF(H50&lt;10000,((H50^2*0.00000005714)+(H50*0.002453)+(-3.811)),(IF(H50&lt;200000,((H50^2*-0.0000000002888)+(H50*0.002899)+(-4.321)),(IF(H50&lt;8000000,((H50^2*-0.0000000000062)+(H50*0.002143)+(157)),((V50^2*-0.000000031)+(V50*0.2771)+(-709.5)))))))</f>
        <v>18.188688889459996</v>
      </c>
      <c r="AU50" s="29">
        <f>IF(AJ50&lt;45000,((-0.0000000598*AJ50^2)+(0.205*AJ50)+(34.1)),((-0.00000002403*AJ50^2)+(0.2063*AJ50)+(-550.7)))</f>
        <v>2227.8836345449995</v>
      </c>
      <c r="AW50" s="30">
        <f>IF(H50&lt;10000,((-0.00000005795*H50^2)+(0.003823*H50)+(-6.715)),(IF(H50&lt;700000,((-0.0000000001209*H50^2)+(0.002635*H50)+(-0.4111)), ((-0.00000002007*V50^2)+(0.2564*V50)+(286.1)))))</f>
        <v>19.04260797245</v>
      </c>
      <c r="AX50" s="31">
        <f>(-0.00000001626*AJ50^2)+(0.1912*AJ50)+(-3.858)</f>
        <v>2046.8001939415001</v>
      </c>
      <c r="AZ50" s="30">
        <f>IF(H50&lt;10000,((0.0000001453*H50^2)+(0.0008349*H50)+(-1.805)),(IF(H50&lt;700000,((-0.00000000008054*H50^2)+(0.002348*H50)+(-2.47)), ((-0.00000001938*V50^2)+(0.2471*V50)+(226.8)))))</f>
        <v>12.984548811700002</v>
      </c>
      <c r="BA50" s="31">
        <f>(-0.00000002552*AJ50^2)+(0.2067*AJ50)+(-103.7)</f>
        <v>2112.2835694580003</v>
      </c>
      <c r="BC50" s="30">
        <f>IF(H50&lt;10000,((H50^2*0.00000054)+(H50*-0.004765)+(12.72)),(IF(H50&lt;200000,((H50^2*-0.000000001577)+(H50*0.003043)+(-10.42)),(IF(H50&lt;8000000,((H50^2*-0.0000000000186)+(H50*0.00194)+(154.1)),((V50^2*-0.00000002)+(V50*0.2565)+(-1032)))))))</f>
        <v>7.7550870599999993</v>
      </c>
      <c r="BD50" s="29">
        <f>IF(AJ50&lt;45000,((-0.0000004561*AJ50^2)+(0.244*AJ50)+(-21.72)),((-0.0000000409*AJ50^2)+(0.2477*AJ50)+(-1777)))</f>
        <v>2545.0589333775001</v>
      </c>
      <c r="BF50" s="30">
        <f>IF(H50&lt;10000,((H50^2*0.00000005714)+(H50*0.002453)+(-3.811)),(IF(H50&lt;200000,((H50^2*-0.0000000002888)+(H50*0.002899)+(-4.321)),(IF(H50&lt;8000000,((H50^2*-0.0000000000062)+(H50*0.002143)+(157)),((V50^2*-0.000000031)+(V50*0.2771)+(-709.5)))))))</f>
        <v>18.188688889459996</v>
      </c>
      <c r="BG50" s="30">
        <f>BF50-AVERAGE(BF10:BF12)</f>
        <v>17.188617690573331</v>
      </c>
      <c r="BH50" s="29">
        <f>IF(AJ50&lt;45000,((-0.0000000598*AJ50^2)+(0.205*AJ50)+(34.1)),((-0.00000002403*AJ50^2)+(0.2063*AJ50)+(-550.7)))</f>
        <v>2227.8836345449995</v>
      </c>
      <c r="BI50" s="30">
        <f>BH50-AVERAGE(BH10:BH12)</f>
        <v>1610.483299445666</v>
      </c>
      <c r="BK50" s="27">
        <v>44</v>
      </c>
      <c r="BL50" s="27" t="s">
        <v>394</v>
      </c>
      <c r="BM50" s="28">
        <v>45470.905682870369</v>
      </c>
      <c r="BN50" s="27" t="s">
        <v>395</v>
      </c>
      <c r="BO50" s="27" t="s">
        <v>13</v>
      </c>
      <c r="BP50" s="27">
        <v>0</v>
      </c>
      <c r="BQ50" s="27">
        <v>2.6960000000000002</v>
      </c>
      <c r="BR50" s="29">
        <v>5448841</v>
      </c>
      <c r="BS50" s="27">
        <v>0</v>
      </c>
      <c r="BT50" s="27" t="s">
        <v>14</v>
      </c>
      <c r="BU50" s="27" t="s">
        <v>14</v>
      </c>
      <c r="BV50" s="27" t="s">
        <v>14</v>
      </c>
      <c r="BW50" s="27" t="s">
        <v>14</v>
      </c>
    </row>
    <row r="51" spans="1:75" s="27" customFormat="1" x14ac:dyDescent="0.3">
      <c r="A51" s="27">
        <v>7</v>
      </c>
      <c r="B51" s="27" t="s">
        <v>332</v>
      </c>
      <c r="C51" s="28">
        <v>45471.691574074073</v>
      </c>
      <c r="D51" s="27" t="s">
        <v>333</v>
      </c>
      <c r="E51" s="27" t="s">
        <v>13</v>
      </c>
      <c r="F51" s="27">
        <v>0</v>
      </c>
      <c r="G51" s="27">
        <v>5.9960000000000004</v>
      </c>
      <c r="H51" s="29">
        <v>1897542</v>
      </c>
      <c r="I51" s="27">
        <v>0</v>
      </c>
      <c r="J51" s="27" t="s">
        <v>14</v>
      </c>
      <c r="K51" s="27" t="s">
        <v>14</v>
      </c>
      <c r="L51" s="27" t="s">
        <v>14</v>
      </c>
      <c r="M51" s="27" t="s">
        <v>14</v>
      </c>
      <c r="O51" s="27">
        <v>7</v>
      </c>
      <c r="P51" s="27" t="s">
        <v>332</v>
      </c>
      <c r="Q51" s="28">
        <v>45471.691574074073</v>
      </c>
      <c r="R51" s="27" t="s">
        <v>333</v>
      </c>
      <c r="S51" s="27" t="s">
        <v>13</v>
      </c>
      <c r="T51" s="27">
        <v>0</v>
      </c>
      <c r="U51" s="27">
        <v>5.9489999999999998</v>
      </c>
      <c r="V51" s="29">
        <v>14514</v>
      </c>
      <c r="W51" s="27">
        <v>0</v>
      </c>
      <c r="X51" s="27" t="s">
        <v>14</v>
      </c>
      <c r="Y51" s="27" t="s">
        <v>14</v>
      </c>
      <c r="Z51" s="27" t="s">
        <v>14</v>
      </c>
      <c r="AA51" s="27" t="s">
        <v>14</v>
      </c>
      <c r="AC51" s="27">
        <v>7</v>
      </c>
      <c r="AD51" s="27" t="s">
        <v>332</v>
      </c>
      <c r="AE51" s="28">
        <v>45471.691574074073</v>
      </c>
      <c r="AF51" s="27" t="s">
        <v>333</v>
      </c>
      <c r="AG51" s="27" t="s">
        <v>13</v>
      </c>
      <c r="AH51" s="27">
        <v>0</v>
      </c>
      <c r="AI51" s="27">
        <v>12.15</v>
      </c>
      <c r="AJ51" s="29">
        <v>27442</v>
      </c>
      <c r="AK51" s="27">
        <v>0</v>
      </c>
      <c r="AL51" s="27" t="s">
        <v>14</v>
      </c>
      <c r="AM51" s="27" t="s">
        <v>14</v>
      </c>
      <c r="AN51" s="27" t="s">
        <v>14</v>
      </c>
      <c r="AO51" s="27" t="s">
        <v>14</v>
      </c>
      <c r="AQ51" s="27">
        <v>1</v>
      </c>
      <c r="AS51" s="27">
        <v>7</v>
      </c>
      <c r="AT51" s="30">
        <f>IF(H51&lt;10000,((H51^2*0.00000005714)+(H51*0.002453)+(-3.811)),(IF(H51&lt;200000,((H51^2*-0.0000000002888)+(H51*0.002899)+(-4.321)),(IF(H51&lt;8000000,((H51^2*-0.0000000000062)+(H51*0.002143)+(157)),((V51^2*-0.000000031)+(V51*0.2771)+(-709.5)))))))</f>
        <v>4201.1083790210632</v>
      </c>
      <c r="AU51" s="29">
        <f>IF(AJ51&lt;45000,((-0.0000000598*AJ51^2)+(0.205*AJ51)+(34.1)),((-0.00000002403*AJ51^2)+(0.2063*AJ51)+(-550.7)))</f>
        <v>5614.6768108327997</v>
      </c>
      <c r="AW51" s="30">
        <f>IF(H51&lt;10000,((-0.00000005795*H51^2)+(0.003823*H51)+(-6.715)),(IF(H51&lt;700000,((-0.0000000001209*H51^2)+(0.002635*H51)+(-0.4111)), ((-0.00000002007*V51^2)+(0.2564*V51)+(286.1)))))</f>
        <v>4003.2617301462801</v>
      </c>
      <c r="AX51" s="31">
        <f>(-0.00000001626*AJ51^2)+(0.1912*AJ51)+(-3.858)</f>
        <v>5230.8075897013605</v>
      </c>
      <c r="AZ51" s="30">
        <f>IF(H51&lt;10000,((0.0000001453*H51^2)+(0.0008349*H51)+(-1.805)),(IF(H51&lt;700000,((-0.00000000008054*H51^2)+(0.002348*H51)+(-2.47)), ((-0.00000001938*V51^2)+(0.2471*V51)+(226.8)))))</f>
        <v>3809.1268829215201</v>
      </c>
      <c r="BA51" s="31">
        <f>(-0.00000002552*AJ51^2)+(0.2067*AJ51)+(-103.7)</f>
        <v>5549.3432229507198</v>
      </c>
      <c r="BC51" s="30">
        <f>IF(H51&lt;10000,((H51^2*0.00000054)+(H51*-0.004765)+(12.72)),(IF(H51&lt;200000,((H51^2*-0.000000001577)+(H51*0.003043)+(-10.42)),(IF(H51&lt;8000000,((H51^2*-0.0000000000186)+(H51*0.00194)+(154.1)),((V51^2*-0.00000002)+(V51*0.2565)+(-1032)))))))</f>
        <v>3768.3590990631897</v>
      </c>
      <c r="BD51" s="29">
        <f>IF(AJ51&lt;45000,((-0.0000004561*AJ51^2)+(0.244*AJ51)+(-21.72)),((-0.0000000409*AJ51^2)+(0.2477*AJ51)+(-1777)))</f>
        <v>6330.6557996796</v>
      </c>
      <c r="BF51" s="30">
        <f>IF(H51&lt;10000,((H51^2*0.00000005714)+(H51*0.002453)+(-3.811)),(IF(H51&lt;200000,((H51^2*-0.0000000002888)+(H51*0.002899)+(-4.321)),(IF(H51&lt;8000000,((H51^2*-0.0000000000062)+(H51*0.002143)+(157)),((V51^2*-0.000000031)+(V51*0.2771)+(-709.5)))))))</f>
        <v>4201.1083790210632</v>
      </c>
      <c r="BG51" s="30">
        <f>BF51-AVERAGE(BF13:BF15)</f>
        <v>4199.908299408783</v>
      </c>
      <c r="BH51" s="29">
        <f>IF(AJ51&lt;45000,((-0.0000000598*AJ51^2)+(0.205*AJ51)+(34.1)),((-0.00000002403*AJ51^2)+(0.2063*AJ51)+(-550.7)))</f>
        <v>5614.6768108327997</v>
      </c>
      <c r="BI51" s="30">
        <f>BH51-AVERAGE(BH13:BH15)</f>
        <v>4916.8750566330664</v>
      </c>
      <c r="BK51" s="27">
        <v>7</v>
      </c>
      <c r="BL51" s="27" t="s">
        <v>332</v>
      </c>
      <c r="BM51" s="28">
        <v>45471.691574074073</v>
      </c>
      <c r="BN51" s="27" t="s">
        <v>333</v>
      </c>
      <c r="BO51" s="27" t="s">
        <v>13</v>
      </c>
      <c r="BP51" s="27">
        <v>0</v>
      </c>
      <c r="BQ51" s="27">
        <v>2.694</v>
      </c>
      <c r="BR51" s="29">
        <v>5474784</v>
      </c>
      <c r="BS51" s="27">
        <v>0</v>
      </c>
      <c r="BT51" s="27" t="s">
        <v>14</v>
      </c>
      <c r="BU51" s="27" t="s">
        <v>14</v>
      </c>
      <c r="BV51" s="27" t="s">
        <v>14</v>
      </c>
      <c r="BW51" s="27" t="s">
        <v>14</v>
      </c>
    </row>
    <row r="52" spans="1:75" s="27" customFormat="1" x14ac:dyDescent="0.3">
      <c r="A52" s="27">
        <v>13</v>
      </c>
      <c r="B52" s="27" t="s">
        <v>344</v>
      </c>
      <c r="C52" s="28">
        <v>45471.564131944448</v>
      </c>
      <c r="D52" s="27" t="s">
        <v>345</v>
      </c>
      <c r="E52" s="27" t="s">
        <v>13</v>
      </c>
      <c r="F52" s="27">
        <v>0</v>
      </c>
      <c r="G52" s="27">
        <v>5.9960000000000004</v>
      </c>
      <c r="H52" s="29">
        <v>1624744</v>
      </c>
      <c r="I52" s="27">
        <v>0</v>
      </c>
      <c r="J52" s="27" t="s">
        <v>14</v>
      </c>
      <c r="K52" s="27" t="s">
        <v>14</v>
      </c>
      <c r="L52" s="27" t="s">
        <v>14</v>
      </c>
      <c r="M52" s="27" t="s">
        <v>14</v>
      </c>
      <c r="O52" s="27">
        <v>13</v>
      </c>
      <c r="P52" s="27" t="s">
        <v>344</v>
      </c>
      <c r="Q52" s="28">
        <v>45471.564131944448</v>
      </c>
      <c r="R52" s="27" t="s">
        <v>345</v>
      </c>
      <c r="S52" s="27" t="s">
        <v>13</v>
      </c>
      <c r="T52" s="27">
        <v>0</v>
      </c>
      <c r="U52" s="27">
        <v>5.9480000000000004</v>
      </c>
      <c r="V52" s="29">
        <v>13391</v>
      </c>
      <c r="W52" s="27">
        <v>0</v>
      </c>
      <c r="X52" s="27" t="s">
        <v>14</v>
      </c>
      <c r="Y52" s="27" t="s">
        <v>14</v>
      </c>
      <c r="Z52" s="27" t="s">
        <v>14</v>
      </c>
      <c r="AA52" s="27" t="s">
        <v>14</v>
      </c>
      <c r="AC52" s="27">
        <v>13</v>
      </c>
      <c r="AD52" s="27" t="s">
        <v>344</v>
      </c>
      <c r="AE52" s="28">
        <v>45471.564131944448</v>
      </c>
      <c r="AF52" s="27" t="s">
        <v>345</v>
      </c>
      <c r="AG52" s="27" t="s">
        <v>13</v>
      </c>
      <c r="AH52" s="27">
        <v>0</v>
      </c>
      <c r="AI52" s="27">
        <v>12.143000000000001</v>
      </c>
      <c r="AJ52" s="29">
        <v>26996</v>
      </c>
      <c r="AK52" s="27">
        <v>0</v>
      </c>
      <c r="AL52" s="27" t="s">
        <v>14</v>
      </c>
      <c r="AM52" s="27" t="s">
        <v>14</v>
      </c>
      <c r="AN52" s="27" t="s">
        <v>14</v>
      </c>
      <c r="AO52" s="27" t="s">
        <v>14</v>
      </c>
      <c r="AQ52" s="27">
        <v>1</v>
      </c>
      <c r="AS52" s="27">
        <v>13</v>
      </c>
      <c r="AT52" s="30">
        <f>IF(H52&lt;10000,((H52^2*0.00000005714)+(H52*0.002453)+(-3.811)),(IF(H52&lt;200000,((H52^2*-0.0000000002888)+(H52*0.002899)+(-4.321)),(IF(H52&lt;8000000,((H52^2*-0.0000000000062)+(H52*0.002143)+(157)),((V52^2*-0.000000031)+(V52*0.2771)+(-709.5)))))))</f>
        <v>3622.4596749936768</v>
      </c>
      <c r="AU52" s="29">
        <f>IF(AJ52&lt;45000,((-0.0000000598*AJ52^2)+(0.205*AJ52)+(34.1)),((-0.00000002403*AJ52^2)+(0.2063*AJ52)+(-550.7)))</f>
        <v>5524.6987158431994</v>
      </c>
      <c r="AW52" s="30">
        <f>IF(H52&lt;10000,((-0.00000005795*H52^2)+(0.003823*H52)+(-6.715)),(IF(H52&lt;700000,((-0.0000000001209*H52^2)+(0.002635*H52)+(-0.4111)), ((-0.00000002007*V52^2)+(0.2564*V52)+(286.1)))))</f>
        <v>3715.9534700583299</v>
      </c>
      <c r="AX52" s="31">
        <f>(-0.00000001626*AJ52^2)+(0.1912*AJ52)+(-3.858)</f>
        <v>5145.9271718998407</v>
      </c>
      <c r="AZ52" s="30">
        <f>IF(H52&lt;10000,((0.0000001453*H52^2)+(0.0008349*H52)+(-1.805)),(IF(H52&lt;700000,((-0.00000000008054*H52^2)+(0.002348*H52)+(-2.47)), ((-0.00000001938*V52^2)+(0.2471*V52)+(226.8)))))</f>
        <v>3532.2409000862199</v>
      </c>
      <c r="BA52" s="31">
        <f>(-0.00000002552*AJ52^2)+(0.2067*AJ52)+(-103.7)</f>
        <v>5457.7746319116804</v>
      </c>
      <c r="BC52" s="30">
        <f>IF(H52&lt;10000,((H52^2*0.00000054)+(H52*-0.004765)+(12.72)),(IF(H52&lt;200000,((H52^2*-0.000000001577)+(H52*0.003043)+(-10.42)),(IF(H52&lt;8000000,((H52^2*-0.0000000000186)+(H52*0.00194)+(154.1)),((V52^2*-0.00000002)+(V52*0.2565)+(-1032)))))))</f>
        <v>3257.0032089810306</v>
      </c>
      <c r="BD52" s="29">
        <f>IF(AJ52&lt;45000,((-0.0000004561*AJ52^2)+(0.244*AJ52)+(-21.72)),((-0.0000000409*AJ52^2)+(0.2477*AJ52)+(-1777)))</f>
        <v>6232.9056103023995</v>
      </c>
      <c r="BF52" s="30">
        <f>IF(H52&lt;10000,((H52^2*0.00000005714)+(H52*0.002453)+(-3.811)),(IF(H52&lt;200000,((H52^2*-0.0000000002888)+(H52*0.002899)+(-4.321)),(IF(H52&lt;8000000,((H52^2*-0.0000000000062)+(H52*0.002143)+(157)),((V52^2*-0.000000031)+(V52*0.2771)+(-709.5)))))))</f>
        <v>3622.4596749936768</v>
      </c>
      <c r="BG52" s="30">
        <f>BF52-AVERAGE(BF13:BF15)</f>
        <v>3621.2595953813966</v>
      </c>
      <c r="BH52" s="29">
        <f>IF(AJ52&lt;45000,((-0.0000000598*AJ52^2)+(0.205*AJ52)+(34.1)),((-0.00000002403*AJ52^2)+(0.2063*AJ52)+(-550.7)))</f>
        <v>5524.6987158431994</v>
      </c>
      <c r="BI52" s="30">
        <f>BH52-AVERAGE(BH13:BH15)</f>
        <v>4826.8969616434661</v>
      </c>
      <c r="BK52" s="27">
        <v>13</v>
      </c>
      <c r="BL52" s="27" t="s">
        <v>344</v>
      </c>
      <c r="BM52" s="28">
        <v>45471.564131944448</v>
      </c>
      <c r="BN52" s="27" t="s">
        <v>345</v>
      </c>
      <c r="BO52" s="27" t="s">
        <v>13</v>
      </c>
      <c r="BP52" s="27">
        <v>0</v>
      </c>
      <c r="BQ52" s="27">
        <v>2.6949999999999998</v>
      </c>
      <c r="BR52" s="29">
        <v>5434209</v>
      </c>
      <c r="BS52" s="27">
        <v>0</v>
      </c>
      <c r="BT52" s="27" t="s">
        <v>14</v>
      </c>
      <c r="BU52" s="27" t="s">
        <v>14</v>
      </c>
      <c r="BV52" s="27" t="s">
        <v>14</v>
      </c>
      <c r="BW52" s="27" t="s">
        <v>14</v>
      </c>
    </row>
    <row r="53" spans="1:75" s="27" customFormat="1" x14ac:dyDescent="0.3">
      <c r="A53" s="27">
        <v>24</v>
      </c>
      <c r="B53" s="27" t="s">
        <v>362</v>
      </c>
      <c r="C53" s="28">
        <v>45471.330462962964</v>
      </c>
      <c r="D53" s="27" t="s">
        <v>363</v>
      </c>
      <c r="E53" s="27" t="s">
        <v>13</v>
      </c>
      <c r="F53" s="27">
        <v>0</v>
      </c>
      <c r="G53" s="27">
        <v>6</v>
      </c>
      <c r="H53" s="29">
        <v>1113298</v>
      </c>
      <c r="I53" s="27">
        <v>0</v>
      </c>
      <c r="J53" s="27" t="s">
        <v>14</v>
      </c>
      <c r="K53" s="27" t="s">
        <v>14</v>
      </c>
      <c r="L53" s="27" t="s">
        <v>14</v>
      </c>
      <c r="M53" s="27" t="s">
        <v>14</v>
      </c>
      <c r="O53" s="27">
        <v>24</v>
      </c>
      <c r="P53" s="27" t="s">
        <v>362</v>
      </c>
      <c r="Q53" s="28">
        <v>45471.330462962964</v>
      </c>
      <c r="R53" s="27" t="s">
        <v>363</v>
      </c>
      <c r="S53" s="27" t="s">
        <v>13</v>
      </c>
      <c r="T53" s="27">
        <v>0</v>
      </c>
      <c r="U53" s="27">
        <v>5.9450000000000003</v>
      </c>
      <c r="V53" s="29">
        <v>8843</v>
      </c>
      <c r="W53" s="27">
        <v>0</v>
      </c>
      <c r="X53" s="27" t="s">
        <v>14</v>
      </c>
      <c r="Y53" s="27" t="s">
        <v>14</v>
      </c>
      <c r="Z53" s="27" t="s">
        <v>14</v>
      </c>
      <c r="AA53" s="27" t="s">
        <v>14</v>
      </c>
      <c r="AC53" s="27">
        <v>24</v>
      </c>
      <c r="AD53" s="27" t="s">
        <v>362</v>
      </c>
      <c r="AE53" s="28">
        <v>45471.330462962964</v>
      </c>
      <c r="AF53" s="27" t="s">
        <v>363</v>
      </c>
      <c r="AG53" s="27" t="s">
        <v>13</v>
      </c>
      <c r="AH53" s="27">
        <v>0</v>
      </c>
      <c r="AI53" s="27">
        <v>12.153</v>
      </c>
      <c r="AJ53" s="29">
        <v>22136</v>
      </c>
      <c r="AK53" s="27">
        <v>0</v>
      </c>
      <c r="AL53" s="27" t="s">
        <v>14</v>
      </c>
      <c r="AM53" s="27" t="s">
        <v>14</v>
      </c>
      <c r="AN53" s="27" t="s">
        <v>14</v>
      </c>
      <c r="AO53" s="27" t="s">
        <v>14</v>
      </c>
      <c r="AQ53" s="27">
        <v>1</v>
      </c>
      <c r="AS53" s="27">
        <v>24</v>
      </c>
      <c r="AT53" s="30">
        <f>IF(H53&lt;10000,((H53^2*0.00000005714)+(H53*0.002453)+(-3.811)),(IF(H53&lt;200000,((H53^2*-0.0000000002888)+(H53*0.002899)+(-4.321)),(IF(H53&lt;8000000,((H53^2*-0.0000000000062)+(H53*0.002143)+(157)),((V53^2*-0.000000031)+(V53*0.2771)+(-709.5)))))))</f>
        <v>2535.1131328918154</v>
      </c>
      <c r="AU53" s="29">
        <f>IF(AJ53&lt;45000,((-0.0000000598*AJ53^2)+(0.205*AJ53)+(34.1)),((-0.00000002403*AJ53^2)+(0.2063*AJ53)+(-550.7)))</f>
        <v>4542.6778507392</v>
      </c>
      <c r="AW53" s="30">
        <f>IF(H53&lt;10000,((-0.00000005795*H53^2)+(0.003823*H53)+(-6.715)),(IF(H53&lt;700000,((-0.0000000001209*H53^2)+(0.002635*H53)+(-0.4111)), ((-0.00000002007*V53^2)+(0.2564*V53)+(286.1)))))</f>
        <v>2551.8757531145702</v>
      </c>
      <c r="AX53" s="31">
        <f>(-0.00000001626*AJ53^2)+(0.1912*AJ53)+(-3.858)</f>
        <v>4220.5777594150395</v>
      </c>
      <c r="AZ53" s="30">
        <f>IF(H53&lt;10000,((0.0000001453*H53^2)+(0.0008349*H53)+(-1.805)),(IF(H53&lt;700000,((-0.00000000008054*H53^2)+(0.002348*H53)+(-2.47)), ((-0.00000001938*V53^2)+(0.2471*V53)+(226.8)))))</f>
        <v>2410.3898101823797</v>
      </c>
      <c r="BA53" s="31">
        <f>(-0.00000002552*AJ53^2)+(0.2067*AJ53)+(-103.7)</f>
        <v>4459.3063363020801</v>
      </c>
      <c r="BC53" s="30">
        <f>IF(H53&lt;10000,((H53^2*0.00000054)+(H53*-0.004765)+(12.72)),(IF(H53&lt;200000,((H53^2*-0.000000001577)+(H53*0.003043)+(-10.42)),(IF(H53&lt;8000000,((H53^2*-0.0000000000186)+(H53*0.00194)+(154.1)),((V53^2*-0.00000002)+(V53*0.2565)+(-1032)))))))</f>
        <v>2290.8446766754455</v>
      </c>
      <c r="BD53" s="29">
        <f>IF(AJ53&lt;45000,((-0.0000004561*AJ53^2)+(0.244*AJ53)+(-21.72)),((-0.0000000409*AJ53^2)+(0.2477*AJ53)+(-1777)))</f>
        <v>5155.9738615744</v>
      </c>
      <c r="BF53" s="30">
        <f>IF(H53&lt;10000,((H53^2*0.00000005714)+(H53*0.002453)+(-3.811)),(IF(H53&lt;200000,((H53^2*-0.0000000002888)+(H53*0.002899)+(-4.321)),(IF(H53&lt;8000000,((H53^2*-0.0000000000062)+(H53*0.002143)+(157)),((V53^2*-0.000000031)+(V53*0.2771)+(-709.5)))))))</f>
        <v>2535.1131328918154</v>
      </c>
      <c r="BG53" s="30">
        <f>BF53-AVERAGE(BF13:BF15)</f>
        <v>2533.9130532795352</v>
      </c>
      <c r="BH53" s="29">
        <f>IF(AJ53&lt;45000,((-0.0000000598*AJ53^2)+(0.205*AJ53)+(34.1)),((-0.00000002403*AJ53^2)+(0.2063*AJ53)+(-550.7)))</f>
        <v>4542.6778507392</v>
      </c>
      <c r="BI53" s="30">
        <f>BH53-AVERAGE(BH13:BH15)</f>
        <v>3844.8760965394667</v>
      </c>
      <c r="BK53" s="27">
        <v>24</v>
      </c>
      <c r="BL53" s="27" t="s">
        <v>362</v>
      </c>
      <c r="BM53" s="28">
        <v>45471.330462962964</v>
      </c>
      <c r="BN53" s="27" t="s">
        <v>363</v>
      </c>
      <c r="BO53" s="27" t="s">
        <v>13</v>
      </c>
      <c r="BP53" s="27">
        <v>0</v>
      </c>
      <c r="BQ53" s="27">
        <v>2.6989999999999998</v>
      </c>
      <c r="BR53" s="29">
        <v>5362550</v>
      </c>
      <c r="BS53" s="27">
        <v>0</v>
      </c>
      <c r="BT53" s="27" t="s">
        <v>14</v>
      </c>
      <c r="BU53" s="27" t="s">
        <v>14</v>
      </c>
      <c r="BV53" s="27" t="s">
        <v>14</v>
      </c>
      <c r="BW53" s="27" t="s">
        <v>14</v>
      </c>
    </row>
    <row r="54" spans="1:75" s="27" customFormat="1" x14ac:dyDescent="0.3">
      <c r="A54" s="27">
        <v>48</v>
      </c>
      <c r="B54" s="27" t="s">
        <v>401</v>
      </c>
      <c r="C54" s="28">
        <v>45470.820729166669</v>
      </c>
      <c r="D54" s="27" t="s">
        <v>402</v>
      </c>
      <c r="E54" s="27" t="s">
        <v>13</v>
      </c>
      <c r="F54" s="27">
        <v>0</v>
      </c>
      <c r="G54" s="27">
        <v>5.9939999999999998</v>
      </c>
      <c r="H54" s="29">
        <v>3395647</v>
      </c>
      <c r="I54" s="27">
        <v>0</v>
      </c>
      <c r="J54" s="27" t="s">
        <v>14</v>
      </c>
      <c r="K54" s="27" t="s">
        <v>14</v>
      </c>
      <c r="L54" s="27" t="s">
        <v>14</v>
      </c>
      <c r="M54" s="27" t="s">
        <v>14</v>
      </c>
      <c r="O54" s="27">
        <v>48</v>
      </c>
      <c r="P54" s="27" t="s">
        <v>401</v>
      </c>
      <c r="Q54" s="28">
        <v>45470.820729166669</v>
      </c>
      <c r="R54" s="27" t="s">
        <v>402</v>
      </c>
      <c r="S54" s="27" t="s">
        <v>13</v>
      </c>
      <c r="T54" s="27">
        <v>0</v>
      </c>
      <c r="U54" s="27">
        <v>5.9480000000000004</v>
      </c>
      <c r="V54" s="29">
        <v>26290</v>
      </c>
      <c r="W54" s="27">
        <v>0</v>
      </c>
      <c r="X54" s="27" t="s">
        <v>14</v>
      </c>
      <c r="Y54" s="27" t="s">
        <v>14</v>
      </c>
      <c r="Z54" s="27" t="s">
        <v>14</v>
      </c>
      <c r="AA54" s="27" t="s">
        <v>14</v>
      </c>
      <c r="AC54" s="27">
        <v>48</v>
      </c>
      <c r="AD54" s="27" t="s">
        <v>401</v>
      </c>
      <c r="AE54" s="28">
        <v>45470.820729166669</v>
      </c>
      <c r="AF54" s="27" t="s">
        <v>402</v>
      </c>
      <c r="AG54" s="27" t="s">
        <v>13</v>
      </c>
      <c r="AH54" s="27">
        <v>0</v>
      </c>
      <c r="AI54" s="27">
        <v>12.144</v>
      </c>
      <c r="AJ54" s="29">
        <v>32384</v>
      </c>
      <c r="AK54" s="27">
        <v>0</v>
      </c>
      <c r="AL54" s="27" t="s">
        <v>14</v>
      </c>
      <c r="AM54" s="27" t="s">
        <v>14</v>
      </c>
      <c r="AN54" s="27" t="s">
        <v>14</v>
      </c>
      <c r="AO54" s="27" t="s">
        <v>14</v>
      </c>
      <c r="BF54" s="30">
        <f>IF(H54&lt;10000,((H54^2*0.00000005714)+(H54*0.002453)+(-3.811)),(IF(H54&lt;200000,((H54^2*-0.0000000002888)+(H54*0.002899)+(-4.321)),(IF(H54&lt;8000000,((H54^2*-0.0000000000062)+(H54*0.002143)+(157)),((V54^2*-0.000000031)+(V54*0.2771)+(-709.5)))))))</f>
        <v>7362.3829259986242</v>
      </c>
      <c r="BG54" s="30">
        <f>BF54-AVERAGE(BF16:BF18)</f>
        <v>7361.3401059215912</v>
      </c>
      <c r="BH54" s="29">
        <f>IF(AJ54&lt;45000,((-0.0000000598*AJ54^2)+(0.205*AJ54)+(34.1)),((-0.00000002403*AJ54^2)+(0.2063*AJ54)+(-550.7)))</f>
        <v>6610.1063373311999</v>
      </c>
      <c r="BI54" s="30">
        <f>BH54-AVERAGE(BH16:BH18)</f>
        <v>6054.7449787240002</v>
      </c>
      <c r="BK54" s="27">
        <v>48</v>
      </c>
      <c r="BL54" s="27" t="s">
        <v>401</v>
      </c>
      <c r="BM54" s="28">
        <v>45470.820729166669</v>
      </c>
      <c r="BN54" s="27" t="s">
        <v>402</v>
      </c>
      <c r="BO54" s="27" t="s">
        <v>13</v>
      </c>
      <c r="BP54" s="27">
        <v>0</v>
      </c>
      <c r="BQ54" s="27">
        <v>2.6960000000000002</v>
      </c>
      <c r="BR54" s="29">
        <v>5462280</v>
      </c>
      <c r="BS54" s="27">
        <v>0</v>
      </c>
      <c r="BT54" s="27" t="s">
        <v>14</v>
      </c>
      <c r="BU54" s="27" t="s">
        <v>14</v>
      </c>
      <c r="BV54" s="27" t="s">
        <v>14</v>
      </c>
      <c r="BW54" s="27" t="s">
        <v>14</v>
      </c>
    </row>
    <row r="55" spans="1:75" s="27" customFormat="1" x14ac:dyDescent="0.3">
      <c r="A55" s="27">
        <v>10</v>
      </c>
      <c r="B55" s="27" t="s">
        <v>338</v>
      </c>
      <c r="C55" s="28">
        <v>45471.627847222226</v>
      </c>
      <c r="D55" s="27" t="s">
        <v>339</v>
      </c>
      <c r="E55" s="27" t="s">
        <v>13</v>
      </c>
      <c r="F55" s="27">
        <v>0</v>
      </c>
      <c r="G55" s="27">
        <v>6.0019999999999998</v>
      </c>
      <c r="H55" s="29">
        <v>2870464</v>
      </c>
      <c r="I55" s="27">
        <v>0</v>
      </c>
      <c r="J55" s="27" t="s">
        <v>14</v>
      </c>
      <c r="K55" s="27" t="s">
        <v>14</v>
      </c>
      <c r="L55" s="27" t="s">
        <v>14</v>
      </c>
      <c r="M55" s="27" t="s">
        <v>14</v>
      </c>
      <c r="O55" s="27">
        <v>10</v>
      </c>
      <c r="P55" s="27" t="s">
        <v>338</v>
      </c>
      <c r="Q55" s="28">
        <v>45471.627847222226</v>
      </c>
      <c r="R55" s="27" t="s">
        <v>339</v>
      </c>
      <c r="S55" s="27" t="s">
        <v>13</v>
      </c>
      <c r="T55" s="27">
        <v>0</v>
      </c>
      <c r="U55" s="27">
        <v>5.9539999999999997</v>
      </c>
      <c r="V55" s="29">
        <v>21783</v>
      </c>
      <c r="W55" s="27">
        <v>0</v>
      </c>
      <c r="X55" s="27" t="s">
        <v>14</v>
      </c>
      <c r="Y55" s="27" t="s">
        <v>14</v>
      </c>
      <c r="Z55" s="27" t="s">
        <v>14</v>
      </c>
      <c r="AA55" s="27" t="s">
        <v>14</v>
      </c>
      <c r="AC55" s="27">
        <v>10</v>
      </c>
      <c r="AD55" s="27" t="s">
        <v>338</v>
      </c>
      <c r="AE55" s="28">
        <v>45471.627847222226</v>
      </c>
      <c r="AF55" s="27" t="s">
        <v>339</v>
      </c>
      <c r="AG55" s="27" t="s">
        <v>13</v>
      </c>
      <c r="AH55" s="27">
        <v>0</v>
      </c>
      <c r="AI55" s="27">
        <v>12.151</v>
      </c>
      <c r="AJ55" s="29">
        <v>29886</v>
      </c>
      <c r="AK55" s="27">
        <v>0</v>
      </c>
      <c r="AL55" s="27" t="s">
        <v>14</v>
      </c>
      <c r="AM55" s="27" t="s">
        <v>14</v>
      </c>
      <c r="AN55" s="27" t="s">
        <v>14</v>
      </c>
      <c r="AO55" s="27" t="s">
        <v>14</v>
      </c>
      <c r="AQ55" s="27">
        <v>1</v>
      </c>
      <c r="AS55" s="27">
        <v>10</v>
      </c>
      <c r="AT55" s="30">
        <f>IF(H55&lt;10000,((H55^2*0.00000005714)+(H55*0.002453)+(-3.811)),(IF(H55&lt;200000,((H55^2*-0.0000000002888)+(H55*0.002899)+(-4.321)),(IF(H55&lt;8000000,((H55^2*-0.0000000000062)+(H55*0.002143)+(157)),((V55^2*-0.000000031)+(V55*0.2771)+(-709.5)))))))</f>
        <v>6257.3190578331642</v>
      </c>
      <c r="AU55" s="29">
        <f>IF(AJ55&lt;45000,((-0.0000000598*AJ55^2)+(0.205*AJ55)+(34.1)),((-0.00000002403*AJ55^2)+(0.2063*AJ55)+(-550.7)))</f>
        <v>6107.3182548391997</v>
      </c>
      <c r="AW55" s="30">
        <f>IF(H55&lt;10000,((-0.00000005795*H55^2)+(0.003823*H55)+(-6.715)),(IF(H55&lt;700000,((-0.0000000001209*H55^2)+(0.002635*H55)+(-0.4111)), ((-0.00000002007*V55^2)+(0.2564*V55)+(286.1)))))</f>
        <v>5861.7380032837709</v>
      </c>
      <c r="AX55" s="31">
        <f>(-0.00000001626*AJ55^2)+(0.1912*AJ55)+(-3.858)</f>
        <v>5695.8222070850397</v>
      </c>
      <c r="AZ55" s="30">
        <f>IF(H55&lt;10000,((0.0000001453*H55^2)+(0.0008349*H55)+(-1.805)),(IF(H55&lt;700000,((-0.00000000008054*H55^2)+(0.002348*H55)+(-2.47)), ((-0.00000001938*V55^2)+(0.2471*V55)+(226.8)))))</f>
        <v>5600.1835076551797</v>
      </c>
      <c r="BA55" s="31">
        <f>(-0.00000002552*AJ55^2)+(0.2067*AJ55)+(-103.7)</f>
        <v>6050.9424251420805</v>
      </c>
      <c r="BC55" s="30">
        <f>IF(H55&lt;10000,((H55^2*0.00000054)+(H55*-0.004765)+(12.72)),(IF(H55&lt;200000,((H55^2*-0.000000001577)+(H55*0.003043)+(-10.42)),(IF(H55&lt;8000000,((H55^2*-0.0000000000186)+(H55*0.00194)+(154.1)),((V55^2*-0.00000002)+(V55*0.2565)+(-1032)))))))</f>
        <v>5569.5442774994954</v>
      </c>
      <c r="BD55" s="29">
        <f>IF(AJ55&lt;45000,((-0.0000004561*AJ55^2)+(0.244*AJ55)+(-21.72)),((-0.0000000409*AJ55^2)+(0.2477*AJ55)+(-1777)))</f>
        <v>6863.0877965243999</v>
      </c>
      <c r="BF55" s="30">
        <f>IF(H55&lt;10000,((H55^2*0.00000005714)+(H55*0.002453)+(-3.811)),(IF(H55&lt;200000,((H55^2*-0.0000000002888)+(H55*0.002899)+(-4.321)),(IF(H55&lt;8000000,((H55^2*-0.0000000000062)+(H55*0.002143)+(157)),((V55^2*-0.000000031)+(V55*0.2771)+(-709.5)))))))</f>
        <v>6257.3190578331642</v>
      </c>
      <c r="BG55" s="30">
        <f>BF55-AVERAGE(BF16:BF18)</f>
        <v>6256.2762377561312</v>
      </c>
      <c r="BH55" s="29">
        <f>IF(AJ55&lt;45000,((-0.0000000598*AJ55^2)+(0.205*AJ55)+(34.1)),((-0.00000002403*AJ55^2)+(0.2063*AJ55)+(-550.7)))</f>
        <v>6107.3182548391997</v>
      </c>
      <c r="BI55" s="30">
        <f>BH55-AVERAGE(BH16:BH18)</f>
        <v>5551.956896232</v>
      </c>
      <c r="BK55" s="27">
        <v>10</v>
      </c>
      <c r="BL55" s="27" t="s">
        <v>338</v>
      </c>
      <c r="BM55" s="28">
        <v>45471.627847222226</v>
      </c>
      <c r="BN55" s="27" t="s">
        <v>339</v>
      </c>
      <c r="BO55" s="27" t="s">
        <v>13</v>
      </c>
      <c r="BP55" s="27">
        <v>0</v>
      </c>
      <c r="BQ55" s="27">
        <v>2.7109999999999999</v>
      </c>
      <c r="BR55" s="29">
        <v>5167375</v>
      </c>
      <c r="BS55" s="27">
        <v>0</v>
      </c>
      <c r="BT55" s="27" t="s">
        <v>14</v>
      </c>
      <c r="BU55" s="27" t="s">
        <v>14</v>
      </c>
      <c r="BV55" s="27" t="s">
        <v>14</v>
      </c>
      <c r="BW55" s="27" t="s">
        <v>14</v>
      </c>
    </row>
    <row r="56" spans="1:75" s="27" customFormat="1" x14ac:dyDescent="0.3">
      <c r="A56" s="27">
        <v>37</v>
      </c>
      <c r="B56" s="27" t="s">
        <v>383</v>
      </c>
      <c r="C56" s="28">
        <v>45471.054375</v>
      </c>
      <c r="D56" s="27" t="s">
        <v>384</v>
      </c>
      <c r="E56" s="27" t="s">
        <v>13</v>
      </c>
      <c r="F56" s="27">
        <v>0</v>
      </c>
      <c r="G56" s="27">
        <v>5.9870000000000001</v>
      </c>
      <c r="H56" s="29">
        <v>5842373</v>
      </c>
      <c r="I56" s="27">
        <v>0</v>
      </c>
      <c r="J56" s="27" t="s">
        <v>14</v>
      </c>
      <c r="K56" s="27" t="s">
        <v>14</v>
      </c>
      <c r="L56" s="27" t="s">
        <v>14</v>
      </c>
      <c r="M56" s="27" t="s">
        <v>14</v>
      </c>
      <c r="O56" s="27">
        <v>37</v>
      </c>
      <c r="P56" s="27" t="s">
        <v>383</v>
      </c>
      <c r="Q56" s="28">
        <v>45471.054375</v>
      </c>
      <c r="R56" s="27" t="s">
        <v>384</v>
      </c>
      <c r="S56" s="27" t="s">
        <v>13</v>
      </c>
      <c r="T56" s="27">
        <v>0</v>
      </c>
      <c r="U56" s="27">
        <v>5.94</v>
      </c>
      <c r="V56" s="29">
        <v>43812</v>
      </c>
      <c r="W56" s="27">
        <v>0</v>
      </c>
      <c r="X56" s="27" t="s">
        <v>14</v>
      </c>
      <c r="Y56" s="27" t="s">
        <v>14</v>
      </c>
      <c r="Z56" s="27" t="s">
        <v>14</v>
      </c>
      <c r="AA56" s="27" t="s">
        <v>14</v>
      </c>
      <c r="AC56" s="27">
        <v>37</v>
      </c>
      <c r="AD56" s="27" t="s">
        <v>383</v>
      </c>
      <c r="AE56" s="28">
        <v>45471.054375</v>
      </c>
      <c r="AF56" s="27" t="s">
        <v>384</v>
      </c>
      <c r="AG56" s="27" t="s">
        <v>13</v>
      </c>
      <c r="AH56" s="27">
        <v>0</v>
      </c>
      <c r="AI56" s="27">
        <v>12.132</v>
      </c>
      <c r="AJ56" s="29">
        <v>42318</v>
      </c>
      <c r="AK56" s="27">
        <v>0</v>
      </c>
      <c r="AL56" s="27" t="s">
        <v>14</v>
      </c>
      <c r="AM56" s="27" t="s">
        <v>14</v>
      </c>
      <c r="AN56" s="27" t="s">
        <v>14</v>
      </c>
      <c r="AO56" s="27" t="s">
        <v>14</v>
      </c>
      <c r="AQ56" s="27">
        <v>1</v>
      </c>
      <c r="AS56" s="27">
        <v>37</v>
      </c>
      <c r="AT56" s="30">
        <f>IF(H56&lt;10000,((H56^2*0.00000005714)+(H56*0.002453)+(-3.811)),(IF(H56&lt;200000,((H56^2*-0.0000000002888)+(H56*0.002899)+(-4.321)),(IF(H56&lt;8000000,((H56^2*-0.0000000000062)+(H56*0.002143)+(157)),((V56^2*-0.000000031)+(V56*0.2771)+(-709.5)))))))</f>
        <v>12465.578740919</v>
      </c>
      <c r="AU56" s="29">
        <f>IF(AJ56&lt;45000,((-0.0000000598*AJ56^2)+(0.205*AJ56)+(34.1)),((-0.00000002403*AJ56^2)+(0.2063*AJ56)+(-550.7)))</f>
        <v>8602.1993751847986</v>
      </c>
      <c r="AW56" s="30">
        <f>IF(H56&lt;10000,((-0.00000005795*H56^2)+(0.003823*H56)+(-6.715)),(IF(H56&lt;700000,((-0.0000000001209*H56^2)+(0.002635*H56)+(-0.4111)), ((-0.00000002007*V56^2)+(0.2564*V56)+(286.1)))))</f>
        <v>11480.972608725921</v>
      </c>
      <c r="AX56" s="31">
        <f>(-0.00000001626*AJ56^2)+(0.1912*AJ56)+(-3.858)</f>
        <v>8058.2249786037601</v>
      </c>
      <c r="AZ56" s="30">
        <f>IF(H56&lt;10000,((0.0000001453*H56^2)+(0.0008349*H56)+(-1.805)),(IF(H56&lt;700000,((-0.00000000008054*H56^2)+(0.002348*H56)+(-2.47)), ((-0.00000001938*V56^2)+(0.2471*V56)+(226.8)))))</f>
        <v>11015.54545775328</v>
      </c>
      <c r="BA56" s="31">
        <f>(-0.00000002552*AJ56^2)+(0.2067*AJ56)+(-103.7)</f>
        <v>8597.7290490755204</v>
      </c>
      <c r="BC56" s="30">
        <f>IF(H56&lt;10000,((H56^2*0.00000054)+(H56*-0.004765)+(12.72)),(IF(H56&lt;200000,((H56^2*-0.000000001577)+(H56*0.003043)+(-10.42)),(IF(H56&lt;8000000,((H56^2*-0.0000000000186)+(H56*0.00194)+(154.1)),((V56^2*-0.00000002)+(V56*0.2565)+(-1032)))))))</f>
        <v>10853.423825757001</v>
      </c>
      <c r="BD56" s="29">
        <f>IF(AJ56&lt;45000,((-0.0000004561*AJ56^2)+(0.244*AJ56)+(-21.72)),((-0.0000000409*AJ56^2)+(0.2477*AJ56)+(-1777)))</f>
        <v>9487.0821341436003</v>
      </c>
      <c r="BF56" s="30">
        <f>IF(H56&lt;10000,((H56^2*0.00000005714)+(H56*0.002453)+(-3.811)),(IF(H56&lt;200000,((H56^2*-0.0000000002888)+(H56*0.002899)+(-4.321)),(IF(H56&lt;8000000,((H56^2*-0.0000000000062)+(H56*0.002143)+(157)),((V56^2*-0.000000031)+(V56*0.2771)+(-709.5)))))))</f>
        <v>12465.578740919</v>
      </c>
      <c r="BG56" s="30">
        <f>BF56-AVERAGE(BF16:BF18)</f>
        <v>12464.535920841967</v>
      </c>
      <c r="BH56" s="29">
        <f>IF(AJ56&lt;45000,((-0.0000000598*AJ56^2)+(0.205*AJ56)+(34.1)),((-0.00000002403*AJ56^2)+(0.2063*AJ56)+(-550.7)))</f>
        <v>8602.1993751847986</v>
      </c>
      <c r="BI56" s="30">
        <f>BH56-AVERAGE(BH16:BH18)</f>
        <v>8046.8380165775989</v>
      </c>
      <c r="BK56" s="27">
        <v>37</v>
      </c>
      <c r="BL56" s="27" t="s">
        <v>383</v>
      </c>
      <c r="BM56" s="28">
        <v>45471.054375</v>
      </c>
      <c r="BN56" s="27" t="s">
        <v>384</v>
      </c>
      <c r="BO56" s="27" t="s">
        <v>13</v>
      </c>
      <c r="BP56" s="27">
        <v>0</v>
      </c>
      <c r="BQ56" s="27">
        <v>2.6949999999999998</v>
      </c>
      <c r="BR56" s="29">
        <v>5515172</v>
      </c>
      <c r="BS56" s="27">
        <v>0</v>
      </c>
      <c r="BT56" s="27" t="s">
        <v>14</v>
      </c>
      <c r="BU56" s="27" t="s">
        <v>14</v>
      </c>
      <c r="BV56" s="27" t="s">
        <v>14</v>
      </c>
      <c r="BW56" s="27" t="s">
        <v>14</v>
      </c>
    </row>
    <row r="57" spans="1:75" s="27" customFormat="1" x14ac:dyDescent="0.3">
      <c r="A57" s="27">
        <v>28</v>
      </c>
      <c r="B57" s="27" t="s">
        <v>368</v>
      </c>
      <c r="C57" s="28">
        <v>45471.24554398148</v>
      </c>
      <c r="D57" s="27" t="s">
        <v>369</v>
      </c>
      <c r="E57" s="27" t="s">
        <v>13</v>
      </c>
      <c r="F57" s="27">
        <v>0</v>
      </c>
      <c r="G57" s="27">
        <v>5.9870000000000001</v>
      </c>
      <c r="H57" s="29">
        <v>9430941</v>
      </c>
      <c r="I57" s="27">
        <v>0</v>
      </c>
      <c r="J57" s="27" t="s">
        <v>14</v>
      </c>
      <c r="K57" s="27" t="s">
        <v>14</v>
      </c>
      <c r="L57" s="27" t="s">
        <v>14</v>
      </c>
      <c r="M57" s="27" t="s">
        <v>14</v>
      </c>
      <c r="O57" s="27">
        <v>28</v>
      </c>
      <c r="P57" s="27" t="s">
        <v>368</v>
      </c>
      <c r="Q57" s="28">
        <v>45471.24554398148</v>
      </c>
      <c r="R57" s="27" t="s">
        <v>369</v>
      </c>
      <c r="S57" s="27" t="s">
        <v>13</v>
      </c>
      <c r="T57" s="27">
        <v>0</v>
      </c>
      <c r="U57" s="27">
        <v>5.94</v>
      </c>
      <c r="V57" s="29">
        <v>69132</v>
      </c>
      <c r="W57" s="27">
        <v>0</v>
      </c>
      <c r="X57" s="27" t="s">
        <v>14</v>
      </c>
      <c r="Y57" s="27" t="s">
        <v>14</v>
      </c>
      <c r="Z57" s="27" t="s">
        <v>14</v>
      </c>
      <c r="AA57" s="27" t="s">
        <v>14</v>
      </c>
      <c r="AC57" s="27">
        <v>28</v>
      </c>
      <c r="AD57" s="27" t="s">
        <v>368</v>
      </c>
      <c r="AE57" s="28">
        <v>45471.24554398148</v>
      </c>
      <c r="AF57" s="27" t="s">
        <v>369</v>
      </c>
      <c r="AG57" s="27" t="s">
        <v>13</v>
      </c>
      <c r="AH57" s="27">
        <v>0</v>
      </c>
      <c r="AI57" s="27">
        <v>12.125999999999999</v>
      </c>
      <c r="AJ57" s="29">
        <v>62061</v>
      </c>
      <c r="AK57" s="27">
        <v>0</v>
      </c>
      <c r="AL57" s="27" t="s">
        <v>14</v>
      </c>
      <c r="AM57" s="27" t="s">
        <v>14</v>
      </c>
      <c r="AN57" s="27" t="s">
        <v>14</v>
      </c>
      <c r="AO57" s="27" t="s">
        <v>14</v>
      </c>
      <c r="AQ57" s="27">
        <v>1</v>
      </c>
      <c r="AS57" s="27">
        <v>28</v>
      </c>
      <c r="AT57" s="30">
        <f>IF(H57&lt;10000,((H57^2*0.00000005714)+(H57*0.002453)+(-3.811)),(IF(H57&lt;200000,((H57^2*-0.0000000002888)+(H57*0.002899)+(-4.321)),(IF(H57&lt;8000000,((H57^2*-0.0000000000062)+(H57*0.002143)+(157)),((V57^2*-0.000000031)+(V57*0.2771)+(-709.5)))))))</f>
        <v>18298.820963856</v>
      </c>
      <c r="AU57" s="29">
        <f>IF(AJ57&lt;45000,((-0.0000000598*AJ57^2)+(0.205*AJ57)+(34.1)),((-0.00000002403*AJ57^2)+(0.2063*AJ57)+(-550.7)))</f>
        <v>12159.931127664369</v>
      </c>
      <c r="AW57" s="30">
        <f>IF(H57&lt;10000,((-0.00000005795*H57^2)+(0.003823*H57)+(-6.715)),(IF(H57&lt;700000,((-0.0000000001209*H57^2)+(0.002635*H57)+(-0.4111)), ((-0.00000002007*V57^2)+(0.2564*V57)+(286.1)))))</f>
        <v>17915.625585180318</v>
      </c>
      <c r="AX57" s="31">
        <f>(-0.00000001626*AJ57^2)+(0.1912*AJ57)+(-3.858)</f>
        <v>11799.578708856541</v>
      </c>
      <c r="AZ57" s="30">
        <f>IF(H57&lt;10000,((0.0000001453*H57^2)+(0.0008349*H57)+(-1.805)),(IF(H57&lt;700000,((-0.00000000008054*H57^2)+(0.002348*H57)+(-2.47)), ((-0.00000001938*V57^2)+(0.2471*V57)+(226.8)))))</f>
        <v>17216.695656242879</v>
      </c>
      <c r="BA57" s="31">
        <f>(-0.00000002552*AJ57^2)+(0.2067*AJ57)+(-103.7)</f>
        <v>12626.01669176008</v>
      </c>
      <c r="BC57" s="30">
        <f>IF(H57&lt;10000,((H57^2*0.00000054)+(H57*-0.004765)+(12.72)),(IF(H57&lt;200000,((H57^2*-0.000000001577)+(H57*0.003043)+(-10.42)),(IF(H57&lt;8000000,((H57^2*-0.0000000000186)+(H57*0.00194)+(154.1)),((V57^2*-0.00000002)+(V57*0.2565)+(-1032)))))))</f>
        <v>16604.773331519998</v>
      </c>
      <c r="BD57" s="29">
        <f>IF(AJ57&lt;45000,((-0.0000004561*AJ57^2)+(0.244*AJ57)+(-21.72)),((-0.0000000409*AJ57^2)+(0.2477*AJ57)+(-1777)))</f>
        <v>13437.9805802111</v>
      </c>
      <c r="BF57" s="30">
        <f>IF(H57&lt;10000,((H57^2*0.00000005714)+(H57*0.002453)+(-3.811)),(IF(H57&lt;200000,((H57^2*-0.0000000002888)+(H57*0.002899)+(-4.321)),(IF(H57&lt;8000000,((H57^2*-0.0000000000062)+(H57*0.002143)+(157)),((V57^2*-0.000000031)+(V57*0.2771)+(-709.5)))))))</f>
        <v>18298.820963856</v>
      </c>
      <c r="BG57" s="30">
        <f>BF57-AVERAGE(BF19:BF21)</f>
        <v>18297.722897562846</v>
      </c>
      <c r="BH57" s="29">
        <f>IF(AJ57&lt;45000,((-0.0000000598*AJ57^2)+(0.205*AJ57)+(34.1)),((-0.00000002403*AJ57^2)+(0.2063*AJ57)+(-550.7)))</f>
        <v>12159.931127664369</v>
      </c>
      <c r="BI57" s="30">
        <f>BH57-AVERAGE(BH19:BH21)</f>
        <v>11607.910554693635</v>
      </c>
      <c r="BK57" s="27">
        <v>28</v>
      </c>
      <c r="BL57" s="27" t="s">
        <v>368</v>
      </c>
      <c r="BM57" s="28">
        <v>45471.24554398148</v>
      </c>
      <c r="BN57" s="27" t="s">
        <v>369</v>
      </c>
      <c r="BO57" s="27" t="s">
        <v>13</v>
      </c>
      <c r="BP57" s="27">
        <v>0</v>
      </c>
      <c r="BQ57" s="27">
        <v>2.7109999999999999</v>
      </c>
      <c r="BR57" s="29">
        <v>5170977</v>
      </c>
      <c r="BS57" s="27">
        <v>0</v>
      </c>
      <c r="BT57" s="27" t="s">
        <v>14</v>
      </c>
      <c r="BU57" s="27" t="s">
        <v>14</v>
      </c>
      <c r="BV57" s="27" t="s">
        <v>14</v>
      </c>
      <c r="BW57" s="27" t="s">
        <v>14</v>
      </c>
    </row>
    <row r="58" spans="1:75" s="27" customFormat="1" x14ac:dyDescent="0.3">
      <c r="A58" s="27">
        <v>21</v>
      </c>
      <c r="B58" s="27" t="s">
        <v>357</v>
      </c>
      <c r="C58" s="28">
        <v>45471.394189814811</v>
      </c>
      <c r="D58" s="27" t="s">
        <v>358</v>
      </c>
      <c r="E58" s="27" t="s">
        <v>13</v>
      </c>
      <c r="F58" s="27">
        <v>0</v>
      </c>
      <c r="G58" s="27">
        <v>5.9820000000000002</v>
      </c>
      <c r="H58" s="29">
        <v>7383843</v>
      </c>
      <c r="I58" s="27">
        <v>0</v>
      </c>
      <c r="J58" s="27" t="s">
        <v>14</v>
      </c>
      <c r="K58" s="27" t="s">
        <v>14</v>
      </c>
      <c r="L58" s="27" t="s">
        <v>14</v>
      </c>
      <c r="M58" s="27" t="s">
        <v>14</v>
      </c>
      <c r="O58" s="27">
        <v>21</v>
      </c>
      <c r="P58" s="27" t="s">
        <v>357</v>
      </c>
      <c r="Q58" s="28">
        <v>45471.394189814811</v>
      </c>
      <c r="R58" s="27" t="s">
        <v>358</v>
      </c>
      <c r="S58" s="27" t="s">
        <v>13</v>
      </c>
      <c r="T58" s="27">
        <v>0</v>
      </c>
      <c r="U58" s="27">
        <v>5.9370000000000003</v>
      </c>
      <c r="V58" s="29">
        <v>54801</v>
      </c>
      <c r="W58" s="27">
        <v>0</v>
      </c>
      <c r="X58" s="27" t="s">
        <v>14</v>
      </c>
      <c r="Y58" s="27" t="s">
        <v>14</v>
      </c>
      <c r="Z58" s="27" t="s">
        <v>14</v>
      </c>
      <c r="AA58" s="27" t="s">
        <v>14</v>
      </c>
      <c r="AC58" s="27">
        <v>21</v>
      </c>
      <c r="AD58" s="27" t="s">
        <v>357</v>
      </c>
      <c r="AE58" s="28">
        <v>45471.394189814811</v>
      </c>
      <c r="AF58" s="27" t="s">
        <v>358</v>
      </c>
      <c r="AG58" s="27" t="s">
        <v>13</v>
      </c>
      <c r="AH58" s="27">
        <v>0</v>
      </c>
      <c r="AI58" s="27">
        <v>12.121</v>
      </c>
      <c r="AJ58" s="29">
        <v>47309</v>
      </c>
      <c r="AK58" s="27">
        <v>0</v>
      </c>
      <c r="AL58" s="27" t="s">
        <v>14</v>
      </c>
      <c r="AM58" s="27" t="s">
        <v>14</v>
      </c>
      <c r="AN58" s="27" t="s">
        <v>14</v>
      </c>
      <c r="AO58" s="27" t="s">
        <v>14</v>
      </c>
      <c r="AQ58" s="27">
        <v>1</v>
      </c>
      <c r="AS58" s="27">
        <v>21</v>
      </c>
      <c r="AT58" s="30">
        <f>IF(H58&lt;10000,((H58^2*0.00000005714)+(H58*0.002453)+(-3.811)),(IF(H58&lt;200000,((H58^2*-0.0000000002888)+(H58*0.002899)+(-4.321)),(IF(H58&lt;8000000,((H58^2*-0.0000000000062)+(H58*0.002143)+(157)),((V58^2*-0.000000031)+(V58*0.2771)+(-709.5)))))))</f>
        <v>15642.544496818375</v>
      </c>
      <c r="AU58" s="29">
        <f>IF(AJ58&lt;45000,((-0.0000000598*AJ58^2)+(0.205*AJ58)+(34.1)),((-0.00000002403*AJ58^2)+(0.2063*AJ58)+(-550.7)))</f>
        <v>9155.3641602115695</v>
      </c>
      <c r="AW58" s="30">
        <f>IF(H58&lt;10000,((-0.00000005795*H58^2)+(0.003823*H58)+(-6.715)),(IF(H58&lt;700000,((-0.0000000001209*H58^2)+(0.002635*H58)+(-0.4111)), ((-0.00000002007*V58^2)+(0.2564*V58)+(286.1)))))</f>
        <v>14276.803187507932</v>
      </c>
      <c r="AX58" s="31">
        <f>(-0.00000001626*AJ58^2)+(0.1912*AJ58)+(-3.858)</f>
        <v>9005.2306195189412</v>
      </c>
      <c r="AZ58" s="30">
        <f>IF(H58&lt;10000,((0.0000001453*H58^2)+(0.0008349*H58)+(-1.805)),(IF(H58&lt;700000,((-0.00000000008054*H58^2)+(0.002348*H58)+(-2.47)), ((-0.00000001938*V58^2)+(0.2471*V58)+(226.8)))))</f>
        <v>13709.926060732618</v>
      </c>
      <c r="BA58" s="31">
        <f>(-0.00000002552*AJ58^2)+(0.2067*AJ58)+(-103.7)</f>
        <v>9617.9529294048789</v>
      </c>
      <c r="BC58" s="30">
        <f>IF(H58&lt;10000,((H58^2*0.00000054)+(H58*-0.004765)+(12.72)),(IF(H58&lt;200000,((H58^2*-0.000000001577)+(H58*0.003043)+(-10.42)),(IF(H58&lt;8000000,((H58^2*-0.0000000000186)+(H58*0.00194)+(154.1)),((V58^2*-0.00000002)+(V58*0.2565)+(-1032)))))))</f>
        <v>13464.66226345513</v>
      </c>
      <c r="BD58" s="29">
        <f>IF(AJ58&lt;45000,((-0.0000004561*AJ58^2)+(0.244*AJ58)+(-21.72)),((-0.0000000409*AJ58^2)+(0.2477*AJ58)+(-1777)))</f>
        <v>9849.8993134271004</v>
      </c>
      <c r="BF58" s="30">
        <f>IF(H58&lt;10000,((H58^2*0.00000005714)+(H58*0.002453)+(-3.811)),(IF(H58&lt;200000,((H58^2*-0.0000000002888)+(H58*0.002899)+(-4.321)),(IF(H58&lt;8000000,((H58^2*-0.0000000000062)+(H58*0.002143)+(157)),((V58^2*-0.000000031)+(V58*0.2771)+(-709.5)))))))</f>
        <v>15642.544496818375</v>
      </c>
      <c r="BG58" s="30">
        <f>BF58-AVERAGE(BF19:BF21)</f>
        <v>15641.446430525222</v>
      </c>
      <c r="BH58" s="29">
        <f>IF(AJ58&lt;45000,((-0.0000000598*AJ58^2)+(0.205*AJ58)+(34.1)),((-0.00000002403*AJ58^2)+(0.2063*AJ58)+(-550.7)))</f>
        <v>9155.3641602115695</v>
      </c>
      <c r="BI58" s="30">
        <f>BH58-AVERAGE(BH19:BH21)</f>
        <v>8603.3435872408354</v>
      </c>
      <c r="BK58" s="27">
        <v>21</v>
      </c>
      <c r="BL58" s="27" t="s">
        <v>357</v>
      </c>
      <c r="BM58" s="28">
        <v>45471.394189814811</v>
      </c>
      <c r="BN58" s="27" t="s">
        <v>358</v>
      </c>
      <c r="BO58" s="27" t="s">
        <v>13</v>
      </c>
      <c r="BP58" s="27">
        <v>0</v>
      </c>
      <c r="BQ58" s="27">
        <v>2.698</v>
      </c>
      <c r="BR58" s="29">
        <v>5360200</v>
      </c>
      <c r="BS58" s="27">
        <v>0</v>
      </c>
      <c r="BT58" s="27" t="s">
        <v>14</v>
      </c>
      <c r="BU58" s="27" t="s">
        <v>14</v>
      </c>
      <c r="BV58" s="27" t="s">
        <v>14</v>
      </c>
      <c r="BW58" s="27" t="s">
        <v>14</v>
      </c>
    </row>
    <row r="59" spans="1:75" s="27" customFormat="1" x14ac:dyDescent="0.3">
      <c r="A59" s="27">
        <v>40</v>
      </c>
      <c r="B59" s="27" t="s">
        <v>388</v>
      </c>
      <c r="C59" s="28">
        <v>45470.990636574075</v>
      </c>
      <c r="D59" s="27" t="s">
        <v>389</v>
      </c>
      <c r="E59" s="27" t="s">
        <v>13</v>
      </c>
      <c r="F59" s="27">
        <v>0</v>
      </c>
      <c r="G59" s="27">
        <v>5.9870000000000001</v>
      </c>
      <c r="H59" s="29">
        <v>9364803</v>
      </c>
      <c r="I59" s="27">
        <v>0</v>
      </c>
      <c r="J59" s="27" t="s">
        <v>14</v>
      </c>
      <c r="K59" s="27" t="s">
        <v>14</v>
      </c>
      <c r="L59" s="27" t="s">
        <v>14</v>
      </c>
      <c r="M59" s="27" t="s">
        <v>14</v>
      </c>
      <c r="O59" s="27">
        <v>40</v>
      </c>
      <c r="P59" s="27" t="s">
        <v>388</v>
      </c>
      <c r="Q59" s="28">
        <v>45470.990636574075</v>
      </c>
      <c r="R59" s="27" t="s">
        <v>389</v>
      </c>
      <c r="S59" s="27" t="s">
        <v>13</v>
      </c>
      <c r="T59" s="27">
        <v>0</v>
      </c>
      <c r="U59" s="27">
        <v>5.9390000000000001</v>
      </c>
      <c r="V59" s="29">
        <v>67877</v>
      </c>
      <c r="W59" s="27">
        <v>0</v>
      </c>
      <c r="X59" s="27" t="s">
        <v>14</v>
      </c>
      <c r="Y59" s="27" t="s">
        <v>14</v>
      </c>
      <c r="Z59" s="27" t="s">
        <v>14</v>
      </c>
      <c r="AA59" s="27" t="s">
        <v>14</v>
      </c>
      <c r="AC59" s="27">
        <v>40</v>
      </c>
      <c r="AD59" s="27" t="s">
        <v>388</v>
      </c>
      <c r="AE59" s="28">
        <v>45470.990636574075</v>
      </c>
      <c r="AF59" s="27" t="s">
        <v>389</v>
      </c>
      <c r="AG59" s="27" t="s">
        <v>13</v>
      </c>
      <c r="AH59" s="27">
        <v>0</v>
      </c>
      <c r="AI59" s="27">
        <v>12.138999999999999</v>
      </c>
      <c r="AJ59" s="29">
        <v>50005</v>
      </c>
      <c r="AK59" s="27">
        <v>0</v>
      </c>
      <c r="AL59" s="27" t="s">
        <v>14</v>
      </c>
      <c r="AM59" s="27" t="s">
        <v>14</v>
      </c>
      <c r="AN59" s="27" t="s">
        <v>14</v>
      </c>
      <c r="AO59" s="27" t="s">
        <v>14</v>
      </c>
      <c r="AQ59" s="27">
        <v>1</v>
      </c>
      <c r="AS59" s="27">
        <v>40</v>
      </c>
      <c r="AT59" s="30">
        <f>IF(H59&lt;10000,((H59^2*0.00000005714)+(H59*0.002453)+(-3.811)),(IF(H59&lt;200000,((H59^2*-0.0000000002888)+(H59*0.002899)+(-4.321)),(IF(H59&lt;8000000,((H59^2*-0.0000000000062)+(H59*0.002143)+(157)),((V59^2*-0.000000031)+(V59*0.2771)+(-709.5)))))))</f>
        <v>17956.390799001001</v>
      </c>
      <c r="AU59" s="29">
        <f>IF(AJ59&lt;45000,((-0.0000000598*AJ59^2)+(0.205*AJ59)+(34.1)),((-0.00000002403*AJ59^2)+(0.2063*AJ59)+(-550.7)))</f>
        <v>9705.2444843992507</v>
      </c>
      <c r="AW59" s="30">
        <f>IF(H59&lt;10000,((-0.00000005795*H59^2)+(0.003823*H59)+(-6.715)),(IF(H59&lt;700000,((-0.0000000001209*H59^2)+(0.002635*H59)+(-0.4111)), ((-0.00000002007*V59^2)+(0.2564*V59)+(286.1)))))</f>
        <v>17597.294547320969</v>
      </c>
      <c r="AX59" s="31">
        <f>(-0.00000001626*AJ59^2)+(0.1912*AJ59)+(-3.858)</f>
        <v>9516.4398695934997</v>
      </c>
      <c r="AZ59" s="30">
        <f>IF(H59&lt;10000,((0.0000001453*H59^2)+(0.0008349*H59)+(-1.805)),(IF(H59&lt;700000,((-0.00000000008054*H59^2)+(0.002348*H59)+(-2.47)), ((-0.00000001938*V59^2)+(0.2471*V59)+(226.8)))))</f>
        <v>16909.917475439979</v>
      </c>
      <c r="BA59" s="31">
        <f>(-0.00000002552*AJ59^2)+(0.2067*AJ59)+(-103.7)</f>
        <v>10168.520739361998</v>
      </c>
      <c r="BC59" s="30">
        <f>IF(H59&lt;10000,((H59^2*0.00000054)+(H59*-0.004765)+(12.72)),(IF(H59&lt;200000,((H59^2*-0.000000001577)+(H59*0.003043)+(-10.42)),(IF(H59&lt;8000000,((H59^2*-0.0000000000186)+(H59*0.00194)+(154.1)),((V59^2*-0.00000002)+(V59*0.2565)+(-1032)))))))</f>
        <v>16286.304757419999</v>
      </c>
      <c r="BD59" s="29">
        <f>IF(AJ59&lt;45000,((-0.0000004561*AJ59^2)+(0.244*AJ59)+(-21.72)),((-0.0000000409*AJ59^2)+(0.2477*AJ59)+(-1777)))</f>
        <v>10506.9680489775</v>
      </c>
      <c r="BF59" s="30">
        <f>IF(H59&lt;10000,((H59^2*0.00000005714)+(H59*0.002453)+(-3.811)),(IF(H59&lt;200000,((H59^2*-0.0000000002888)+(H59*0.002899)+(-4.321)),(IF(H59&lt;8000000,((H59^2*-0.0000000000062)+(H59*0.002143)+(157)),((V59^2*-0.000000031)+(V59*0.2771)+(-709.5)))))))</f>
        <v>17956.390799001001</v>
      </c>
      <c r="BG59" s="30">
        <f>BF59-AVERAGE(BF19:BF21)</f>
        <v>17955.292732707847</v>
      </c>
      <c r="BH59" s="29">
        <f>IF(AJ59&lt;45000,((-0.0000000598*AJ59^2)+(0.205*AJ59)+(34.1)),((-0.00000002403*AJ59^2)+(0.2063*AJ59)+(-550.7)))</f>
        <v>9705.2444843992507</v>
      </c>
      <c r="BI59" s="30">
        <f>BH59-AVERAGE(BH19:BH21)</f>
        <v>9153.2239114285167</v>
      </c>
      <c r="BK59" s="27">
        <v>40</v>
      </c>
      <c r="BL59" s="27" t="s">
        <v>388</v>
      </c>
      <c r="BM59" s="28">
        <v>45470.990636574075</v>
      </c>
      <c r="BN59" s="27" t="s">
        <v>389</v>
      </c>
      <c r="BO59" s="27" t="s">
        <v>13</v>
      </c>
      <c r="BP59" s="27">
        <v>0</v>
      </c>
      <c r="BQ59" s="27">
        <v>2.7090000000000001</v>
      </c>
      <c r="BR59" s="29">
        <v>5223967</v>
      </c>
      <c r="BS59" s="27">
        <v>0</v>
      </c>
      <c r="BT59" s="27" t="s">
        <v>14</v>
      </c>
      <c r="BU59" s="27" t="s">
        <v>14</v>
      </c>
      <c r="BV59" s="27" t="s">
        <v>14</v>
      </c>
      <c r="BW59" s="27" t="s">
        <v>14</v>
      </c>
    </row>
    <row r="60" spans="1:75" x14ac:dyDescent="0.3">
      <c r="A60">
        <v>51</v>
      </c>
      <c r="B60" t="s">
        <v>317</v>
      </c>
      <c r="C60" s="2">
        <v>45470.757002314815</v>
      </c>
      <c r="D60" t="s">
        <v>40</v>
      </c>
      <c r="E60" t="s">
        <v>13</v>
      </c>
      <c r="F60">
        <v>0</v>
      </c>
      <c r="G60">
        <v>6.02</v>
      </c>
      <c r="H60" s="3">
        <v>3224</v>
      </c>
      <c r="I60">
        <v>0</v>
      </c>
      <c r="J60" t="s">
        <v>14</v>
      </c>
      <c r="K60" t="s">
        <v>14</v>
      </c>
      <c r="L60" t="s">
        <v>14</v>
      </c>
      <c r="M60" t="s">
        <v>14</v>
      </c>
      <c r="O60">
        <v>51</v>
      </c>
      <c r="P60" t="s">
        <v>317</v>
      </c>
      <c r="Q60" s="2">
        <v>45470.757002314815</v>
      </c>
      <c r="R60" t="s">
        <v>40</v>
      </c>
      <c r="S60" t="s">
        <v>13</v>
      </c>
      <c r="T60">
        <v>0</v>
      </c>
      <c r="U60" t="s">
        <v>14</v>
      </c>
      <c r="V60" t="s">
        <v>14</v>
      </c>
      <c r="W60" t="s">
        <v>14</v>
      </c>
      <c r="X60" t="s">
        <v>14</v>
      </c>
      <c r="Y60" t="s">
        <v>14</v>
      </c>
      <c r="Z60" t="s">
        <v>14</v>
      </c>
      <c r="AA60" t="s">
        <v>14</v>
      </c>
      <c r="AC60">
        <v>51</v>
      </c>
      <c r="AD60" t="s">
        <v>317</v>
      </c>
      <c r="AE60" s="2">
        <v>45470.757002314815</v>
      </c>
      <c r="AF60" t="s">
        <v>40</v>
      </c>
      <c r="AG60" t="s">
        <v>13</v>
      </c>
      <c r="AH60">
        <v>0</v>
      </c>
      <c r="AI60">
        <v>12.192</v>
      </c>
      <c r="AJ60" s="3">
        <v>1173</v>
      </c>
      <c r="AK60">
        <v>0</v>
      </c>
      <c r="AL60" t="s">
        <v>14</v>
      </c>
      <c r="AM60" t="s">
        <v>14</v>
      </c>
      <c r="AN60" t="s">
        <v>14</v>
      </c>
      <c r="AO60" t="s">
        <v>14</v>
      </c>
      <c r="BK60">
        <v>51</v>
      </c>
      <c r="BL60" t="s">
        <v>317</v>
      </c>
      <c r="BM60" s="2">
        <v>45470.757002314815</v>
      </c>
      <c r="BN60" t="s">
        <v>40</v>
      </c>
      <c r="BO60" t="s">
        <v>13</v>
      </c>
      <c r="BP60">
        <v>0</v>
      </c>
      <c r="BQ60">
        <v>2.6960000000000002</v>
      </c>
      <c r="BR60" s="3">
        <v>5418754</v>
      </c>
      <c r="BS60">
        <v>0</v>
      </c>
      <c r="BT60" t="s">
        <v>14</v>
      </c>
      <c r="BU60" t="s">
        <v>14</v>
      </c>
      <c r="BV60" t="s">
        <v>14</v>
      </c>
      <c r="BW60" t="s">
        <v>14</v>
      </c>
    </row>
  </sheetData>
  <sortState xmlns:xlrd2="http://schemas.microsoft.com/office/spreadsheetml/2017/richdata2" ref="A9:BW60">
    <sortCondition ref="D9:D60"/>
  </sortState>
  <pageMargins left="0.7" right="0.7" top="0.75" bottom="0.75" header="0.3" footer="0.3"/>
  <pageSetup orientation="portrait" verticalDpi="0" r:id="rId1"/>
  <ignoredErrors>
    <ignoredError sqref="BG46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BU69"/>
  <sheetViews>
    <sheetView topLeftCell="A22" workbookViewId="0">
      <selection activeCell="AT9" sqref="AT9:BG12"/>
    </sheetView>
  </sheetViews>
  <sheetFormatPr defaultRowHeight="14.4" x14ac:dyDescent="0.3"/>
  <cols>
    <col min="2" max="2" width="23.5546875" customWidth="1"/>
    <col min="3" max="3" width="17.88671875" customWidth="1"/>
    <col min="4" max="4" width="25.5546875" customWidth="1"/>
    <col min="31" max="31" width="21.44140625" customWidth="1"/>
    <col min="52" max="60" width="8.6640625"/>
  </cols>
  <sheetData>
    <row r="6" spans="1:73" x14ac:dyDescent="0.3">
      <c r="AW6" t="s">
        <v>214</v>
      </c>
      <c r="AZ6" t="s">
        <v>214</v>
      </c>
      <c r="BC6" t="s">
        <v>214</v>
      </c>
    </row>
    <row r="7" spans="1:73" x14ac:dyDescent="0.3">
      <c r="A7" t="s">
        <v>15</v>
      </c>
      <c r="O7" t="s">
        <v>16</v>
      </c>
      <c r="AC7" t="s">
        <v>17</v>
      </c>
      <c r="AT7" t="s">
        <v>213</v>
      </c>
      <c r="AW7" t="s">
        <v>256</v>
      </c>
      <c r="AZ7" t="s">
        <v>256</v>
      </c>
      <c r="BC7" t="s">
        <v>256</v>
      </c>
      <c r="BF7" t="s">
        <v>213</v>
      </c>
      <c r="BI7" t="s">
        <v>43</v>
      </c>
    </row>
    <row r="8" spans="1:73" ht="158.4" x14ac:dyDescent="0.3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18</v>
      </c>
      <c r="AR8" s="4" t="s">
        <v>19</v>
      </c>
      <c r="AS8" t="s">
        <v>41</v>
      </c>
      <c r="AT8" s="4" t="s">
        <v>257</v>
      </c>
      <c r="AU8" s="4" t="s">
        <v>42</v>
      </c>
      <c r="AW8" s="4" t="s">
        <v>211</v>
      </c>
      <c r="AX8" s="4" t="s">
        <v>212</v>
      </c>
      <c r="AZ8" s="4" t="s">
        <v>209</v>
      </c>
      <c r="BA8" s="4" t="s">
        <v>210</v>
      </c>
      <c r="BC8" s="4" t="s">
        <v>206</v>
      </c>
      <c r="BD8" s="4" t="s">
        <v>207</v>
      </c>
      <c r="BF8" s="4" t="s">
        <v>206</v>
      </c>
      <c r="BG8" s="4" t="s">
        <v>207</v>
      </c>
      <c r="BH8" s="8"/>
      <c r="BI8" s="8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8</v>
      </c>
      <c r="BR8" t="s">
        <v>9</v>
      </c>
      <c r="BS8" t="s">
        <v>10</v>
      </c>
      <c r="BT8" t="s">
        <v>11</v>
      </c>
      <c r="BU8" t="s">
        <v>12</v>
      </c>
    </row>
    <row r="9" spans="1:73" x14ac:dyDescent="0.3">
      <c r="A9">
        <v>43</v>
      </c>
      <c r="B9" t="s">
        <v>244</v>
      </c>
      <c r="C9" s="2">
        <v>44986.776875000003</v>
      </c>
      <c r="D9" t="s">
        <v>245</v>
      </c>
      <c r="E9" t="s">
        <v>13</v>
      </c>
      <c r="F9">
        <v>0</v>
      </c>
      <c r="G9">
        <v>6.0570000000000004</v>
      </c>
      <c r="H9" s="3">
        <v>4884</v>
      </c>
      <c r="I9">
        <v>4.0000000000000001E-3</v>
      </c>
      <c r="J9" t="s">
        <v>14</v>
      </c>
      <c r="K9" t="s">
        <v>14</v>
      </c>
      <c r="L9" t="s">
        <v>14</v>
      </c>
      <c r="M9" t="s">
        <v>14</v>
      </c>
      <c r="O9">
        <v>43</v>
      </c>
      <c r="P9" t="s">
        <v>244</v>
      </c>
      <c r="Q9" s="2">
        <v>44986.776875000003</v>
      </c>
      <c r="R9" t="s">
        <v>245</v>
      </c>
      <c r="S9" t="s">
        <v>13</v>
      </c>
      <c r="T9">
        <v>0</v>
      </c>
      <c r="U9" t="s">
        <v>14</v>
      </c>
      <c r="V9" s="3" t="s">
        <v>14</v>
      </c>
      <c r="W9" t="s">
        <v>14</v>
      </c>
      <c r="X9" t="s">
        <v>14</v>
      </c>
      <c r="Y9" t="s">
        <v>14</v>
      </c>
      <c r="Z9" t="s">
        <v>14</v>
      </c>
      <c r="AC9">
        <v>43</v>
      </c>
      <c r="AD9" t="s">
        <v>244</v>
      </c>
      <c r="AE9" s="2">
        <v>44986.776875000003</v>
      </c>
      <c r="AF9" t="s">
        <v>245</v>
      </c>
      <c r="AG9" t="s">
        <v>13</v>
      </c>
      <c r="AH9">
        <v>0</v>
      </c>
      <c r="AI9">
        <v>12.237</v>
      </c>
      <c r="AJ9" s="3">
        <v>1595</v>
      </c>
      <c r="AK9">
        <v>-0.47299999999999998</v>
      </c>
      <c r="AL9" t="s">
        <v>14</v>
      </c>
      <c r="AM9" t="s">
        <v>14</v>
      </c>
      <c r="AN9" t="s">
        <v>14</v>
      </c>
      <c r="AO9" t="s">
        <v>14</v>
      </c>
      <c r="AQ9">
        <v>1</v>
      </c>
      <c r="AS9">
        <v>1</v>
      </c>
      <c r="AT9" s="17">
        <f>IF(H9&lt;15000,((0.00000004514*H9^2)+(0.001359*H9)+(-1.034)),(IF(H9&lt;350000,((0.0000000007108*H9^2)+(0.001913*H9)+(2.453)),IF(H9&lt;15000000,((0.00000000001033*H9^2)+(0.001735*H9)+(252.7)),((-0.000000001748*V9^2)+(0.2224*V9)+(9526))))))</f>
        <v>6.6801010038399999</v>
      </c>
      <c r="AU9" s="18">
        <f>IF(AJ9&lt;4500,((0.000008411*AJ9^2)+(0.07443*AJ9)+(285.7)),(IF(AJ9&lt;100000,((-0.00000006573*AJ9^2)+(0.249*AJ9)+(-226.2)), ((-0.00000004748*AJ9^2)+(0.269*AJ9)+(-7186)))))</f>
        <v>425.813644275</v>
      </c>
      <c r="AW9" s="13">
        <f t="shared" ref="AW9:AW12" si="0">IF(H9&lt;10000,((-0.00000005795*H9^2)+(0.003823*H9)+(-6.715)),(IF(H9&lt;700000,((-0.0000000001209*H9^2)+(0.002635*H9)+(-0.4111)), ((-0.00000002007*V9^2)+(0.2564*V9)+(286.1)))))</f>
        <v>10.574224224799998</v>
      </c>
      <c r="AX9" s="14">
        <f t="shared" ref="AX9:AX12" si="1">(-0.00000001626*AJ9^2)+(0.1912*AJ9)+(-3.858)</f>
        <v>301.06463415349998</v>
      </c>
      <c r="AZ9" s="6">
        <f t="shared" ref="AZ9:AZ12" si="2">IF(H9&lt;10000,((0.0000001453*H9^2)+(0.0008349*H9)+(-1.805)),(IF(H9&lt;700000,((-0.00000000008054*H9^2)+(0.002348*H9)+(-2.47)), ((-0.00000001938*V9^2)+(0.2471*V9)+(226.8)))))</f>
        <v>5.7385587568000007</v>
      </c>
      <c r="BA9" s="7">
        <f t="shared" ref="BA9:BA12" si="3">(-0.00000002552*AJ9^2)+(0.2067*AJ9)+(-103.7)</f>
        <v>225.92157648199998</v>
      </c>
      <c r="BC9" s="15">
        <f t="shared" ref="BC9:BC12" si="4">IF(E9&lt;10000,((H9^2*0.00000054)+(H9*-0.004765)+(12.72)),(IF(H9&lt;200000,((H9^2*-0.000000001577)+(H9*0.003043)+(-10.42)),(IF(H9&lt;8000000,((H9^2*-0.0000000000186)+(H9*0.00194)+(154.1)),((V9^2*-0.00000002)+(V9*0.2565)+(-1032)))))))</f>
        <v>4.4043950998879993</v>
      </c>
      <c r="BD9" s="16">
        <f t="shared" ref="BD9:BD12" si="5">IF(AJ9&lt;45000,((-0.0000004561*AJ9^2)+(0.244*AJ9)+(-21.72)),((-0.0000000409*AJ9^2)+(0.2477*AJ9)+(-1777)))</f>
        <v>366.29967019750006</v>
      </c>
      <c r="BF9" s="17">
        <f t="shared" ref="BF9:BF12" si="6">IF(H9&lt;15000,((0.00000004514*H9^2)+(0.001359*H9)+(-1.034)),(IF(H9&lt;350000,((0.0000000007108*H9^2)+(0.001913*H9)+(2.453)),IF(H9&lt;15000000,((0.00000000001033*H9^2)+(0.001735*H9)+(252.7)),((-0.000000001748*V9^2)+(0.2224*V9)+(9526))))))</f>
        <v>6.6801010038399999</v>
      </c>
      <c r="BG9" s="18">
        <f t="shared" ref="BG9:BG12" si="7">IF(AJ9&lt;4500,((0.000008411*AJ9^2)+(0.07443*AJ9)+(285.7)),(IF(AJ9&lt;100000,((-0.00000006573*AJ9^2)+(0.249*AJ9)+(-226.2)), ((-0.00000004748*AJ9^2)+(0.269*AJ9)+(-7186)))))</f>
        <v>425.813644275</v>
      </c>
      <c r="BH9" s="9"/>
      <c r="BI9">
        <v>5</v>
      </c>
      <c r="BK9" s="2">
        <v>44966.639178240737</v>
      </c>
      <c r="BL9" t="s">
        <v>183</v>
      </c>
      <c r="BM9" t="s">
        <v>20</v>
      </c>
      <c r="BN9">
        <v>1</v>
      </c>
      <c r="BO9">
        <v>2.9049999999999998</v>
      </c>
      <c r="BP9" s="3">
        <v>146440</v>
      </c>
      <c r="BQ9">
        <v>935.43499999999995</v>
      </c>
      <c r="BR9">
        <v>937.1</v>
      </c>
      <c r="BS9">
        <v>1</v>
      </c>
      <c r="BT9">
        <v>99.8</v>
      </c>
      <c r="BU9">
        <v>-1.665</v>
      </c>
    </row>
    <row r="10" spans="1:73" x14ac:dyDescent="0.3">
      <c r="A10">
        <v>44</v>
      </c>
      <c r="B10" t="s">
        <v>246</v>
      </c>
      <c r="C10" s="2">
        <v>44986.797534722224</v>
      </c>
      <c r="D10" t="s">
        <v>245</v>
      </c>
      <c r="E10" t="s">
        <v>13</v>
      </c>
      <c r="F10">
        <v>0</v>
      </c>
      <c r="G10">
        <v>6.0519999999999996</v>
      </c>
      <c r="H10" s="3">
        <v>4700</v>
      </c>
      <c r="I10">
        <v>3.0000000000000001E-3</v>
      </c>
      <c r="J10" t="s">
        <v>14</v>
      </c>
      <c r="K10" t="s">
        <v>14</v>
      </c>
      <c r="L10" t="s">
        <v>14</v>
      </c>
      <c r="M10" t="s">
        <v>14</v>
      </c>
      <c r="O10">
        <v>44</v>
      </c>
      <c r="P10" t="s">
        <v>246</v>
      </c>
      <c r="Q10" s="2">
        <v>44986.797534722224</v>
      </c>
      <c r="R10" t="s">
        <v>245</v>
      </c>
      <c r="S10" t="s">
        <v>13</v>
      </c>
      <c r="T10">
        <v>0</v>
      </c>
      <c r="U10" t="s">
        <v>14</v>
      </c>
      <c r="V10" t="s">
        <v>14</v>
      </c>
      <c r="W10" t="s">
        <v>14</v>
      </c>
      <c r="X10" t="s">
        <v>14</v>
      </c>
      <c r="Y10" t="s">
        <v>14</v>
      </c>
      <c r="Z10" t="s">
        <v>14</v>
      </c>
      <c r="AA10" t="s">
        <v>14</v>
      </c>
      <c r="AC10">
        <v>44</v>
      </c>
      <c r="AD10" t="s">
        <v>246</v>
      </c>
      <c r="AE10" s="2">
        <v>44986.797534722224</v>
      </c>
      <c r="AF10" t="s">
        <v>245</v>
      </c>
      <c r="AG10" t="s">
        <v>13</v>
      </c>
      <c r="AH10">
        <v>0</v>
      </c>
      <c r="AI10">
        <v>12.252000000000001</v>
      </c>
      <c r="AJ10" s="3">
        <v>1350</v>
      </c>
      <c r="AK10">
        <v>-0.55600000000000005</v>
      </c>
      <c r="AL10" t="s">
        <v>14</v>
      </c>
      <c r="AM10" t="s">
        <v>14</v>
      </c>
      <c r="AN10" t="s">
        <v>14</v>
      </c>
      <c r="AO10" t="s">
        <v>14</v>
      </c>
      <c r="AQ10">
        <v>1</v>
      </c>
      <c r="AS10">
        <v>2</v>
      </c>
      <c r="AT10" s="17">
        <f>IF(H10&lt;15000,((0.00000004514*H10^2)+(0.001359*H10)+(-1.034)),(IF(H10&lt;350000,((0.0000000007108*H10^2)+(0.001913*H10)+(2.453)),IF(H10&lt;15000000,((0.00000000001033*H10^2)+(0.001735*H10)+(252.7)),((-0.000000001748*V10^2)+(0.2224*V10)+(9526))))))</f>
        <v>6.3504426</v>
      </c>
      <c r="AU10" s="18">
        <f>IF(AJ10&lt;4500,((0.000008411*AJ10^2)+(0.07443*AJ10)+(285.7)),(IF(AJ10&lt;100000,((-0.00000006573*AJ10^2)+(0.249*AJ10)+(-226.2)), ((-0.00000004748*AJ10^2)+(0.269*AJ10)+(-7186)))))</f>
        <v>401.5095475</v>
      </c>
      <c r="AW10" s="13">
        <f t="shared" si="0"/>
        <v>9.972984499999999</v>
      </c>
      <c r="AX10" s="14">
        <f t="shared" si="1"/>
        <v>254.23236615000002</v>
      </c>
      <c r="AZ10" s="6">
        <f t="shared" si="2"/>
        <v>5.3287069999999996</v>
      </c>
      <c r="BA10" s="7">
        <f t="shared" si="3"/>
        <v>175.29848980000003</v>
      </c>
      <c r="BC10" s="15">
        <f t="shared" si="4"/>
        <v>3.8472640700000014</v>
      </c>
      <c r="BD10" s="16">
        <f t="shared" si="5"/>
        <v>306.84875775</v>
      </c>
      <c r="BF10" s="17">
        <f t="shared" si="6"/>
        <v>6.3504426</v>
      </c>
      <c r="BG10" s="18">
        <f t="shared" si="7"/>
        <v>401.5095475</v>
      </c>
      <c r="BI10">
        <v>6</v>
      </c>
      <c r="BJ10" t="s">
        <v>184</v>
      </c>
      <c r="BK10" s="2">
        <v>44966.660405092596</v>
      </c>
      <c r="BL10" t="s">
        <v>185</v>
      </c>
      <c r="BM10" t="s">
        <v>20</v>
      </c>
      <c r="BN10">
        <v>1</v>
      </c>
      <c r="BO10">
        <v>2.8690000000000002</v>
      </c>
      <c r="BP10" s="3">
        <v>578585</v>
      </c>
      <c r="BQ10">
        <v>0</v>
      </c>
      <c r="BR10">
        <v>937.1</v>
      </c>
      <c r="BS10">
        <v>1</v>
      </c>
      <c r="BT10">
        <v>0</v>
      </c>
      <c r="BU10">
        <v>-937.1</v>
      </c>
    </row>
    <row r="11" spans="1:73" x14ac:dyDescent="0.3">
      <c r="A11">
        <v>43</v>
      </c>
      <c r="B11" t="s">
        <v>258</v>
      </c>
      <c r="C11" s="2">
        <v>44991.697754629633</v>
      </c>
      <c r="D11" t="s">
        <v>245</v>
      </c>
      <c r="E11" t="s">
        <v>13</v>
      </c>
      <c r="F11">
        <v>0</v>
      </c>
      <c r="G11">
        <v>6.0730000000000004</v>
      </c>
      <c r="H11" s="3">
        <v>5121</v>
      </c>
      <c r="I11">
        <v>4.0000000000000001E-3</v>
      </c>
      <c r="J11" t="s">
        <v>14</v>
      </c>
      <c r="K11" t="s">
        <v>14</v>
      </c>
      <c r="L11" t="s">
        <v>14</v>
      </c>
      <c r="M11" t="s">
        <v>14</v>
      </c>
      <c r="O11">
        <v>43</v>
      </c>
      <c r="P11" t="s">
        <v>258</v>
      </c>
      <c r="Q11" s="2">
        <v>44991.697754629633</v>
      </c>
      <c r="R11" t="s">
        <v>245</v>
      </c>
      <c r="S11" t="s">
        <v>13</v>
      </c>
      <c r="T11">
        <v>0</v>
      </c>
      <c r="U11" t="s">
        <v>14</v>
      </c>
      <c r="V11" s="3" t="s">
        <v>14</v>
      </c>
      <c r="W11" t="s">
        <v>14</v>
      </c>
      <c r="X11" t="s">
        <v>14</v>
      </c>
      <c r="Y11" t="s">
        <v>14</v>
      </c>
      <c r="Z11" t="s">
        <v>14</v>
      </c>
      <c r="AA11" t="s">
        <v>14</v>
      </c>
      <c r="AC11">
        <v>43</v>
      </c>
      <c r="AD11" t="s">
        <v>258</v>
      </c>
      <c r="AE11" s="2">
        <v>44991.697754629633</v>
      </c>
      <c r="AF11" t="s">
        <v>245</v>
      </c>
      <c r="AG11" t="s">
        <v>13</v>
      </c>
      <c r="AH11">
        <v>0</v>
      </c>
      <c r="AI11">
        <v>12.231999999999999</v>
      </c>
      <c r="AJ11" s="3">
        <v>1513</v>
      </c>
      <c r="AK11">
        <v>-0.501</v>
      </c>
      <c r="AL11" t="s">
        <v>14</v>
      </c>
      <c r="AM11" t="s">
        <v>14</v>
      </c>
      <c r="AN11" t="s">
        <v>14</v>
      </c>
      <c r="AO11" t="s">
        <v>14</v>
      </c>
      <c r="AQ11">
        <v>1</v>
      </c>
      <c r="AS11">
        <v>3</v>
      </c>
      <c r="AT11" s="17">
        <f>IF(H11&lt;15000,((0.00000004514*H11^2)+(0.001359*H11)+(-1.034)),(IF(H11&lt;350000,((0.0000000007108*H11^2)+(0.001913*H11)+(2.453)),IF(H11&lt;15000000,((0.00000000001033*H11^2)+(0.001735*H11)+(252.7)),((-0.000000001748*V11^2)+(0.2224*V11)+(9526))))))</f>
        <v>7.1092192947399999</v>
      </c>
      <c r="AU11" s="18">
        <f>IF(AJ11&lt;4500,((0.000008411*AJ11^2)+(0.07443*AJ11)+(285.7)),(IF(AJ11&lt;100000,((-0.00000006573*AJ11^2)+(0.249*AJ11)+(-226.2)), ((-0.00000004748*AJ11^2)+(0.269*AJ11)+(-7186)))))</f>
        <v>417.566790459</v>
      </c>
      <c r="AW11" s="13">
        <f t="shared" si="0"/>
        <v>11.342865054050002</v>
      </c>
      <c r="AX11" s="14">
        <f t="shared" si="1"/>
        <v>285.39037811205998</v>
      </c>
      <c r="AZ11" s="6">
        <f t="shared" si="2"/>
        <v>6.2809632372999999</v>
      </c>
      <c r="BA11" s="7">
        <f t="shared" si="3"/>
        <v>208.97868040712001</v>
      </c>
      <c r="BC11" s="15">
        <f t="shared" si="4"/>
        <v>5.1218467411430009</v>
      </c>
      <c r="BD11" s="16">
        <f t="shared" si="5"/>
        <v>346.40791001909997</v>
      </c>
      <c r="BF11" s="17">
        <f t="shared" si="6"/>
        <v>7.1092192947399999</v>
      </c>
      <c r="BG11" s="18">
        <f t="shared" si="7"/>
        <v>417.566790459</v>
      </c>
      <c r="BI11">
        <v>7</v>
      </c>
      <c r="BJ11" t="s">
        <v>186</v>
      </c>
      <c r="BK11" s="2">
        <v>44966.681597222225</v>
      </c>
      <c r="BL11" t="s">
        <v>21</v>
      </c>
      <c r="BM11" t="s">
        <v>20</v>
      </c>
      <c r="BN11">
        <v>2</v>
      </c>
      <c r="BO11">
        <v>2.8959999999999999</v>
      </c>
      <c r="BP11" s="3">
        <v>253842</v>
      </c>
      <c r="BQ11">
        <v>942.101</v>
      </c>
      <c r="BR11">
        <v>937.3</v>
      </c>
      <c r="BS11">
        <v>1</v>
      </c>
      <c r="BT11">
        <v>100.5</v>
      </c>
      <c r="BU11">
        <v>4.8010000000000002</v>
      </c>
    </row>
    <row r="12" spans="1:73" x14ac:dyDescent="0.3">
      <c r="A12">
        <v>44</v>
      </c>
      <c r="B12" t="s">
        <v>259</v>
      </c>
      <c r="C12" s="2">
        <v>44991.718414351853</v>
      </c>
      <c r="D12" t="s">
        <v>245</v>
      </c>
      <c r="E12" t="s">
        <v>13</v>
      </c>
      <c r="F12">
        <v>0</v>
      </c>
      <c r="G12">
        <v>6.0750000000000002</v>
      </c>
      <c r="H12" s="3">
        <v>4807</v>
      </c>
      <c r="I12">
        <v>3.0000000000000001E-3</v>
      </c>
      <c r="J12" t="s">
        <v>14</v>
      </c>
      <c r="K12" t="s">
        <v>14</v>
      </c>
      <c r="L12" t="s">
        <v>14</v>
      </c>
      <c r="M12" t="s">
        <v>14</v>
      </c>
      <c r="O12">
        <v>44</v>
      </c>
      <c r="P12" t="s">
        <v>259</v>
      </c>
      <c r="Q12" s="2">
        <v>44991.718414351853</v>
      </c>
      <c r="R12" t="s">
        <v>245</v>
      </c>
      <c r="S12" t="s">
        <v>13</v>
      </c>
      <c r="T12">
        <v>0</v>
      </c>
      <c r="U12" t="s">
        <v>14</v>
      </c>
      <c r="V12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C12">
        <v>44</v>
      </c>
      <c r="AD12" t="s">
        <v>259</v>
      </c>
      <c r="AE12" s="2">
        <v>44991.718414351853</v>
      </c>
      <c r="AF12" t="s">
        <v>245</v>
      </c>
      <c r="AG12" t="s">
        <v>13</v>
      </c>
      <c r="AH12">
        <v>0</v>
      </c>
      <c r="AI12">
        <v>12.273</v>
      </c>
      <c r="AJ12" s="3">
        <v>1668</v>
      </c>
      <c r="AK12">
        <v>-0.44900000000000001</v>
      </c>
      <c r="AL12" t="s">
        <v>14</v>
      </c>
      <c r="AM12" t="s">
        <v>14</v>
      </c>
      <c r="AN12" t="s">
        <v>14</v>
      </c>
      <c r="AO12" t="s">
        <v>14</v>
      </c>
      <c r="AQ12">
        <v>1</v>
      </c>
      <c r="AS12">
        <v>4</v>
      </c>
      <c r="AT12" s="17">
        <f t="shared" ref="AT12:AT69" si="8">IF(H12&lt;15000,((0.00000004514*H12^2)+(0.001359*H12)+(-1.034)),(IF(H12&lt;350000,((0.0000000007108*H12^2)+(0.001913*H12)+(2.453)),IF(H12&lt;15000000,((0.00000000001033*H12^2)+(0.001735*H12)+(252.7)),((-0.000000001748*V12^2)+(0.2224*V12)+(9526))))))</f>
        <v>6.5417742198600006</v>
      </c>
      <c r="AU12" s="18">
        <f t="shared" ref="AU12:AU69" si="9">IF(AJ12&lt;4500,((0.000008411*AJ12^2)+(0.07443*AJ12)+(285.7)),(IF(AJ12&lt;100000,((-0.00000006573*AJ12^2)+(0.249*AJ12)+(-226.2)), ((-0.00000004748*AJ12^2)+(0.269*AJ12)+(-7186)))))</f>
        <v>433.25052606399998</v>
      </c>
      <c r="AW12" s="13">
        <f t="shared" si="0"/>
        <v>10.323095920450001</v>
      </c>
      <c r="AX12" s="14">
        <f t="shared" si="1"/>
        <v>315.01836103776003</v>
      </c>
      <c r="AZ12" s="6">
        <f t="shared" si="2"/>
        <v>5.5658475797000007</v>
      </c>
      <c r="BA12" s="7">
        <f t="shared" si="3"/>
        <v>241.00459764352001</v>
      </c>
      <c r="BC12" s="15">
        <f t="shared" si="4"/>
        <v>4.1712608683269998</v>
      </c>
      <c r="BD12" s="16">
        <f t="shared" si="5"/>
        <v>384.00302763360003</v>
      </c>
      <c r="BF12" s="17">
        <f t="shared" si="6"/>
        <v>6.5417742198600006</v>
      </c>
      <c r="BG12" s="18">
        <f t="shared" si="7"/>
        <v>433.25052606399998</v>
      </c>
      <c r="BI12">
        <v>8</v>
      </c>
      <c r="BJ12" t="s">
        <v>187</v>
      </c>
      <c r="BK12" s="2">
        <v>44966.7028125</v>
      </c>
      <c r="BL12" t="s">
        <v>22</v>
      </c>
      <c r="BM12" t="s">
        <v>20</v>
      </c>
      <c r="BN12">
        <v>2</v>
      </c>
      <c r="BO12">
        <v>2.8969999999999998</v>
      </c>
      <c r="BP12" s="3">
        <v>169374</v>
      </c>
      <c r="BQ12">
        <v>936.62599999999998</v>
      </c>
      <c r="BR12">
        <v>937.3</v>
      </c>
      <c r="BS12">
        <v>1</v>
      </c>
      <c r="BT12">
        <v>99.9</v>
      </c>
      <c r="BU12">
        <v>-0.67400000000000004</v>
      </c>
    </row>
    <row r="13" spans="1:73" x14ac:dyDescent="0.3">
      <c r="A13">
        <v>47</v>
      </c>
      <c r="B13" t="s">
        <v>260</v>
      </c>
      <c r="C13" s="2">
        <v>44993.778009259258</v>
      </c>
      <c r="D13" t="s">
        <v>261</v>
      </c>
      <c r="E13" t="s">
        <v>13</v>
      </c>
      <c r="F13">
        <v>0</v>
      </c>
      <c r="G13">
        <v>6.0720000000000001</v>
      </c>
      <c r="H13" s="3">
        <v>4869</v>
      </c>
      <c r="I13">
        <v>5.0000000000000001E-3</v>
      </c>
      <c r="J13" t="s">
        <v>14</v>
      </c>
      <c r="K13" t="s">
        <v>14</v>
      </c>
      <c r="L13" t="s">
        <v>14</v>
      </c>
      <c r="M13" t="s">
        <v>14</v>
      </c>
      <c r="O13">
        <v>47</v>
      </c>
      <c r="P13" t="s">
        <v>260</v>
      </c>
      <c r="Q13" s="2">
        <v>44993.778009259258</v>
      </c>
      <c r="R13" t="s">
        <v>261</v>
      </c>
      <c r="S13" t="s">
        <v>13</v>
      </c>
      <c r="T13">
        <v>0</v>
      </c>
      <c r="U13" t="s">
        <v>14</v>
      </c>
      <c r="V13" s="3" t="s">
        <v>14</v>
      </c>
      <c r="W13" t="s">
        <v>14</v>
      </c>
      <c r="X13" t="s">
        <v>14</v>
      </c>
      <c r="Y13" t="s">
        <v>14</v>
      </c>
      <c r="Z13" t="s">
        <v>14</v>
      </c>
      <c r="AA13" t="s">
        <v>14</v>
      </c>
      <c r="AC13">
        <v>47</v>
      </c>
      <c r="AD13" t="s">
        <v>260</v>
      </c>
      <c r="AE13" s="2">
        <v>44993.778009259258</v>
      </c>
      <c r="AF13" t="s">
        <v>261</v>
      </c>
      <c r="AG13" t="s">
        <v>13</v>
      </c>
      <c r="AH13">
        <v>0</v>
      </c>
      <c r="AI13">
        <v>12.26</v>
      </c>
      <c r="AJ13" s="3">
        <v>875</v>
      </c>
      <c r="AK13">
        <v>6.5000000000000002E-2</v>
      </c>
      <c r="AL13" t="s">
        <v>14</v>
      </c>
      <c r="AM13" t="s">
        <v>14</v>
      </c>
      <c r="AN13" t="s">
        <v>14</v>
      </c>
      <c r="AO13" t="s">
        <v>14</v>
      </c>
      <c r="AQ13">
        <v>1</v>
      </c>
      <c r="AS13">
        <v>5</v>
      </c>
      <c r="AT13" s="17">
        <f t="shared" si="8"/>
        <v>6.6531122475400002</v>
      </c>
      <c r="AU13" s="18">
        <f t="shared" si="9"/>
        <v>357.265921875</v>
      </c>
      <c r="AW13" s="13">
        <f t="shared" ref="AW13:AW69" si="10">IF(H13&lt;10000,((-0.00000005795*H13^2)+(0.003823*H13)+(-6.715)),(IF(H13&lt;700000,((-0.0000000001209*H13^2)+(0.002635*H13)+(-0.4111)), ((-0.00000002007*V13^2)+(0.2564*V13)+(286.1)))))</f>
        <v>10.525357020050002</v>
      </c>
      <c r="AX13" s="14">
        <f t="shared" ref="AX13:AX69" si="11">(-0.00000001626*AJ13^2)+(0.1912*AJ13)+(-3.858)</f>
        <v>163.42955093750001</v>
      </c>
      <c r="AZ13" s="6">
        <f t="shared" ref="AZ13:AZ69" si="12">IF(H13&lt;10000,((0.0000001453*H13^2)+(0.0008349*H13)+(-1.805)),(IF(H13&lt;700000,((-0.00000000008054*H13^2)+(0.002348*H13)+(-2.47)), ((-0.00000001938*V13^2)+(0.2471*V13)+(226.8)))))</f>
        <v>5.7047785933000004</v>
      </c>
      <c r="BA13" s="7">
        <f t="shared" ref="BA13:BA69" si="13">(-0.00000002552*AJ13^2)+(0.2067*AJ13)+(-103.7)</f>
        <v>77.142961249999971</v>
      </c>
      <c r="BC13" s="15">
        <f t="shared" ref="BC13:BC69" si="14">IF(E13&lt;10000,((H13^2*0.00000054)+(H13*-0.004765)+(12.72)),(IF(H13&lt;200000,((H13^2*-0.000000001577)+(H13*0.003043)+(-10.42)),(IF(H13&lt;8000000,((H13^2*-0.0000000000186)+(H13*0.00194)+(154.1)),((V13^2*-0.00000002)+(V13*0.2565)+(-1032)))))))</f>
        <v>4.3589808071030021</v>
      </c>
      <c r="BD13" s="16">
        <f t="shared" ref="BD13:BD69" si="15">IF(AJ13&lt;45000,((-0.0000004561*AJ13^2)+(0.244*AJ13)+(-21.72)),((-0.0000000409*AJ13^2)+(0.2477*AJ13)+(-1777)))</f>
        <v>191.43079843749999</v>
      </c>
      <c r="BF13" s="17">
        <f t="shared" ref="BF13:BF69" si="16">IF(H13&lt;15000,((0.00000004514*H13^2)+(0.001359*H13)+(-1.034)),(IF(H13&lt;350000,((0.0000000007108*H13^2)+(0.001913*H13)+(2.453)),IF(H13&lt;15000000,((0.00000000001033*H13^2)+(0.001735*H13)+(252.7)),((-0.000000001748*V13^2)+(0.2224*V13)+(9526))))))</f>
        <v>6.6531122475400002</v>
      </c>
      <c r="BG13" s="18">
        <f t="shared" ref="BG13:BG69" si="17">IF(AJ13&lt;4500,((0.000008411*AJ13^2)+(0.07443*AJ13)+(285.7)),(IF(AJ13&lt;100000,((-0.00000006573*AJ13^2)+(0.249*AJ13)+(-226.2)), ((-0.00000004748*AJ13^2)+(0.269*AJ13)+(-7186)))))</f>
        <v>357.265921875</v>
      </c>
      <c r="BI13">
        <v>9</v>
      </c>
      <c r="BJ13" t="s">
        <v>188</v>
      </c>
      <c r="BK13" s="2">
        <v>44966.724016203705</v>
      </c>
      <c r="BL13" t="s">
        <v>23</v>
      </c>
      <c r="BM13" t="s">
        <v>20</v>
      </c>
      <c r="BN13">
        <v>3</v>
      </c>
      <c r="BO13">
        <v>2.8980000000000001</v>
      </c>
      <c r="BP13" s="3">
        <v>232723</v>
      </c>
      <c r="BQ13">
        <v>940.50099999999998</v>
      </c>
      <c r="BR13">
        <v>938</v>
      </c>
      <c r="BS13">
        <v>1</v>
      </c>
      <c r="BT13">
        <v>100.3</v>
      </c>
      <c r="BU13">
        <v>2.5009999999999999</v>
      </c>
    </row>
    <row r="14" spans="1:73" x14ac:dyDescent="0.3">
      <c r="A14">
        <v>48</v>
      </c>
      <c r="B14" t="s">
        <v>262</v>
      </c>
      <c r="C14" s="2">
        <v>44993.798657407409</v>
      </c>
      <c r="D14" t="s">
        <v>261</v>
      </c>
      <c r="E14" t="s">
        <v>13</v>
      </c>
      <c r="F14">
        <v>0</v>
      </c>
      <c r="G14">
        <v>6.07</v>
      </c>
      <c r="H14" s="3">
        <v>4823</v>
      </c>
      <c r="I14">
        <v>5.0000000000000001E-3</v>
      </c>
      <c r="J14" t="s">
        <v>14</v>
      </c>
      <c r="K14" t="s">
        <v>14</v>
      </c>
      <c r="L14" t="s">
        <v>14</v>
      </c>
      <c r="M14" t="s">
        <v>14</v>
      </c>
      <c r="O14">
        <v>48</v>
      </c>
      <c r="P14" t="s">
        <v>262</v>
      </c>
      <c r="Q14" s="2">
        <v>44993.798657407409</v>
      </c>
      <c r="R14" t="s">
        <v>261</v>
      </c>
      <c r="S14" t="s">
        <v>13</v>
      </c>
      <c r="T14">
        <v>0</v>
      </c>
      <c r="U14" t="s">
        <v>14</v>
      </c>
      <c r="V14" s="3" t="s">
        <v>14</v>
      </c>
      <c r="W14" t="s">
        <v>14</v>
      </c>
      <c r="X14" t="s">
        <v>14</v>
      </c>
      <c r="Y14" t="s">
        <v>14</v>
      </c>
      <c r="Z14" t="s">
        <v>14</v>
      </c>
      <c r="AA14" t="s">
        <v>14</v>
      </c>
      <c r="AC14">
        <v>48</v>
      </c>
      <c r="AD14" t="s">
        <v>262</v>
      </c>
      <c r="AE14" s="2">
        <v>44993.798657407409</v>
      </c>
      <c r="AF14" t="s">
        <v>261</v>
      </c>
      <c r="AG14" t="s">
        <v>13</v>
      </c>
      <c r="AH14">
        <v>0</v>
      </c>
      <c r="AI14">
        <v>12.271000000000001</v>
      </c>
      <c r="AJ14" s="3">
        <v>1606</v>
      </c>
      <c r="AK14">
        <v>0.25600000000000001</v>
      </c>
      <c r="AL14" t="s">
        <v>14</v>
      </c>
      <c r="AM14" t="s">
        <v>14</v>
      </c>
      <c r="AN14" t="s">
        <v>14</v>
      </c>
      <c r="AO14" t="s">
        <v>14</v>
      </c>
      <c r="AQ14">
        <v>1</v>
      </c>
      <c r="AS14">
        <v>6</v>
      </c>
      <c r="AT14" s="17">
        <f t="shared" si="8"/>
        <v>6.5704733910600002</v>
      </c>
      <c r="AU14" s="18">
        <f t="shared" si="9"/>
        <v>426.92853399599994</v>
      </c>
      <c r="AW14" s="13">
        <f t="shared" si="10"/>
        <v>10.375334984449999</v>
      </c>
      <c r="AX14" s="14">
        <f t="shared" si="11"/>
        <v>303.16726162264001</v>
      </c>
      <c r="AZ14" s="6">
        <f t="shared" si="12"/>
        <v>5.6015938037000002</v>
      </c>
      <c r="BA14" s="7">
        <f t="shared" si="13"/>
        <v>228.19437789727999</v>
      </c>
      <c r="BC14" s="15">
        <f t="shared" si="14"/>
        <v>4.2197058841670003</v>
      </c>
      <c r="BD14" s="16">
        <f t="shared" si="15"/>
        <v>368.96761046040001</v>
      </c>
      <c r="BF14" s="17">
        <f t="shared" si="16"/>
        <v>6.5704733910600002</v>
      </c>
      <c r="BG14" s="18">
        <f t="shared" si="17"/>
        <v>426.92853399599994</v>
      </c>
      <c r="BI14">
        <v>10</v>
      </c>
      <c r="BJ14" t="s">
        <v>189</v>
      </c>
      <c r="BK14" s="2">
        <v>44966.745219907411</v>
      </c>
      <c r="BL14" t="s">
        <v>24</v>
      </c>
      <c r="BM14" t="s">
        <v>20</v>
      </c>
      <c r="BN14">
        <v>3</v>
      </c>
      <c r="BO14">
        <v>2.891</v>
      </c>
      <c r="BP14" s="3">
        <v>326730</v>
      </c>
      <c r="BQ14">
        <v>0</v>
      </c>
      <c r="BR14">
        <v>938</v>
      </c>
      <c r="BS14">
        <v>1</v>
      </c>
      <c r="BT14">
        <v>0</v>
      </c>
      <c r="BU14">
        <v>-938</v>
      </c>
    </row>
    <row r="15" spans="1:73" x14ac:dyDescent="0.3">
      <c r="A15">
        <v>47</v>
      </c>
      <c r="B15" t="s">
        <v>263</v>
      </c>
      <c r="C15" s="2">
        <v>44998.533391203702</v>
      </c>
      <c r="D15" t="s">
        <v>40</v>
      </c>
      <c r="E15" t="s">
        <v>13</v>
      </c>
      <c r="F15">
        <v>0</v>
      </c>
      <c r="G15">
        <v>6.0659999999999998</v>
      </c>
      <c r="H15" s="3">
        <v>4495</v>
      </c>
      <c r="I15">
        <v>4.0000000000000001E-3</v>
      </c>
      <c r="J15" t="s">
        <v>14</v>
      </c>
      <c r="K15" t="s">
        <v>14</v>
      </c>
      <c r="L15" t="s">
        <v>14</v>
      </c>
      <c r="M15" t="s">
        <v>14</v>
      </c>
      <c r="O15">
        <v>47</v>
      </c>
      <c r="P15" t="s">
        <v>263</v>
      </c>
      <c r="Q15" s="2">
        <v>44998.533391203702</v>
      </c>
      <c r="R15" t="s">
        <v>40</v>
      </c>
      <c r="S15" t="s">
        <v>13</v>
      </c>
      <c r="T15">
        <v>0</v>
      </c>
      <c r="U15" t="s">
        <v>14</v>
      </c>
      <c r="V15" s="3" t="s">
        <v>14</v>
      </c>
      <c r="W15" t="s">
        <v>14</v>
      </c>
      <c r="X15" t="s">
        <v>14</v>
      </c>
      <c r="Y15" t="s">
        <v>14</v>
      </c>
      <c r="Z15" t="s">
        <v>14</v>
      </c>
      <c r="AA15" t="s">
        <v>14</v>
      </c>
      <c r="AC15">
        <v>47</v>
      </c>
      <c r="AD15" t="s">
        <v>263</v>
      </c>
      <c r="AE15" s="2">
        <v>44998.533391203702</v>
      </c>
      <c r="AF15" t="s">
        <v>40</v>
      </c>
      <c r="AG15" t="s">
        <v>13</v>
      </c>
      <c r="AH15">
        <v>0</v>
      </c>
      <c r="AI15">
        <v>12.271000000000001</v>
      </c>
      <c r="AJ15" s="3">
        <v>1708</v>
      </c>
      <c r="AK15">
        <v>0.28299999999999997</v>
      </c>
      <c r="AL15" t="s">
        <v>14</v>
      </c>
      <c r="AM15" t="s">
        <v>14</v>
      </c>
      <c r="AN15" t="s">
        <v>14</v>
      </c>
      <c r="AO15" t="s">
        <v>14</v>
      </c>
      <c r="AQ15">
        <v>1</v>
      </c>
      <c r="AS15">
        <v>7</v>
      </c>
      <c r="AT15" s="17">
        <f t="shared" si="8"/>
        <v>5.9867598284999994</v>
      </c>
      <c r="AU15" s="18">
        <f t="shared" si="9"/>
        <v>437.36354750399994</v>
      </c>
      <c r="AW15" s="13">
        <f t="shared" si="10"/>
        <v>9.2985038012499999</v>
      </c>
      <c r="AX15" s="14">
        <f t="shared" si="11"/>
        <v>322.66416528736005</v>
      </c>
      <c r="AZ15" s="6">
        <f t="shared" si="12"/>
        <v>4.8836656325000005</v>
      </c>
      <c r="BA15" s="7">
        <f t="shared" si="13"/>
        <v>249.26915142271997</v>
      </c>
      <c r="BC15" s="15">
        <f t="shared" si="14"/>
        <v>3.2264216755750006</v>
      </c>
      <c r="BD15" s="16">
        <f t="shared" si="15"/>
        <v>393.70143588960002</v>
      </c>
      <c r="BF15" s="17">
        <f t="shared" si="16"/>
        <v>5.9867598284999994</v>
      </c>
      <c r="BG15" s="18">
        <f t="shared" si="17"/>
        <v>437.36354750399994</v>
      </c>
      <c r="BI15">
        <v>11</v>
      </c>
      <c r="BJ15" t="s">
        <v>190</v>
      </c>
      <c r="BK15" s="2">
        <v>44966.766435185185</v>
      </c>
      <c r="BL15" t="s">
        <v>25</v>
      </c>
      <c r="BM15" t="s">
        <v>20</v>
      </c>
      <c r="BN15">
        <v>4</v>
      </c>
      <c r="BO15">
        <v>2.903</v>
      </c>
      <c r="BP15" s="3">
        <v>174980</v>
      </c>
      <c r="BQ15">
        <v>936.93100000000004</v>
      </c>
      <c r="BR15">
        <v>939.8</v>
      </c>
      <c r="BS15">
        <v>1</v>
      </c>
      <c r="BT15">
        <v>99.7</v>
      </c>
      <c r="BU15">
        <v>-2.8690000000000002</v>
      </c>
    </row>
    <row r="16" spans="1:73" x14ac:dyDescent="0.3">
      <c r="A16">
        <v>48</v>
      </c>
      <c r="B16" t="s">
        <v>264</v>
      </c>
      <c r="C16" s="2">
        <v>44998.554062499999</v>
      </c>
      <c r="D16" t="s">
        <v>40</v>
      </c>
      <c r="E16" t="s">
        <v>13</v>
      </c>
      <c r="F16">
        <v>0</v>
      </c>
      <c r="G16">
        <v>6.0629999999999997</v>
      </c>
      <c r="H16" s="3">
        <v>4678</v>
      </c>
      <c r="I16">
        <v>4.0000000000000001E-3</v>
      </c>
      <c r="J16" t="s">
        <v>14</v>
      </c>
      <c r="K16" t="s">
        <v>14</v>
      </c>
      <c r="L16" t="s">
        <v>14</v>
      </c>
      <c r="M16" t="s">
        <v>14</v>
      </c>
      <c r="O16">
        <v>48</v>
      </c>
      <c r="P16" t="s">
        <v>264</v>
      </c>
      <c r="Q16" s="2">
        <v>44998.554062499999</v>
      </c>
      <c r="R16" t="s">
        <v>40</v>
      </c>
      <c r="S16" t="s">
        <v>13</v>
      </c>
      <c r="T16">
        <v>0</v>
      </c>
      <c r="U16" t="s">
        <v>14</v>
      </c>
      <c r="V16" s="3" t="s">
        <v>14</v>
      </c>
      <c r="W16" t="s">
        <v>14</v>
      </c>
      <c r="X16" t="s">
        <v>14</v>
      </c>
      <c r="Y16" t="s">
        <v>14</v>
      </c>
      <c r="Z16" t="s">
        <v>14</v>
      </c>
      <c r="AA16" t="s">
        <v>14</v>
      </c>
      <c r="AC16">
        <v>48</v>
      </c>
      <c r="AD16" t="s">
        <v>264</v>
      </c>
      <c r="AE16" s="2">
        <v>44998.554062499999</v>
      </c>
      <c r="AF16" t="s">
        <v>40</v>
      </c>
      <c r="AG16" t="s">
        <v>13</v>
      </c>
      <c r="AH16">
        <v>0</v>
      </c>
      <c r="AI16">
        <v>12.266</v>
      </c>
      <c r="AJ16" s="3">
        <v>2076</v>
      </c>
      <c r="AK16">
        <v>0.378</v>
      </c>
      <c r="AL16" t="s">
        <v>14</v>
      </c>
      <c r="AM16" t="s">
        <v>14</v>
      </c>
      <c r="AN16" t="s">
        <v>14</v>
      </c>
      <c r="AO16" t="s">
        <v>14</v>
      </c>
      <c r="AQ16">
        <v>1</v>
      </c>
      <c r="AS16">
        <v>8</v>
      </c>
      <c r="AT16" s="17">
        <f t="shared" si="8"/>
        <v>6.3112314957599995</v>
      </c>
      <c r="AU16" s="18">
        <f t="shared" si="9"/>
        <v>476.46620593599994</v>
      </c>
      <c r="AW16" s="13">
        <f t="shared" si="10"/>
        <v>9.900834512200003</v>
      </c>
      <c r="AX16" s="14">
        <f t="shared" si="11"/>
        <v>393.00312304224002</v>
      </c>
      <c r="AZ16" s="6">
        <f t="shared" si="12"/>
        <v>5.2803614852000003</v>
      </c>
      <c r="BA16" s="7">
        <f t="shared" si="13"/>
        <v>325.29921451647999</v>
      </c>
      <c r="BC16" s="15">
        <f t="shared" si="14"/>
        <v>3.7806434303320007</v>
      </c>
      <c r="BD16" s="16">
        <f t="shared" si="15"/>
        <v>482.85831116639997</v>
      </c>
      <c r="BF16" s="17">
        <f t="shared" si="16"/>
        <v>6.3112314957599995</v>
      </c>
      <c r="BG16" s="18">
        <f t="shared" si="17"/>
        <v>476.46620593599994</v>
      </c>
      <c r="BI16">
        <v>12</v>
      </c>
      <c r="BJ16" t="s">
        <v>191</v>
      </c>
      <c r="BK16" s="2">
        <v>44966.787638888891</v>
      </c>
      <c r="BL16" t="s">
        <v>26</v>
      </c>
      <c r="BM16" t="s">
        <v>20</v>
      </c>
      <c r="BN16">
        <v>4</v>
      </c>
      <c r="BO16">
        <v>2.903</v>
      </c>
      <c r="BP16" s="3">
        <v>147343</v>
      </c>
      <c r="BQ16">
        <v>935.48099999999999</v>
      </c>
      <c r="BR16">
        <v>939.8</v>
      </c>
      <c r="BS16">
        <v>1</v>
      </c>
      <c r="BT16">
        <v>99.5</v>
      </c>
      <c r="BU16">
        <v>-4.319</v>
      </c>
    </row>
    <row r="17" spans="1:73" x14ac:dyDescent="0.3">
      <c r="A17">
        <v>51</v>
      </c>
      <c r="B17" t="s">
        <v>265</v>
      </c>
      <c r="C17" s="2">
        <v>44999.692743055559</v>
      </c>
      <c r="D17" t="s">
        <v>266</v>
      </c>
      <c r="E17" t="s">
        <v>13</v>
      </c>
      <c r="F17">
        <v>0</v>
      </c>
      <c r="G17">
        <v>6.0640000000000001</v>
      </c>
      <c r="H17" s="3">
        <v>4161</v>
      </c>
      <c r="I17">
        <v>3.0000000000000001E-3</v>
      </c>
      <c r="J17" t="s">
        <v>14</v>
      </c>
      <c r="K17" t="s">
        <v>14</v>
      </c>
      <c r="L17" t="s">
        <v>14</v>
      </c>
      <c r="M17" t="s">
        <v>14</v>
      </c>
      <c r="O17">
        <v>51</v>
      </c>
      <c r="P17" t="s">
        <v>265</v>
      </c>
      <c r="Q17" s="2">
        <v>44999.692743055559</v>
      </c>
      <c r="R17" t="s">
        <v>266</v>
      </c>
      <c r="S17" t="s">
        <v>13</v>
      </c>
      <c r="T17">
        <v>0</v>
      </c>
      <c r="U17" t="s">
        <v>14</v>
      </c>
      <c r="V17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C17">
        <v>51</v>
      </c>
      <c r="AD17" t="s">
        <v>265</v>
      </c>
      <c r="AE17" s="2">
        <v>44999.692743055559</v>
      </c>
      <c r="AF17" t="s">
        <v>266</v>
      </c>
      <c r="AG17" t="s">
        <v>13</v>
      </c>
      <c r="AH17">
        <v>0</v>
      </c>
      <c r="AI17">
        <v>12.257</v>
      </c>
      <c r="AJ17" s="3">
        <v>1342</v>
      </c>
      <c r="AK17">
        <v>0.187</v>
      </c>
      <c r="AL17" t="s">
        <v>14</v>
      </c>
      <c r="AM17" t="s">
        <v>14</v>
      </c>
      <c r="AN17" t="s">
        <v>14</v>
      </c>
      <c r="AO17" t="s">
        <v>14</v>
      </c>
      <c r="AQ17">
        <v>1</v>
      </c>
      <c r="AS17">
        <v>9</v>
      </c>
      <c r="AT17" s="17">
        <f t="shared" si="8"/>
        <v>5.4023493939399998</v>
      </c>
      <c r="AU17" s="18">
        <f t="shared" si="9"/>
        <v>400.73296820399997</v>
      </c>
      <c r="AW17" s="13">
        <f t="shared" si="10"/>
        <v>8.1891612780500012</v>
      </c>
      <c r="AX17" s="14">
        <f t="shared" si="11"/>
        <v>252.70311632535999</v>
      </c>
      <c r="AZ17" s="6">
        <f t="shared" si="12"/>
        <v>4.184731621300001</v>
      </c>
      <c r="BA17" s="7">
        <f t="shared" si="13"/>
        <v>173.64543939871999</v>
      </c>
      <c r="BC17" s="15">
        <f t="shared" si="14"/>
        <v>2.2146189465830002</v>
      </c>
      <c r="BD17" s="16">
        <f t="shared" si="15"/>
        <v>304.90658031959993</v>
      </c>
      <c r="BF17" s="17">
        <f t="shared" si="16"/>
        <v>5.4023493939399998</v>
      </c>
      <c r="BG17" s="18">
        <f t="shared" si="17"/>
        <v>400.73296820399997</v>
      </c>
      <c r="BI17">
        <v>13</v>
      </c>
      <c r="BJ17" t="s">
        <v>192</v>
      </c>
      <c r="BK17" s="2">
        <v>44966.808842592596</v>
      </c>
      <c r="BL17" t="s">
        <v>27</v>
      </c>
      <c r="BM17" t="s">
        <v>20</v>
      </c>
      <c r="BN17">
        <v>5</v>
      </c>
      <c r="BO17">
        <v>2.903</v>
      </c>
      <c r="BP17" s="3">
        <v>155303</v>
      </c>
      <c r="BQ17">
        <v>935.88599999999997</v>
      </c>
      <c r="BR17">
        <v>941.6</v>
      </c>
      <c r="BS17">
        <v>1</v>
      </c>
      <c r="BT17">
        <v>99.4</v>
      </c>
      <c r="BU17">
        <v>-5.7140000000000004</v>
      </c>
    </row>
    <row r="18" spans="1:73" x14ac:dyDescent="0.3">
      <c r="A18">
        <v>52</v>
      </c>
      <c r="B18" t="s">
        <v>267</v>
      </c>
      <c r="C18" s="2">
        <v>44999.713402777779</v>
      </c>
      <c r="D18" t="s">
        <v>266</v>
      </c>
      <c r="E18" t="s">
        <v>13</v>
      </c>
      <c r="F18">
        <v>0</v>
      </c>
      <c r="G18">
        <v>6.0739999999999998</v>
      </c>
      <c r="H18" s="3">
        <v>4401</v>
      </c>
      <c r="I18">
        <v>4.0000000000000001E-3</v>
      </c>
      <c r="J18" t="s">
        <v>14</v>
      </c>
      <c r="K18" t="s">
        <v>14</v>
      </c>
      <c r="L18" t="s">
        <v>14</v>
      </c>
      <c r="M18" t="s">
        <v>14</v>
      </c>
      <c r="O18">
        <v>52</v>
      </c>
      <c r="P18" t="s">
        <v>267</v>
      </c>
      <c r="Q18" s="2">
        <v>44999.713402777779</v>
      </c>
      <c r="R18" t="s">
        <v>266</v>
      </c>
      <c r="S18" t="s">
        <v>13</v>
      </c>
      <c r="T18">
        <v>0</v>
      </c>
      <c r="U18" t="s">
        <v>14</v>
      </c>
      <c r="V18" t="s">
        <v>14</v>
      </c>
      <c r="W18" t="s">
        <v>14</v>
      </c>
      <c r="X18" t="s">
        <v>14</v>
      </c>
      <c r="Y18" t="s">
        <v>14</v>
      </c>
      <c r="Z18" t="s">
        <v>14</v>
      </c>
      <c r="AA18" t="s">
        <v>14</v>
      </c>
      <c r="AC18">
        <v>52</v>
      </c>
      <c r="AD18" t="s">
        <v>267</v>
      </c>
      <c r="AE18" s="2">
        <v>44999.713402777779</v>
      </c>
      <c r="AF18" t="s">
        <v>266</v>
      </c>
      <c r="AG18" t="s">
        <v>13</v>
      </c>
      <c r="AH18">
        <v>0</v>
      </c>
      <c r="AI18">
        <v>12.276999999999999</v>
      </c>
      <c r="AJ18" s="3">
        <v>1423</v>
      </c>
      <c r="AK18">
        <v>0.20799999999999999</v>
      </c>
      <c r="AL18" t="s">
        <v>14</v>
      </c>
      <c r="AM18" t="s">
        <v>14</v>
      </c>
      <c r="AN18" t="s">
        <v>14</v>
      </c>
      <c r="AO18" t="s">
        <v>14</v>
      </c>
      <c r="AQ18">
        <v>1</v>
      </c>
      <c r="AS18">
        <v>10</v>
      </c>
      <c r="AT18" s="17">
        <f t="shared" si="8"/>
        <v>5.8212666771399997</v>
      </c>
      <c r="AU18" s="18">
        <f t="shared" si="9"/>
        <v>408.64556781900001</v>
      </c>
      <c r="AW18" s="13">
        <f t="shared" si="10"/>
        <v>8.9876009820500009</v>
      </c>
      <c r="AX18" s="14">
        <f t="shared" si="11"/>
        <v>268.18667465446003</v>
      </c>
      <c r="AZ18" s="6">
        <f t="shared" si="12"/>
        <v>4.6836816852999998</v>
      </c>
      <c r="BA18" s="7">
        <f t="shared" si="13"/>
        <v>190.38242381191998</v>
      </c>
      <c r="BC18" s="15">
        <f t="shared" si="14"/>
        <v>2.9416984008230003</v>
      </c>
      <c r="BD18" s="16">
        <f t="shared" si="15"/>
        <v>324.56842988309995</v>
      </c>
      <c r="BF18" s="17">
        <f t="shared" si="16"/>
        <v>5.8212666771399997</v>
      </c>
      <c r="BG18" s="18">
        <f t="shared" si="17"/>
        <v>408.64556781900001</v>
      </c>
      <c r="BI18">
        <v>14</v>
      </c>
      <c r="BJ18" t="s">
        <v>193</v>
      </c>
      <c r="BK18" s="2">
        <v>44966.830057870371</v>
      </c>
      <c r="BL18" t="s">
        <v>28</v>
      </c>
      <c r="BM18" t="s">
        <v>20</v>
      </c>
      <c r="BN18">
        <v>5</v>
      </c>
      <c r="BO18">
        <v>2.9</v>
      </c>
      <c r="BP18" s="3">
        <v>223843</v>
      </c>
      <c r="BQ18">
        <v>939.88800000000003</v>
      </c>
      <c r="BR18">
        <v>941.6</v>
      </c>
      <c r="BS18">
        <v>1</v>
      </c>
      <c r="BT18">
        <v>99.8</v>
      </c>
      <c r="BU18">
        <v>-1.712</v>
      </c>
    </row>
    <row r="19" spans="1:73" x14ac:dyDescent="0.3">
      <c r="A19">
        <v>53</v>
      </c>
      <c r="B19" t="s">
        <v>268</v>
      </c>
      <c r="C19" s="2">
        <v>44999.734097222223</v>
      </c>
      <c r="D19" t="s">
        <v>266</v>
      </c>
      <c r="E19" t="s">
        <v>13</v>
      </c>
      <c r="F19">
        <v>0</v>
      </c>
      <c r="G19">
        <v>6.06</v>
      </c>
      <c r="H19" s="3">
        <v>4324</v>
      </c>
      <c r="I19">
        <v>4.0000000000000001E-3</v>
      </c>
      <c r="J19" t="s">
        <v>14</v>
      </c>
      <c r="K19" t="s">
        <v>14</v>
      </c>
      <c r="L19" t="s">
        <v>14</v>
      </c>
      <c r="M19" t="s">
        <v>14</v>
      </c>
      <c r="O19">
        <v>53</v>
      </c>
      <c r="P19" t="s">
        <v>268</v>
      </c>
      <c r="Q19" s="2">
        <v>44999.734097222223</v>
      </c>
      <c r="R19" t="s">
        <v>266</v>
      </c>
      <c r="S19" t="s">
        <v>13</v>
      </c>
      <c r="T19">
        <v>0</v>
      </c>
      <c r="U19" t="s">
        <v>14</v>
      </c>
      <c r="V19" t="s">
        <v>14</v>
      </c>
      <c r="W19" t="s">
        <v>14</v>
      </c>
      <c r="X19" t="s">
        <v>14</v>
      </c>
      <c r="Y19" t="s">
        <v>14</v>
      </c>
      <c r="Z19" t="s">
        <v>14</v>
      </c>
      <c r="AA19" t="s">
        <v>14</v>
      </c>
      <c r="AC19">
        <v>53</v>
      </c>
      <c r="AD19" t="s">
        <v>268</v>
      </c>
      <c r="AE19" s="2">
        <v>44999.734097222223</v>
      </c>
      <c r="AF19" t="s">
        <v>266</v>
      </c>
      <c r="AG19" t="s">
        <v>13</v>
      </c>
      <c r="AH19">
        <v>0</v>
      </c>
      <c r="AI19">
        <v>12.262</v>
      </c>
      <c r="AJ19" s="3">
        <v>1378</v>
      </c>
      <c r="AK19">
        <v>0.19700000000000001</v>
      </c>
      <c r="AL19" t="s">
        <v>14</v>
      </c>
      <c r="AM19" t="s">
        <v>14</v>
      </c>
      <c r="AN19" t="s">
        <v>14</v>
      </c>
      <c r="AO19" t="s">
        <v>14</v>
      </c>
      <c r="AQ19">
        <v>1</v>
      </c>
      <c r="AS19">
        <v>11</v>
      </c>
      <c r="AT19" s="17">
        <f t="shared" si="8"/>
        <v>5.6862974966399999</v>
      </c>
      <c r="AU19" s="18">
        <f t="shared" si="9"/>
        <v>404.23605332399995</v>
      </c>
      <c r="AW19" s="13">
        <f t="shared" si="10"/>
        <v>8.732162240800001</v>
      </c>
      <c r="AX19" s="14">
        <f t="shared" si="11"/>
        <v>259.58472414616006</v>
      </c>
      <c r="AZ19" s="6">
        <f t="shared" si="12"/>
        <v>4.5217782128000001</v>
      </c>
      <c r="BA19" s="7">
        <f t="shared" si="13"/>
        <v>181.08414048032</v>
      </c>
      <c r="BC19" s="15">
        <f t="shared" si="14"/>
        <v>2.7084468688480001</v>
      </c>
      <c r="BD19" s="16">
        <f t="shared" si="15"/>
        <v>313.64591900760001</v>
      </c>
      <c r="BF19" s="17">
        <f t="shared" si="16"/>
        <v>5.6862974966399999</v>
      </c>
      <c r="BG19" s="18">
        <f t="shared" si="17"/>
        <v>404.23605332399995</v>
      </c>
      <c r="BI19">
        <v>15</v>
      </c>
      <c r="BJ19" t="s">
        <v>194</v>
      </c>
      <c r="BK19" s="2">
        <v>44966.851284722223</v>
      </c>
      <c r="BL19" t="s">
        <v>29</v>
      </c>
      <c r="BM19" t="s">
        <v>20</v>
      </c>
      <c r="BN19">
        <v>6</v>
      </c>
      <c r="BO19">
        <v>2.8769999999999998</v>
      </c>
      <c r="BP19" s="3">
        <v>435386</v>
      </c>
      <c r="BQ19">
        <v>0</v>
      </c>
      <c r="BR19">
        <v>950.5</v>
      </c>
      <c r="BS19">
        <v>1</v>
      </c>
      <c r="BT19">
        <v>0</v>
      </c>
      <c r="BU19">
        <v>-950.5</v>
      </c>
    </row>
    <row r="20" spans="1:73" x14ac:dyDescent="0.3">
      <c r="A20">
        <v>54</v>
      </c>
      <c r="B20" t="s">
        <v>269</v>
      </c>
      <c r="C20" s="2">
        <v>44999.75476851852</v>
      </c>
      <c r="D20" t="s">
        <v>266</v>
      </c>
      <c r="E20" t="s">
        <v>13</v>
      </c>
      <c r="F20">
        <v>0</v>
      </c>
      <c r="G20">
        <v>6.0629999999999997</v>
      </c>
      <c r="H20" s="3">
        <v>4257</v>
      </c>
      <c r="I20">
        <v>4.0000000000000001E-3</v>
      </c>
      <c r="J20" t="s">
        <v>14</v>
      </c>
      <c r="K20" t="s">
        <v>14</v>
      </c>
      <c r="L20" t="s">
        <v>14</v>
      </c>
      <c r="M20" t="s">
        <v>14</v>
      </c>
      <c r="O20">
        <v>54</v>
      </c>
      <c r="P20" t="s">
        <v>269</v>
      </c>
      <c r="Q20" s="2">
        <v>44999.75476851852</v>
      </c>
      <c r="R20" t="s">
        <v>266</v>
      </c>
      <c r="S20" t="s">
        <v>13</v>
      </c>
      <c r="T20">
        <v>0</v>
      </c>
      <c r="U20" t="s">
        <v>14</v>
      </c>
      <c r="V20" t="s">
        <v>14</v>
      </c>
      <c r="W20" t="s">
        <v>14</v>
      </c>
      <c r="X20" t="s">
        <v>14</v>
      </c>
      <c r="Y20" t="s">
        <v>14</v>
      </c>
      <c r="Z20" t="s">
        <v>14</v>
      </c>
      <c r="AA20" t="s">
        <v>14</v>
      </c>
      <c r="AC20">
        <v>54</v>
      </c>
      <c r="AD20" t="s">
        <v>269</v>
      </c>
      <c r="AE20" s="2">
        <v>44999.75476851852</v>
      </c>
      <c r="AF20" t="s">
        <v>266</v>
      </c>
      <c r="AG20" t="s">
        <v>13</v>
      </c>
      <c r="AH20">
        <v>0</v>
      </c>
      <c r="AI20">
        <v>12.284000000000001</v>
      </c>
      <c r="AJ20" s="3">
        <v>1825</v>
      </c>
      <c r="AK20">
        <v>0.313</v>
      </c>
      <c r="AL20" t="s">
        <v>14</v>
      </c>
      <c r="AM20" t="s">
        <v>14</v>
      </c>
      <c r="AN20" t="s">
        <v>14</v>
      </c>
      <c r="AO20" t="s">
        <v>14</v>
      </c>
      <c r="AQ20">
        <v>1</v>
      </c>
      <c r="AS20">
        <v>12</v>
      </c>
      <c r="AT20" s="17">
        <f t="shared" si="8"/>
        <v>5.5692922918600001</v>
      </c>
      <c r="AU20" s="18">
        <f t="shared" si="9"/>
        <v>449.54863687499994</v>
      </c>
      <c r="AW20" s="13">
        <f t="shared" si="10"/>
        <v>8.5093382604500007</v>
      </c>
      <c r="AX20" s="14">
        <f t="shared" si="11"/>
        <v>345.02784403750002</v>
      </c>
      <c r="AZ20" s="6">
        <f t="shared" si="12"/>
        <v>4.3823030197000001</v>
      </c>
      <c r="BA20" s="7">
        <f t="shared" si="13"/>
        <v>273.44250244999995</v>
      </c>
      <c r="BC20" s="15">
        <f t="shared" si="14"/>
        <v>2.5054725287269992</v>
      </c>
      <c r="BD20" s="16">
        <f t="shared" si="15"/>
        <v>422.06090193750003</v>
      </c>
      <c r="BF20" s="17">
        <f t="shared" si="16"/>
        <v>5.5692922918600001</v>
      </c>
      <c r="BG20" s="18">
        <f t="shared" si="17"/>
        <v>449.54863687499994</v>
      </c>
      <c r="BI20">
        <v>16</v>
      </c>
      <c r="BJ20" t="s">
        <v>195</v>
      </c>
      <c r="BK20" s="2">
        <v>44966.872499999998</v>
      </c>
      <c r="BL20" t="s">
        <v>30</v>
      </c>
      <c r="BM20" t="s">
        <v>20</v>
      </c>
      <c r="BN20">
        <v>6</v>
      </c>
      <c r="BO20">
        <v>2.8849999999999998</v>
      </c>
      <c r="BP20" s="3">
        <v>317124</v>
      </c>
      <c r="BQ20">
        <v>950.74099999999999</v>
      </c>
      <c r="BR20">
        <v>950.5</v>
      </c>
      <c r="BS20">
        <v>1</v>
      </c>
      <c r="BT20">
        <v>100</v>
      </c>
      <c r="BU20">
        <v>0.24099999999999999</v>
      </c>
    </row>
    <row r="21" spans="1:73" x14ac:dyDescent="0.3">
      <c r="A21">
        <v>53</v>
      </c>
      <c r="B21" t="s">
        <v>270</v>
      </c>
      <c r="C21" s="2">
        <v>45001.664756944447</v>
      </c>
      <c r="D21" t="s">
        <v>271</v>
      </c>
      <c r="E21" t="s">
        <v>13</v>
      </c>
      <c r="F21">
        <v>0</v>
      </c>
      <c r="G21">
        <v>6.05</v>
      </c>
      <c r="H21" s="3">
        <v>3466</v>
      </c>
      <c r="I21">
        <v>2E-3</v>
      </c>
      <c r="J21" t="s">
        <v>14</v>
      </c>
      <c r="K21" t="s">
        <v>14</v>
      </c>
      <c r="L21" t="s">
        <v>14</v>
      </c>
      <c r="M21" t="s">
        <v>14</v>
      </c>
      <c r="O21">
        <v>53</v>
      </c>
      <c r="P21" t="s">
        <v>270</v>
      </c>
      <c r="Q21" s="2">
        <v>45001.664756944447</v>
      </c>
      <c r="R21" t="s">
        <v>271</v>
      </c>
      <c r="S21" t="s">
        <v>13</v>
      </c>
      <c r="T21">
        <v>0</v>
      </c>
      <c r="U21" t="s">
        <v>14</v>
      </c>
      <c r="V21" t="s">
        <v>14</v>
      </c>
      <c r="W21" t="s">
        <v>14</v>
      </c>
      <c r="X21" t="s">
        <v>14</v>
      </c>
      <c r="Y21" t="s">
        <v>14</v>
      </c>
      <c r="Z21" t="s">
        <v>14</v>
      </c>
      <c r="AA21" t="s">
        <v>14</v>
      </c>
      <c r="AC21">
        <v>53</v>
      </c>
      <c r="AD21" t="s">
        <v>270</v>
      </c>
      <c r="AE21" s="2">
        <v>45001.664756944447</v>
      </c>
      <c r="AF21" t="s">
        <v>271</v>
      </c>
      <c r="AG21" t="s">
        <v>13</v>
      </c>
      <c r="AH21">
        <v>0</v>
      </c>
      <c r="AI21">
        <v>12.314</v>
      </c>
      <c r="AJ21" s="3">
        <v>1458</v>
      </c>
      <c r="AK21">
        <v>0.217</v>
      </c>
      <c r="AL21" t="s">
        <v>14</v>
      </c>
      <c r="AM21" t="s">
        <v>14</v>
      </c>
      <c r="AN21" t="s">
        <v>14</v>
      </c>
      <c r="AO21" t="s">
        <v>14</v>
      </c>
      <c r="AQ21">
        <v>1</v>
      </c>
      <c r="AS21">
        <v>13</v>
      </c>
      <c r="AT21" s="17">
        <f t="shared" si="8"/>
        <v>4.2185678618400004</v>
      </c>
      <c r="AU21" s="18">
        <f t="shared" si="9"/>
        <v>412.09874100399998</v>
      </c>
      <c r="AW21" s="13">
        <f t="shared" si="10"/>
        <v>5.8393556098000001</v>
      </c>
      <c r="AX21" s="14">
        <f t="shared" si="11"/>
        <v>274.87703507736001</v>
      </c>
      <c r="AZ21" s="6">
        <f t="shared" si="12"/>
        <v>2.8342749668000007</v>
      </c>
      <c r="BA21" s="7">
        <f t="shared" si="13"/>
        <v>197.61435050272001</v>
      </c>
      <c r="BC21" s="15">
        <f t="shared" si="14"/>
        <v>0.10809325298800054</v>
      </c>
      <c r="BD21" s="16">
        <f t="shared" si="15"/>
        <v>333.06243903960001</v>
      </c>
      <c r="BF21" s="17">
        <f t="shared" si="16"/>
        <v>4.2185678618400004</v>
      </c>
      <c r="BG21" s="18">
        <f t="shared" si="17"/>
        <v>412.09874100399998</v>
      </c>
      <c r="BI21">
        <v>17</v>
      </c>
      <c r="BJ21" t="s">
        <v>196</v>
      </c>
      <c r="BK21" s="2">
        <v>44966.893703703703</v>
      </c>
      <c r="BL21" t="s">
        <v>31</v>
      </c>
      <c r="BM21" t="s">
        <v>20</v>
      </c>
      <c r="BN21">
        <v>7</v>
      </c>
      <c r="BO21">
        <v>2.8860000000000001</v>
      </c>
      <c r="BP21" s="3">
        <v>421548</v>
      </c>
      <c r="BQ21">
        <v>0</v>
      </c>
      <c r="BR21">
        <v>959.4</v>
      </c>
      <c r="BS21">
        <v>1</v>
      </c>
      <c r="BT21">
        <v>0</v>
      </c>
      <c r="BU21">
        <v>-959.4</v>
      </c>
    </row>
    <row r="22" spans="1:73" x14ac:dyDescent="0.3">
      <c r="A22">
        <v>54</v>
      </c>
      <c r="B22" t="s">
        <v>272</v>
      </c>
      <c r="C22" s="2">
        <v>45001.685381944444</v>
      </c>
      <c r="D22" t="s">
        <v>271</v>
      </c>
      <c r="E22" t="s">
        <v>13</v>
      </c>
      <c r="F22">
        <v>0</v>
      </c>
      <c r="G22">
        <v>6.0549999999999997</v>
      </c>
      <c r="H22" s="3">
        <v>3769</v>
      </c>
      <c r="I22">
        <v>3.0000000000000001E-3</v>
      </c>
      <c r="J22" t="s">
        <v>14</v>
      </c>
      <c r="K22" t="s">
        <v>14</v>
      </c>
      <c r="L22" t="s">
        <v>14</v>
      </c>
      <c r="M22" t="s">
        <v>14</v>
      </c>
      <c r="O22">
        <v>54</v>
      </c>
      <c r="P22" t="s">
        <v>272</v>
      </c>
      <c r="Q22" s="2">
        <v>45001.685381944444</v>
      </c>
      <c r="R22" t="s">
        <v>271</v>
      </c>
      <c r="S22" t="s">
        <v>13</v>
      </c>
      <c r="T22">
        <v>0</v>
      </c>
      <c r="U22" t="s">
        <v>14</v>
      </c>
      <c r="V22" t="s">
        <v>14</v>
      </c>
      <c r="W22" t="s">
        <v>14</v>
      </c>
      <c r="X22" t="s">
        <v>14</v>
      </c>
      <c r="Y22" t="s">
        <v>14</v>
      </c>
      <c r="Z22" t="s">
        <v>14</v>
      </c>
      <c r="AA22" t="s">
        <v>14</v>
      </c>
      <c r="AC22">
        <v>54</v>
      </c>
      <c r="AD22" t="s">
        <v>272</v>
      </c>
      <c r="AE22" s="2">
        <v>45001.685381944444</v>
      </c>
      <c r="AF22" t="s">
        <v>271</v>
      </c>
      <c r="AG22" t="s">
        <v>13</v>
      </c>
      <c r="AH22">
        <v>0</v>
      </c>
      <c r="AI22">
        <v>12.249000000000001</v>
      </c>
      <c r="AJ22" s="3">
        <v>1239</v>
      </c>
      <c r="AK22">
        <v>0.16</v>
      </c>
      <c r="AL22" t="s">
        <v>14</v>
      </c>
      <c r="AM22" t="s">
        <v>14</v>
      </c>
      <c r="AN22" t="s">
        <v>14</v>
      </c>
      <c r="AO22" t="s">
        <v>14</v>
      </c>
      <c r="AQ22">
        <v>1</v>
      </c>
      <c r="AS22">
        <v>14</v>
      </c>
      <c r="AT22" s="17">
        <f t="shared" si="8"/>
        <v>4.7293009955400001</v>
      </c>
      <c r="AU22" s="18">
        <f t="shared" si="9"/>
        <v>390.83067273099999</v>
      </c>
      <c r="AW22" s="13">
        <f t="shared" si="10"/>
        <v>6.8706863300500007</v>
      </c>
      <c r="AX22" s="14">
        <f t="shared" si="11"/>
        <v>233.01383893254001</v>
      </c>
      <c r="AZ22" s="6">
        <f t="shared" si="12"/>
        <v>3.4057770533000005</v>
      </c>
      <c r="BA22" s="7">
        <f t="shared" si="13"/>
        <v>152.36212371208001</v>
      </c>
      <c r="BC22" s="15">
        <f t="shared" si="14"/>
        <v>1.0266651457030012</v>
      </c>
      <c r="BD22" s="16">
        <f t="shared" si="15"/>
        <v>279.8958313119</v>
      </c>
      <c r="BF22" s="17">
        <f t="shared" si="16"/>
        <v>4.7293009955400001</v>
      </c>
      <c r="BG22" s="18">
        <f t="shared" si="17"/>
        <v>390.83067273099999</v>
      </c>
      <c r="BI22">
        <v>18</v>
      </c>
      <c r="BJ22" t="s">
        <v>197</v>
      </c>
      <c r="BK22" s="2">
        <v>44966.914907407408</v>
      </c>
      <c r="BL22" t="s">
        <v>32</v>
      </c>
      <c r="BM22" t="s">
        <v>20</v>
      </c>
      <c r="BN22">
        <v>7</v>
      </c>
      <c r="BO22">
        <v>2.8879999999999999</v>
      </c>
      <c r="BP22" s="3">
        <v>356431</v>
      </c>
      <c r="BQ22">
        <v>0</v>
      </c>
      <c r="BR22">
        <v>959.4</v>
      </c>
      <c r="BS22">
        <v>1</v>
      </c>
      <c r="BT22">
        <v>0</v>
      </c>
      <c r="BU22">
        <v>-959.4</v>
      </c>
    </row>
    <row r="23" spans="1:73" x14ac:dyDescent="0.3">
      <c r="A23">
        <v>55</v>
      </c>
      <c r="B23" t="s">
        <v>273</v>
      </c>
      <c r="C23" s="2">
        <v>45001.706041666665</v>
      </c>
      <c r="D23" t="s">
        <v>271</v>
      </c>
      <c r="E23" t="s">
        <v>13</v>
      </c>
      <c r="F23">
        <v>0</v>
      </c>
      <c r="G23">
        <v>6.0540000000000003</v>
      </c>
      <c r="H23" s="3">
        <v>3554</v>
      </c>
      <c r="I23">
        <v>2E-3</v>
      </c>
      <c r="J23" t="s">
        <v>14</v>
      </c>
      <c r="K23" t="s">
        <v>14</v>
      </c>
      <c r="L23" t="s">
        <v>14</v>
      </c>
      <c r="M23" t="s">
        <v>14</v>
      </c>
      <c r="O23">
        <v>55</v>
      </c>
      <c r="P23" t="s">
        <v>273</v>
      </c>
      <c r="Q23" s="2">
        <v>45001.706041666665</v>
      </c>
      <c r="R23" t="s">
        <v>271</v>
      </c>
      <c r="S23" t="s">
        <v>13</v>
      </c>
      <c r="T23">
        <v>0</v>
      </c>
      <c r="U23" t="s">
        <v>14</v>
      </c>
      <c r="V23" t="s">
        <v>14</v>
      </c>
      <c r="W23" t="s">
        <v>14</v>
      </c>
      <c r="X23" t="s">
        <v>14</v>
      </c>
      <c r="Y23" t="s">
        <v>14</v>
      </c>
      <c r="Z23" t="s">
        <v>14</v>
      </c>
      <c r="AA23" t="s">
        <v>14</v>
      </c>
      <c r="AC23">
        <v>55</v>
      </c>
      <c r="AD23" t="s">
        <v>273</v>
      </c>
      <c r="AE23" s="2">
        <v>45001.706041666665</v>
      </c>
      <c r="AF23" t="s">
        <v>271</v>
      </c>
      <c r="AG23" t="s">
        <v>13</v>
      </c>
      <c r="AH23">
        <v>0</v>
      </c>
      <c r="AI23">
        <v>12.266999999999999</v>
      </c>
      <c r="AJ23" s="3">
        <v>1689</v>
      </c>
      <c r="AK23">
        <v>0.27800000000000002</v>
      </c>
      <c r="AL23" t="s">
        <v>14</v>
      </c>
      <c r="AM23" t="s">
        <v>14</v>
      </c>
      <c r="AN23" t="s">
        <v>14</v>
      </c>
      <c r="AO23" t="s">
        <v>14</v>
      </c>
      <c r="AQ23">
        <v>1</v>
      </c>
      <c r="AS23">
        <v>15</v>
      </c>
      <c r="AT23" s="17">
        <f t="shared" si="8"/>
        <v>4.3660455482400007</v>
      </c>
      <c r="AU23" s="18">
        <f t="shared" si="9"/>
        <v>435.40650633099995</v>
      </c>
      <c r="AW23" s="13">
        <f t="shared" si="10"/>
        <v>6.1399804178000004</v>
      </c>
      <c r="AX23" s="14">
        <f t="shared" si="11"/>
        <v>319.03241475653999</v>
      </c>
      <c r="AZ23" s="6">
        <f t="shared" si="12"/>
        <v>2.9975066948000002</v>
      </c>
      <c r="BA23" s="7">
        <f t="shared" si="13"/>
        <v>245.34349856007998</v>
      </c>
      <c r="BC23" s="15">
        <f t="shared" si="14"/>
        <v>0.37490304546800068</v>
      </c>
      <c r="BD23" s="16">
        <f t="shared" si="15"/>
        <v>389.09487395190001</v>
      </c>
      <c r="BF23" s="17">
        <f t="shared" si="16"/>
        <v>4.3660455482400007</v>
      </c>
      <c r="BG23" s="18">
        <f t="shared" si="17"/>
        <v>435.40650633099995</v>
      </c>
      <c r="BI23">
        <v>19</v>
      </c>
      <c r="BJ23" t="s">
        <v>198</v>
      </c>
      <c r="BK23" s="2">
        <v>44966.936111111114</v>
      </c>
      <c r="BL23" t="s">
        <v>33</v>
      </c>
      <c r="BM23" t="s">
        <v>20</v>
      </c>
      <c r="BN23">
        <v>8</v>
      </c>
      <c r="BO23">
        <v>2.9</v>
      </c>
      <c r="BP23" s="3">
        <v>221187</v>
      </c>
      <c r="BQ23">
        <v>939.71</v>
      </c>
      <c r="BR23">
        <v>937.3</v>
      </c>
      <c r="BS23">
        <v>1</v>
      </c>
      <c r="BT23">
        <v>100.3</v>
      </c>
      <c r="BU23">
        <v>2.41</v>
      </c>
    </row>
    <row r="24" spans="1:73" x14ac:dyDescent="0.3">
      <c r="A24">
        <v>56</v>
      </c>
      <c r="B24" t="s">
        <v>274</v>
      </c>
      <c r="C24" s="2">
        <v>45001.726689814815</v>
      </c>
      <c r="D24" t="s">
        <v>271</v>
      </c>
      <c r="E24" t="s">
        <v>13</v>
      </c>
      <c r="F24">
        <v>0</v>
      </c>
      <c r="G24">
        <v>6.0549999999999997</v>
      </c>
      <c r="H24" s="3">
        <v>3710</v>
      </c>
      <c r="I24">
        <v>2E-3</v>
      </c>
      <c r="J24" t="s">
        <v>14</v>
      </c>
      <c r="K24" t="s">
        <v>14</v>
      </c>
      <c r="L24" t="s">
        <v>14</v>
      </c>
      <c r="M24" t="s">
        <v>14</v>
      </c>
      <c r="O24">
        <v>56</v>
      </c>
      <c r="P24" t="s">
        <v>274</v>
      </c>
      <c r="Q24" s="2">
        <v>45001.726689814815</v>
      </c>
      <c r="R24" t="s">
        <v>271</v>
      </c>
      <c r="S24" t="s">
        <v>13</v>
      </c>
      <c r="T24">
        <v>0</v>
      </c>
      <c r="U24" t="s">
        <v>14</v>
      </c>
      <c r="V24" t="s">
        <v>14</v>
      </c>
      <c r="W24" t="s">
        <v>14</v>
      </c>
      <c r="X24" t="s">
        <v>14</v>
      </c>
      <c r="Y24" t="s">
        <v>14</v>
      </c>
      <c r="Z24" t="s">
        <v>14</v>
      </c>
      <c r="AA24" t="s">
        <v>14</v>
      </c>
      <c r="AC24">
        <v>56</v>
      </c>
      <c r="AD24" t="s">
        <v>274</v>
      </c>
      <c r="AE24" s="2">
        <v>45001.726689814815</v>
      </c>
      <c r="AF24" t="s">
        <v>271</v>
      </c>
      <c r="AG24" t="s">
        <v>13</v>
      </c>
      <c r="AH24">
        <v>0</v>
      </c>
      <c r="AI24">
        <v>12.263</v>
      </c>
      <c r="AJ24" s="3">
        <v>1296</v>
      </c>
      <c r="AK24">
        <v>0.17499999999999999</v>
      </c>
      <c r="AL24" t="s">
        <v>14</v>
      </c>
      <c r="AM24" t="s">
        <v>14</v>
      </c>
      <c r="AN24" t="s">
        <v>14</v>
      </c>
      <c r="AO24" t="s">
        <v>14</v>
      </c>
      <c r="AQ24">
        <v>1</v>
      </c>
      <c r="AS24">
        <v>16</v>
      </c>
      <c r="AT24" s="17">
        <f t="shared" si="8"/>
        <v>4.6292014739999994</v>
      </c>
      <c r="AU24" s="18">
        <f t="shared" si="9"/>
        <v>396.28853017599999</v>
      </c>
      <c r="AW24" s="13">
        <f t="shared" si="10"/>
        <v>6.6707004049999998</v>
      </c>
      <c r="AX24" s="14">
        <f t="shared" si="11"/>
        <v>243.90988944384003</v>
      </c>
      <c r="AZ24" s="6">
        <f t="shared" si="12"/>
        <v>3.2924027300000001</v>
      </c>
      <c r="BA24" s="7">
        <f t="shared" si="13"/>
        <v>164.14033619968001</v>
      </c>
      <c r="BC24" s="15">
        <f t="shared" si="14"/>
        <v>0.84782401430000043</v>
      </c>
      <c r="BD24" s="16">
        <f t="shared" si="15"/>
        <v>293.73792714239994</v>
      </c>
      <c r="BF24" s="17">
        <f t="shared" si="16"/>
        <v>4.6292014739999994</v>
      </c>
      <c r="BG24" s="18">
        <f t="shared" si="17"/>
        <v>396.28853017599999</v>
      </c>
      <c r="BI24">
        <v>20</v>
      </c>
      <c r="BJ24" t="s">
        <v>199</v>
      </c>
      <c r="BK24" s="2">
        <v>44966.957291666666</v>
      </c>
      <c r="BL24" t="s">
        <v>34</v>
      </c>
      <c r="BM24" t="s">
        <v>20</v>
      </c>
      <c r="BN24">
        <v>8</v>
      </c>
      <c r="BO24">
        <v>2.907</v>
      </c>
      <c r="BP24" s="3">
        <v>134429</v>
      </c>
      <c r="BQ24">
        <v>934.84299999999996</v>
      </c>
      <c r="BR24">
        <v>937.3</v>
      </c>
      <c r="BS24">
        <v>1</v>
      </c>
      <c r="BT24">
        <v>99.7</v>
      </c>
      <c r="BU24">
        <v>-2.4569999999999999</v>
      </c>
    </row>
    <row r="25" spans="1:73" x14ac:dyDescent="0.3">
      <c r="A25">
        <v>47</v>
      </c>
      <c r="B25" t="s">
        <v>275</v>
      </c>
      <c r="C25" s="2">
        <v>45022.619710648149</v>
      </c>
      <c r="D25" t="s">
        <v>276</v>
      </c>
      <c r="E25" t="s">
        <v>13</v>
      </c>
      <c r="F25">
        <v>0</v>
      </c>
      <c r="G25">
        <v>6.0359999999999996</v>
      </c>
      <c r="H25" s="3">
        <v>4999</v>
      </c>
      <c r="I25">
        <v>5.0000000000000001E-3</v>
      </c>
      <c r="J25" t="s">
        <v>14</v>
      </c>
      <c r="K25" t="s">
        <v>14</v>
      </c>
      <c r="L25" t="s">
        <v>14</v>
      </c>
      <c r="M25" t="s">
        <v>14</v>
      </c>
      <c r="O25">
        <v>47</v>
      </c>
      <c r="P25" t="s">
        <v>275</v>
      </c>
      <c r="Q25" s="2">
        <v>45022.619710648149</v>
      </c>
      <c r="R25" t="s">
        <v>276</v>
      </c>
      <c r="S25" t="s">
        <v>13</v>
      </c>
      <c r="T25">
        <v>0</v>
      </c>
      <c r="U25" t="s">
        <v>14</v>
      </c>
      <c r="V25" s="3" t="s">
        <v>14</v>
      </c>
      <c r="W25" t="s">
        <v>14</v>
      </c>
      <c r="X25" t="s">
        <v>14</v>
      </c>
      <c r="Y25" t="s">
        <v>14</v>
      </c>
      <c r="Z25" t="s">
        <v>14</v>
      </c>
      <c r="AA25" t="s">
        <v>14</v>
      </c>
      <c r="AC25">
        <v>47</v>
      </c>
      <c r="AD25" t="s">
        <v>275</v>
      </c>
      <c r="AE25" s="2">
        <v>45022.619710648149</v>
      </c>
      <c r="AF25" t="s">
        <v>276</v>
      </c>
      <c r="AG25" t="s">
        <v>13</v>
      </c>
      <c r="AH25">
        <v>0</v>
      </c>
      <c r="AI25">
        <v>12.212999999999999</v>
      </c>
      <c r="AJ25" s="3">
        <v>1351</v>
      </c>
      <c r="AK25">
        <v>0.19</v>
      </c>
      <c r="AL25" t="s">
        <v>14</v>
      </c>
      <c r="AM25" t="s">
        <v>14</v>
      </c>
      <c r="AN25" t="s">
        <v>14</v>
      </c>
      <c r="AO25" t="s">
        <v>14</v>
      </c>
      <c r="AQ25">
        <v>1</v>
      </c>
      <c r="AS25">
        <v>17</v>
      </c>
      <c r="AT25" s="17">
        <f t="shared" si="8"/>
        <v>6.88768964514</v>
      </c>
      <c r="AU25" s="18">
        <f t="shared" si="9"/>
        <v>401.60669561099996</v>
      </c>
      <c r="AW25" s="13">
        <f t="shared" si="10"/>
        <v>10.948006442050001</v>
      </c>
      <c r="AX25" s="14">
        <f t="shared" si="11"/>
        <v>254.42352223173998</v>
      </c>
      <c r="AZ25" s="6">
        <f t="shared" si="12"/>
        <v>5.9997122453000005</v>
      </c>
      <c r="BA25" s="7">
        <f t="shared" si="13"/>
        <v>175.50512087047997</v>
      </c>
      <c r="BC25" s="15">
        <f t="shared" si="14"/>
        <v>4.7525477684229998</v>
      </c>
      <c r="BD25" s="16">
        <f t="shared" si="15"/>
        <v>307.09152582390004</v>
      </c>
      <c r="BF25" s="17">
        <f t="shared" si="16"/>
        <v>6.88768964514</v>
      </c>
      <c r="BG25" s="18">
        <f t="shared" si="17"/>
        <v>401.60669561099996</v>
      </c>
      <c r="BI25">
        <v>21</v>
      </c>
      <c r="BJ25" t="s">
        <v>200</v>
      </c>
      <c r="BK25" s="2">
        <v>44966.978483796294</v>
      </c>
      <c r="BL25" t="s">
        <v>35</v>
      </c>
      <c r="BM25" t="s">
        <v>20</v>
      </c>
      <c r="BN25">
        <v>9</v>
      </c>
      <c r="BO25">
        <v>2.9009999999999998</v>
      </c>
      <c r="BP25" s="3">
        <v>178631</v>
      </c>
      <c r="BQ25">
        <v>937.13300000000004</v>
      </c>
      <c r="BR25">
        <v>938</v>
      </c>
      <c r="BS25">
        <v>1</v>
      </c>
      <c r="BT25">
        <v>99.9</v>
      </c>
      <c r="BU25">
        <v>-0.86699999999999999</v>
      </c>
    </row>
    <row r="26" spans="1:73" x14ac:dyDescent="0.3">
      <c r="A26">
        <v>48</v>
      </c>
      <c r="B26" t="s">
        <v>277</v>
      </c>
      <c r="C26" s="2">
        <v>45022.640347222223</v>
      </c>
      <c r="D26" t="s">
        <v>276</v>
      </c>
      <c r="E26" t="s">
        <v>13</v>
      </c>
      <c r="F26">
        <v>0</v>
      </c>
      <c r="G26">
        <v>6.048</v>
      </c>
      <c r="H26" s="3">
        <v>5004</v>
      </c>
      <c r="I26">
        <v>5.0000000000000001E-3</v>
      </c>
      <c r="J26" t="s">
        <v>14</v>
      </c>
      <c r="K26" t="s">
        <v>14</v>
      </c>
      <c r="L26" t="s">
        <v>14</v>
      </c>
      <c r="M26" t="s">
        <v>14</v>
      </c>
      <c r="O26">
        <v>48</v>
      </c>
      <c r="P26" t="s">
        <v>277</v>
      </c>
      <c r="Q26" s="2">
        <v>45022.640347222223</v>
      </c>
      <c r="R26" t="s">
        <v>276</v>
      </c>
      <c r="S26" t="s">
        <v>13</v>
      </c>
      <c r="T26">
        <v>0</v>
      </c>
      <c r="U26" t="s">
        <v>14</v>
      </c>
      <c r="V26" s="3" t="s">
        <v>14</v>
      </c>
      <c r="W26" t="s">
        <v>14</v>
      </c>
      <c r="X26" t="s">
        <v>14</v>
      </c>
      <c r="Y26" t="s">
        <v>14</v>
      </c>
      <c r="Z26" t="s">
        <v>14</v>
      </c>
      <c r="AA26" t="s">
        <v>14</v>
      </c>
      <c r="AC26">
        <v>48</v>
      </c>
      <c r="AD26" t="s">
        <v>277</v>
      </c>
      <c r="AE26" s="2">
        <v>45022.640347222223</v>
      </c>
      <c r="AF26" t="s">
        <v>276</v>
      </c>
      <c r="AG26" t="s">
        <v>13</v>
      </c>
      <c r="AH26">
        <v>0</v>
      </c>
      <c r="AI26">
        <v>12.192</v>
      </c>
      <c r="AJ26" s="3">
        <v>1361</v>
      </c>
      <c r="AK26">
        <v>0.192</v>
      </c>
      <c r="AL26" t="s">
        <v>14</v>
      </c>
      <c r="AM26" t="s">
        <v>14</v>
      </c>
      <c r="AN26" t="s">
        <v>14</v>
      </c>
      <c r="AO26" t="s">
        <v>14</v>
      </c>
      <c r="AQ26">
        <v>1</v>
      </c>
      <c r="AS26">
        <v>18</v>
      </c>
      <c r="AT26" s="17">
        <f t="shared" si="8"/>
        <v>6.8967423222399997</v>
      </c>
      <c r="AU26" s="18">
        <f t="shared" si="9"/>
        <v>402.57910193099997</v>
      </c>
      <c r="AW26" s="13">
        <f t="shared" si="10"/>
        <v>10.964223072799999</v>
      </c>
      <c r="AX26" s="14">
        <f t="shared" si="11"/>
        <v>256.33508126053999</v>
      </c>
      <c r="AZ26" s="6">
        <f t="shared" si="12"/>
        <v>6.0111539248000003</v>
      </c>
      <c r="BA26" s="7">
        <f t="shared" si="13"/>
        <v>177.57142876808001</v>
      </c>
      <c r="BC26" s="15">
        <f t="shared" si="14"/>
        <v>4.7676838947680018</v>
      </c>
      <c r="BD26" s="16">
        <f t="shared" si="15"/>
        <v>309.51915639189997</v>
      </c>
      <c r="BF26" s="17">
        <f t="shared" si="16"/>
        <v>6.8967423222399997</v>
      </c>
      <c r="BG26" s="18">
        <f t="shared" si="17"/>
        <v>402.57910193099997</v>
      </c>
      <c r="BI26">
        <v>22</v>
      </c>
      <c r="BJ26" t="s">
        <v>201</v>
      </c>
      <c r="BK26" s="2">
        <v>44966.9996875</v>
      </c>
      <c r="BL26" t="s">
        <v>36</v>
      </c>
      <c r="BM26" t="s">
        <v>20</v>
      </c>
      <c r="BN26">
        <v>9</v>
      </c>
      <c r="BO26">
        <v>2.9009999999999998</v>
      </c>
      <c r="BP26" s="3">
        <v>179678</v>
      </c>
      <c r="BQ26">
        <v>937.19100000000003</v>
      </c>
      <c r="BR26">
        <v>938</v>
      </c>
      <c r="BS26">
        <v>1</v>
      </c>
      <c r="BT26">
        <v>99.9</v>
      </c>
      <c r="BU26">
        <v>-0.80900000000000005</v>
      </c>
    </row>
    <row r="27" spans="1:73" x14ac:dyDescent="0.3">
      <c r="A27">
        <v>53</v>
      </c>
      <c r="B27" t="s">
        <v>278</v>
      </c>
      <c r="C27" s="2">
        <v>45022.745000000003</v>
      </c>
      <c r="D27" t="s">
        <v>276</v>
      </c>
      <c r="E27" t="s">
        <v>13</v>
      </c>
      <c r="F27">
        <v>0</v>
      </c>
      <c r="G27">
        <v>6.0430000000000001</v>
      </c>
      <c r="H27" s="3">
        <v>4852</v>
      </c>
      <c r="I27">
        <v>5.0000000000000001E-3</v>
      </c>
      <c r="J27" t="s">
        <v>14</v>
      </c>
      <c r="K27" t="s">
        <v>14</v>
      </c>
      <c r="L27" t="s">
        <v>14</v>
      </c>
      <c r="M27" t="s">
        <v>14</v>
      </c>
      <c r="O27">
        <v>53</v>
      </c>
      <c r="P27" t="s">
        <v>278</v>
      </c>
      <c r="Q27" s="2">
        <v>45022.745000000003</v>
      </c>
      <c r="R27" t="s">
        <v>276</v>
      </c>
      <c r="S27" t="s">
        <v>13</v>
      </c>
      <c r="T27">
        <v>0</v>
      </c>
      <c r="U27" t="s">
        <v>14</v>
      </c>
      <c r="V27" s="3" t="s">
        <v>14</v>
      </c>
      <c r="W27" t="s">
        <v>14</v>
      </c>
      <c r="X27" t="s">
        <v>14</v>
      </c>
      <c r="Y27" t="s">
        <v>14</v>
      </c>
      <c r="Z27" t="s">
        <v>14</v>
      </c>
      <c r="AA27" t="s">
        <v>14</v>
      </c>
      <c r="AC27">
        <v>53</v>
      </c>
      <c r="AD27" t="s">
        <v>278</v>
      </c>
      <c r="AE27" s="2">
        <v>45022.745000000003</v>
      </c>
      <c r="AF27" t="s">
        <v>276</v>
      </c>
      <c r="AG27" t="s">
        <v>13</v>
      </c>
      <c r="AH27">
        <v>0</v>
      </c>
      <c r="AI27">
        <v>12.222</v>
      </c>
      <c r="AJ27" s="3">
        <v>1286</v>
      </c>
      <c r="AK27">
        <v>0.17299999999999999</v>
      </c>
      <c r="AL27" t="s">
        <v>14</v>
      </c>
      <c r="AM27" t="s">
        <v>14</v>
      </c>
      <c r="AN27" t="s">
        <v>14</v>
      </c>
      <c r="AO27" t="s">
        <v>14</v>
      </c>
      <c r="AQ27">
        <v>1</v>
      </c>
      <c r="AS27">
        <v>19</v>
      </c>
      <c r="AT27" s="17">
        <f t="shared" si="8"/>
        <v>6.6225495465599993</v>
      </c>
      <c r="AU27" s="18">
        <f t="shared" si="9"/>
        <v>395.32705815599996</v>
      </c>
      <c r="AW27" s="13">
        <f t="shared" si="10"/>
        <v>10.469942663199998</v>
      </c>
      <c r="AX27" s="14">
        <f t="shared" si="11"/>
        <v>241.99830927704002</v>
      </c>
      <c r="AZ27" s="6">
        <f t="shared" si="12"/>
        <v>5.6665734511999997</v>
      </c>
      <c r="BA27" s="7">
        <f t="shared" si="13"/>
        <v>162.07399512607998</v>
      </c>
      <c r="BC27" s="15">
        <f t="shared" si="14"/>
        <v>4.3075104173920007</v>
      </c>
      <c r="BD27" s="16">
        <f t="shared" si="15"/>
        <v>291.30970364439997</v>
      </c>
      <c r="BF27" s="17">
        <f t="shared" si="16"/>
        <v>6.6225495465599993</v>
      </c>
      <c r="BG27" s="18">
        <f t="shared" si="17"/>
        <v>395.32705815599996</v>
      </c>
      <c r="BI27">
        <v>23</v>
      </c>
      <c r="BJ27" t="s">
        <v>202</v>
      </c>
      <c r="BK27" s="2">
        <v>44967.020902777775</v>
      </c>
      <c r="BL27" t="s">
        <v>37</v>
      </c>
      <c r="BM27" t="s">
        <v>20</v>
      </c>
      <c r="BN27">
        <v>10</v>
      </c>
      <c r="BO27">
        <v>2.8929999999999998</v>
      </c>
      <c r="BP27" s="3">
        <v>182540</v>
      </c>
      <c r="BQ27">
        <v>937.35199999999998</v>
      </c>
      <c r="BR27">
        <v>939.8</v>
      </c>
      <c r="BS27">
        <v>1</v>
      </c>
      <c r="BT27">
        <v>99.7</v>
      </c>
      <c r="BU27">
        <v>-2.448</v>
      </c>
    </row>
    <row r="28" spans="1:73" x14ac:dyDescent="0.3">
      <c r="A28">
        <v>54</v>
      </c>
      <c r="B28" t="s">
        <v>279</v>
      </c>
      <c r="C28" s="2">
        <v>45022.765648148146</v>
      </c>
      <c r="D28" t="s">
        <v>276</v>
      </c>
      <c r="E28" t="s">
        <v>13</v>
      </c>
      <c r="F28">
        <v>0</v>
      </c>
      <c r="G28">
        <v>6.0410000000000004</v>
      </c>
      <c r="H28" s="3">
        <v>4869</v>
      </c>
      <c r="I28">
        <v>5.0000000000000001E-3</v>
      </c>
      <c r="J28" t="s">
        <v>14</v>
      </c>
      <c r="K28" t="s">
        <v>14</v>
      </c>
      <c r="L28" t="s">
        <v>14</v>
      </c>
      <c r="M28" t="s">
        <v>14</v>
      </c>
      <c r="O28">
        <v>54</v>
      </c>
      <c r="P28" t="s">
        <v>279</v>
      </c>
      <c r="Q28" s="2">
        <v>45022.765648148146</v>
      </c>
      <c r="R28" t="s">
        <v>276</v>
      </c>
      <c r="S28" t="s">
        <v>13</v>
      </c>
      <c r="T28">
        <v>0</v>
      </c>
      <c r="U28" t="s">
        <v>14</v>
      </c>
      <c r="V28" s="3" t="s">
        <v>14</v>
      </c>
      <c r="W28" t="s">
        <v>14</v>
      </c>
      <c r="X28" t="s">
        <v>14</v>
      </c>
      <c r="Y28" t="s">
        <v>14</v>
      </c>
      <c r="Z28" t="s">
        <v>14</v>
      </c>
      <c r="AA28" t="s">
        <v>14</v>
      </c>
      <c r="AC28">
        <v>54</v>
      </c>
      <c r="AD28" t="s">
        <v>279</v>
      </c>
      <c r="AE28" s="2">
        <v>45022.765648148146</v>
      </c>
      <c r="AF28" t="s">
        <v>276</v>
      </c>
      <c r="AG28" t="s">
        <v>13</v>
      </c>
      <c r="AH28">
        <v>0</v>
      </c>
      <c r="AI28">
        <v>12.189</v>
      </c>
      <c r="AJ28" s="3">
        <v>1561</v>
      </c>
      <c r="AK28">
        <v>0.24399999999999999</v>
      </c>
      <c r="AL28" t="s">
        <v>14</v>
      </c>
      <c r="AM28" t="s">
        <v>14</v>
      </c>
      <c r="AN28" t="s">
        <v>14</v>
      </c>
      <c r="AO28" t="s">
        <v>14</v>
      </c>
      <c r="AQ28">
        <v>1</v>
      </c>
      <c r="AS28">
        <v>20</v>
      </c>
      <c r="AT28" s="17">
        <f t="shared" si="8"/>
        <v>6.6531122475400002</v>
      </c>
      <c r="AU28" s="18">
        <f t="shared" si="9"/>
        <v>422.38049033099998</v>
      </c>
      <c r="AW28" s="13">
        <f t="shared" si="10"/>
        <v>10.525357020050002</v>
      </c>
      <c r="AX28" s="14">
        <f t="shared" si="11"/>
        <v>294.56557891654001</v>
      </c>
      <c r="AZ28" s="6">
        <f t="shared" si="12"/>
        <v>5.7047785933000004</v>
      </c>
      <c r="BA28" s="7">
        <f t="shared" si="13"/>
        <v>218.89651488008002</v>
      </c>
      <c r="BC28" s="15">
        <f t="shared" si="14"/>
        <v>4.3589808071030021</v>
      </c>
      <c r="BD28" s="16">
        <f t="shared" si="15"/>
        <v>358.05261155189999</v>
      </c>
      <c r="BF28" s="17">
        <f t="shared" si="16"/>
        <v>6.6531122475400002</v>
      </c>
      <c r="BG28" s="18">
        <f t="shared" si="17"/>
        <v>422.38049033099998</v>
      </c>
      <c r="BI28">
        <v>24</v>
      </c>
      <c r="BJ28" t="s">
        <v>203</v>
      </c>
      <c r="BK28" s="2">
        <v>44967.042118055557</v>
      </c>
      <c r="BL28" t="s">
        <v>38</v>
      </c>
      <c r="BM28" t="s">
        <v>20</v>
      </c>
      <c r="BN28">
        <v>10</v>
      </c>
      <c r="BO28">
        <v>2.9039999999999999</v>
      </c>
      <c r="BP28" s="3">
        <v>161364</v>
      </c>
      <c r="BQ28">
        <v>936.20100000000002</v>
      </c>
      <c r="BR28">
        <v>939.8</v>
      </c>
      <c r="BS28">
        <v>1</v>
      </c>
      <c r="BT28">
        <v>99.6</v>
      </c>
      <c r="BU28">
        <v>-3.5990000000000002</v>
      </c>
    </row>
    <row r="29" spans="1:73" x14ac:dyDescent="0.3">
      <c r="A29">
        <v>45</v>
      </c>
      <c r="B29" t="s">
        <v>280</v>
      </c>
      <c r="C29" s="2">
        <v>44999.568703703706</v>
      </c>
      <c r="D29" t="s">
        <v>281</v>
      </c>
      <c r="E29" t="s">
        <v>13</v>
      </c>
      <c r="F29">
        <v>0</v>
      </c>
      <c r="G29">
        <v>6.0970000000000004</v>
      </c>
      <c r="H29" s="3">
        <v>2433</v>
      </c>
      <c r="I29">
        <v>0</v>
      </c>
      <c r="J29" t="s">
        <v>14</v>
      </c>
      <c r="K29" t="s">
        <v>14</v>
      </c>
      <c r="L29" t="s">
        <v>14</v>
      </c>
      <c r="M29" t="s">
        <v>14</v>
      </c>
      <c r="O29">
        <v>45</v>
      </c>
      <c r="P29" t="s">
        <v>280</v>
      </c>
      <c r="Q29" s="2">
        <v>44999.568703703706</v>
      </c>
      <c r="R29" t="s">
        <v>281</v>
      </c>
      <c r="S29" t="s">
        <v>13</v>
      </c>
      <c r="T29">
        <v>0</v>
      </c>
      <c r="U29" t="s">
        <v>14</v>
      </c>
      <c r="V29" t="s">
        <v>14</v>
      </c>
      <c r="W29" t="s">
        <v>14</v>
      </c>
      <c r="X29" t="s">
        <v>14</v>
      </c>
      <c r="Y29" t="s">
        <v>14</v>
      </c>
      <c r="Z29" t="s">
        <v>14</v>
      </c>
      <c r="AA29" t="s">
        <v>14</v>
      </c>
      <c r="AC29">
        <v>45</v>
      </c>
      <c r="AD29" t="s">
        <v>280</v>
      </c>
      <c r="AE29" s="2">
        <v>44999.568703703706</v>
      </c>
      <c r="AF29" t="s">
        <v>281</v>
      </c>
      <c r="AG29" t="s">
        <v>13</v>
      </c>
      <c r="AH29">
        <v>0</v>
      </c>
      <c r="AI29">
        <v>12.26</v>
      </c>
      <c r="AJ29" s="3">
        <v>1258</v>
      </c>
      <c r="AK29">
        <v>0.16500000000000001</v>
      </c>
      <c r="AL29" t="s">
        <v>14</v>
      </c>
      <c r="AM29" t="s">
        <v>14</v>
      </c>
      <c r="AN29" t="s">
        <v>14</v>
      </c>
      <c r="AO29" t="s">
        <v>14</v>
      </c>
      <c r="AQ29">
        <v>1</v>
      </c>
      <c r="AS29">
        <v>21</v>
      </c>
      <c r="AT29" s="17">
        <f t="shared" si="8"/>
        <v>2.5396527334599996</v>
      </c>
      <c r="AU29" s="18">
        <f t="shared" si="9"/>
        <v>392.64388580399998</v>
      </c>
      <c r="AW29" s="13">
        <f t="shared" si="10"/>
        <v>2.2433246124499995</v>
      </c>
      <c r="AX29" s="14">
        <f t="shared" si="11"/>
        <v>236.64586750936002</v>
      </c>
      <c r="AZ29" s="6">
        <f t="shared" si="12"/>
        <v>1.0864134517000001</v>
      </c>
      <c r="BA29" s="7">
        <f t="shared" si="13"/>
        <v>156.28821296671998</v>
      </c>
      <c r="BC29" s="15">
        <f t="shared" si="14"/>
        <v>-3.0257160341529996</v>
      </c>
      <c r="BD29" s="16">
        <f t="shared" si="15"/>
        <v>284.5101925596</v>
      </c>
      <c r="BF29" s="17">
        <f t="shared" si="16"/>
        <v>2.5396527334599996</v>
      </c>
      <c r="BG29" s="18">
        <f t="shared" si="17"/>
        <v>392.64388580399998</v>
      </c>
      <c r="BI29">
        <v>25</v>
      </c>
      <c r="BJ29" t="s">
        <v>204</v>
      </c>
      <c r="BK29" s="2">
        <v>44967.063344907408</v>
      </c>
      <c r="BL29" t="s">
        <v>39</v>
      </c>
      <c r="BM29" t="s">
        <v>20</v>
      </c>
      <c r="BN29">
        <v>11</v>
      </c>
      <c r="BO29">
        <v>2.9060000000000001</v>
      </c>
      <c r="BP29" s="3">
        <v>134459</v>
      </c>
      <c r="BQ29">
        <v>934.84500000000003</v>
      </c>
      <c r="BR29">
        <v>941.6</v>
      </c>
      <c r="BS29">
        <v>1</v>
      </c>
      <c r="BT29">
        <v>99.3</v>
      </c>
      <c r="BU29">
        <v>-6.7549999999999999</v>
      </c>
    </row>
    <row r="30" spans="1:73" x14ac:dyDescent="0.3">
      <c r="A30">
        <v>55</v>
      </c>
      <c r="B30" t="s">
        <v>282</v>
      </c>
      <c r="C30" s="2">
        <v>44999.775439814817</v>
      </c>
      <c r="D30" t="s">
        <v>283</v>
      </c>
      <c r="E30" t="s">
        <v>13</v>
      </c>
      <c r="F30">
        <v>0</v>
      </c>
      <c r="G30">
        <v>6.08</v>
      </c>
      <c r="H30" s="3">
        <v>3154</v>
      </c>
      <c r="I30">
        <v>1E-3</v>
      </c>
      <c r="J30" t="s">
        <v>14</v>
      </c>
      <c r="K30" t="s">
        <v>14</v>
      </c>
      <c r="L30" t="s">
        <v>14</v>
      </c>
      <c r="M30" t="s">
        <v>14</v>
      </c>
      <c r="O30">
        <v>55</v>
      </c>
      <c r="P30" t="s">
        <v>282</v>
      </c>
      <c r="Q30" s="2">
        <v>44999.775439814817</v>
      </c>
      <c r="R30" t="s">
        <v>283</v>
      </c>
      <c r="S30" t="s">
        <v>13</v>
      </c>
      <c r="T30">
        <v>0</v>
      </c>
      <c r="U30" t="s">
        <v>14</v>
      </c>
      <c r="V30" t="s">
        <v>14</v>
      </c>
      <c r="W30" t="s">
        <v>14</v>
      </c>
      <c r="X30" t="s">
        <v>14</v>
      </c>
      <c r="Y30" t="s">
        <v>14</v>
      </c>
      <c r="Z30" t="s">
        <v>14</v>
      </c>
      <c r="AA30" t="s">
        <v>14</v>
      </c>
      <c r="AC30">
        <v>55</v>
      </c>
      <c r="AD30" t="s">
        <v>282</v>
      </c>
      <c r="AE30" s="2">
        <v>44999.775439814817</v>
      </c>
      <c r="AF30" t="s">
        <v>283</v>
      </c>
      <c r="AG30" t="s">
        <v>13</v>
      </c>
      <c r="AH30">
        <v>0</v>
      </c>
      <c r="AI30">
        <v>12.28</v>
      </c>
      <c r="AJ30" s="3">
        <v>2177</v>
      </c>
      <c r="AK30">
        <v>0.40500000000000003</v>
      </c>
      <c r="AL30" t="s">
        <v>14</v>
      </c>
      <c r="AM30" t="s">
        <v>14</v>
      </c>
      <c r="AN30" t="s">
        <v>14</v>
      </c>
      <c r="AO30" t="s">
        <v>14</v>
      </c>
      <c r="AQ30">
        <v>1</v>
      </c>
      <c r="AS30">
        <v>22</v>
      </c>
      <c r="AT30" s="17">
        <f t="shared" si="8"/>
        <v>3.7013259002399996</v>
      </c>
      <c r="AU30" s="18">
        <f t="shared" si="9"/>
        <v>487.59660621900002</v>
      </c>
      <c r="AW30" s="13">
        <f t="shared" si="10"/>
        <v>4.7662718577999996</v>
      </c>
      <c r="AX30" s="14">
        <f t="shared" si="11"/>
        <v>412.30733851046006</v>
      </c>
      <c r="AZ30" s="6">
        <f t="shared" si="12"/>
        <v>2.2736777348000006</v>
      </c>
      <c r="BA30" s="7">
        <f t="shared" si="13"/>
        <v>346.16495232392003</v>
      </c>
      <c r="BC30" s="15">
        <f t="shared" si="14"/>
        <v>-0.83806554813199874</v>
      </c>
      <c r="BD30" s="16">
        <f t="shared" si="15"/>
        <v>507.3063920431</v>
      </c>
      <c r="BF30" s="17">
        <f t="shared" si="16"/>
        <v>3.7013259002399996</v>
      </c>
      <c r="BG30" s="18">
        <f t="shared" si="17"/>
        <v>487.59660621900002</v>
      </c>
      <c r="BI30">
        <v>39</v>
      </c>
      <c r="BJ30" t="s">
        <v>215</v>
      </c>
      <c r="BK30" s="2">
        <v>44977.439988425926</v>
      </c>
      <c r="BL30" t="s">
        <v>205</v>
      </c>
      <c r="BM30" t="s">
        <v>13</v>
      </c>
      <c r="BN30">
        <v>0</v>
      </c>
      <c r="BO30">
        <v>2.72</v>
      </c>
      <c r="BP30" s="3">
        <v>5252942</v>
      </c>
      <c r="BQ30">
        <v>960.34299999999996</v>
      </c>
      <c r="BR30" t="s">
        <v>14</v>
      </c>
      <c r="BS30" t="s">
        <v>14</v>
      </c>
      <c r="BT30" t="s">
        <v>14</v>
      </c>
      <c r="BU30" t="s">
        <v>14</v>
      </c>
    </row>
    <row r="31" spans="1:73" x14ac:dyDescent="0.3">
      <c r="A31">
        <v>56</v>
      </c>
      <c r="B31" t="s">
        <v>284</v>
      </c>
      <c r="C31" s="2">
        <v>44999.796099537038</v>
      </c>
      <c r="D31" t="s">
        <v>283</v>
      </c>
      <c r="E31" t="s">
        <v>13</v>
      </c>
      <c r="F31">
        <v>0</v>
      </c>
      <c r="G31">
        <v>6.0880000000000001</v>
      </c>
      <c r="H31" s="3">
        <v>2692</v>
      </c>
      <c r="I31">
        <v>0</v>
      </c>
      <c r="J31" t="s">
        <v>14</v>
      </c>
      <c r="K31" t="s">
        <v>14</v>
      </c>
      <c r="L31" t="s">
        <v>14</v>
      </c>
      <c r="M31" t="s">
        <v>14</v>
      </c>
      <c r="O31">
        <v>56</v>
      </c>
      <c r="P31" t="s">
        <v>284</v>
      </c>
      <c r="Q31" s="2">
        <v>44999.796099537038</v>
      </c>
      <c r="R31" t="s">
        <v>283</v>
      </c>
      <c r="S31" t="s">
        <v>13</v>
      </c>
      <c r="T31">
        <v>0</v>
      </c>
      <c r="U31" t="s">
        <v>14</v>
      </c>
      <c r="V31" t="s">
        <v>14</v>
      </c>
      <c r="W31" t="s">
        <v>14</v>
      </c>
      <c r="X31" t="s">
        <v>14</v>
      </c>
      <c r="Y31" t="s">
        <v>14</v>
      </c>
      <c r="Z31" t="s">
        <v>14</v>
      </c>
      <c r="AA31" t="s">
        <v>14</v>
      </c>
      <c r="AC31">
        <v>56</v>
      </c>
      <c r="AD31" t="s">
        <v>284</v>
      </c>
      <c r="AE31" s="2">
        <v>44999.796099537038</v>
      </c>
      <c r="AF31" t="s">
        <v>283</v>
      </c>
      <c r="AG31" t="s">
        <v>13</v>
      </c>
      <c r="AH31">
        <v>0</v>
      </c>
      <c r="AI31">
        <v>12.247999999999999</v>
      </c>
      <c r="AJ31" s="3">
        <v>1416</v>
      </c>
      <c r="AK31">
        <v>0.20599999999999999</v>
      </c>
      <c r="AL31" t="s">
        <v>14</v>
      </c>
      <c r="AM31" t="s">
        <v>14</v>
      </c>
      <c r="AN31" t="s">
        <v>14</v>
      </c>
      <c r="AO31" t="s">
        <v>14</v>
      </c>
      <c r="AQ31">
        <v>1</v>
      </c>
      <c r="AS31">
        <v>23</v>
      </c>
      <c r="AT31" s="17">
        <f t="shared" si="8"/>
        <v>2.9515514409599994</v>
      </c>
      <c r="AU31" s="18">
        <f t="shared" si="9"/>
        <v>407.95740601599999</v>
      </c>
      <c r="AW31" s="13">
        <f t="shared" si="10"/>
        <v>3.1565602312000003</v>
      </c>
      <c r="AX31" s="14">
        <f t="shared" si="11"/>
        <v>266.84859778944002</v>
      </c>
      <c r="AZ31" s="6">
        <f t="shared" si="12"/>
        <v>1.4955201392000002</v>
      </c>
      <c r="BA31" s="7">
        <f t="shared" si="13"/>
        <v>188.93603097088004</v>
      </c>
      <c r="BC31" s="15">
        <f t="shared" si="14"/>
        <v>-2.2396723045279998</v>
      </c>
      <c r="BD31" s="16">
        <f t="shared" si="15"/>
        <v>322.86949395839997</v>
      </c>
      <c r="BF31" s="17">
        <f t="shared" si="16"/>
        <v>2.9515514409599994</v>
      </c>
      <c r="BG31" s="18">
        <f t="shared" si="17"/>
        <v>407.95740601599999</v>
      </c>
      <c r="BI31">
        <v>40</v>
      </c>
      <c r="BJ31" t="s">
        <v>216</v>
      </c>
      <c r="BK31" s="2">
        <v>44977.460636574076</v>
      </c>
      <c r="BL31" t="s">
        <v>205</v>
      </c>
      <c r="BM31" t="s">
        <v>13</v>
      </c>
      <c r="BN31">
        <v>0</v>
      </c>
      <c r="BO31">
        <v>2.7160000000000002</v>
      </c>
      <c r="BP31" s="3">
        <v>5174275</v>
      </c>
      <c r="BQ31">
        <v>959.91399999999999</v>
      </c>
      <c r="BR31" t="s">
        <v>14</v>
      </c>
      <c r="BS31" t="s">
        <v>14</v>
      </c>
      <c r="BT31" t="s">
        <v>14</v>
      </c>
      <c r="BU31" t="s">
        <v>14</v>
      </c>
    </row>
    <row r="32" spans="1:73" x14ac:dyDescent="0.3">
      <c r="A32">
        <v>58</v>
      </c>
      <c r="B32" t="s">
        <v>285</v>
      </c>
      <c r="C32" s="2">
        <v>44999.837418981479</v>
      </c>
      <c r="D32" t="s">
        <v>283</v>
      </c>
      <c r="E32" t="s">
        <v>13</v>
      </c>
      <c r="F32">
        <v>0</v>
      </c>
      <c r="G32">
        <v>6.0549999999999997</v>
      </c>
      <c r="H32" s="3">
        <v>3699</v>
      </c>
      <c r="I32">
        <v>2E-3</v>
      </c>
      <c r="J32" t="s">
        <v>14</v>
      </c>
      <c r="K32" t="s">
        <v>14</v>
      </c>
      <c r="L32" t="s">
        <v>14</v>
      </c>
      <c r="M32" t="s">
        <v>14</v>
      </c>
      <c r="O32">
        <v>58</v>
      </c>
      <c r="P32" t="s">
        <v>285</v>
      </c>
      <c r="Q32" s="2">
        <v>44999.837418981479</v>
      </c>
      <c r="R32" t="s">
        <v>283</v>
      </c>
      <c r="S32" t="s">
        <v>13</v>
      </c>
      <c r="T32">
        <v>0</v>
      </c>
      <c r="U32" t="s">
        <v>14</v>
      </c>
      <c r="V32" s="3" t="s">
        <v>14</v>
      </c>
      <c r="W32" t="s">
        <v>14</v>
      </c>
      <c r="X32" t="s">
        <v>14</v>
      </c>
      <c r="Y32" t="s">
        <v>14</v>
      </c>
      <c r="Z32" t="s">
        <v>14</v>
      </c>
      <c r="AA32" t="s">
        <v>14</v>
      </c>
      <c r="AC32">
        <v>58</v>
      </c>
      <c r="AD32" t="s">
        <v>285</v>
      </c>
      <c r="AE32" s="2">
        <v>44999.837418981479</v>
      </c>
      <c r="AF32" t="s">
        <v>283</v>
      </c>
      <c r="AG32" t="s">
        <v>13</v>
      </c>
      <c r="AH32">
        <v>0</v>
      </c>
      <c r="AI32">
        <v>12.273999999999999</v>
      </c>
      <c r="AJ32" s="3">
        <v>2616</v>
      </c>
      <c r="AK32">
        <v>0.51900000000000002</v>
      </c>
      <c r="AL32" t="s">
        <v>14</v>
      </c>
      <c r="AM32" t="s">
        <v>14</v>
      </c>
      <c r="AN32" t="s">
        <v>14</v>
      </c>
      <c r="AO32" t="s">
        <v>14</v>
      </c>
      <c r="AQ32">
        <v>1</v>
      </c>
      <c r="AS32">
        <v>24</v>
      </c>
      <c r="AT32" s="17">
        <f t="shared" si="8"/>
        <v>4.6105736091400003</v>
      </c>
      <c r="AU32" s="18">
        <f t="shared" si="9"/>
        <v>537.96918841599995</v>
      </c>
      <c r="AW32" s="13">
        <f t="shared" si="10"/>
        <v>6.6333702720500014</v>
      </c>
      <c r="AX32" s="14">
        <f t="shared" si="11"/>
        <v>496.20992540544006</v>
      </c>
      <c r="AZ32" s="6">
        <f t="shared" si="12"/>
        <v>3.2713770253000005</v>
      </c>
      <c r="BA32" s="7">
        <f t="shared" si="13"/>
        <v>436.85255500288002</v>
      </c>
      <c r="BC32" s="15">
        <f t="shared" si="14"/>
        <v>0.81447953822300079</v>
      </c>
      <c r="BD32" s="16">
        <f t="shared" si="15"/>
        <v>613.4626997183999</v>
      </c>
      <c r="BF32" s="17">
        <f t="shared" si="16"/>
        <v>4.6105736091400003</v>
      </c>
      <c r="BG32" s="18">
        <f t="shared" si="17"/>
        <v>537.96918841599995</v>
      </c>
      <c r="BI32">
        <v>42</v>
      </c>
      <c r="BJ32" t="s">
        <v>217</v>
      </c>
      <c r="BK32" s="2">
        <v>44977.50199074074</v>
      </c>
      <c r="BL32" t="s">
        <v>205</v>
      </c>
      <c r="BM32" t="s">
        <v>13</v>
      </c>
      <c r="BN32">
        <v>0</v>
      </c>
      <c r="BO32">
        <v>2.7120000000000002</v>
      </c>
      <c r="BP32" s="3">
        <v>5281746</v>
      </c>
      <c r="BQ32">
        <v>960.495</v>
      </c>
      <c r="BR32" t="s">
        <v>14</v>
      </c>
      <c r="BS32" t="s">
        <v>14</v>
      </c>
      <c r="BT32" t="s">
        <v>14</v>
      </c>
      <c r="BU32" t="s">
        <v>14</v>
      </c>
    </row>
    <row r="33" spans="1:73" x14ac:dyDescent="0.3">
      <c r="A33">
        <v>43</v>
      </c>
      <c r="B33" t="s">
        <v>286</v>
      </c>
      <c r="C33" s="2">
        <v>45001.455509259256</v>
      </c>
      <c r="D33" t="s">
        <v>287</v>
      </c>
      <c r="E33" t="s">
        <v>13</v>
      </c>
      <c r="F33">
        <v>0</v>
      </c>
      <c r="G33">
        <v>6.09</v>
      </c>
      <c r="H33" s="3">
        <v>3104</v>
      </c>
      <c r="I33">
        <v>1E-3</v>
      </c>
      <c r="J33" t="s">
        <v>14</v>
      </c>
      <c r="K33" t="s">
        <v>14</v>
      </c>
      <c r="L33" t="s">
        <v>14</v>
      </c>
      <c r="M33" t="s">
        <v>14</v>
      </c>
      <c r="O33">
        <v>43</v>
      </c>
      <c r="P33" t="s">
        <v>286</v>
      </c>
      <c r="Q33" s="2">
        <v>45001.455509259256</v>
      </c>
      <c r="R33" t="s">
        <v>287</v>
      </c>
      <c r="S33" t="s">
        <v>13</v>
      </c>
      <c r="T33">
        <v>0</v>
      </c>
      <c r="U33" t="s">
        <v>14</v>
      </c>
      <c r="V33" t="s">
        <v>14</v>
      </c>
      <c r="W33" t="s">
        <v>14</v>
      </c>
      <c r="X33" t="s">
        <v>14</v>
      </c>
      <c r="Y33" t="s">
        <v>14</v>
      </c>
      <c r="Z33" t="s">
        <v>14</v>
      </c>
      <c r="AA33" t="s">
        <v>14</v>
      </c>
      <c r="AC33">
        <v>43</v>
      </c>
      <c r="AD33" t="s">
        <v>286</v>
      </c>
      <c r="AE33" s="2">
        <v>45001.455509259256</v>
      </c>
      <c r="AF33" t="s">
        <v>287</v>
      </c>
      <c r="AG33" t="s">
        <v>13</v>
      </c>
      <c r="AH33">
        <v>0</v>
      </c>
      <c r="AI33">
        <v>12.291</v>
      </c>
      <c r="AJ33" s="3">
        <v>2055</v>
      </c>
      <c r="AK33">
        <v>0.373</v>
      </c>
      <c r="AL33" t="s">
        <v>14</v>
      </c>
      <c r="AM33" t="s">
        <v>14</v>
      </c>
      <c r="AN33" t="s">
        <v>14</v>
      </c>
      <c r="AO33" t="s">
        <v>14</v>
      </c>
      <c r="AQ33">
        <v>1</v>
      </c>
      <c r="AS33">
        <v>25</v>
      </c>
      <c r="AT33" s="17">
        <f t="shared" si="8"/>
        <v>3.6192515942399996</v>
      </c>
      <c r="AU33" s="18">
        <f t="shared" si="9"/>
        <v>474.173513275</v>
      </c>
      <c r="AW33" s="13">
        <f t="shared" si="10"/>
        <v>4.5932544128000004</v>
      </c>
      <c r="AX33" s="14">
        <f t="shared" si="11"/>
        <v>388.98933361349998</v>
      </c>
      <c r="AZ33" s="6">
        <f t="shared" si="12"/>
        <v>2.1864683648000005</v>
      </c>
      <c r="BA33" s="7">
        <f t="shared" si="13"/>
        <v>320.96072840200003</v>
      </c>
      <c r="BC33" s="15">
        <f t="shared" si="14"/>
        <v>-0.98972210483199952</v>
      </c>
      <c r="BD33" s="16">
        <f t="shared" si="15"/>
        <v>477.7738782975</v>
      </c>
      <c r="BF33" s="17">
        <f t="shared" si="16"/>
        <v>3.6192515942399996</v>
      </c>
      <c r="BG33" s="18">
        <f t="shared" si="17"/>
        <v>474.173513275</v>
      </c>
      <c r="BI33">
        <v>43</v>
      </c>
      <c r="BJ33" t="s">
        <v>218</v>
      </c>
      <c r="BK33" s="2">
        <v>44977.522638888891</v>
      </c>
      <c r="BL33" t="s">
        <v>205</v>
      </c>
      <c r="BM33" t="s">
        <v>13</v>
      </c>
      <c r="BN33">
        <v>0</v>
      </c>
      <c r="BO33">
        <v>2.71</v>
      </c>
      <c r="BP33" s="3">
        <v>5329046</v>
      </c>
      <c r="BQ33">
        <v>960.74199999999996</v>
      </c>
      <c r="BR33" t="s">
        <v>14</v>
      </c>
      <c r="BS33" t="s">
        <v>14</v>
      </c>
      <c r="BT33" t="s">
        <v>14</v>
      </c>
      <c r="BU33" t="s">
        <v>14</v>
      </c>
    </row>
    <row r="34" spans="1:73" x14ac:dyDescent="0.3">
      <c r="A34">
        <v>44</v>
      </c>
      <c r="B34" t="s">
        <v>288</v>
      </c>
      <c r="C34" s="2">
        <v>45001.476111111115</v>
      </c>
      <c r="D34" t="s">
        <v>287</v>
      </c>
      <c r="E34" t="s">
        <v>13</v>
      </c>
      <c r="F34">
        <v>0</v>
      </c>
      <c r="G34">
        <v>6.0810000000000004</v>
      </c>
      <c r="H34" s="3">
        <v>2998</v>
      </c>
      <c r="I34">
        <v>1E-3</v>
      </c>
      <c r="J34" t="s">
        <v>14</v>
      </c>
      <c r="K34" t="s">
        <v>14</v>
      </c>
      <c r="L34" t="s">
        <v>14</v>
      </c>
      <c r="M34" t="s">
        <v>14</v>
      </c>
      <c r="O34">
        <v>44</v>
      </c>
      <c r="P34" t="s">
        <v>288</v>
      </c>
      <c r="Q34" s="2">
        <v>45001.476111111115</v>
      </c>
      <c r="R34" t="s">
        <v>287</v>
      </c>
      <c r="S34" t="s">
        <v>13</v>
      </c>
      <c r="T34">
        <v>0</v>
      </c>
      <c r="U34" t="s">
        <v>14</v>
      </c>
      <c r="V34" t="s">
        <v>14</v>
      </c>
      <c r="W34" t="s">
        <v>14</v>
      </c>
      <c r="X34" t="s">
        <v>14</v>
      </c>
      <c r="Y34" t="s">
        <v>14</v>
      </c>
      <c r="Z34" t="s">
        <v>14</v>
      </c>
      <c r="AA34" t="s">
        <v>14</v>
      </c>
      <c r="AC34">
        <v>44</v>
      </c>
      <c r="AD34" t="s">
        <v>288</v>
      </c>
      <c r="AE34" s="2">
        <v>45001.476111111115</v>
      </c>
      <c r="AF34" t="s">
        <v>287</v>
      </c>
      <c r="AG34" t="s">
        <v>13</v>
      </c>
      <c r="AH34">
        <v>0</v>
      </c>
      <c r="AI34">
        <v>12.27</v>
      </c>
      <c r="AJ34" s="3">
        <v>2167</v>
      </c>
      <c r="AK34">
        <v>0.40200000000000002</v>
      </c>
      <c r="AL34" t="s">
        <v>14</v>
      </c>
      <c r="AM34" t="s">
        <v>14</v>
      </c>
      <c r="AN34" t="s">
        <v>14</v>
      </c>
      <c r="AO34" t="s">
        <v>14</v>
      </c>
      <c r="AQ34">
        <v>1</v>
      </c>
      <c r="AS34">
        <v>26</v>
      </c>
      <c r="AT34" s="17">
        <f t="shared" si="8"/>
        <v>3.4460005005600003</v>
      </c>
      <c r="AU34" s="18">
        <f t="shared" si="9"/>
        <v>486.486932379</v>
      </c>
      <c r="AW34" s="13">
        <f t="shared" si="10"/>
        <v>4.2254991682000007</v>
      </c>
      <c r="AX34" s="14">
        <f t="shared" si="11"/>
        <v>410.39604484486</v>
      </c>
      <c r="AZ34" s="6">
        <f t="shared" si="12"/>
        <v>2.0039871812000003</v>
      </c>
      <c r="BA34" s="7">
        <f t="shared" si="13"/>
        <v>344.09906091272001</v>
      </c>
      <c r="BC34" s="15">
        <f t="shared" si="14"/>
        <v>-1.3112600823079994</v>
      </c>
      <c r="BD34" s="16">
        <f t="shared" si="15"/>
        <v>504.88620502709989</v>
      </c>
      <c r="BF34" s="17">
        <f t="shared" si="16"/>
        <v>3.4460005005600003</v>
      </c>
      <c r="BG34" s="18">
        <f t="shared" si="17"/>
        <v>486.486932379</v>
      </c>
      <c r="BI34">
        <v>44</v>
      </c>
      <c r="BJ34" t="s">
        <v>219</v>
      </c>
      <c r="BK34" s="2">
        <v>44977.543310185189</v>
      </c>
      <c r="BL34" t="s">
        <v>205</v>
      </c>
      <c r="BM34" t="s">
        <v>13</v>
      </c>
      <c r="BN34">
        <v>0</v>
      </c>
      <c r="BO34">
        <v>2.7</v>
      </c>
      <c r="BP34" s="3">
        <v>5526222</v>
      </c>
      <c r="BQ34">
        <v>961.71799999999996</v>
      </c>
      <c r="BR34" t="s">
        <v>14</v>
      </c>
      <c r="BS34" t="s">
        <v>14</v>
      </c>
      <c r="BT34" t="s">
        <v>14</v>
      </c>
      <c r="BU34" t="s">
        <v>14</v>
      </c>
    </row>
    <row r="35" spans="1:73" x14ac:dyDescent="0.3">
      <c r="A35">
        <v>45</v>
      </c>
      <c r="B35" t="s">
        <v>289</v>
      </c>
      <c r="C35" s="2">
        <v>45001.496701388889</v>
      </c>
      <c r="D35" t="s">
        <v>287</v>
      </c>
      <c r="E35" t="s">
        <v>13</v>
      </c>
      <c r="F35">
        <v>0</v>
      </c>
      <c r="G35">
        <v>6.0830000000000002</v>
      </c>
      <c r="H35" s="3">
        <v>3074</v>
      </c>
      <c r="I35">
        <v>1E-3</v>
      </c>
      <c r="J35" t="s">
        <v>14</v>
      </c>
      <c r="K35" t="s">
        <v>14</v>
      </c>
      <c r="L35" t="s">
        <v>14</v>
      </c>
      <c r="M35" t="s">
        <v>14</v>
      </c>
      <c r="O35">
        <v>45</v>
      </c>
      <c r="P35" t="s">
        <v>289</v>
      </c>
      <c r="Q35" s="2">
        <v>45001.496701388889</v>
      </c>
      <c r="R35" t="s">
        <v>287</v>
      </c>
      <c r="S35" t="s">
        <v>13</v>
      </c>
      <c r="T35">
        <v>0</v>
      </c>
      <c r="U35" t="s">
        <v>14</v>
      </c>
      <c r="V35" t="s">
        <v>14</v>
      </c>
      <c r="W35" t="s">
        <v>14</v>
      </c>
      <c r="X35" t="s">
        <v>14</v>
      </c>
      <c r="Y35" t="s">
        <v>14</v>
      </c>
      <c r="Z35" t="s">
        <v>14</v>
      </c>
      <c r="AA35" t="s">
        <v>14</v>
      </c>
      <c r="AC35">
        <v>45</v>
      </c>
      <c r="AD35" t="s">
        <v>289</v>
      </c>
      <c r="AE35" s="2">
        <v>45001.496701388889</v>
      </c>
      <c r="AF35" t="s">
        <v>287</v>
      </c>
      <c r="AG35" t="s">
        <v>13</v>
      </c>
      <c r="AH35">
        <v>0</v>
      </c>
      <c r="AI35">
        <v>12.268000000000001</v>
      </c>
      <c r="AJ35" s="3">
        <v>2440</v>
      </c>
      <c r="AK35">
        <v>0.47299999999999998</v>
      </c>
      <c r="AL35" t="s">
        <v>14</v>
      </c>
      <c r="AM35" t="s">
        <v>14</v>
      </c>
      <c r="AN35" t="s">
        <v>14</v>
      </c>
      <c r="AO35" t="s">
        <v>14</v>
      </c>
      <c r="AQ35">
        <v>1</v>
      </c>
      <c r="AS35">
        <v>27</v>
      </c>
      <c r="AT35" s="17">
        <f t="shared" si="8"/>
        <v>3.5701153466399997</v>
      </c>
      <c r="AU35" s="18">
        <f t="shared" si="9"/>
        <v>517.38492959999996</v>
      </c>
      <c r="AW35" s="13">
        <f t="shared" si="10"/>
        <v>4.4893048657999994</v>
      </c>
      <c r="AX35" s="14">
        <f t="shared" si="11"/>
        <v>462.57319446400004</v>
      </c>
      <c r="AZ35" s="6">
        <f t="shared" si="12"/>
        <v>2.1344914628000007</v>
      </c>
      <c r="BA35" s="7">
        <f t="shared" si="13"/>
        <v>400.496064128</v>
      </c>
      <c r="BC35" s="15">
        <f t="shared" si="14"/>
        <v>-1.0807198236520001</v>
      </c>
      <c r="BD35" s="16">
        <f t="shared" si="15"/>
        <v>570.92456303999995</v>
      </c>
      <c r="BF35" s="17">
        <f t="shared" si="16"/>
        <v>3.5701153466399997</v>
      </c>
      <c r="BG35" s="18">
        <f t="shared" si="17"/>
        <v>517.38492959999996</v>
      </c>
      <c r="BI35">
        <v>45</v>
      </c>
      <c r="BJ35" t="s">
        <v>220</v>
      </c>
      <c r="BK35" s="2">
        <v>44977.563981481479</v>
      </c>
      <c r="BL35" t="s">
        <v>40</v>
      </c>
      <c r="BM35" t="s">
        <v>13</v>
      </c>
      <c r="BN35">
        <v>0</v>
      </c>
      <c r="BO35">
        <v>2.7090000000000001</v>
      </c>
      <c r="BP35" s="3">
        <v>5404413</v>
      </c>
      <c r="BQ35">
        <v>961.125</v>
      </c>
      <c r="BR35" t="s">
        <v>14</v>
      </c>
      <c r="BS35" t="s">
        <v>14</v>
      </c>
      <c r="BT35" t="s">
        <v>14</v>
      </c>
      <c r="BU35" t="s">
        <v>14</v>
      </c>
    </row>
    <row r="36" spans="1:73" x14ac:dyDescent="0.3">
      <c r="A36">
        <v>46</v>
      </c>
      <c r="B36" t="s">
        <v>290</v>
      </c>
      <c r="C36" s="2">
        <v>45001.51730324074</v>
      </c>
      <c r="D36" t="s">
        <v>287</v>
      </c>
      <c r="E36" t="s">
        <v>13</v>
      </c>
      <c r="F36">
        <v>0</v>
      </c>
      <c r="G36">
        <v>6.0780000000000003</v>
      </c>
      <c r="H36" s="3">
        <v>3021</v>
      </c>
      <c r="I36">
        <v>1E-3</v>
      </c>
      <c r="J36" t="s">
        <v>14</v>
      </c>
      <c r="K36" t="s">
        <v>14</v>
      </c>
      <c r="L36" t="s">
        <v>14</v>
      </c>
      <c r="M36" t="s">
        <v>14</v>
      </c>
      <c r="O36">
        <v>46</v>
      </c>
      <c r="P36" t="s">
        <v>290</v>
      </c>
      <c r="Q36" s="2">
        <v>45001.51730324074</v>
      </c>
      <c r="R36" t="s">
        <v>287</v>
      </c>
      <c r="S36" t="s">
        <v>13</v>
      </c>
      <c r="T36">
        <v>0</v>
      </c>
      <c r="U36" t="s">
        <v>14</v>
      </c>
      <c r="V36" t="s">
        <v>14</v>
      </c>
      <c r="W36" t="s">
        <v>14</v>
      </c>
      <c r="X36" t="s">
        <v>14</v>
      </c>
      <c r="Y36" t="s">
        <v>14</v>
      </c>
      <c r="Z36" t="s">
        <v>14</v>
      </c>
      <c r="AA36" t="s">
        <v>14</v>
      </c>
      <c r="AC36">
        <v>46</v>
      </c>
      <c r="AD36" t="s">
        <v>290</v>
      </c>
      <c r="AE36" s="2">
        <v>45001.51730324074</v>
      </c>
      <c r="AF36" t="s">
        <v>287</v>
      </c>
      <c r="AG36" t="s">
        <v>13</v>
      </c>
      <c r="AH36">
        <v>0</v>
      </c>
      <c r="AI36">
        <v>12.260999999999999</v>
      </c>
      <c r="AJ36" s="3">
        <v>2066</v>
      </c>
      <c r="AK36">
        <v>0.376</v>
      </c>
      <c r="AL36" t="s">
        <v>14</v>
      </c>
      <c r="AM36" t="s">
        <v>14</v>
      </c>
      <c r="AN36" t="s">
        <v>14</v>
      </c>
      <c r="AO36" t="s">
        <v>14</v>
      </c>
      <c r="AQ36">
        <v>1</v>
      </c>
      <c r="AS36">
        <v>28</v>
      </c>
      <c r="AT36" s="17">
        <f t="shared" si="8"/>
        <v>3.4835065467400002</v>
      </c>
      <c r="AU36" s="18">
        <f t="shared" si="9"/>
        <v>475.37352231599999</v>
      </c>
      <c r="AW36" s="13">
        <f t="shared" si="10"/>
        <v>4.3054057440500006</v>
      </c>
      <c r="AX36" s="14">
        <f t="shared" si="11"/>
        <v>391.09179653144002</v>
      </c>
      <c r="AZ36" s="6">
        <f t="shared" si="12"/>
        <v>2.0433047773000004</v>
      </c>
      <c r="BA36" s="7">
        <f t="shared" si="13"/>
        <v>323.23327155487999</v>
      </c>
      <c r="BC36" s="15">
        <f t="shared" si="14"/>
        <v>-1.2414893974569985</v>
      </c>
      <c r="BD36" s="16">
        <f t="shared" si="15"/>
        <v>480.43720282840002</v>
      </c>
      <c r="BF36" s="17">
        <f t="shared" si="16"/>
        <v>3.4835065467400002</v>
      </c>
      <c r="BG36" s="18">
        <f t="shared" si="17"/>
        <v>475.37352231599999</v>
      </c>
      <c r="BI36">
        <v>46</v>
      </c>
      <c r="BJ36" t="s">
        <v>221</v>
      </c>
      <c r="BK36" s="2">
        <v>44977.584641203706</v>
      </c>
      <c r="BL36" t="s">
        <v>40</v>
      </c>
      <c r="BM36" t="s">
        <v>13</v>
      </c>
      <c r="BN36">
        <v>0</v>
      </c>
      <c r="BO36">
        <v>2.7010000000000001</v>
      </c>
      <c r="BP36" s="3">
        <v>5579040</v>
      </c>
      <c r="BQ36">
        <v>961.96600000000001</v>
      </c>
      <c r="BR36" t="s">
        <v>14</v>
      </c>
      <c r="BS36" t="s">
        <v>14</v>
      </c>
      <c r="BT36" t="s">
        <v>14</v>
      </c>
      <c r="BU36" t="s">
        <v>14</v>
      </c>
    </row>
    <row r="37" spans="1:73" x14ac:dyDescent="0.3">
      <c r="A37">
        <v>47</v>
      </c>
      <c r="B37" t="s">
        <v>291</v>
      </c>
      <c r="C37" s="2">
        <v>45001.537986111114</v>
      </c>
      <c r="D37" t="s">
        <v>287</v>
      </c>
      <c r="E37" t="s">
        <v>13</v>
      </c>
      <c r="F37">
        <v>0</v>
      </c>
      <c r="G37">
        <v>6.093</v>
      </c>
      <c r="H37" s="3">
        <v>2980</v>
      </c>
      <c r="I37">
        <v>1E-3</v>
      </c>
      <c r="J37" t="s">
        <v>14</v>
      </c>
      <c r="K37" t="s">
        <v>14</v>
      </c>
      <c r="L37" t="s">
        <v>14</v>
      </c>
      <c r="M37" t="s">
        <v>14</v>
      </c>
      <c r="O37">
        <v>47</v>
      </c>
      <c r="P37" t="s">
        <v>291</v>
      </c>
      <c r="Q37" s="2">
        <v>45001.537986111114</v>
      </c>
      <c r="R37" t="s">
        <v>287</v>
      </c>
      <c r="S37" t="s">
        <v>13</v>
      </c>
      <c r="T37">
        <v>0</v>
      </c>
      <c r="U37" t="s">
        <v>14</v>
      </c>
      <c r="V37" s="3" t="s">
        <v>14</v>
      </c>
      <c r="W37" t="s">
        <v>14</v>
      </c>
      <c r="X37" t="s">
        <v>14</v>
      </c>
      <c r="Y37" t="s">
        <v>14</v>
      </c>
      <c r="Z37" t="s">
        <v>14</v>
      </c>
      <c r="AA37" t="s">
        <v>14</v>
      </c>
      <c r="AC37">
        <v>47</v>
      </c>
      <c r="AD37" t="s">
        <v>291</v>
      </c>
      <c r="AE37" s="2">
        <v>45001.537986111114</v>
      </c>
      <c r="AF37" t="s">
        <v>287</v>
      </c>
      <c r="AG37" t="s">
        <v>13</v>
      </c>
      <c r="AH37">
        <v>0</v>
      </c>
      <c r="AI37">
        <v>12.29</v>
      </c>
      <c r="AJ37" s="3">
        <v>2361</v>
      </c>
      <c r="AK37">
        <v>0.45300000000000001</v>
      </c>
      <c r="AL37" t="s">
        <v>14</v>
      </c>
      <c r="AM37" t="s">
        <v>14</v>
      </c>
      <c r="AN37" t="s">
        <v>14</v>
      </c>
      <c r="AO37" t="s">
        <v>14</v>
      </c>
      <c r="AQ37">
        <v>1</v>
      </c>
      <c r="AS37">
        <v>29</v>
      </c>
      <c r="AT37" s="17">
        <f t="shared" si="8"/>
        <v>3.4166812559999995</v>
      </c>
      <c r="AU37" s="18">
        <f t="shared" si="9"/>
        <v>508.31484393099998</v>
      </c>
      <c r="AW37" s="13">
        <f t="shared" si="10"/>
        <v>4.1629208200000001</v>
      </c>
      <c r="AX37" s="14">
        <f t="shared" si="11"/>
        <v>447.47456154053998</v>
      </c>
      <c r="AZ37" s="6">
        <f t="shared" si="12"/>
        <v>1.9733241199999998</v>
      </c>
      <c r="BA37" s="7">
        <f t="shared" si="13"/>
        <v>384.17644332807998</v>
      </c>
      <c r="BC37" s="15">
        <f t="shared" si="14"/>
        <v>-1.3658643908000005</v>
      </c>
      <c r="BD37" s="16">
        <f t="shared" si="15"/>
        <v>551.82155219189997</v>
      </c>
      <c r="BF37" s="17">
        <f t="shared" si="16"/>
        <v>3.4166812559999995</v>
      </c>
      <c r="BG37" s="18">
        <f t="shared" si="17"/>
        <v>508.31484393099998</v>
      </c>
      <c r="BI37">
        <v>47</v>
      </c>
      <c r="BJ37" t="s">
        <v>222</v>
      </c>
      <c r="BK37" s="2">
        <v>44977.605300925927</v>
      </c>
      <c r="BL37" t="s">
        <v>40</v>
      </c>
      <c r="BM37" t="s">
        <v>13</v>
      </c>
      <c r="BN37">
        <v>0</v>
      </c>
      <c r="BO37">
        <v>2.71</v>
      </c>
      <c r="BP37" s="3">
        <v>5395959</v>
      </c>
      <c r="BQ37">
        <v>961.08199999999999</v>
      </c>
      <c r="BR37" t="s">
        <v>14</v>
      </c>
      <c r="BS37" t="s">
        <v>14</v>
      </c>
      <c r="BT37" t="s">
        <v>14</v>
      </c>
      <c r="BU37" t="s">
        <v>14</v>
      </c>
    </row>
    <row r="38" spans="1:73" x14ac:dyDescent="0.3">
      <c r="A38">
        <v>48</v>
      </c>
      <c r="B38" t="s">
        <v>292</v>
      </c>
      <c r="C38" s="2">
        <v>45001.558587962965</v>
      </c>
      <c r="D38" t="s">
        <v>287</v>
      </c>
      <c r="E38" t="s">
        <v>13</v>
      </c>
      <c r="F38">
        <v>0</v>
      </c>
      <c r="G38">
        <v>6.0739999999999998</v>
      </c>
      <c r="H38" s="3">
        <v>3244</v>
      </c>
      <c r="I38">
        <v>1E-3</v>
      </c>
      <c r="J38" t="s">
        <v>14</v>
      </c>
      <c r="K38" t="s">
        <v>14</v>
      </c>
      <c r="L38" t="s">
        <v>14</v>
      </c>
      <c r="M38" t="s">
        <v>14</v>
      </c>
      <c r="O38">
        <v>48</v>
      </c>
      <c r="P38" t="s">
        <v>292</v>
      </c>
      <c r="Q38" s="2">
        <v>45001.558587962965</v>
      </c>
      <c r="R38" t="s">
        <v>287</v>
      </c>
      <c r="S38" t="s">
        <v>13</v>
      </c>
      <c r="T38">
        <v>0</v>
      </c>
      <c r="U38" t="s">
        <v>14</v>
      </c>
      <c r="V38" s="3" t="s">
        <v>14</v>
      </c>
      <c r="W38" t="s">
        <v>14</v>
      </c>
      <c r="X38" t="s">
        <v>14</v>
      </c>
      <c r="Y38" t="s">
        <v>14</v>
      </c>
      <c r="Z38" t="s">
        <v>14</v>
      </c>
      <c r="AA38" t="s">
        <v>14</v>
      </c>
      <c r="AC38">
        <v>48</v>
      </c>
      <c r="AD38" t="s">
        <v>292</v>
      </c>
      <c r="AE38" s="2">
        <v>45001.558587962965</v>
      </c>
      <c r="AF38" t="s">
        <v>287</v>
      </c>
      <c r="AG38" t="s">
        <v>13</v>
      </c>
      <c r="AH38">
        <v>0</v>
      </c>
      <c r="AI38">
        <v>12.294</v>
      </c>
      <c r="AJ38" s="3">
        <v>2293</v>
      </c>
      <c r="AK38">
        <v>0.435</v>
      </c>
      <c r="AL38" t="s">
        <v>14</v>
      </c>
      <c r="AM38" t="s">
        <v>14</v>
      </c>
      <c r="AN38" t="s">
        <v>14</v>
      </c>
      <c r="AO38" t="s">
        <v>14</v>
      </c>
      <c r="AQ38">
        <v>1</v>
      </c>
      <c r="AS38">
        <v>30</v>
      </c>
      <c r="AT38" s="17">
        <f t="shared" si="8"/>
        <v>3.8496284150400006</v>
      </c>
      <c r="AU38" s="18">
        <f t="shared" si="9"/>
        <v>500.59175793899999</v>
      </c>
      <c r="AW38" s="13">
        <f t="shared" si="10"/>
        <v>5.0769730887999991</v>
      </c>
      <c r="AX38" s="14">
        <f t="shared" si="11"/>
        <v>434.47810737525998</v>
      </c>
      <c r="AZ38" s="6">
        <f t="shared" si="12"/>
        <v>2.4324853808000002</v>
      </c>
      <c r="BA38" s="7">
        <f t="shared" si="13"/>
        <v>370.12891969352</v>
      </c>
      <c r="BC38" s="15">
        <f t="shared" si="14"/>
        <v>-0.56510361627199934</v>
      </c>
      <c r="BD38" s="16">
        <f t="shared" si="15"/>
        <v>535.37389507109992</v>
      </c>
      <c r="BF38" s="17">
        <f t="shared" si="16"/>
        <v>3.8496284150400006</v>
      </c>
      <c r="BG38" s="18">
        <f t="shared" si="17"/>
        <v>500.59175793899999</v>
      </c>
      <c r="BI38">
        <v>48</v>
      </c>
      <c r="BJ38" t="s">
        <v>223</v>
      </c>
      <c r="BK38" s="2">
        <v>44977.625972222224</v>
      </c>
      <c r="BL38" t="s">
        <v>40</v>
      </c>
      <c r="BM38" t="s">
        <v>13</v>
      </c>
      <c r="BN38">
        <v>0</v>
      </c>
      <c r="BO38">
        <v>2.7109999999999999</v>
      </c>
      <c r="BP38" s="3">
        <v>5363121</v>
      </c>
      <c r="BQ38">
        <v>960.91700000000003</v>
      </c>
      <c r="BR38" t="s">
        <v>14</v>
      </c>
      <c r="BS38" t="s">
        <v>14</v>
      </c>
      <c r="BT38" t="s">
        <v>14</v>
      </c>
      <c r="BU38" t="s">
        <v>14</v>
      </c>
    </row>
    <row r="39" spans="1:73" x14ac:dyDescent="0.3">
      <c r="A39">
        <v>43</v>
      </c>
      <c r="B39" t="s">
        <v>286</v>
      </c>
      <c r="C39" s="2">
        <v>45001.455509259256</v>
      </c>
      <c r="D39" t="s">
        <v>287</v>
      </c>
      <c r="E39" t="s">
        <v>13</v>
      </c>
      <c r="F39">
        <v>0</v>
      </c>
      <c r="G39">
        <v>6.09</v>
      </c>
      <c r="H39" s="3">
        <v>3104</v>
      </c>
      <c r="I39">
        <v>1E-3</v>
      </c>
      <c r="J39" t="s">
        <v>14</v>
      </c>
      <c r="K39" t="s">
        <v>14</v>
      </c>
      <c r="L39" t="s">
        <v>14</v>
      </c>
      <c r="M39" t="s">
        <v>14</v>
      </c>
      <c r="O39">
        <v>43</v>
      </c>
      <c r="P39" t="s">
        <v>286</v>
      </c>
      <c r="Q39" s="2">
        <v>45001.455509259256</v>
      </c>
      <c r="R39" t="s">
        <v>287</v>
      </c>
      <c r="S39" t="s">
        <v>13</v>
      </c>
      <c r="T39">
        <v>0</v>
      </c>
      <c r="U39" t="s">
        <v>14</v>
      </c>
      <c r="V39" t="s">
        <v>14</v>
      </c>
      <c r="W39" t="s">
        <v>14</v>
      </c>
      <c r="X39" t="s">
        <v>14</v>
      </c>
      <c r="Y39" t="s">
        <v>14</v>
      </c>
      <c r="Z39" t="s">
        <v>14</v>
      </c>
      <c r="AA39" t="s">
        <v>14</v>
      </c>
      <c r="AC39">
        <v>43</v>
      </c>
      <c r="AD39" t="s">
        <v>286</v>
      </c>
      <c r="AE39" s="2">
        <v>45001.455509259256</v>
      </c>
      <c r="AF39" t="s">
        <v>287</v>
      </c>
      <c r="AG39" t="s">
        <v>13</v>
      </c>
      <c r="AH39">
        <v>0</v>
      </c>
      <c r="AI39">
        <v>12.291</v>
      </c>
      <c r="AJ39" s="3">
        <v>2055</v>
      </c>
      <c r="AK39">
        <v>0.373</v>
      </c>
      <c r="AL39" t="s">
        <v>14</v>
      </c>
      <c r="AM39" t="s">
        <v>14</v>
      </c>
      <c r="AN39" t="s">
        <v>14</v>
      </c>
      <c r="AO39" t="s">
        <v>14</v>
      </c>
      <c r="AQ39">
        <v>1</v>
      </c>
      <c r="AS39">
        <v>31</v>
      </c>
      <c r="AT39" s="17">
        <f t="shared" si="8"/>
        <v>3.6192515942399996</v>
      </c>
      <c r="AU39" s="18">
        <f t="shared" si="9"/>
        <v>474.173513275</v>
      </c>
      <c r="AW39" s="13">
        <f t="shared" si="10"/>
        <v>4.5932544128000004</v>
      </c>
      <c r="AX39" s="14">
        <f t="shared" si="11"/>
        <v>388.98933361349998</v>
      </c>
      <c r="AZ39" s="6">
        <f t="shared" si="12"/>
        <v>2.1864683648000005</v>
      </c>
      <c r="BA39" s="7">
        <f t="shared" si="13"/>
        <v>320.96072840200003</v>
      </c>
      <c r="BC39" s="15">
        <f t="shared" si="14"/>
        <v>-0.98972210483199952</v>
      </c>
      <c r="BD39" s="16">
        <f t="shared" si="15"/>
        <v>477.7738782975</v>
      </c>
      <c r="BF39" s="17">
        <f t="shared" si="16"/>
        <v>3.6192515942399996</v>
      </c>
      <c r="BG39" s="18">
        <f t="shared" si="17"/>
        <v>474.173513275</v>
      </c>
      <c r="BI39">
        <v>49</v>
      </c>
      <c r="BJ39" t="s">
        <v>224</v>
      </c>
      <c r="BK39" s="2">
        <v>44977.646620370368</v>
      </c>
      <c r="BL39" t="s">
        <v>40</v>
      </c>
      <c r="BM39" t="s">
        <v>13</v>
      </c>
      <c r="BN39">
        <v>0</v>
      </c>
      <c r="BO39">
        <v>2.71</v>
      </c>
      <c r="BP39" s="3">
        <v>5438198</v>
      </c>
      <c r="BQ39">
        <v>961.29200000000003</v>
      </c>
      <c r="BR39" t="s">
        <v>14</v>
      </c>
      <c r="BS39" t="s">
        <v>14</v>
      </c>
      <c r="BT39" t="s">
        <v>14</v>
      </c>
      <c r="BU39" t="s">
        <v>14</v>
      </c>
    </row>
    <row r="40" spans="1:73" x14ac:dyDescent="0.3">
      <c r="A40">
        <v>44</v>
      </c>
      <c r="B40" t="s">
        <v>288</v>
      </c>
      <c r="C40" s="2">
        <v>45001.476111111115</v>
      </c>
      <c r="D40" t="s">
        <v>287</v>
      </c>
      <c r="E40" t="s">
        <v>13</v>
      </c>
      <c r="F40">
        <v>0</v>
      </c>
      <c r="G40">
        <v>6.0810000000000004</v>
      </c>
      <c r="H40" s="3">
        <v>2998</v>
      </c>
      <c r="I40">
        <v>1E-3</v>
      </c>
      <c r="J40" t="s">
        <v>14</v>
      </c>
      <c r="K40" t="s">
        <v>14</v>
      </c>
      <c r="L40" t="s">
        <v>14</v>
      </c>
      <c r="M40" t="s">
        <v>14</v>
      </c>
      <c r="O40">
        <v>44</v>
      </c>
      <c r="P40" t="s">
        <v>288</v>
      </c>
      <c r="Q40" s="2">
        <v>45001.476111111115</v>
      </c>
      <c r="R40" t="s">
        <v>287</v>
      </c>
      <c r="S40" t="s">
        <v>13</v>
      </c>
      <c r="T40">
        <v>0</v>
      </c>
      <c r="U40" t="s">
        <v>14</v>
      </c>
      <c r="V40" t="s">
        <v>14</v>
      </c>
      <c r="W40" t="s">
        <v>14</v>
      </c>
      <c r="X40" t="s">
        <v>14</v>
      </c>
      <c r="Y40" t="s">
        <v>14</v>
      </c>
      <c r="Z40" t="s">
        <v>14</v>
      </c>
      <c r="AA40" t="s">
        <v>14</v>
      </c>
      <c r="AC40">
        <v>44</v>
      </c>
      <c r="AD40" t="s">
        <v>288</v>
      </c>
      <c r="AE40" s="2">
        <v>45001.476111111115</v>
      </c>
      <c r="AF40" t="s">
        <v>287</v>
      </c>
      <c r="AG40" t="s">
        <v>13</v>
      </c>
      <c r="AH40">
        <v>0</v>
      </c>
      <c r="AI40">
        <v>12.27</v>
      </c>
      <c r="AJ40" s="3">
        <v>2167</v>
      </c>
      <c r="AK40">
        <v>0.40200000000000002</v>
      </c>
      <c r="AL40" t="s">
        <v>14</v>
      </c>
      <c r="AM40" t="s">
        <v>14</v>
      </c>
      <c r="AN40" t="s">
        <v>14</v>
      </c>
      <c r="AO40" t="s">
        <v>14</v>
      </c>
      <c r="AQ40">
        <v>1</v>
      </c>
      <c r="AS40">
        <v>32</v>
      </c>
      <c r="AT40" s="17">
        <f t="shared" si="8"/>
        <v>3.4460005005600003</v>
      </c>
      <c r="AU40" s="18">
        <f t="shared" si="9"/>
        <v>486.486932379</v>
      </c>
      <c r="AW40" s="13">
        <f t="shared" si="10"/>
        <v>4.2254991682000007</v>
      </c>
      <c r="AX40" s="14">
        <f t="shared" si="11"/>
        <v>410.39604484486</v>
      </c>
      <c r="AZ40" s="6">
        <f t="shared" si="12"/>
        <v>2.0039871812000003</v>
      </c>
      <c r="BA40" s="7">
        <f t="shared" si="13"/>
        <v>344.09906091272001</v>
      </c>
      <c r="BC40" s="15">
        <f t="shared" si="14"/>
        <v>-1.3112600823079994</v>
      </c>
      <c r="BD40" s="16">
        <f t="shared" si="15"/>
        <v>504.88620502709989</v>
      </c>
      <c r="BF40" s="17">
        <f t="shared" si="16"/>
        <v>3.4460005005600003</v>
      </c>
      <c r="BG40" s="18">
        <f t="shared" si="17"/>
        <v>486.486932379</v>
      </c>
      <c r="BI40">
        <v>50</v>
      </c>
      <c r="BJ40" t="s">
        <v>225</v>
      </c>
      <c r="BK40" s="2">
        <v>44977.667303240742</v>
      </c>
      <c r="BL40" t="s">
        <v>40</v>
      </c>
      <c r="BM40" t="s">
        <v>13</v>
      </c>
      <c r="BN40">
        <v>0</v>
      </c>
      <c r="BO40">
        <v>2.7109999999999999</v>
      </c>
      <c r="BP40" s="3">
        <v>5337160</v>
      </c>
      <c r="BQ40">
        <v>960.78399999999999</v>
      </c>
      <c r="BR40" t="s">
        <v>14</v>
      </c>
      <c r="BS40" t="s">
        <v>14</v>
      </c>
      <c r="BT40" t="s">
        <v>14</v>
      </c>
      <c r="BU40" t="s">
        <v>14</v>
      </c>
    </row>
    <row r="41" spans="1:73" x14ac:dyDescent="0.3">
      <c r="A41">
        <v>45</v>
      </c>
      <c r="B41" t="s">
        <v>289</v>
      </c>
      <c r="C41" s="2">
        <v>45001.496701388889</v>
      </c>
      <c r="D41" t="s">
        <v>287</v>
      </c>
      <c r="E41" t="s">
        <v>13</v>
      </c>
      <c r="F41">
        <v>0</v>
      </c>
      <c r="G41">
        <v>6.0830000000000002</v>
      </c>
      <c r="H41" s="3">
        <v>3074</v>
      </c>
      <c r="I41">
        <v>1E-3</v>
      </c>
      <c r="J41" t="s">
        <v>14</v>
      </c>
      <c r="K41" t="s">
        <v>14</v>
      </c>
      <c r="L41" t="s">
        <v>14</v>
      </c>
      <c r="M41" t="s">
        <v>14</v>
      </c>
      <c r="O41">
        <v>45</v>
      </c>
      <c r="P41" t="s">
        <v>289</v>
      </c>
      <c r="Q41" s="2">
        <v>45001.496701388889</v>
      </c>
      <c r="R41" t="s">
        <v>287</v>
      </c>
      <c r="S41" t="s">
        <v>13</v>
      </c>
      <c r="T41">
        <v>0</v>
      </c>
      <c r="U41" t="s">
        <v>14</v>
      </c>
      <c r="V41" t="s">
        <v>14</v>
      </c>
      <c r="W41" t="s">
        <v>14</v>
      </c>
      <c r="X41" t="s">
        <v>14</v>
      </c>
      <c r="Y41" t="s">
        <v>14</v>
      </c>
      <c r="Z41" t="s">
        <v>14</v>
      </c>
      <c r="AA41" t="s">
        <v>14</v>
      </c>
      <c r="AC41">
        <v>45</v>
      </c>
      <c r="AD41" t="s">
        <v>289</v>
      </c>
      <c r="AE41" s="2">
        <v>45001.496701388889</v>
      </c>
      <c r="AF41" t="s">
        <v>287</v>
      </c>
      <c r="AG41" t="s">
        <v>13</v>
      </c>
      <c r="AH41">
        <v>0</v>
      </c>
      <c r="AI41">
        <v>12.268000000000001</v>
      </c>
      <c r="AJ41" s="3">
        <v>2440</v>
      </c>
      <c r="AK41">
        <v>0.47299999999999998</v>
      </c>
      <c r="AL41" t="s">
        <v>14</v>
      </c>
      <c r="AM41" t="s">
        <v>14</v>
      </c>
      <c r="AN41" t="s">
        <v>14</v>
      </c>
      <c r="AO41" t="s">
        <v>14</v>
      </c>
      <c r="AQ41">
        <v>1</v>
      </c>
      <c r="AS41">
        <v>33</v>
      </c>
      <c r="AT41" s="17">
        <f t="shared" si="8"/>
        <v>3.5701153466399997</v>
      </c>
      <c r="AU41" s="18">
        <f t="shared" si="9"/>
        <v>517.38492959999996</v>
      </c>
      <c r="AW41" s="13">
        <f t="shared" si="10"/>
        <v>4.4893048657999994</v>
      </c>
      <c r="AX41" s="14">
        <f t="shared" si="11"/>
        <v>462.57319446400004</v>
      </c>
      <c r="AZ41" s="6">
        <f t="shared" si="12"/>
        <v>2.1344914628000007</v>
      </c>
      <c r="BA41" s="7">
        <f t="shared" si="13"/>
        <v>400.496064128</v>
      </c>
      <c r="BC41" s="15">
        <f t="shared" si="14"/>
        <v>-1.0807198236520001</v>
      </c>
      <c r="BD41" s="16">
        <f t="shared" si="15"/>
        <v>570.92456303999995</v>
      </c>
      <c r="BF41" s="17">
        <f t="shared" si="16"/>
        <v>3.5701153466399997</v>
      </c>
      <c r="BG41" s="18">
        <f t="shared" si="17"/>
        <v>517.38492959999996</v>
      </c>
      <c r="BI41">
        <v>51</v>
      </c>
      <c r="BJ41" t="s">
        <v>226</v>
      </c>
      <c r="BK41" s="2">
        <v>44977.687962962962</v>
      </c>
      <c r="BL41" t="s">
        <v>227</v>
      </c>
      <c r="BM41" t="s">
        <v>13</v>
      </c>
      <c r="BN41">
        <v>0</v>
      </c>
      <c r="BO41">
        <v>2.7010000000000001</v>
      </c>
      <c r="BP41" s="3">
        <v>5529903</v>
      </c>
      <c r="BQ41">
        <v>961.73500000000001</v>
      </c>
      <c r="BR41" t="s">
        <v>14</v>
      </c>
      <c r="BS41" t="s">
        <v>14</v>
      </c>
      <c r="BT41" t="s">
        <v>14</v>
      </c>
      <c r="BU41" t="s">
        <v>14</v>
      </c>
    </row>
    <row r="42" spans="1:73" x14ac:dyDescent="0.3">
      <c r="A42">
        <v>46</v>
      </c>
      <c r="B42" t="s">
        <v>290</v>
      </c>
      <c r="C42" s="2">
        <v>45001.51730324074</v>
      </c>
      <c r="D42" t="s">
        <v>287</v>
      </c>
      <c r="E42" t="s">
        <v>13</v>
      </c>
      <c r="F42">
        <v>0</v>
      </c>
      <c r="G42">
        <v>6.0780000000000003</v>
      </c>
      <c r="H42" s="3">
        <v>3021</v>
      </c>
      <c r="I42">
        <v>1E-3</v>
      </c>
      <c r="J42" t="s">
        <v>14</v>
      </c>
      <c r="K42" t="s">
        <v>14</v>
      </c>
      <c r="L42" t="s">
        <v>14</v>
      </c>
      <c r="M42" t="s">
        <v>14</v>
      </c>
      <c r="O42">
        <v>46</v>
      </c>
      <c r="P42" t="s">
        <v>290</v>
      </c>
      <c r="Q42" s="2">
        <v>45001.51730324074</v>
      </c>
      <c r="R42" t="s">
        <v>287</v>
      </c>
      <c r="S42" t="s">
        <v>13</v>
      </c>
      <c r="T42">
        <v>0</v>
      </c>
      <c r="U42" t="s">
        <v>14</v>
      </c>
      <c r="V42" t="s">
        <v>14</v>
      </c>
      <c r="W42" t="s">
        <v>14</v>
      </c>
      <c r="X42" t="s">
        <v>14</v>
      </c>
      <c r="Y42" t="s">
        <v>14</v>
      </c>
      <c r="Z42" t="s">
        <v>14</v>
      </c>
      <c r="AA42" t="s">
        <v>14</v>
      </c>
      <c r="AC42">
        <v>46</v>
      </c>
      <c r="AD42" t="s">
        <v>290</v>
      </c>
      <c r="AE42" s="2">
        <v>45001.51730324074</v>
      </c>
      <c r="AF42" t="s">
        <v>287</v>
      </c>
      <c r="AG42" t="s">
        <v>13</v>
      </c>
      <c r="AH42">
        <v>0</v>
      </c>
      <c r="AI42">
        <v>12.260999999999999</v>
      </c>
      <c r="AJ42" s="3">
        <v>2066</v>
      </c>
      <c r="AK42">
        <v>0.376</v>
      </c>
      <c r="AL42" t="s">
        <v>14</v>
      </c>
      <c r="AM42" t="s">
        <v>14</v>
      </c>
      <c r="AN42" t="s">
        <v>14</v>
      </c>
      <c r="AO42" t="s">
        <v>14</v>
      </c>
      <c r="AQ42">
        <v>1</v>
      </c>
      <c r="AS42">
        <v>34</v>
      </c>
      <c r="AT42" s="17">
        <f t="shared" si="8"/>
        <v>3.4835065467400002</v>
      </c>
      <c r="AU42" s="18">
        <f t="shared" si="9"/>
        <v>475.37352231599999</v>
      </c>
      <c r="AW42" s="13">
        <f t="shared" si="10"/>
        <v>4.3054057440500006</v>
      </c>
      <c r="AX42" s="14">
        <f t="shared" si="11"/>
        <v>391.09179653144002</v>
      </c>
      <c r="AZ42" s="6">
        <f t="shared" si="12"/>
        <v>2.0433047773000004</v>
      </c>
      <c r="BA42" s="7">
        <f t="shared" si="13"/>
        <v>323.23327155487999</v>
      </c>
      <c r="BC42" s="15">
        <f t="shared" si="14"/>
        <v>-1.2414893974569985</v>
      </c>
      <c r="BD42" s="16">
        <f t="shared" si="15"/>
        <v>480.43720282840002</v>
      </c>
      <c r="BF42" s="17">
        <f t="shared" si="16"/>
        <v>3.4835065467400002</v>
      </c>
      <c r="BG42" s="18">
        <f t="shared" si="17"/>
        <v>475.37352231599999</v>
      </c>
      <c r="BI42">
        <v>52</v>
      </c>
      <c r="BJ42" t="s">
        <v>228</v>
      </c>
      <c r="BK42" s="2">
        <v>44977.708622685182</v>
      </c>
      <c r="BL42" t="s">
        <v>227</v>
      </c>
      <c r="BM42" t="s">
        <v>13</v>
      </c>
      <c r="BN42">
        <v>0</v>
      </c>
      <c r="BO42">
        <v>2.7170000000000001</v>
      </c>
      <c r="BP42" s="3">
        <v>5321402</v>
      </c>
      <c r="BQ42">
        <v>960.70299999999997</v>
      </c>
      <c r="BR42" t="s">
        <v>14</v>
      </c>
      <c r="BS42" t="s">
        <v>14</v>
      </c>
      <c r="BT42" t="s">
        <v>14</v>
      </c>
      <c r="BU42" t="s">
        <v>14</v>
      </c>
    </row>
    <row r="43" spans="1:73" x14ac:dyDescent="0.3">
      <c r="A43">
        <v>47</v>
      </c>
      <c r="B43" t="s">
        <v>291</v>
      </c>
      <c r="C43" s="2">
        <v>45001.537986111114</v>
      </c>
      <c r="D43" t="s">
        <v>287</v>
      </c>
      <c r="E43" t="s">
        <v>13</v>
      </c>
      <c r="F43">
        <v>0</v>
      </c>
      <c r="G43">
        <v>6.093</v>
      </c>
      <c r="H43" s="3">
        <v>2980</v>
      </c>
      <c r="I43">
        <v>1E-3</v>
      </c>
      <c r="J43" t="s">
        <v>14</v>
      </c>
      <c r="K43" t="s">
        <v>14</v>
      </c>
      <c r="L43" t="s">
        <v>14</v>
      </c>
      <c r="M43" t="s">
        <v>14</v>
      </c>
      <c r="O43">
        <v>47</v>
      </c>
      <c r="P43" t="s">
        <v>291</v>
      </c>
      <c r="Q43" s="2">
        <v>45001.537986111114</v>
      </c>
      <c r="R43" t="s">
        <v>287</v>
      </c>
      <c r="S43" t="s">
        <v>13</v>
      </c>
      <c r="T43">
        <v>0</v>
      </c>
      <c r="U43" t="s">
        <v>14</v>
      </c>
      <c r="V43" s="3" t="s">
        <v>14</v>
      </c>
      <c r="W43" t="s">
        <v>14</v>
      </c>
      <c r="X43" t="s">
        <v>14</v>
      </c>
      <c r="Y43" t="s">
        <v>14</v>
      </c>
      <c r="Z43" t="s">
        <v>14</v>
      </c>
      <c r="AA43" t="s">
        <v>14</v>
      </c>
      <c r="AC43">
        <v>47</v>
      </c>
      <c r="AD43" t="s">
        <v>291</v>
      </c>
      <c r="AE43" s="2">
        <v>45001.537986111114</v>
      </c>
      <c r="AF43" t="s">
        <v>287</v>
      </c>
      <c r="AG43" t="s">
        <v>13</v>
      </c>
      <c r="AH43">
        <v>0</v>
      </c>
      <c r="AI43">
        <v>12.29</v>
      </c>
      <c r="AJ43" s="3">
        <v>2361</v>
      </c>
      <c r="AK43">
        <v>0.45300000000000001</v>
      </c>
      <c r="AL43" t="s">
        <v>14</v>
      </c>
      <c r="AM43" t="s">
        <v>14</v>
      </c>
      <c r="AN43" t="s">
        <v>14</v>
      </c>
      <c r="AO43" t="s">
        <v>14</v>
      </c>
      <c r="AQ43">
        <v>1</v>
      </c>
      <c r="AS43">
        <v>35</v>
      </c>
      <c r="AT43" s="17">
        <f t="shared" si="8"/>
        <v>3.4166812559999995</v>
      </c>
      <c r="AU43" s="18">
        <f t="shared" si="9"/>
        <v>508.31484393099998</v>
      </c>
      <c r="AW43" s="13">
        <f t="shared" si="10"/>
        <v>4.1629208200000001</v>
      </c>
      <c r="AX43" s="14">
        <f t="shared" si="11"/>
        <v>447.47456154053998</v>
      </c>
      <c r="AZ43" s="6">
        <f t="shared" si="12"/>
        <v>1.9733241199999998</v>
      </c>
      <c r="BA43" s="7">
        <f t="shared" si="13"/>
        <v>384.17644332807998</v>
      </c>
      <c r="BC43" s="15">
        <f t="shared" si="14"/>
        <v>-1.3658643908000005</v>
      </c>
      <c r="BD43" s="16">
        <f t="shared" si="15"/>
        <v>551.82155219189997</v>
      </c>
      <c r="BF43" s="17">
        <f t="shared" si="16"/>
        <v>3.4166812559999995</v>
      </c>
      <c r="BG43" s="18">
        <f t="shared" si="17"/>
        <v>508.31484393099998</v>
      </c>
      <c r="BI43">
        <v>53</v>
      </c>
      <c r="BJ43" t="s">
        <v>229</v>
      </c>
      <c r="BK43" s="2">
        <v>44977.72928240741</v>
      </c>
      <c r="BL43" t="s">
        <v>227</v>
      </c>
      <c r="BM43" t="s">
        <v>13</v>
      </c>
      <c r="BN43">
        <v>0</v>
      </c>
      <c r="BO43">
        <v>2.7210000000000001</v>
      </c>
      <c r="BP43" s="3">
        <v>5246499</v>
      </c>
      <c r="BQ43">
        <v>960.30799999999999</v>
      </c>
      <c r="BR43" t="s">
        <v>14</v>
      </c>
      <c r="BS43" t="s">
        <v>14</v>
      </c>
      <c r="BT43" t="s">
        <v>14</v>
      </c>
      <c r="BU43" t="s">
        <v>14</v>
      </c>
    </row>
    <row r="44" spans="1:73" x14ac:dyDescent="0.3">
      <c r="A44">
        <v>48</v>
      </c>
      <c r="B44" t="s">
        <v>292</v>
      </c>
      <c r="C44" s="2">
        <v>45001.558587962965</v>
      </c>
      <c r="D44" t="s">
        <v>287</v>
      </c>
      <c r="E44" t="s">
        <v>13</v>
      </c>
      <c r="F44">
        <v>0</v>
      </c>
      <c r="G44">
        <v>6.0739999999999998</v>
      </c>
      <c r="H44" s="3">
        <v>3244</v>
      </c>
      <c r="I44">
        <v>1E-3</v>
      </c>
      <c r="J44" t="s">
        <v>14</v>
      </c>
      <c r="K44" t="s">
        <v>14</v>
      </c>
      <c r="L44" t="s">
        <v>14</v>
      </c>
      <c r="M44" t="s">
        <v>14</v>
      </c>
      <c r="O44">
        <v>48</v>
      </c>
      <c r="P44" t="s">
        <v>292</v>
      </c>
      <c r="Q44" s="2">
        <v>45001.558587962965</v>
      </c>
      <c r="R44" t="s">
        <v>287</v>
      </c>
      <c r="S44" t="s">
        <v>13</v>
      </c>
      <c r="T44">
        <v>0</v>
      </c>
      <c r="U44" t="s">
        <v>14</v>
      </c>
      <c r="V44" s="3" t="s">
        <v>14</v>
      </c>
      <c r="W44" t="s">
        <v>14</v>
      </c>
      <c r="X44" t="s">
        <v>14</v>
      </c>
      <c r="Y44" t="s">
        <v>14</v>
      </c>
      <c r="Z44" t="s">
        <v>14</v>
      </c>
      <c r="AA44" t="s">
        <v>14</v>
      </c>
      <c r="AC44">
        <v>48</v>
      </c>
      <c r="AD44" t="s">
        <v>292</v>
      </c>
      <c r="AE44" s="2">
        <v>45001.558587962965</v>
      </c>
      <c r="AF44" t="s">
        <v>287</v>
      </c>
      <c r="AG44" t="s">
        <v>13</v>
      </c>
      <c r="AH44">
        <v>0</v>
      </c>
      <c r="AI44">
        <v>12.294</v>
      </c>
      <c r="AJ44" s="3">
        <v>2293</v>
      </c>
      <c r="AK44">
        <v>0.435</v>
      </c>
      <c r="AL44" t="s">
        <v>14</v>
      </c>
      <c r="AM44" t="s">
        <v>14</v>
      </c>
      <c r="AN44" t="s">
        <v>14</v>
      </c>
      <c r="AO44" t="s">
        <v>14</v>
      </c>
      <c r="AQ44">
        <v>1</v>
      </c>
      <c r="AS44">
        <v>36</v>
      </c>
      <c r="AT44" s="17">
        <f t="shared" si="8"/>
        <v>3.8496284150400006</v>
      </c>
      <c r="AU44" s="18">
        <f t="shared" si="9"/>
        <v>500.59175793899999</v>
      </c>
      <c r="AW44" s="13">
        <f t="shared" si="10"/>
        <v>5.0769730887999991</v>
      </c>
      <c r="AX44" s="14">
        <f t="shared" si="11"/>
        <v>434.47810737525998</v>
      </c>
      <c r="AZ44" s="6">
        <f t="shared" si="12"/>
        <v>2.4324853808000002</v>
      </c>
      <c r="BA44" s="7">
        <f t="shared" si="13"/>
        <v>370.12891969352</v>
      </c>
      <c r="BC44" s="15">
        <f t="shared" si="14"/>
        <v>-0.56510361627199934</v>
      </c>
      <c r="BD44" s="16">
        <f t="shared" si="15"/>
        <v>535.37389507109992</v>
      </c>
      <c r="BF44" s="17">
        <f t="shared" si="16"/>
        <v>3.8496284150400006</v>
      </c>
      <c r="BG44" s="18">
        <f t="shared" si="17"/>
        <v>500.59175793899999</v>
      </c>
      <c r="BI44">
        <v>54</v>
      </c>
      <c r="BJ44" t="s">
        <v>230</v>
      </c>
      <c r="BK44" s="2">
        <v>44977.749942129631</v>
      </c>
      <c r="BL44" t="s">
        <v>227</v>
      </c>
      <c r="BM44" t="s">
        <v>13</v>
      </c>
      <c r="BN44">
        <v>0</v>
      </c>
      <c r="BO44">
        <v>2.7160000000000002</v>
      </c>
      <c r="BP44" s="3">
        <v>5416683</v>
      </c>
      <c r="BQ44">
        <v>961.18600000000004</v>
      </c>
      <c r="BR44" t="s">
        <v>14</v>
      </c>
      <c r="BS44" t="s">
        <v>14</v>
      </c>
      <c r="BT44" t="s">
        <v>14</v>
      </c>
      <c r="BU44" t="s">
        <v>14</v>
      </c>
    </row>
    <row r="45" spans="1:73" x14ac:dyDescent="0.3">
      <c r="A45">
        <v>57</v>
      </c>
      <c r="B45" t="s">
        <v>293</v>
      </c>
      <c r="C45" s="2">
        <v>45001.747303240743</v>
      </c>
      <c r="D45" t="s">
        <v>294</v>
      </c>
      <c r="E45" t="s">
        <v>13</v>
      </c>
      <c r="F45">
        <v>0</v>
      </c>
      <c r="G45">
        <v>6.0759999999999996</v>
      </c>
      <c r="H45" s="3">
        <v>2331</v>
      </c>
      <c r="I45">
        <v>0</v>
      </c>
      <c r="J45" t="s">
        <v>14</v>
      </c>
      <c r="K45" t="s">
        <v>14</v>
      </c>
      <c r="L45" t="s">
        <v>14</v>
      </c>
      <c r="M45" t="s">
        <v>14</v>
      </c>
      <c r="O45">
        <v>57</v>
      </c>
      <c r="P45" t="s">
        <v>293</v>
      </c>
      <c r="Q45" s="2">
        <v>45001.747303240743</v>
      </c>
      <c r="R45" t="s">
        <v>294</v>
      </c>
      <c r="S45" t="s">
        <v>13</v>
      </c>
      <c r="T45">
        <v>0</v>
      </c>
      <c r="U45" t="s">
        <v>14</v>
      </c>
      <c r="V45" s="3" t="s">
        <v>14</v>
      </c>
      <c r="W45" t="s">
        <v>14</v>
      </c>
      <c r="X45" t="s">
        <v>14</v>
      </c>
      <c r="Y45" t="s">
        <v>14</v>
      </c>
      <c r="Z45" t="s">
        <v>14</v>
      </c>
      <c r="AA45" t="s">
        <v>14</v>
      </c>
      <c r="AC45">
        <v>57</v>
      </c>
      <c r="AD45" t="s">
        <v>293</v>
      </c>
      <c r="AE45" s="2">
        <v>45001.747303240743</v>
      </c>
      <c r="AF45" t="s">
        <v>294</v>
      </c>
      <c r="AG45" t="s">
        <v>13</v>
      </c>
      <c r="AH45">
        <v>0</v>
      </c>
      <c r="AI45">
        <v>12.269</v>
      </c>
      <c r="AJ45" s="3">
        <v>2059</v>
      </c>
      <c r="AK45">
        <v>0.374</v>
      </c>
      <c r="AL45" t="s">
        <v>14</v>
      </c>
      <c r="AM45" t="s">
        <v>14</v>
      </c>
      <c r="AN45" t="s">
        <v>14</v>
      </c>
      <c r="AO45" t="s">
        <v>14</v>
      </c>
      <c r="AQ45">
        <v>1</v>
      </c>
      <c r="AS45">
        <v>37</v>
      </c>
      <c r="AT45" s="17">
        <f t="shared" si="8"/>
        <v>2.37909994354</v>
      </c>
      <c r="AU45" s="18">
        <f t="shared" si="9"/>
        <v>474.60964469099997</v>
      </c>
      <c r="AW45" s="13">
        <f t="shared" si="10"/>
        <v>1.8815381400499991</v>
      </c>
      <c r="AX45" s="14">
        <f t="shared" si="11"/>
        <v>389.75386603894003</v>
      </c>
      <c r="AZ45" s="6">
        <f t="shared" si="12"/>
        <v>0.93064831330000009</v>
      </c>
      <c r="BA45" s="7">
        <f t="shared" si="13"/>
        <v>321.78710844488</v>
      </c>
      <c r="BC45" s="15">
        <f t="shared" si="14"/>
        <v>-3.3353357256969991</v>
      </c>
      <c r="BD45" s="16">
        <f t="shared" si="15"/>
        <v>478.74237271590005</v>
      </c>
      <c r="BF45" s="17">
        <f t="shared" si="16"/>
        <v>2.37909994354</v>
      </c>
      <c r="BG45" s="18">
        <f t="shared" si="17"/>
        <v>474.60964469099997</v>
      </c>
      <c r="BI45">
        <v>55</v>
      </c>
      <c r="BJ45" t="s">
        <v>231</v>
      </c>
      <c r="BK45" s="2">
        <v>44977.770613425928</v>
      </c>
      <c r="BL45" t="s">
        <v>227</v>
      </c>
      <c r="BM45" t="s">
        <v>13</v>
      </c>
      <c r="BN45">
        <v>0</v>
      </c>
      <c r="BO45">
        <v>2.7120000000000002</v>
      </c>
      <c r="BP45" s="3">
        <v>5254854</v>
      </c>
      <c r="BQ45">
        <v>960.35299999999995</v>
      </c>
      <c r="BR45" t="s">
        <v>14</v>
      </c>
      <c r="BS45" t="s">
        <v>14</v>
      </c>
      <c r="BT45" t="s">
        <v>14</v>
      </c>
      <c r="BU45" t="s">
        <v>14</v>
      </c>
    </row>
    <row r="46" spans="1:73" x14ac:dyDescent="0.3">
      <c r="A46">
        <v>58</v>
      </c>
      <c r="B46" t="s">
        <v>295</v>
      </c>
      <c r="C46" s="2">
        <v>45001.767962962964</v>
      </c>
      <c r="D46" t="s">
        <v>296</v>
      </c>
      <c r="E46" t="s">
        <v>13</v>
      </c>
      <c r="F46">
        <v>0</v>
      </c>
      <c r="G46">
        <v>6.0910000000000002</v>
      </c>
      <c r="H46" s="3">
        <v>2272</v>
      </c>
      <c r="I46">
        <v>0</v>
      </c>
      <c r="J46" t="s">
        <v>14</v>
      </c>
      <c r="K46" t="s">
        <v>14</v>
      </c>
      <c r="L46" t="s">
        <v>14</v>
      </c>
      <c r="M46" t="s">
        <v>14</v>
      </c>
      <c r="O46">
        <v>58</v>
      </c>
      <c r="P46" t="s">
        <v>295</v>
      </c>
      <c r="Q46" s="2">
        <v>45001.767962962964</v>
      </c>
      <c r="R46" t="s">
        <v>296</v>
      </c>
      <c r="S46" t="s">
        <v>13</v>
      </c>
      <c r="T46">
        <v>0</v>
      </c>
      <c r="U46" t="s">
        <v>14</v>
      </c>
      <c r="V46" s="3" t="s">
        <v>14</v>
      </c>
      <c r="W46" t="s">
        <v>14</v>
      </c>
      <c r="X46" t="s">
        <v>14</v>
      </c>
      <c r="Y46" t="s">
        <v>14</v>
      </c>
      <c r="Z46" t="s">
        <v>14</v>
      </c>
      <c r="AA46" t="s">
        <v>14</v>
      </c>
      <c r="AC46">
        <v>58</v>
      </c>
      <c r="AD46" t="s">
        <v>295</v>
      </c>
      <c r="AE46" s="2">
        <v>45001.767962962964</v>
      </c>
      <c r="AF46" t="s">
        <v>296</v>
      </c>
      <c r="AG46" t="s">
        <v>13</v>
      </c>
      <c r="AH46">
        <v>0</v>
      </c>
      <c r="AI46">
        <v>12.272</v>
      </c>
      <c r="AJ46" s="3">
        <v>2052</v>
      </c>
      <c r="AK46">
        <v>0.372</v>
      </c>
      <c r="AL46" t="s">
        <v>14</v>
      </c>
      <c r="AM46" t="s">
        <v>14</v>
      </c>
      <c r="AN46" t="s">
        <v>14</v>
      </c>
      <c r="AO46" t="s">
        <v>14</v>
      </c>
      <c r="AQ46">
        <v>1</v>
      </c>
      <c r="AS46">
        <v>38</v>
      </c>
      <c r="AT46" s="17">
        <f t="shared" si="8"/>
        <v>2.2866599577599995</v>
      </c>
      <c r="AU46" s="18">
        <f t="shared" si="9"/>
        <v>473.84659134399999</v>
      </c>
      <c r="AW46" s="13">
        <f t="shared" si="10"/>
        <v>1.6717190272</v>
      </c>
      <c r="AX46" s="14">
        <f t="shared" si="11"/>
        <v>388.41593395296002</v>
      </c>
      <c r="AZ46" s="6">
        <f t="shared" si="12"/>
        <v>0.84192907520000015</v>
      </c>
      <c r="BA46" s="7">
        <f t="shared" si="13"/>
        <v>320.34094283392</v>
      </c>
      <c r="BC46" s="15">
        <f t="shared" si="14"/>
        <v>-3.5144444487679989</v>
      </c>
      <c r="BD46" s="16">
        <f t="shared" si="15"/>
        <v>477.04749790560004</v>
      </c>
      <c r="BF46" s="17">
        <f t="shared" si="16"/>
        <v>2.2866599577599995</v>
      </c>
      <c r="BG46" s="18">
        <f t="shared" si="17"/>
        <v>473.84659134399999</v>
      </c>
      <c r="BI46">
        <v>56</v>
      </c>
      <c r="BJ46" t="s">
        <v>232</v>
      </c>
      <c r="BK46" s="2">
        <v>44977.791296296295</v>
      </c>
      <c r="BL46" t="s">
        <v>227</v>
      </c>
      <c r="BM46" t="s">
        <v>13</v>
      </c>
      <c r="BN46">
        <v>0</v>
      </c>
      <c r="BO46">
        <v>2.7109999999999999</v>
      </c>
      <c r="BP46" s="3">
        <v>5293085</v>
      </c>
      <c r="BQ46">
        <v>960.55499999999995</v>
      </c>
      <c r="BR46" t="s">
        <v>14</v>
      </c>
      <c r="BS46" t="s">
        <v>14</v>
      </c>
      <c r="BT46" t="s">
        <v>14</v>
      </c>
      <c r="BU46" t="s">
        <v>14</v>
      </c>
    </row>
    <row r="47" spans="1:73" x14ac:dyDescent="0.3">
      <c r="A47">
        <v>44</v>
      </c>
      <c r="B47" t="s">
        <v>297</v>
      </c>
      <c r="C47" s="2">
        <v>45022.557812500003</v>
      </c>
      <c r="D47" t="s">
        <v>287</v>
      </c>
      <c r="E47" t="s">
        <v>13</v>
      </c>
      <c r="F47">
        <v>0</v>
      </c>
      <c r="G47">
        <v>6.06</v>
      </c>
      <c r="H47" s="3">
        <v>3353</v>
      </c>
      <c r="I47">
        <v>2E-3</v>
      </c>
      <c r="J47" t="s">
        <v>14</v>
      </c>
      <c r="K47" t="s">
        <v>14</v>
      </c>
      <c r="L47" t="s">
        <v>14</v>
      </c>
      <c r="M47" t="s">
        <v>14</v>
      </c>
      <c r="O47">
        <v>44</v>
      </c>
      <c r="P47" t="s">
        <v>297</v>
      </c>
      <c r="Q47" s="2">
        <v>45022.557812500003</v>
      </c>
      <c r="R47" t="s">
        <v>287</v>
      </c>
      <c r="S47" t="s">
        <v>13</v>
      </c>
      <c r="T47">
        <v>0</v>
      </c>
      <c r="U47" t="s">
        <v>14</v>
      </c>
      <c r="V47" t="s">
        <v>14</v>
      </c>
      <c r="W47" t="s">
        <v>14</v>
      </c>
      <c r="X47" t="s">
        <v>14</v>
      </c>
      <c r="Y47" t="s">
        <v>14</v>
      </c>
      <c r="Z47" t="s">
        <v>14</v>
      </c>
      <c r="AA47" t="s">
        <v>14</v>
      </c>
      <c r="AC47">
        <v>44</v>
      </c>
      <c r="AD47" t="s">
        <v>297</v>
      </c>
      <c r="AE47" s="2">
        <v>45022.557812500003</v>
      </c>
      <c r="AF47" t="s">
        <v>287</v>
      </c>
      <c r="AG47" t="s">
        <v>13</v>
      </c>
      <c r="AH47">
        <v>0</v>
      </c>
      <c r="AI47">
        <v>12.17</v>
      </c>
      <c r="AJ47" s="3">
        <v>1489</v>
      </c>
      <c r="AK47">
        <v>0.22600000000000001</v>
      </c>
      <c r="AL47" t="s">
        <v>14</v>
      </c>
      <c r="AM47" t="s">
        <v>14</v>
      </c>
      <c r="AN47" t="s">
        <v>14</v>
      </c>
      <c r="AO47" t="s">
        <v>14</v>
      </c>
      <c r="AQ47">
        <v>1</v>
      </c>
      <c r="AS47">
        <v>39</v>
      </c>
      <c r="AT47" s="17">
        <f t="shared" si="8"/>
        <v>4.0302183702600001</v>
      </c>
      <c r="AU47" s="18">
        <f t="shared" si="9"/>
        <v>415.17447473099998</v>
      </c>
      <c r="AW47" s="13">
        <f t="shared" si="10"/>
        <v>5.4520098084500006</v>
      </c>
      <c r="AX47" s="14">
        <f t="shared" si="11"/>
        <v>280.80274961253997</v>
      </c>
      <c r="AZ47" s="6">
        <f t="shared" si="12"/>
        <v>2.6279707877000007</v>
      </c>
      <c r="BA47" s="7">
        <f t="shared" si="13"/>
        <v>204.01971907208002</v>
      </c>
      <c r="BC47" s="15">
        <f t="shared" si="14"/>
        <v>-0.2345505943929993</v>
      </c>
      <c r="BD47" s="16">
        <f t="shared" si="15"/>
        <v>340.58477111189995</v>
      </c>
      <c r="BF47" s="17">
        <f t="shared" si="16"/>
        <v>4.0302183702600001</v>
      </c>
      <c r="BG47" s="18">
        <f t="shared" si="17"/>
        <v>415.17447473099998</v>
      </c>
      <c r="BI47">
        <v>60</v>
      </c>
      <c r="BJ47" t="s">
        <v>233</v>
      </c>
      <c r="BK47" s="2">
        <v>44978.626597222225</v>
      </c>
      <c r="BL47" t="s">
        <v>234</v>
      </c>
      <c r="BM47" t="s">
        <v>13</v>
      </c>
      <c r="BN47">
        <v>0</v>
      </c>
      <c r="BO47">
        <v>2.7040000000000002</v>
      </c>
      <c r="BP47" s="3">
        <v>5258171</v>
      </c>
      <c r="BQ47">
        <v>960.37</v>
      </c>
      <c r="BR47" t="s">
        <v>14</v>
      </c>
      <c r="BS47" t="s">
        <v>14</v>
      </c>
      <c r="BT47" t="s">
        <v>14</v>
      </c>
      <c r="BU47" t="s">
        <v>14</v>
      </c>
    </row>
    <row r="48" spans="1:73" x14ac:dyDescent="0.3">
      <c r="A48">
        <v>49</v>
      </c>
      <c r="B48" t="s">
        <v>298</v>
      </c>
      <c r="C48" s="2">
        <v>45022.662430555552</v>
      </c>
      <c r="D48" t="s">
        <v>287</v>
      </c>
      <c r="E48" t="s">
        <v>13</v>
      </c>
      <c r="F48">
        <v>0</v>
      </c>
      <c r="G48">
        <v>6.0359999999999996</v>
      </c>
      <c r="H48" s="3">
        <v>4247</v>
      </c>
      <c r="I48">
        <v>4.0000000000000001E-3</v>
      </c>
      <c r="J48" t="s">
        <v>14</v>
      </c>
      <c r="K48" t="s">
        <v>14</v>
      </c>
      <c r="L48" t="s">
        <v>14</v>
      </c>
      <c r="M48" t="s">
        <v>14</v>
      </c>
      <c r="O48">
        <v>49</v>
      </c>
      <c r="P48" t="s">
        <v>298</v>
      </c>
      <c r="Q48" s="2">
        <v>45022.662430555552</v>
      </c>
      <c r="R48" t="s">
        <v>287</v>
      </c>
      <c r="S48" t="s">
        <v>13</v>
      </c>
      <c r="T48">
        <v>0</v>
      </c>
      <c r="U48" t="s">
        <v>14</v>
      </c>
      <c r="V48" s="3" t="s">
        <v>14</v>
      </c>
      <c r="W48" t="s">
        <v>14</v>
      </c>
      <c r="X48" t="s">
        <v>14</v>
      </c>
      <c r="Y48" t="s">
        <v>14</v>
      </c>
      <c r="Z48" t="s">
        <v>14</v>
      </c>
      <c r="AA48" t="s">
        <v>14</v>
      </c>
      <c r="AC48">
        <v>49</v>
      </c>
      <c r="AD48" t="s">
        <v>298</v>
      </c>
      <c r="AE48" s="2">
        <v>45022.662430555552</v>
      </c>
      <c r="AF48" t="s">
        <v>287</v>
      </c>
      <c r="AG48" t="s">
        <v>13</v>
      </c>
      <c r="AH48">
        <v>0</v>
      </c>
      <c r="AI48">
        <v>12.192</v>
      </c>
      <c r="AJ48" s="3">
        <v>2184</v>
      </c>
      <c r="AK48">
        <v>0.40699999999999997</v>
      </c>
      <c r="AL48" t="s">
        <v>14</v>
      </c>
      <c r="AM48" t="s">
        <v>14</v>
      </c>
      <c r="AN48" t="s">
        <v>14</v>
      </c>
      <c r="AO48" t="s">
        <v>14</v>
      </c>
      <c r="AQ48">
        <v>1</v>
      </c>
      <c r="AS48">
        <v>40</v>
      </c>
      <c r="AT48" s="17">
        <f t="shared" si="8"/>
        <v>5.5518635862599996</v>
      </c>
      <c r="AU48" s="18">
        <f t="shared" si="9"/>
        <v>488.37437881599999</v>
      </c>
      <c r="AW48" s="13">
        <f t="shared" si="10"/>
        <v>8.476036328450002</v>
      </c>
      <c r="AX48" s="14">
        <f t="shared" si="11"/>
        <v>413.64524214144001</v>
      </c>
      <c r="AZ48" s="6">
        <f t="shared" si="12"/>
        <v>4.3615977077000005</v>
      </c>
      <c r="BA48" s="7">
        <f t="shared" si="13"/>
        <v>347.61107327487997</v>
      </c>
      <c r="BC48" s="15">
        <f t="shared" si="14"/>
        <v>2.4751766368070012</v>
      </c>
      <c r="BD48" s="16">
        <f t="shared" si="15"/>
        <v>509.0004686783999</v>
      </c>
      <c r="BF48" s="17">
        <f t="shared" si="16"/>
        <v>5.5518635862599996</v>
      </c>
      <c r="BG48" s="18">
        <f t="shared" si="17"/>
        <v>488.37437881599999</v>
      </c>
      <c r="BI48">
        <v>61</v>
      </c>
      <c r="BJ48" t="s">
        <v>235</v>
      </c>
      <c r="BK48" s="2">
        <v>44978.647245370368</v>
      </c>
      <c r="BL48" t="s">
        <v>234</v>
      </c>
      <c r="BM48" t="s">
        <v>13</v>
      </c>
      <c r="BN48">
        <v>0</v>
      </c>
      <c r="BO48">
        <v>2.7130000000000001</v>
      </c>
      <c r="BP48" s="3">
        <v>5176601</v>
      </c>
      <c r="BQ48">
        <v>959.92700000000002</v>
      </c>
      <c r="BR48" t="s">
        <v>14</v>
      </c>
      <c r="BS48" t="s">
        <v>14</v>
      </c>
      <c r="BT48" t="s">
        <v>14</v>
      </c>
      <c r="BU48" t="s">
        <v>14</v>
      </c>
    </row>
    <row r="49" spans="1:73" x14ac:dyDescent="0.3">
      <c r="A49">
        <v>50</v>
      </c>
      <c r="B49" t="s">
        <v>299</v>
      </c>
      <c r="C49" s="2">
        <v>45022.68304398148</v>
      </c>
      <c r="D49" t="s">
        <v>287</v>
      </c>
      <c r="E49" t="s">
        <v>13</v>
      </c>
      <c r="F49">
        <v>0</v>
      </c>
      <c r="G49">
        <v>6.0549999999999997</v>
      </c>
      <c r="H49" s="3">
        <v>3101</v>
      </c>
      <c r="I49">
        <v>1E-3</v>
      </c>
      <c r="J49" t="s">
        <v>14</v>
      </c>
      <c r="K49" t="s">
        <v>14</v>
      </c>
      <c r="L49" t="s">
        <v>14</v>
      </c>
      <c r="M49" t="s">
        <v>14</v>
      </c>
      <c r="O49">
        <v>50</v>
      </c>
      <c r="P49" t="s">
        <v>299</v>
      </c>
      <c r="Q49" s="2">
        <v>45022.68304398148</v>
      </c>
      <c r="R49" t="s">
        <v>287</v>
      </c>
      <c r="S49" t="s">
        <v>13</v>
      </c>
      <c r="T49">
        <v>0</v>
      </c>
      <c r="U49" t="s">
        <v>14</v>
      </c>
      <c r="V49" s="3" t="s">
        <v>14</v>
      </c>
      <c r="W49" t="s">
        <v>14</v>
      </c>
      <c r="X49" t="s">
        <v>14</v>
      </c>
      <c r="Y49" t="s">
        <v>14</v>
      </c>
      <c r="Z49" t="s">
        <v>14</v>
      </c>
      <c r="AA49" t="s">
        <v>14</v>
      </c>
      <c r="AC49">
        <v>50</v>
      </c>
      <c r="AD49" t="s">
        <v>299</v>
      </c>
      <c r="AE49" s="2">
        <v>45022.68304398148</v>
      </c>
      <c r="AF49" t="s">
        <v>287</v>
      </c>
      <c r="AG49" t="s">
        <v>13</v>
      </c>
      <c r="AH49">
        <v>0</v>
      </c>
      <c r="AI49">
        <v>12.183999999999999</v>
      </c>
      <c r="AJ49" s="3">
        <v>1673</v>
      </c>
      <c r="AK49">
        <v>0.27300000000000002</v>
      </c>
      <c r="AL49" t="s">
        <v>14</v>
      </c>
      <c r="AM49" t="s">
        <v>14</v>
      </c>
      <c r="AN49" t="s">
        <v>14</v>
      </c>
      <c r="AO49" t="s">
        <v>14</v>
      </c>
      <c r="AQ49">
        <v>1</v>
      </c>
      <c r="AS49">
        <v>41</v>
      </c>
      <c r="AT49" s="17">
        <f t="shared" si="8"/>
        <v>3.6143343131400005</v>
      </c>
      <c r="AU49" s="18">
        <f t="shared" si="9"/>
        <v>433.76318181900001</v>
      </c>
      <c r="AW49" s="13">
        <f t="shared" si="10"/>
        <v>4.58286415205</v>
      </c>
      <c r="AX49" s="14">
        <f t="shared" si="11"/>
        <v>315.97408941446002</v>
      </c>
      <c r="AZ49" s="6">
        <f t="shared" si="12"/>
        <v>2.1812589053</v>
      </c>
      <c r="BA49" s="7">
        <f t="shared" si="13"/>
        <v>242.03767133192002</v>
      </c>
      <c r="BC49" s="15">
        <f t="shared" si="14"/>
        <v>-0.99882174897699905</v>
      </c>
      <c r="BD49" s="16">
        <f t="shared" si="15"/>
        <v>385.21540848309996</v>
      </c>
      <c r="BF49" s="17">
        <f t="shared" si="16"/>
        <v>3.6143343131400005</v>
      </c>
      <c r="BG49" s="18">
        <f t="shared" si="17"/>
        <v>433.76318181900001</v>
      </c>
      <c r="BI49">
        <v>62</v>
      </c>
      <c r="BJ49" t="s">
        <v>236</v>
      </c>
      <c r="BK49" s="2">
        <v>44978.667905092596</v>
      </c>
      <c r="BL49" t="s">
        <v>234</v>
      </c>
      <c r="BM49" t="s">
        <v>13</v>
      </c>
      <c r="BN49">
        <v>0</v>
      </c>
      <c r="BO49">
        <v>2.7130000000000001</v>
      </c>
      <c r="BP49" s="3">
        <v>5212687</v>
      </c>
      <c r="BQ49">
        <v>960.125</v>
      </c>
      <c r="BR49" t="s">
        <v>14</v>
      </c>
      <c r="BS49" t="s">
        <v>14</v>
      </c>
      <c r="BT49" t="s">
        <v>14</v>
      </c>
      <c r="BU49" t="s">
        <v>14</v>
      </c>
    </row>
    <row r="50" spans="1:73" x14ac:dyDescent="0.3">
      <c r="A50">
        <v>51</v>
      </c>
      <c r="B50" t="s">
        <v>226</v>
      </c>
      <c r="C50" s="2">
        <v>44977.687962962962</v>
      </c>
      <c r="D50" t="s">
        <v>227</v>
      </c>
      <c r="E50" t="s">
        <v>13</v>
      </c>
      <c r="F50">
        <v>0</v>
      </c>
      <c r="G50">
        <v>6.016</v>
      </c>
      <c r="H50" s="3">
        <v>1311259</v>
      </c>
      <c r="I50">
        <v>2.7690000000000001</v>
      </c>
      <c r="J50" t="s">
        <v>14</v>
      </c>
      <c r="K50" t="s">
        <v>14</v>
      </c>
      <c r="L50" t="s">
        <v>14</v>
      </c>
      <c r="M50" t="s">
        <v>14</v>
      </c>
      <c r="O50">
        <v>51</v>
      </c>
      <c r="P50" t="s">
        <v>226</v>
      </c>
      <c r="Q50" s="2">
        <v>44977.687962962962</v>
      </c>
      <c r="R50" t="s">
        <v>227</v>
      </c>
      <c r="S50" t="s">
        <v>13</v>
      </c>
      <c r="T50">
        <v>0</v>
      </c>
      <c r="U50">
        <v>5.9660000000000002</v>
      </c>
      <c r="V50" s="3">
        <v>10513</v>
      </c>
      <c r="W50">
        <v>2.843</v>
      </c>
      <c r="X50" t="s">
        <v>14</v>
      </c>
      <c r="Y50" t="s">
        <v>14</v>
      </c>
      <c r="Z50" t="s">
        <v>14</v>
      </c>
      <c r="AA50" t="s">
        <v>14</v>
      </c>
      <c r="AC50">
        <v>51</v>
      </c>
      <c r="AD50" t="s">
        <v>226</v>
      </c>
      <c r="AE50" s="2">
        <v>44977.687962962962</v>
      </c>
      <c r="AF50" t="s">
        <v>227</v>
      </c>
      <c r="AG50" t="s">
        <v>13</v>
      </c>
      <c r="AH50">
        <v>0</v>
      </c>
      <c r="AI50">
        <v>12.224</v>
      </c>
      <c r="AJ50" s="3">
        <v>10081</v>
      </c>
      <c r="AK50">
        <v>2.3740000000000001</v>
      </c>
      <c r="AL50" t="s">
        <v>14</v>
      </c>
      <c r="AM50" t="s">
        <v>14</v>
      </c>
      <c r="AN50" t="s">
        <v>14</v>
      </c>
      <c r="AO50" t="s">
        <v>14</v>
      </c>
      <c r="AQ50">
        <v>1</v>
      </c>
      <c r="AS50">
        <v>42</v>
      </c>
      <c r="AT50" s="17">
        <f t="shared" si="8"/>
        <v>2545.4957687052865</v>
      </c>
      <c r="AU50" s="18">
        <f t="shared" si="9"/>
        <v>2277.2890861454703</v>
      </c>
      <c r="AW50" s="13">
        <f t="shared" si="10"/>
        <v>2979.4149999981701</v>
      </c>
      <c r="AX50" s="14">
        <f t="shared" si="11"/>
        <v>1921.97675211814</v>
      </c>
      <c r="AZ50" s="6">
        <f t="shared" si="12"/>
        <v>2822.42036098478</v>
      </c>
      <c r="BA50" s="7">
        <f t="shared" si="13"/>
        <v>1977.4491901632798</v>
      </c>
      <c r="BC50" s="15">
        <f t="shared" si="14"/>
        <v>2665.9616169294936</v>
      </c>
      <c r="BD50" s="16">
        <f t="shared" si="15"/>
        <v>2391.6921255279003</v>
      </c>
      <c r="BF50" s="17">
        <f t="shared" si="16"/>
        <v>2545.4957687052865</v>
      </c>
      <c r="BG50" s="18">
        <f t="shared" si="17"/>
        <v>2277.2890861454703</v>
      </c>
      <c r="BI50">
        <v>39</v>
      </c>
      <c r="BJ50" t="s">
        <v>237</v>
      </c>
      <c r="BK50" s="2">
        <v>44986.694305555553</v>
      </c>
      <c r="BL50" t="s">
        <v>238</v>
      </c>
      <c r="BM50" t="s">
        <v>13</v>
      </c>
      <c r="BN50">
        <v>0</v>
      </c>
      <c r="BO50">
        <v>2.7029999999999998</v>
      </c>
      <c r="BP50" s="3">
        <v>5369286</v>
      </c>
      <c r="BQ50">
        <v>960.94799999999998</v>
      </c>
      <c r="BR50" t="s">
        <v>14</v>
      </c>
      <c r="BS50" t="s">
        <v>14</v>
      </c>
      <c r="BT50" t="s">
        <v>14</v>
      </c>
      <c r="BU50" t="s">
        <v>14</v>
      </c>
    </row>
    <row r="51" spans="1:73" x14ac:dyDescent="0.3">
      <c r="A51">
        <v>52</v>
      </c>
      <c r="B51" t="s">
        <v>228</v>
      </c>
      <c r="C51" s="2">
        <v>44977.708622685182</v>
      </c>
      <c r="D51" t="s">
        <v>227</v>
      </c>
      <c r="E51" t="s">
        <v>13</v>
      </c>
      <c r="F51">
        <v>0</v>
      </c>
      <c r="G51">
        <v>6.0259999999999998</v>
      </c>
      <c r="H51" s="3">
        <v>1245288</v>
      </c>
      <c r="I51">
        <v>2.629</v>
      </c>
      <c r="J51" t="s">
        <v>14</v>
      </c>
      <c r="K51" t="s">
        <v>14</v>
      </c>
      <c r="L51" t="s">
        <v>14</v>
      </c>
      <c r="M51" t="s">
        <v>14</v>
      </c>
      <c r="O51">
        <v>52</v>
      </c>
      <c r="P51" t="s">
        <v>228</v>
      </c>
      <c r="Q51" s="2">
        <v>44977.708622685182</v>
      </c>
      <c r="R51" t="s">
        <v>227</v>
      </c>
      <c r="S51" t="s">
        <v>13</v>
      </c>
      <c r="T51">
        <v>0</v>
      </c>
      <c r="U51">
        <v>5.9809999999999999</v>
      </c>
      <c r="V51" s="3">
        <v>10400</v>
      </c>
      <c r="W51">
        <v>2.8140000000000001</v>
      </c>
      <c r="X51" t="s">
        <v>14</v>
      </c>
      <c r="Y51" t="s">
        <v>14</v>
      </c>
      <c r="Z51" t="s">
        <v>14</v>
      </c>
      <c r="AA51" t="s">
        <v>14</v>
      </c>
      <c r="AC51">
        <v>52</v>
      </c>
      <c r="AD51" t="s">
        <v>228</v>
      </c>
      <c r="AE51" s="2">
        <v>44977.708622685182</v>
      </c>
      <c r="AF51" t="s">
        <v>227</v>
      </c>
      <c r="AG51" t="s">
        <v>13</v>
      </c>
      <c r="AH51">
        <v>0</v>
      </c>
      <c r="AI51">
        <v>12.252000000000001</v>
      </c>
      <c r="AJ51" s="3">
        <v>6607</v>
      </c>
      <c r="AK51">
        <v>1.2130000000000001</v>
      </c>
      <c r="AL51" t="s">
        <v>14</v>
      </c>
      <c r="AM51" t="s">
        <v>14</v>
      </c>
      <c r="AN51" t="s">
        <v>14</v>
      </c>
      <c r="AO51" t="s">
        <v>14</v>
      </c>
      <c r="AQ51">
        <v>1</v>
      </c>
      <c r="AS51">
        <v>43</v>
      </c>
      <c r="AT51" s="17">
        <f t="shared" si="8"/>
        <v>2429.2938469564115</v>
      </c>
      <c r="AU51" s="18">
        <f t="shared" si="9"/>
        <v>1416.0737245272301</v>
      </c>
      <c r="AW51" s="13">
        <f t="shared" si="10"/>
        <v>2950.4892288000001</v>
      </c>
      <c r="AX51" s="14">
        <f t="shared" si="11"/>
        <v>1258.6906111792603</v>
      </c>
      <c r="AZ51" s="6">
        <f t="shared" si="12"/>
        <v>2794.5438592</v>
      </c>
      <c r="BA51" s="7">
        <f t="shared" si="13"/>
        <v>1260.8528895015199</v>
      </c>
      <c r="BC51" s="15">
        <f t="shared" si="14"/>
        <v>2541.1149150252418</v>
      </c>
      <c r="BD51" s="16">
        <f t="shared" si="15"/>
        <v>1570.4781180110999</v>
      </c>
      <c r="BF51" s="17">
        <f t="shared" si="16"/>
        <v>2429.2938469564115</v>
      </c>
      <c r="BG51" s="18">
        <f t="shared" si="17"/>
        <v>1416.0737245272301</v>
      </c>
      <c r="BI51">
        <v>40</v>
      </c>
      <c r="BJ51" t="s">
        <v>239</v>
      </c>
      <c r="BK51" s="2">
        <v>44986.714953703704</v>
      </c>
      <c r="BL51" t="s">
        <v>238</v>
      </c>
      <c r="BM51" t="s">
        <v>13</v>
      </c>
      <c r="BN51">
        <v>0</v>
      </c>
      <c r="BO51">
        <v>2.7109999999999999</v>
      </c>
      <c r="BP51" s="3">
        <v>5322708</v>
      </c>
      <c r="BQ51">
        <v>960.70899999999995</v>
      </c>
      <c r="BR51" t="s">
        <v>14</v>
      </c>
      <c r="BS51" t="s">
        <v>14</v>
      </c>
      <c r="BT51" t="s">
        <v>14</v>
      </c>
      <c r="BU51" t="s">
        <v>14</v>
      </c>
    </row>
    <row r="52" spans="1:73" x14ac:dyDescent="0.3">
      <c r="A52">
        <v>53</v>
      </c>
      <c r="B52" t="s">
        <v>229</v>
      </c>
      <c r="C52" s="2">
        <v>44977.72928240741</v>
      </c>
      <c r="D52" t="s">
        <v>227</v>
      </c>
      <c r="E52" t="s">
        <v>13</v>
      </c>
      <c r="F52">
        <v>0</v>
      </c>
      <c r="G52">
        <v>6.0270000000000001</v>
      </c>
      <c r="H52" s="3">
        <v>1253241</v>
      </c>
      <c r="I52">
        <v>2.6459999999999999</v>
      </c>
      <c r="J52" t="s">
        <v>14</v>
      </c>
      <c r="K52" t="s">
        <v>14</v>
      </c>
      <c r="L52" t="s">
        <v>14</v>
      </c>
      <c r="M52" t="s">
        <v>14</v>
      </c>
      <c r="O52">
        <v>53</v>
      </c>
      <c r="P52" t="s">
        <v>229</v>
      </c>
      <c r="Q52" s="2">
        <v>44977.72928240741</v>
      </c>
      <c r="R52" t="s">
        <v>227</v>
      </c>
      <c r="S52" t="s">
        <v>13</v>
      </c>
      <c r="T52">
        <v>0</v>
      </c>
      <c r="U52">
        <v>5.9770000000000003</v>
      </c>
      <c r="V52" s="3">
        <v>10166</v>
      </c>
      <c r="W52">
        <v>2.754</v>
      </c>
      <c r="X52" t="s">
        <v>14</v>
      </c>
      <c r="Y52" t="s">
        <v>14</v>
      </c>
      <c r="Z52" t="s">
        <v>14</v>
      </c>
      <c r="AA52" t="s">
        <v>14</v>
      </c>
      <c r="AC52">
        <v>53</v>
      </c>
      <c r="AD52" t="s">
        <v>229</v>
      </c>
      <c r="AE52" s="2">
        <v>44977.72928240741</v>
      </c>
      <c r="AF52" t="s">
        <v>227</v>
      </c>
      <c r="AG52" t="s">
        <v>13</v>
      </c>
      <c r="AH52">
        <v>0</v>
      </c>
      <c r="AI52">
        <v>12.238</v>
      </c>
      <c r="AJ52" s="3">
        <v>9439</v>
      </c>
      <c r="AK52">
        <v>2.16</v>
      </c>
      <c r="AL52" t="s">
        <v>14</v>
      </c>
      <c r="AM52" t="s">
        <v>14</v>
      </c>
      <c r="AN52" t="s">
        <v>14</v>
      </c>
      <c r="AO52" t="s">
        <v>14</v>
      </c>
      <c r="AQ52">
        <v>1</v>
      </c>
      <c r="AS52">
        <v>44</v>
      </c>
      <c r="AT52" s="17">
        <f t="shared" si="8"/>
        <v>2443.2975673321562</v>
      </c>
      <c r="AU52" s="18">
        <f t="shared" si="9"/>
        <v>2118.2548039886701</v>
      </c>
      <c r="AW52" s="13">
        <f t="shared" si="10"/>
        <v>2890.58821455108</v>
      </c>
      <c r="AX52" s="14">
        <f t="shared" si="11"/>
        <v>1799.4301198365401</v>
      </c>
      <c r="AZ52" s="6">
        <f t="shared" si="12"/>
        <v>2736.8157243647202</v>
      </c>
      <c r="BA52" s="7">
        <f t="shared" si="13"/>
        <v>1845.0676027200798</v>
      </c>
      <c r="BC52" s="15">
        <f t="shared" si="14"/>
        <v>2556.1741381240936</v>
      </c>
      <c r="BD52" s="16">
        <f t="shared" si="15"/>
        <v>2240.7598977519001</v>
      </c>
      <c r="BF52" s="17">
        <f t="shared" si="16"/>
        <v>2443.2975673321562</v>
      </c>
      <c r="BG52" s="18">
        <f t="shared" si="17"/>
        <v>2118.2548039886701</v>
      </c>
      <c r="BI52">
        <v>41</v>
      </c>
      <c r="BJ52" t="s">
        <v>240</v>
      </c>
      <c r="BK52" s="2">
        <v>44986.735590277778</v>
      </c>
      <c r="BL52" t="s">
        <v>241</v>
      </c>
      <c r="BM52" t="s">
        <v>13</v>
      </c>
      <c r="BN52">
        <v>0</v>
      </c>
      <c r="BO52">
        <v>2.71</v>
      </c>
      <c r="BP52" s="3">
        <v>5352076</v>
      </c>
      <c r="BQ52">
        <v>960.86</v>
      </c>
      <c r="BR52" t="s">
        <v>14</v>
      </c>
      <c r="BS52" t="s">
        <v>14</v>
      </c>
      <c r="BT52" t="s">
        <v>14</v>
      </c>
      <c r="BU52" t="s">
        <v>14</v>
      </c>
    </row>
    <row r="53" spans="1:73" x14ac:dyDescent="0.3">
      <c r="A53">
        <v>54</v>
      </c>
      <c r="B53" t="s">
        <v>230</v>
      </c>
      <c r="C53" s="2">
        <v>44977.749942129631</v>
      </c>
      <c r="D53" t="s">
        <v>227</v>
      </c>
      <c r="E53" t="s">
        <v>13</v>
      </c>
      <c r="F53">
        <v>0</v>
      </c>
      <c r="G53">
        <v>6.024</v>
      </c>
      <c r="H53" s="3">
        <v>1277568</v>
      </c>
      <c r="I53">
        <v>2.698</v>
      </c>
      <c r="J53" t="s">
        <v>14</v>
      </c>
      <c r="K53" t="s">
        <v>14</v>
      </c>
      <c r="L53" t="s">
        <v>14</v>
      </c>
      <c r="M53" t="s">
        <v>14</v>
      </c>
      <c r="O53">
        <v>54</v>
      </c>
      <c r="P53" t="s">
        <v>230</v>
      </c>
      <c r="Q53" s="2">
        <v>44977.749942129631</v>
      </c>
      <c r="R53" t="s">
        <v>227</v>
      </c>
      <c r="S53" t="s">
        <v>13</v>
      </c>
      <c r="T53">
        <v>0</v>
      </c>
      <c r="U53">
        <v>5.976</v>
      </c>
      <c r="V53" s="3">
        <v>10200</v>
      </c>
      <c r="W53">
        <v>2.7629999999999999</v>
      </c>
      <c r="X53" t="s">
        <v>14</v>
      </c>
      <c r="Y53" t="s">
        <v>14</v>
      </c>
      <c r="Z53" t="s">
        <v>14</v>
      </c>
      <c r="AA53" t="s">
        <v>14</v>
      </c>
      <c r="AC53">
        <v>54</v>
      </c>
      <c r="AD53" t="s">
        <v>230</v>
      </c>
      <c r="AE53" s="2">
        <v>44977.749942129631</v>
      </c>
      <c r="AF53" t="s">
        <v>227</v>
      </c>
      <c r="AG53" t="s">
        <v>13</v>
      </c>
      <c r="AH53">
        <v>0</v>
      </c>
      <c r="AI53">
        <v>12.234999999999999</v>
      </c>
      <c r="AJ53" s="3">
        <v>9623</v>
      </c>
      <c r="AK53">
        <v>2.2210000000000001</v>
      </c>
      <c r="AL53" t="s">
        <v>14</v>
      </c>
      <c r="AM53" t="s">
        <v>14</v>
      </c>
      <c r="AN53" t="s">
        <v>14</v>
      </c>
      <c r="AO53" t="s">
        <v>14</v>
      </c>
      <c r="AQ53">
        <v>1</v>
      </c>
      <c r="AS53">
        <v>45</v>
      </c>
      <c r="AT53" s="17">
        <f t="shared" si="8"/>
        <v>2486.1408993444657</v>
      </c>
      <c r="AU53" s="18">
        <f t="shared" si="9"/>
        <v>2163.8402620608304</v>
      </c>
      <c r="AW53" s="13">
        <f t="shared" si="10"/>
        <v>2899.2919172000002</v>
      </c>
      <c r="AX53" s="14">
        <f t="shared" si="11"/>
        <v>1834.5538893824601</v>
      </c>
      <c r="AZ53" s="6">
        <f t="shared" si="12"/>
        <v>2745.2037048000002</v>
      </c>
      <c r="BA53" s="7">
        <f t="shared" si="13"/>
        <v>1883.0108936679201</v>
      </c>
      <c r="BC53" s="15">
        <f t="shared" si="14"/>
        <v>2602.2233720999939</v>
      </c>
      <c r="BD53" s="16">
        <f t="shared" si="15"/>
        <v>2284.0561689631004</v>
      </c>
      <c r="BF53" s="17">
        <f t="shared" si="16"/>
        <v>2486.1408993444657</v>
      </c>
      <c r="BG53" s="18">
        <f t="shared" si="17"/>
        <v>2163.8402620608304</v>
      </c>
      <c r="BI53">
        <v>42</v>
      </c>
      <c r="BJ53" t="s">
        <v>243</v>
      </c>
      <c r="BK53" s="2">
        <v>44986.756226851852</v>
      </c>
      <c r="BL53" t="s">
        <v>241</v>
      </c>
      <c r="BM53" t="s">
        <v>13</v>
      </c>
      <c r="BN53">
        <v>0</v>
      </c>
      <c r="BO53">
        <v>2.7189999999999999</v>
      </c>
      <c r="BP53" s="3">
        <v>5302822</v>
      </c>
      <c r="BQ53">
        <v>960.60599999999999</v>
      </c>
      <c r="BR53" t="s">
        <v>14</v>
      </c>
      <c r="BS53" t="s">
        <v>14</v>
      </c>
      <c r="BT53" t="s">
        <v>14</v>
      </c>
      <c r="BU53" t="s">
        <v>14</v>
      </c>
    </row>
    <row r="54" spans="1:73" x14ac:dyDescent="0.3">
      <c r="A54">
        <v>55</v>
      </c>
      <c r="B54" t="s">
        <v>231</v>
      </c>
      <c r="C54" s="2">
        <v>44977.770613425928</v>
      </c>
      <c r="D54" t="s">
        <v>227</v>
      </c>
      <c r="E54" t="s">
        <v>13</v>
      </c>
      <c r="F54">
        <v>0</v>
      </c>
      <c r="G54">
        <v>6.0190000000000001</v>
      </c>
      <c r="H54" s="3">
        <v>1236419</v>
      </c>
      <c r="I54">
        <v>2.61</v>
      </c>
      <c r="J54" t="s">
        <v>14</v>
      </c>
      <c r="K54" t="s">
        <v>14</v>
      </c>
      <c r="L54" t="s">
        <v>14</v>
      </c>
      <c r="M54" t="s">
        <v>14</v>
      </c>
      <c r="O54">
        <v>55</v>
      </c>
      <c r="P54" t="s">
        <v>231</v>
      </c>
      <c r="Q54" s="2">
        <v>44977.770613425928</v>
      </c>
      <c r="R54" t="s">
        <v>227</v>
      </c>
      <c r="S54" t="s">
        <v>13</v>
      </c>
      <c r="T54">
        <v>0</v>
      </c>
      <c r="U54">
        <v>5.97</v>
      </c>
      <c r="V54" s="3">
        <v>9772</v>
      </c>
      <c r="W54">
        <v>2.6549999999999998</v>
      </c>
      <c r="X54" t="s">
        <v>14</v>
      </c>
      <c r="Y54" t="s">
        <v>14</v>
      </c>
      <c r="Z54" t="s">
        <v>14</v>
      </c>
      <c r="AA54" t="s">
        <v>14</v>
      </c>
      <c r="AC54">
        <v>55</v>
      </c>
      <c r="AD54" t="s">
        <v>231</v>
      </c>
      <c r="AE54" s="2">
        <v>44977.770613425928</v>
      </c>
      <c r="AF54" t="s">
        <v>227</v>
      </c>
      <c r="AG54" t="s">
        <v>13</v>
      </c>
      <c r="AH54">
        <v>0</v>
      </c>
      <c r="AI54">
        <v>12.224</v>
      </c>
      <c r="AJ54" s="3">
        <v>9513</v>
      </c>
      <c r="AK54">
        <v>2.1850000000000001</v>
      </c>
      <c r="AL54" t="s">
        <v>14</v>
      </c>
      <c r="AM54" t="s">
        <v>14</v>
      </c>
      <c r="AN54" t="s">
        <v>14</v>
      </c>
      <c r="AO54" t="s">
        <v>14</v>
      </c>
      <c r="AQ54">
        <v>1</v>
      </c>
      <c r="AS54">
        <v>46</v>
      </c>
      <c r="AT54" s="17">
        <f t="shared" si="8"/>
        <v>2413.6787659769848</v>
      </c>
      <c r="AU54" s="18">
        <f t="shared" si="9"/>
        <v>2136.5886210816302</v>
      </c>
      <c r="AW54" s="13">
        <f t="shared" si="10"/>
        <v>2789.7242758811203</v>
      </c>
      <c r="AX54" s="14">
        <f t="shared" si="11"/>
        <v>1813.5561160320601</v>
      </c>
      <c r="AZ54" s="6">
        <f t="shared" si="12"/>
        <v>2639.6105653500804</v>
      </c>
      <c r="BA54" s="7">
        <f t="shared" si="13"/>
        <v>1860.32761224712</v>
      </c>
      <c r="BC54" s="15">
        <f t="shared" si="14"/>
        <v>2524.3184458497653</v>
      </c>
      <c r="BD54" s="16">
        <f t="shared" si="15"/>
        <v>2258.1762412191001</v>
      </c>
      <c r="BF54" s="17">
        <f t="shared" si="16"/>
        <v>2413.6787659769848</v>
      </c>
      <c r="BG54" s="18">
        <f t="shared" si="17"/>
        <v>2136.5886210816302</v>
      </c>
      <c r="BI54">
        <v>43</v>
      </c>
      <c r="BJ54" t="s">
        <v>244</v>
      </c>
      <c r="BK54" s="2">
        <v>44986.776875000003</v>
      </c>
      <c r="BL54" t="s">
        <v>245</v>
      </c>
      <c r="BM54" t="s">
        <v>13</v>
      </c>
      <c r="BN54">
        <v>0</v>
      </c>
      <c r="BO54">
        <v>2.7080000000000002</v>
      </c>
      <c r="BP54" s="3">
        <v>5594748</v>
      </c>
      <c r="BQ54">
        <v>962.03899999999999</v>
      </c>
      <c r="BR54" t="s">
        <v>14</v>
      </c>
      <c r="BS54" t="s">
        <v>14</v>
      </c>
      <c r="BT54" t="s">
        <v>14</v>
      </c>
      <c r="BU54" t="s">
        <v>14</v>
      </c>
    </row>
    <row r="55" spans="1:73" x14ac:dyDescent="0.3">
      <c r="A55">
        <v>56</v>
      </c>
      <c r="B55" t="s">
        <v>232</v>
      </c>
      <c r="C55" s="2">
        <v>44977.791296296295</v>
      </c>
      <c r="D55" t="s">
        <v>227</v>
      </c>
      <c r="E55" t="s">
        <v>13</v>
      </c>
      <c r="F55">
        <v>0</v>
      </c>
      <c r="G55">
        <v>6.0179999999999998</v>
      </c>
      <c r="H55" s="3">
        <v>1236164</v>
      </c>
      <c r="I55">
        <v>2.61</v>
      </c>
      <c r="J55" t="s">
        <v>14</v>
      </c>
      <c r="K55" t="s">
        <v>14</v>
      </c>
      <c r="L55" t="s">
        <v>14</v>
      </c>
      <c r="M55" t="s">
        <v>14</v>
      </c>
      <c r="O55">
        <v>56</v>
      </c>
      <c r="P55" t="s">
        <v>232</v>
      </c>
      <c r="Q55" s="2">
        <v>44977.791296296295</v>
      </c>
      <c r="R55" t="s">
        <v>227</v>
      </c>
      <c r="S55" t="s">
        <v>13</v>
      </c>
      <c r="T55">
        <v>0</v>
      </c>
      <c r="U55">
        <v>5.97</v>
      </c>
      <c r="V55" s="3">
        <v>10459</v>
      </c>
      <c r="W55">
        <v>2.8290000000000002</v>
      </c>
      <c r="X55" t="s">
        <v>14</v>
      </c>
      <c r="Y55" t="s">
        <v>14</v>
      </c>
      <c r="Z55" t="s">
        <v>14</v>
      </c>
      <c r="AA55" t="s">
        <v>14</v>
      </c>
      <c r="AC55">
        <v>56</v>
      </c>
      <c r="AD55" t="s">
        <v>232</v>
      </c>
      <c r="AE55" s="2">
        <v>44977.791296296295</v>
      </c>
      <c r="AF55" t="s">
        <v>227</v>
      </c>
      <c r="AG55" t="s">
        <v>13</v>
      </c>
      <c r="AH55">
        <v>0</v>
      </c>
      <c r="AI55">
        <v>12.228999999999999</v>
      </c>
      <c r="AJ55" s="3">
        <v>9787</v>
      </c>
      <c r="AK55">
        <v>2.2759999999999998</v>
      </c>
      <c r="AL55" t="s">
        <v>14</v>
      </c>
      <c r="AM55" t="s">
        <v>14</v>
      </c>
      <c r="AN55" t="s">
        <v>14</v>
      </c>
      <c r="AO55" t="s">
        <v>14</v>
      </c>
      <c r="AQ55">
        <v>1</v>
      </c>
      <c r="AS55">
        <v>47</v>
      </c>
      <c r="AT55" s="17">
        <f t="shared" si="8"/>
        <v>2413.2298278224757</v>
      </c>
      <c r="AU55" s="18">
        <f t="shared" si="9"/>
        <v>2204.4670276956303</v>
      </c>
      <c r="AW55" s="13">
        <f t="shared" si="10"/>
        <v>2965.5921290323299</v>
      </c>
      <c r="AX55" s="14">
        <f t="shared" si="11"/>
        <v>1865.85892990006</v>
      </c>
      <c r="AZ55" s="6">
        <f t="shared" si="12"/>
        <v>2809.09890860222</v>
      </c>
      <c r="BA55" s="7">
        <f t="shared" si="13"/>
        <v>1916.8284573831199</v>
      </c>
      <c r="BC55" s="15">
        <f t="shared" si="14"/>
        <v>2523.835473310934</v>
      </c>
      <c r="BD55" s="16">
        <f t="shared" si="15"/>
        <v>2322.6202931991002</v>
      </c>
      <c r="BF55" s="17">
        <f t="shared" si="16"/>
        <v>2413.2298278224757</v>
      </c>
      <c r="BG55" s="18">
        <f t="shared" si="17"/>
        <v>2204.4670276956303</v>
      </c>
      <c r="BI55">
        <v>44</v>
      </c>
      <c r="BJ55" t="s">
        <v>246</v>
      </c>
      <c r="BK55" s="2">
        <v>44986.797534722224</v>
      </c>
      <c r="BL55" t="s">
        <v>245</v>
      </c>
      <c r="BM55" t="s">
        <v>13</v>
      </c>
      <c r="BN55">
        <v>0</v>
      </c>
      <c r="BO55">
        <v>2.7120000000000002</v>
      </c>
      <c r="BP55" s="3">
        <v>5335996</v>
      </c>
      <c r="BQ55">
        <v>960.77800000000002</v>
      </c>
      <c r="BR55" t="s">
        <v>14</v>
      </c>
      <c r="BS55" t="s">
        <v>14</v>
      </c>
      <c r="BT55" t="s">
        <v>14</v>
      </c>
      <c r="BU55" t="s">
        <v>14</v>
      </c>
    </row>
    <row r="56" spans="1:73" x14ac:dyDescent="0.3">
      <c r="A56">
        <v>41</v>
      </c>
      <c r="B56" t="s">
        <v>240</v>
      </c>
      <c r="C56" s="2">
        <v>44986.735590277778</v>
      </c>
      <c r="D56" t="s">
        <v>241</v>
      </c>
      <c r="E56" t="s">
        <v>13</v>
      </c>
      <c r="F56">
        <v>0</v>
      </c>
      <c r="G56">
        <v>6.016</v>
      </c>
      <c r="H56" s="3">
        <v>1271205</v>
      </c>
      <c r="I56">
        <v>2.6840000000000002</v>
      </c>
      <c r="J56" t="s">
        <v>14</v>
      </c>
      <c r="K56" t="s">
        <v>14</v>
      </c>
      <c r="L56" t="s">
        <v>14</v>
      </c>
      <c r="M56" t="s">
        <v>14</v>
      </c>
      <c r="O56">
        <v>41</v>
      </c>
      <c r="P56" t="s">
        <v>240</v>
      </c>
      <c r="Q56" s="2">
        <v>44986.735590277778</v>
      </c>
      <c r="R56" t="s">
        <v>241</v>
      </c>
      <c r="S56" t="s">
        <v>13</v>
      </c>
      <c r="T56">
        <v>0</v>
      </c>
      <c r="U56">
        <v>5.9720000000000004</v>
      </c>
      <c r="V56" s="3">
        <v>10368</v>
      </c>
      <c r="W56">
        <v>2.806</v>
      </c>
      <c r="X56" t="s">
        <v>14</v>
      </c>
      <c r="Y56" t="s">
        <v>14</v>
      </c>
      <c r="Z56" t="s">
        <v>14</v>
      </c>
      <c r="AA56" t="s">
        <v>14</v>
      </c>
      <c r="AC56">
        <v>41</v>
      </c>
      <c r="AD56" t="s">
        <v>240</v>
      </c>
      <c r="AE56" s="2">
        <v>44986.735590277778</v>
      </c>
      <c r="AF56" t="s">
        <v>242</v>
      </c>
      <c r="AG56" t="s">
        <v>13</v>
      </c>
      <c r="AH56">
        <v>0</v>
      </c>
      <c r="AI56">
        <v>12.217000000000001</v>
      </c>
      <c r="AJ56" s="3">
        <v>10512</v>
      </c>
      <c r="AK56">
        <v>2.5169999999999999</v>
      </c>
      <c r="AL56" t="s">
        <v>14</v>
      </c>
      <c r="AM56" t="s">
        <v>14</v>
      </c>
      <c r="AN56" t="s">
        <v>14</v>
      </c>
      <c r="AO56" t="s">
        <v>14</v>
      </c>
      <c r="AQ56">
        <v>1</v>
      </c>
      <c r="AS56">
        <v>48</v>
      </c>
      <c r="AT56" s="17">
        <f t="shared" si="8"/>
        <v>2474.9335640304184</v>
      </c>
      <c r="AU56" s="18">
        <f t="shared" si="9"/>
        <v>2384.0246940748798</v>
      </c>
      <c r="AW56" s="13">
        <f t="shared" si="10"/>
        <v>2942.29776684032</v>
      </c>
      <c r="AX56" s="14">
        <f t="shared" si="11"/>
        <v>2004.2396351385603</v>
      </c>
      <c r="AZ56" s="6">
        <f t="shared" si="12"/>
        <v>2786.6495386828801</v>
      </c>
      <c r="BA56" s="7">
        <f t="shared" si="13"/>
        <v>2066.31038528512</v>
      </c>
      <c r="BC56" s="15">
        <f t="shared" si="14"/>
        <v>2590.1808039723351</v>
      </c>
      <c r="BD56" s="16">
        <f t="shared" si="15"/>
        <v>2492.8079721216</v>
      </c>
      <c r="BF56" s="17">
        <f t="shared" si="16"/>
        <v>2474.9335640304184</v>
      </c>
      <c r="BG56" s="18">
        <f t="shared" si="17"/>
        <v>2384.0246940748798</v>
      </c>
      <c r="BI56">
        <v>45</v>
      </c>
      <c r="BJ56" t="s">
        <v>247</v>
      </c>
      <c r="BK56" s="2">
        <v>44986.818171296298</v>
      </c>
      <c r="BL56" t="s">
        <v>248</v>
      </c>
      <c r="BM56" t="s">
        <v>13</v>
      </c>
      <c r="BN56">
        <v>0</v>
      </c>
      <c r="BO56">
        <v>2.835</v>
      </c>
      <c r="BP56" s="3">
        <v>1458170</v>
      </c>
      <c r="BQ56">
        <v>0</v>
      </c>
      <c r="BR56" t="s">
        <v>14</v>
      </c>
      <c r="BS56" t="s">
        <v>14</v>
      </c>
      <c r="BT56" t="s">
        <v>14</v>
      </c>
      <c r="BU56" t="s">
        <v>14</v>
      </c>
    </row>
    <row r="57" spans="1:73" x14ac:dyDescent="0.3">
      <c r="A57">
        <v>42</v>
      </c>
      <c r="B57" t="s">
        <v>243</v>
      </c>
      <c r="C57" s="2">
        <v>44986.756226851852</v>
      </c>
      <c r="D57" t="s">
        <v>241</v>
      </c>
      <c r="E57" t="s">
        <v>13</v>
      </c>
      <c r="F57">
        <v>0</v>
      </c>
      <c r="G57">
        <v>6.0229999999999997</v>
      </c>
      <c r="H57" s="3">
        <v>1184225</v>
      </c>
      <c r="I57">
        <v>2.4990000000000001</v>
      </c>
      <c r="J57" t="s">
        <v>14</v>
      </c>
      <c r="K57" t="s">
        <v>14</v>
      </c>
      <c r="L57" t="s">
        <v>14</v>
      </c>
      <c r="M57" t="s">
        <v>14</v>
      </c>
      <c r="O57">
        <v>42</v>
      </c>
      <c r="P57" t="s">
        <v>243</v>
      </c>
      <c r="Q57" s="2">
        <v>44986.756226851852</v>
      </c>
      <c r="R57" t="s">
        <v>241</v>
      </c>
      <c r="S57" t="s">
        <v>13</v>
      </c>
      <c r="T57">
        <v>0</v>
      </c>
      <c r="U57">
        <v>5.98</v>
      </c>
      <c r="V57" s="3">
        <v>9726</v>
      </c>
      <c r="W57">
        <v>2.6429999999999998</v>
      </c>
      <c r="X57" t="s">
        <v>14</v>
      </c>
      <c r="Y57" t="s">
        <v>14</v>
      </c>
      <c r="Z57" t="s">
        <v>14</v>
      </c>
      <c r="AA57" t="s">
        <v>14</v>
      </c>
      <c r="AC57">
        <v>42</v>
      </c>
      <c r="AD57" t="s">
        <v>243</v>
      </c>
      <c r="AE57" s="2">
        <v>44986.756226851852</v>
      </c>
      <c r="AF57" t="s">
        <v>242</v>
      </c>
      <c r="AG57" t="s">
        <v>13</v>
      </c>
      <c r="AH57">
        <v>0</v>
      </c>
      <c r="AI57">
        <v>12.231</v>
      </c>
      <c r="AJ57" s="3">
        <v>7733</v>
      </c>
      <c r="AK57">
        <v>1.59</v>
      </c>
      <c r="AL57" t="s">
        <v>14</v>
      </c>
      <c r="AM57" t="s">
        <v>14</v>
      </c>
      <c r="AN57" t="s">
        <v>14</v>
      </c>
      <c r="AO57" t="s">
        <v>14</v>
      </c>
      <c r="AQ57">
        <v>1</v>
      </c>
      <c r="AS57">
        <v>49</v>
      </c>
      <c r="AT57" s="17">
        <f t="shared" si="8"/>
        <v>2321.8170518269562</v>
      </c>
      <c r="AU57" s="18">
        <f t="shared" si="9"/>
        <v>1695.3863927340301</v>
      </c>
      <c r="AW57" s="13">
        <f t="shared" si="10"/>
        <v>2777.94787682468</v>
      </c>
      <c r="AX57" s="14">
        <f t="shared" si="11"/>
        <v>1473.7192635608601</v>
      </c>
      <c r="AZ57" s="6">
        <f t="shared" si="12"/>
        <v>2628.2613474271197</v>
      </c>
      <c r="BA57" s="7">
        <f t="shared" si="13"/>
        <v>1493.1850221447201</v>
      </c>
      <c r="BC57" s="15">
        <f t="shared" si="14"/>
        <v>2425.412067378375</v>
      </c>
      <c r="BD57" s="16">
        <f t="shared" si="15"/>
        <v>1837.8575442870999</v>
      </c>
      <c r="BF57" s="17">
        <f t="shared" si="16"/>
        <v>2321.8170518269562</v>
      </c>
      <c r="BG57" s="18">
        <f t="shared" si="17"/>
        <v>1695.3863927340301</v>
      </c>
      <c r="BI57">
        <v>46</v>
      </c>
      <c r="BJ57" t="s">
        <v>249</v>
      </c>
      <c r="BK57" s="2">
        <v>44986.838807870372</v>
      </c>
      <c r="BL57" t="s">
        <v>248</v>
      </c>
      <c r="BM57" t="s">
        <v>13</v>
      </c>
      <c r="BN57">
        <v>0</v>
      </c>
      <c r="BO57">
        <v>2.8149999999999999</v>
      </c>
      <c r="BP57" s="3">
        <v>1965891</v>
      </c>
      <c r="BQ57">
        <v>0</v>
      </c>
      <c r="BR57" t="s">
        <v>14</v>
      </c>
      <c r="BS57" t="s">
        <v>14</v>
      </c>
      <c r="BT57" t="s">
        <v>14</v>
      </c>
      <c r="BU57" t="s">
        <v>14</v>
      </c>
    </row>
    <row r="58" spans="1:73" x14ac:dyDescent="0.3">
      <c r="A58">
        <v>41</v>
      </c>
      <c r="B58" t="s">
        <v>300</v>
      </c>
      <c r="C58" s="2">
        <v>44991.656446759262</v>
      </c>
      <c r="D58" t="s">
        <v>241</v>
      </c>
      <c r="E58" t="s">
        <v>13</v>
      </c>
      <c r="F58">
        <v>0</v>
      </c>
      <c r="G58">
        <v>6.03</v>
      </c>
      <c r="H58" s="3">
        <v>1253975</v>
      </c>
      <c r="I58">
        <v>2.6469999999999998</v>
      </c>
      <c r="J58" t="s">
        <v>14</v>
      </c>
      <c r="K58" t="s">
        <v>14</v>
      </c>
      <c r="L58" t="s">
        <v>14</v>
      </c>
      <c r="M58" t="s">
        <v>14</v>
      </c>
      <c r="O58">
        <v>41</v>
      </c>
      <c r="P58" t="s">
        <v>300</v>
      </c>
      <c r="Q58" s="2">
        <v>44991.656446759262</v>
      </c>
      <c r="R58" t="s">
        <v>241</v>
      </c>
      <c r="S58" t="s">
        <v>13</v>
      </c>
      <c r="T58">
        <v>0</v>
      </c>
      <c r="U58">
        <v>5.9820000000000002</v>
      </c>
      <c r="V58" s="3">
        <v>11172</v>
      </c>
      <c r="W58">
        <v>3.01</v>
      </c>
      <c r="X58" t="s">
        <v>14</v>
      </c>
      <c r="Y58" t="s">
        <v>14</v>
      </c>
      <c r="Z58" t="s">
        <v>14</v>
      </c>
      <c r="AA58" t="s">
        <v>14</v>
      </c>
      <c r="AC58">
        <v>41</v>
      </c>
      <c r="AD58" t="s">
        <v>300</v>
      </c>
      <c r="AE58" s="2">
        <v>44991.656446759262</v>
      </c>
      <c r="AF58" t="s">
        <v>241</v>
      </c>
      <c r="AG58" t="s">
        <v>13</v>
      </c>
      <c r="AH58">
        <v>0</v>
      </c>
      <c r="AI58">
        <v>12.243</v>
      </c>
      <c r="AJ58" s="3">
        <v>9264</v>
      </c>
      <c r="AK58">
        <v>2.1019999999999999</v>
      </c>
      <c r="AL58" t="s">
        <v>14</v>
      </c>
      <c r="AM58" t="s">
        <v>14</v>
      </c>
      <c r="AN58" t="s">
        <v>14</v>
      </c>
      <c r="AO58" t="s">
        <v>14</v>
      </c>
      <c r="AQ58">
        <v>1</v>
      </c>
      <c r="AS58">
        <v>50</v>
      </c>
      <c r="AT58" s="17">
        <f t="shared" si="8"/>
        <v>2444.5900675954558</v>
      </c>
      <c r="AU58" s="18">
        <f t="shared" si="9"/>
        <v>2074.89493992192</v>
      </c>
      <c r="AW58" s="13">
        <f t="shared" si="10"/>
        <v>3148.09579136912</v>
      </c>
      <c r="AX58" s="14">
        <f t="shared" si="11"/>
        <v>1766.0233392230402</v>
      </c>
      <c r="AZ58" s="6">
        <f t="shared" si="12"/>
        <v>2984.9823127420805</v>
      </c>
      <c r="BA58" s="7">
        <f t="shared" si="13"/>
        <v>1808.9786303180799</v>
      </c>
      <c r="BC58" s="15">
        <f t="shared" si="14"/>
        <v>2557.5638686083753</v>
      </c>
      <c r="BD58" s="16">
        <f t="shared" si="15"/>
        <v>2199.5527244544005</v>
      </c>
      <c r="BF58" s="17">
        <f t="shared" si="16"/>
        <v>2444.5900675954558</v>
      </c>
      <c r="BG58" s="18">
        <f t="shared" si="17"/>
        <v>2074.89493992192</v>
      </c>
      <c r="BI58">
        <v>47</v>
      </c>
      <c r="BJ58" t="s">
        <v>250</v>
      </c>
      <c r="BK58" s="2">
        <v>44986.859479166669</v>
      </c>
      <c r="BL58" t="s">
        <v>248</v>
      </c>
      <c r="BM58" t="s">
        <v>13</v>
      </c>
      <c r="BN58">
        <v>0</v>
      </c>
      <c r="BO58">
        <v>2.7570000000000001</v>
      </c>
      <c r="BP58" s="3">
        <v>3728351</v>
      </c>
      <c r="BQ58">
        <v>0</v>
      </c>
      <c r="BR58" t="s">
        <v>14</v>
      </c>
      <c r="BS58" t="s">
        <v>14</v>
      </c>
      <c r="BT58" t="s">
        <v>14</v>
      </c>
      <c r="BU58" t="s">
        <v>14</v>
      </c>
    </row>
    <row r="59" spans="1:73" x14ac:dyDescent="0.3">
      <c r="A59">
        <v>42</v>
      </c>
      <c r="B59" t="s">
        <v>301</v>
      </c>
      <c r="C59" s="2">
        <v>44991.677094907405</v>
      </c>
      <c r="D59" t="s">
        <v>241</v>
      </c>
      <c r="E59" t="s">
        <v>13</v>
      </c>
      <c r="F59">
        <v>0</v>
      </c>
      <c r="G59">
        <v>6.0279999999999996</v>
      </c>
      <c r="H59" s="3">
        <v>1289433</v>
      </c>
      <c r="I59">
        <v>2.7229999999999999</v>
      </c>
      <c r="J59" t="s">
        <v>14</v>
      </c>
      <c r="K59" t="s">
        <v>14</v>
      </c>
      <c r="L59" t="s">
        <v>14</v>
      </c>
      <c r="M59" t="s">
        <v>14</v>
      </c>
      <c r="O59">
        <v>42</v>
      </c>
      <c r="P59" t="s">
        <v>301</v>
      </c>
      <c r="Q59" s="2">
        <v>44991.677094907405</v>
      </c>
      <c r="R59" t="s">
        <v>241</v>
      </c>
      <c r="S59" t="s">
        <v>13</v>
      </c>
      <c r="T59">
        <v>0</v>
      </c>
      <c r="U59">
        <v>5.9820000000000002</v>
      </c>
      <c r="V59" s="3">
        <v>10528</v>
      </c>
      <c r="W59">
        <v>2.8460000000000001</v>
      </c>
      <c r="X59" t="s">
        <v>14</v>
      </c>
      <c r="Y59" t="s">
        <v>14</v>
      </c>
      <c r="Z59" t="s">
        <v>14</v>
      </c>
      <c r="AA59" t="s">
        <v>14</v>
      </c>
      <c r="AC59">
        <v>42</v>
      </c>
      <c r="AD59" t="s">
        <v>301</v>
      </c>
      <c r="AE59" s="2">
        <v>44991.677094907405</v>
      </c>
      <c r="AF59" t="s">
        <v>241</v>
      </c>
      <c r="AG59" t="s">
        <v>13</v>
      </c>
      <c r="AH59">
        <v>0</v>
      </c>
      <c r="AI59">
        <v>12.241</v>
      </c>
      <c r="AJ59" s="3">
        <v>8826</v>
      </c>
      <c r="AK59">
        <v>1.956</v>
      </c>
      <c r="AL59" t="s">
        <v>14</v>
      </c>
      <c r="AM59" t="s">
        <v>14</v>
      </c>
      <c r="AN59" t="s">
        <v>14</v>
      </c>
      <c r="AO59" t="s">
        <v>14</v>
      </c>
      <c r="AQ59">
        <v>1</v>
      </c>
      <c r="AS59">
        <v>51</v>
      </c>
      <c r="AT59" s="17">
        <f t="shared" si="8"/>
        <v>2507.0412999771811</v>
      </c>
      <c r="AU59" s="18">
        <f t="shared" si="9"/>
        <v>1966.3537463185201</v>
      </c>
      <c r="AW59" s="13">
        <f t="shared" si="10"/>
        <v>2983.2546656051204</v>
      </c>
      <c r="AX59" s="14">
        <f t="shared" si="11"/>
        <v>1682.4065740322401</v>
      </c>
      <c r="AZ59" s="6">
        <f t="shared" si="12"/>
        <v>2826.1207443660796</v>
      </c>
      <c r="BA59" s="7">
        <f t="shared" si="13"/>
        <v>1718.6462359964801</v>
      </c>
      <c r="BC59" s="15">
        <f t="shared" si="14"/>
        <v>2624.6749632163046</v>
      </c>
      <c r="BD59" s="16">
        <f t="shared" si="15"/>
        <v>2096.2945963164002</v>
      </c>
      <c r="BF59" s="17">
        <f t="shared" si="16"/>
        <v>2507.0412999771811</v>
      </c>
      <c r="BG59" s="18">
        <f t="shared" si="17"/>
        <v>1966.3537463185201</v>
      </c>
      <c r="BI59">
        <v>48</v>
      </c>
      <c r="BJ59" t="s">
        <v>251</v>
      </c>
      <c r="BK59" s="2">
        <v>44986.880127314813</v>
      </c>
      <c r="BL59" t="s">
        <v>248</v>
      </c>
      <c r="BM59" t="s">
        <v>13</v>
      </c>
      <c r="BN59">
        <v>0</v>
      </c>
      <c r="BO59">
        <v>2.7509999999999999</v>
      </c>
      <c r="BP59" s="3">
        <v>3788321</v>
      </c>
      <c r="BQ59">
        <v>0</v>
      </c>
      <c r="BR59" t="s">
        <v>14</v>
      </c>
      <c r="BS59" t="s">
        <v>14</v>
      </c>
      <c r="BT59" t="s">
        <v>14</v>
      </c>
      <c r="BU59" t="s">
        <v>14</v>
      </c>
    </row>
    <row r="60" spans="1:73" x14ac:dyDescent="0.3">
      <c r="A60">
        <v>45</v>
      </c>
      <c r="B60" t="s">
        <v>302</v>
      </c>
      <c r="C60" s="2">
        <v>44993.736689814818</v>
      </c>
      <c r="D60" t="s">
        <v>303</v>
      </c>
      <c r="E60" t="s">
        <v>13</v>
      </c>
      <c r="F60">
        <v>0</v>
      </c>
      <c r="G60">
        <v>6.0359999999999996</v>
      </c>
      <c r="H60" s="3">
        <v>1239989</v>
      </c>
      <c r="I60">
        <v>2.5339999999999998</v>
      </c>
      <c r="J60" t="s">
        <v>14</v>
      </c>
      <c r="K60" t="s">
        <v>14</v>
      </c>
      <c r="L60" t="s">
        <v>14</v>
      </c>
      <c r="M60" t="s">
        <v>14</v>
      </c>
      <c r="O60">
        <v>45</v>
      </c>
      <c r="P60" t="s">
        <v>302</v>
      </c>
      <c r="Q60" s="2">
        <v>44993.736689814818</v>
      </c>
      <c r="R60" t="s">
        <v>303</v>
      </c>
      <c r="S60" t="s">
        <v>13</v>
      </c>
      <c r="T60">
        <v>0</v>
      </c>
      <c r="U60">
        <v>5.9889999999999999</v>
      </c>
      <c r="V60" s="3">
        <v>10255</v>
      </c>
      <c r="W60">
        <v>2.4790000000000001</v>
      </c>
      <c r="X60" t="s">
        <v>14</v>
      </c>
      <c r="Y60" t="s">
        <v>14</v>
      </c>
      <c r="Z60" t="s">
        <v>14</v>
      </c>
      <c r="AA60" t="s">
        <v>14</v>
      </c>
      <c r="AC60">
        <v>45</v>
      </c>
      <c r="AD60" t="s">
        <v>302</v>
      </c>
      <c r="AE60" s="2">
        <v>44993.736689814818</v>
      </c>
      <c r="AF60" t="s">
        <v>303</v>
      </c>
      <c r="AG60" t="s">
        <v>13</v>
      </c>
      <c r="AH60">
        <v>0</v>
      </c>
      <c r="AI60">
        <v>12.260999999999999</v>
      </c>
      <c r="AJ60" s="3">
        <v>6304</v>
      </c>
      <c r="AK60">
        <v>1.478</v>
      </c>
      <c r="AL60" t="s">
        <v>14</v>
      </c>
      <c r="AM60" t="s">
        <v>14</v>
      </c>
      <c r="AN60" t="s">
        <v>14</v>
      </c>
      <c r="AO60" t="s">
        <v>14</v>
      </c>
      <c r="AQ60">
        <v>1</v>
      </c>
      <c r="AS60">
        <v>52</v>
      </c>
      <c r="AT60" s="17">
        <f t="shared" si="8"/>
        <v>2419.9640411988498</v>
      </c>
      <c r="AU60" s="18">
        <f t="shared" si="9"/>
        <v>1340.8838624563198</v>
      </c>
      <c r="AW60" s="13">
        <f t="shared" si="10"/>
        <v>2913.3713379482501</v>
      </c>
      <c r="AX60" s="14">
        <f t="shared" si="11"/>
        <v>1200.8206208358401</v>
      </c>
      <c r="AZ60" s="6">
        <f t="shared" si="12"/>
        <v>2758.7724018155</v>
      </c>
      <c r="BA60" s="7">
        <f t="shared" si="13"/>
        <v>1198.3226245836797</v>
      </c>
      <c r="BC60" s="15">
        <f t="shared" si="14"/>
        <v>2531.0798074057493</v>
      </c>
      <c r="BD60" s="16">
        <f t="shared" si="15"/>
        <v>1498.3303962624</v>
      </c>
      <c r="BF60" s="17">
        <f t="shared" si="16"/>
        <v>2419.9640411988498</v>
      </c>
      <c r="BG60" s="18">
        <f t="shared" si="17"/>
        <v>1340.8838624563198</v>
      </c>
      <c r="BI60">
        <v>49</v>
      </c>
      <c r="BJ60" t="s">
        <v>252</v>
      </c>
      <c r="BK60" s="2">
        <v>44986.900787037041</v>
      </c>
      <c r="BL60" t="s">
        <v>248</v>
      </c>
      <c r="BM60" t="s">
        <v>13</v>
      </c>
      <c r="BN60">
        <v>0</v>
      </c>
      <c r="BO60">
        <v>2.7170000000000001</v>
      </c>
      <c r="BP60" s="3">
        <v>5086133</v>
      </c>
      <c r="BQ60">
        <v>959.41200000000003</v>
      </c>
      <c r="BR60" t="s">
        <v>14</v>
      </c>
      <c r="BS60" t="s">
        <v>14</v>
      </c>
      <c r="BT60" t="s">
        <v>14</v>
      </c>
      <c r="BU60" t="s">
        <v>14</v>
      </c>
    </row>
    <row r="61" spans="1:73" x14ac:dyDescent="0.3">
      <c r="A61">
        <v>46</v>
      </c>
      <c r="B61" t="s">
        <v>304</v>
      </c>
      <c r="C61" s="2">
        <v>44993.757349537038</v>
      </c>
      <c r="D61" t="s">
        <v>303</v>
      </c>
      <c r="E61" t="s">
        <v>13</v>
      </c>
      <c r="F61">
        <v>0</v>
      </c>
      <c r="G61">
        <v>6.03</v>
      </c>
      <c r="H61" s="3">
        <v>1274866</v>
      </c>
      <c r="I61">
        <v>2.6059999999999999</v>
      </c>
      <c r="J61" t="s">
        <v>14</v>
      </c>
      <c r="K61" t="s">
        <v>14</v>
      </c>
      <c r="L61" t="s">
        <v>14</v>
      </c>
      <c r="M61" t="s">
        <v>14</v>
      </c>
      <c r="O61">
        <v>46</v>
      </c>
      <c r="P61" t="s">
        <v>304</v>
      </c>
      <c r="Q61" s="2">
        <v>44993.757349537038</v>
      </c>
      <c r="R61" t="s">
        <v>303</v>
      </c>
      <c r="S61" t="s">
        <v>13</v>
      </c>
      <c r="T61">
        <v>0</v>
      </c>
      <c r="U61">
        <v>5.9829999999999997</v>
      </c>
      <c r="V61" s="3">
        <v>10667</v>
      </c>
      <c r="W61">
        <v>2.577</v>
      </c>
      <c r="X61" t="s">
        <v>14</v>
      </c>
      <c r="Y61" t="s">
        <v>14</v>
      </c>
      <c r="Z61" t="s">
        <v>14</v>
      </c>
      <c r="AA61" t="s">
        <v>14</v>
      </c>
      <c r="AC61">
        <v>46</v>
      </c>
      <c r="AD61" t="s">
        <v>304</v>
      </c>
      <c r="AE61" s="2">
        <v>44993.757349537038</v>
      </c>
      <c r="AF61" t="s">
        <v>303</v>
      </c>
      <c r="AG61" t="s">
        <v>13</v>
      </c>
      <c r="AH61">
        <v>0</v>
      </c>
      <c r="AI61">
        <v>12.244999999999999</v>
      </c>
      <c r="AJ61" s="3">
        <v>11343</v>
      </c>
      <c r="AK61">
        <v>2.7829999999999999</v>
      </c>
      <c r="AL61" t="s">
        <v>14</v>
      </c>
      <c r="AM61" t="s">
        <v>14</v>
      </c>
      <c r="AN61" t="s">
        <v>14</v>
      </c>
      <c r="AO61" t="s">
        <v>14</v>
      </c>
      <c r="AQ61">
        <v>1</v>
      </c>
      <c r="AS61">
        <v>53</v>
      </c>
      <c r="AT61" s="17">
        <f t="shared" si="8"/>
        <v>2481.3816866744855</v>
      </c>
      <c r="AU61" s="18">
        <f t="shared" si="9"/>
        <v>2589.7499383512304</v>
      </c>
      <c r="AW61" s="13">
        <f t="shared" si="10"/>
        <v>3018.8351372777702</v>
      </c>
      <c r="AX61" s="14">
        <f t="shared" si="11"/>
        <v>2162.8315290672599</v>
      </c>
      <c r="AZ61" s="6">
        <f t="shared" si="12"/>
        <v>2860.41054885118</v>
      </c>
      <c r="BA61" s="7">
        <f t="shared" si="13"/>
        <v>2237.6146036775203</v>
      </c>
      <c r="BC61" s="15">
        <f t="shared" si="14"/>
        <v>2597.1097702860184</v>
      </c>
      <c r="BD61" s="16">
        <f t="shared" si="15"/>
        <v>2687.2885096911</v>
      </c>
      <c r="BF61" s="17">
        <f t="shared" si="16"/>
        <v>2481.3816866744855</v>
      </c>
      <c r="BG61" s="18">
        <f t="shared" si="17"/>
        <v>2589.7499383512304</v>
      </c>
      <c r="BI61">
        <v>50</v>
      </c>
      <c r="BJ61" t="s">
        <v>253</v>
      </c>
      <c r="BK61" s="2">
        <v>44986.921435185184</v>
      </c>
      <c r="BL61" t="s">
        <v>248</v>
      </c>
      <c r="BM61" t="s">
        <v>13</v>
      </c>
      <c r="BN61">
        <v>0</v>
      </c>
      <c r="BO61">
        <v>2.8119999999999998</v>
      </c>
      <c r="BP61" s="3">
        <v>1993077</v>
      </c>
      <c r="BQ61">
        <v>0</v>
      </c>
      <c r="BR61" t="s">
        <v>14</v>
      </c>
      <c r="BS61" t="s">
        <v>14</v>
      </c>
      <c r="BT61" t="s">
        <v>14</v>
      </c>
      <c r="BU61" t="s">
        <v>14</v>
      </c>
    </row>
    <row r="62" spans="1:73" x14ac:dyDescent="0.3">
      <c r="A62">
        <v>45</v>
      </c>
      <c r="B62" t="s">
        <v>305</v>
      </c>
      <c r="C62" s="2">
        <v>44995.498622685183</v>
      </c>
      <c r="D62" t="s">
        <v>303</v>
      </c>
      <c r="E62" t="s">
        <v>13</v>
      </c>
      <c r="F62">
        <v>0</v>
      </c>
      <c r="G62">
        <v>6.0220000000000002</v>
      </c>
      <c r="H62" s="3">
        <v>1280204</v>
      </c>
      <c r="I62">
        <v>2.617</v>
      </c>
      <c r="J62" t="s">
        <v>14</v>
      </c>
      <c r="K62" t="s">
        <v>14</v>
      </c>
      <c r="L62" t="s">
        <v>14</v>
      </c>
      <c r="M62" t="s">
        <v>14</v>
      </c>
      <c r="N62" t="s">
        <v>306</v>
      </c>
      <c r="O62">
        <v>45</v>
      </c>
      <c r="P62" t="s">
        <v>305</v>
      </c>
      <c r="Q62" s="2">
        <v>44995.498622685183</v>
      </c>
      <c r="R62" t="s">
        <v>303</v>
      </c>
      <c r="S62" t="s">
        <v>13</v>
      </c>
      <c r="T62">
        <v>0</v>
      </c>
      <c r="U62">
        <v>5.9749999999999996</v>
      </c>
      <c r="V62" s="3">
        <v>11209</v>
      </c>
      <c r="W62">
        <v>2.7050000000000001</v>
      </c>
      <c r="X62" t="s">
        <v>14</v>
      </c>
      <c r="Y62" t="s">
        <v>14</v>
      </c>
      <c r="Z62" t="s">
        <v>14</v>
      </c>
      <c r="AA62" t="s">
        <v>14</v>
      </c>
      <c r="AC62">
        <v>45</v>
      </c>
      <c r="AD62" t="s">
        <v>305</v>
      </c>
      <c r="AE62" s="2">
        <v>44995.498622685183</v>
      </c>
      <c r="AF62" t="s">
        <v>303</v>
      </c>
      <c r="AG62" t="s">
        <v>13</v>
      </c>
      <c r="AH62">
        <v>0</v>
      </c>
      <c r="AI62">
        <v>12.236000000000001</v>
      </c>
      <c r="AJ62" s="3">
        <v>8973</v>
      </c>
      <c r="AK62">
        <v>2.17</v>
      </c>
      <c r="AL62" t="s">
        <v>14</v>
      </c>
      <c r="AM62" t="s">
        <v>14</v>
      </c>
      <c r="AN62" t="s">
        <v>14</v>
      </c>
      <c r="AO62" t="s">
        <v>14</v>
      </c>
      <c r="AQ62">
        <v>1</v>
      </c>
      <c r="AS62">
        <v>54</v>
      </c>
      <c r="AT62" s="17">
        <f t="shared" si="8"/>
        <v>2490.7840071690935</v>
      </c>
      <c r="AU62" s="18">
        <f t="shared" si="9"/>
        <v>2002.7847668628299</v>
      </c>
      <c r="AW62" s="13">
        <f t="shared" si="10"/>
        <v>3157.5659714623303</v>
      </c>
      <c r="AX62" s="14">
        <f t="shared" si="11"/>
        <v>1710.4704305064602</v>
      </c>
      <c r="AZ62" s="6">
        <f t="shared" si="12"/>
        <v>2994.10896422222</v>
      </c>
      <c r="BA62" s="7">
        <f t="shared" si="13"/>
        <v>1748.96436411592</v>
      </c>
      <c r="BC62" s="15">
        <f t="shared" si="14"/>
        <v>2607.2118055619426</v>
      </c>
      <c r="BD62" s="16">
        <f t="shared" si="15"/>
        <v>2130.9692321030998</v>
      </c>
      <c r="BF62" s="17">
        <f t="shared" si="16"/>
        <v>2490.7840071690935</v>
      </c>
      <c r="BG62" s="18">
        <f t="shared" si="17"/>
        <v>2002.7847668628299</v>
      </c>
      <c r="BI62">
        <v>51</v>
      </c>
      <c r="BJ62" t="s">
        <v>254</v>
      </c>
      <c r="BK62" s="2">
        <v>44986.942094907405</v>
      </c>
      <c r="BL62" t="s">
        <v>248</v>
      </c>
      <c r="BM62" t="s">
        <v>13</v>
      </c>
      <c r="BN62">
        <v>0</v>
      </c>
      <c r="BO62">
        <v>2.7759999999999998</v>
      </c>
      <c r="BP62" s="3">
        <v>3136329</v>
      </c>
      <c r="BQ62">
        <v>0</v>
      </c>
      <c r="BR62" t="s">
        <v>14</v>
      </c>
      <c r="BS62" t="s">
        <v>14</v>
      </c>
      <c r="BT62" t="s">
        <v>14</v>
      </c>
      <c r="BU62" t="s">
        <v>14</v>
      </c>
    </row>
    <row r="63" spans="1:73" x14ac:dyDescent="0.3">
      <c r="A63">
        <v>46</v>
      </c>
      <c r="B63" t="s">
        <v>307</v>
      </c>
      <c r="C63" s="2">
        <v>44995.519293981481</v>
      </c>
      <c r="D63" t="s">
        <v>303</v>
      </c>
      <c r="E63" t="s">
        <v>13</v>
      </c>
      <c r="F63">
        <v>0</v>
      </c>
      <c r="G63">
        <v>6.0279999999999996</v>
      </c>
      <c r="H63" s="3">
        <v>1189210</v>
      </c>
      <c r="I63">
        <v>2.4300000000000002</v>
      </c>
      <c r="J63" t="s">
        <v>14</v>
      </c>
      <c r="K63" t="s">
        <v>14</v>
      </c>
      <c r="L63" t="s">
        <v>14</v>
      </c>
      <c r="M63" t="s">
        <v>14</v>
      </c>
      <c r="N63" t="s">
        <v>306</v>
      </c>
      <c r="O63">
        <v>46</v>
      </c>
      <c r="P63" t="s">
        <v>307</v>
      </c>
      <c r="Q63" s="2">
        <v>44995.519293981481</v>
      </c>
      <c r="R63" t="s">
        <v>303</v>
      </c>
      <c r="S63" t="s">
        <v>13</v>
      </c>
      <c r="T63">
        <v>0</v>
      </c>
      <c r="U63">
        <v>5.98</v>
      </c>
      <c r="V63" s="3">
        <v>8925</v>
      </c>
      <c r="W63">
        <v>2.165</v>
      </c>
      <c r="X63" t="s">
        <v>14</v>
      </c>
      <c r="Y63" t="s">
        <v>14</v>
      </c>
      <c r="Z63" t="s">
        <v>14</v>
      </c>
      <c r="AA63" t="s">
        <v>14</v>
      </c>
      <c r="AC63">
        <v>46</v>
      </c>
      <c r="AD63" t="s">
        <v>307</v>
      </c>
      <c r="AE63" s="2">
        <v>44995.519293981481</v>
      </c>
      <c r="AF63" t="s">
        <v>303</v>
      </c>
      <c r="AG63" t="s">
        <v>13</v>
      </c>
      <c r="AH63">
        <v>0</v>
      </c>
      <c r="AI63">
        <v>12.243</v>
      </c>
      <c r="AJ63" s="3">
        <v>9186</v>
      </c>
      <c r="AK63">
        <v>2.2250000000000001</v>
      </c>
      <c r="AL63" t="s">
        <v>14</v>
      </c>
      <c r="AM63" t="s">
        <v>14</v>
      </c>
      <c r="AN63" t="s">
        <v>14</v>
      </c>
      <c r="AO63" t="s">
        <v>14</v>
      </c>
      <c r="AQ63">
        <v>1</v>
      </c>
      <c r="AS63">
        <v>55</v>
      </c>
      <c r="AT63" s="17">
        <f t="shared" si="8"/>
        <v>2330.5882469809526</v>
      </c>
      <c r="AU63" s="18">
        <f t="shared" si="9"/>
        <v>2055.5675319649199</v>
      </c>
      <c r="AW63" s="13">
        <f t="shared" si="10"/>
        <v>2572.8713116062504</v>
      </c>
      <c r="AX63" s="14">
        <f t="shared" si="11"/>
        <v>1751.1331389890402</v>
      </c>
      <c r="AZ63" s="6">
        <f t="shared" si="12"/>
        <v>2430.6237739875</v>
      </c>
      <c r="BA63" s="7">
        <f t="shared" si="13"/>
        <v>1792.89275615008</v>
      </c>
      <c r="BC63" s="15">
        <f t="shared" si="14"/>
        <v>2434.8629001117397</v>
      </c>
      <c r="BD63" s="16">
        <f t="shared" si="15"/>
        <v>2181.1770979644002</v>
      </c>
      <c r="BF63" s="17">
        <f t="shared" si="16"/>
        <v>2330.5882469809526</v>
      </c>
      <c r="BG63" s="18">
        <f t="shared" si="17"/>
        <v>2055.5675319649199</v>
      </c>
      <c r="BI63">
        <v>52</v>
      </c>
      <c r="BJ63" t="s">
        <v>255</v>
      </c>
      <c r="BK63" s="2">
        <v>44986.962743055556</v>
      </c>
      <c r="BL63" t="s">
        <v>248</v>
      </c>
      <c r="BM63" t="s">
        <v>13</v>
      </c>
      <c r="BN63">
        <v>0</v>
      </c>
      <c r="BO63">
        <v>2.7839999999999998</v>
      </c>
      <c r="BP63" s="3">
        <v>2799570</v>
      </c>
      <c r="BQ63">
        <v>0</v>
      </c>
      <c r="BR63" t="s">
        <v>14</v>
      </c>
      <c r="BS63" t="s">
        <v>14</v>
      </c>
      <c r="BT63" t="s">
        <v>14</v>
      </c>
      <c r="BU63" t="s">
        <v>14</v>
      </c>
    </row>
    <row r="64" spans="1:73" x14ac:dyDescent="0.3">
      <c r="A64">
        <v>79</v>
      </c>
      <c r="B64" t="s">
        <v>308</v>
      </c>
      <c r="C64" s="2">
        <v>45002.201203703706</v>
      </c>
      <c r="D64" t="s">
        <v>309</v>
      </c>
      <c r="E64" t="s">
        <v>13</v>
      </c>
      <c r="F64">
        <v>0</v>
      </c>
      <c r="G64">
        <v>6.0339999999999998</v>
      </c>
      <c r="H64" s="3">
        <v>1131937</v>
      </c>
      <c r="I64">
        <v>2.3130000000000002</v>
      </c>
      <c r="J64" t="s">
        <v>14</v>
      </c>
      <c r="K64" t="s">
        <v>14</v>
      </c>
      <c r="L64" t="s">
        <v>14</v>
      </c>
      <c r="M64" t="s">
        <v>14</v>
      </c>
      <c r="O64">
        <v>79</v>
      </c>
      <c r="P64" t="s">
        <v>308</v>
      </c>
      <c r="Q64" s="2">
        <v>45002.201203703706</v>
      </c>
      <c r="R64" t="s">
        <v>309</v>
      </c>
      <c r="S64" t="s">
        <v>13</v>
      </c>
      <c r="T64">
        <v>0</v>
      </c>
      <c r="U64">
        <v>5.9880000000000004</v>
      </c>
      <c r="V64" s="3">
        <v>9082</v>
      </c>
      <c r="W64">
        <v>2.202</v>
      </c>
      <c r="X64" t="s">
        <v>14</v>
      </c>
      <c r="Y64" t="s">
        <v>14</v>
      </c>
      <c r="Z64" t="s">
        <v>14</v>
      </c>
      <c r="AA64" t="s">
        <v>14</v>
      </c>
      <c r="AC64">
        <v>79</v>
      </c>
      <c r="AD64" t="s">
        <v>308</v>
      </c>
      <c r="AE64" s="2">
        <v>45002.201203703706</v>
      </c>
      <c r="AF64" t="s">
        <v>309</v>
      </c>
      <c r="AG64" t="s">
        <v>13</v>
      </c>
      <c r="AH64">
        <v>0</v>
      </c>
      <c r="AI64">
        <v>12.263999999999999</v>
      </c>
      <c r="AJ64" s="3">
        <v>9429</v>
      </c>
      <c r="AK64">
        <v>2.2879999999999998</v>
      </c>
      <c r="AL64" t="s">
        <v>14</v>
      </c>
      <c r="AM64" t="s">
        <v>14</v>
      </c>
      <c r="AN64" t="s">
        <v>14</v>
      </c>
      <c r="AO64" t="s">
        <v>14</v>
      </c>
      <c r="AQ64">
        <v>1</v>
      </c>
      <c r="AS64">
        <v>56</v>
      </c>
      <c r="AT64" s="17">
        <f t="shared" si="8"/>
        <v>2229.8463315724398</v>
      </c>
      <c r="AU64" s="18">
        <f t="shared" si="9"/>
        <v>2115.7772059250701</v>
      </c>
      <c r="AW64" s="13">
        <f t="shared" si="10"/>
        <v>2613.0693717293198</v>
      </c>
      <c r="AX64" s="14">
        <f t="shared" si="11"/>
        <v>1797.5211877733402</v>
      </c>
      <c r="AZ64" s="6">
        <f t="shared" si="12"/>
        <v>2469.36368480888</v>
      </c>
      <c r="BA64" s="7">
        <f t="shared" si="13"/>
        <v>1843.0054178336798</v>
      </c>
      <c r="BC64" s="15">
        <f t="shared" si="14"/>
        <v>2326.2259464813765</v>
      </c>
      <c r="BD64" s="16">
        <f t="shared" si="15"/>
        <v>2238.4059546999001</v>
      </c>
      <c r="BF64" s="17">
        <f t="shared" si="16"/>
        <v>2229.8463315724398</v>
      </c>
      <c r="BG64" s="18">
        <f t="shared" si="17"/>
        <v>2115.7772059250701</v>
      </c>
    </row>
    <row r="65" spans="1:59" x14ac:dyDescent="0.3">
      <c r="A65">
        <v>80</v>
      </c>
      <c r="B65" t="s">
        <v>310</v>
      </c>
      <c r="C65" s="2">
        <v>45002.221828703703</v>
      </c>
      <c r="D65" t="s">
        <v>309</v>
      </c>
      <c r="E65" t="s">
        <v>13</v>
      </c>
      <c r="F65">
        <v>0</v>
      </c>
      <c r="G65">
        <v>6.0229999999999997</v>
      </c>
      <c r="H65" s="3">
        <v>1165036</v>
      </c>
      <c r="I65">
        <v>2.3809999999999998</v>
      </c>
      <c r="J65" t="s">
        <v>14</v>
      </c>
      <c r="K65" t="s">
        <v>14</v>
      </c>
      <c r="L65" t="s">
        <v>14</v>
      </c>
      <c r="M65" t="s">
        <v>14</v>
      </c>
      <c r="O65">
        <v>80</v>
      </c>
      <c r="P65" t="s">
        <v>310</v>
      </c>
      <c r="Q65" s="2">
        <v>45002.221828703703</v>
      </c>
      <c r="R65" t="s">
        <v>309</v>
      </c>
      <c r="S65" t="s">
        <v>13</v>
      </c>
      <c r="T65">
        <v>0</v>
      </c>
      <c r="U65">
        <v>5.9710000000000001</v>
      </c>
      <c r="V65" s="3">
        <v>9493</v>
      </c>
      <c r="W65">
        <v>2.2989999999999999</v>
      </c>
      <c r="X65" t="s">
        <v>14</v>
      </c>
      <c r="Y65" t="s">
        <v>14</v>
      </c>
      <c r="Z65" t="s">
        <v>14</v>
      </c>
      <c r="AA65" t="s">
        <v>14</v>
      </c>
      <c r="AC65">
        <v>80</v>
      </c>
      <c r="AD65" t="s">
        <v>310</v>
      </c>
      <c r="AE65" s="2">
        <v>45002.221828703703</v>
      </c>
      <c r="AF65" t="s">
        <v>309</v>
      </c>
      <c r="AG65" t="s">
        <v>13</v>
      </c>
      <c r="AH65">
        <v>0</v>
      </c>
      <c r="AI65">
        <v>12.244999999999999</v>
      </c>
      <c r="AJ65" s="3">
        <v>8924</v>
      </c>
      <c r="AK65">
        <v>2.157</v>
      </c>
      <c r="AL65" t="s">
        <v>14</v>
      </c>
      <c r="AM65" t="s">
        <v>14</v>
      </c>
      <c r="AN65" t="s">
        <v>14</v>
      </c>
      <c r="AO65" t="s">
        <v>14</v>
      </c>
      <c r="AQ65">
        <v>1</v>
      </c>
      <c r="AS65">
        <v>57</v>
      </c>
      <c r="AT65" s="17">
        <f t="shared" si="8"/>
        <v>2288.0584607437877</v>
      </c>
      <c r="AU65" s="18">
        <f t="shared" si="9"/>
        <v>1990.64140898352</v>
      </c>
      <c r="AW65" s="13">
        <f t="shared" si="10"/>
        <v>2718.2965508265702</v>
      </c>
      <c r="AX65" s="14">
        <f t="shared" si="11"/>
        <v>1701.1158897622402</v>
      </c>
      <c r="AZ65" s="6">
        <f t="shared" si="12"/>
        <v>2570.7738315903803</v>
      </c>
      <c r="BA65" s="7">
        <f t="shared" si="13"/>
        <v>1738.85844395648</v>
      </c>
      <c r="BC65" s="15">
        <f t="shared" si="14"/>
        <v>2389.0238948078945</v>
      </c>
      <c r="BD65" s="16">
        <f t="shared" si="15"/>
        <v>2119.4132103664001</v>
      </c>
      <c r="BF65" s="17">
        <f t="shared" si="16"/>
        <v>2288.0584607437877</v>
      </c>
      <c r="BG65" s="18">
        <f t="shared" si="17"/>
        <v>1990.64140898352</v>
      </c>
    </row>
    <row r="66" spans="1:59" x14ac:dyDescent="0.3">
      <c r="A66">
        <v>45</v>
      </c>
      <c r="B66" t="s">
        <v>311</v>
      </c>
      <c r="C66" s="2">
        <v>45022.578449074077</v>
      </c>
      <c r="D66" t="s">
        <v>312</v>
      </c>
      <c r="E66" t="s">
        <v>13</v>
      </c>
      <c r="F66">
        <v>0</v>
      </c>
      <c r="G66">
        <v>6.0030000000000001</v>
      </c>
      <c r="H66" s="3">
        <v>1196307</v>
      </c>
      <c r="I66">
        <v>2.4449999999999998</v>
      </c>
      <c r="J66" t="s">
        <v>14</v>
      </c>
      <c r="K66" t="s">
        <v>14</v>
      </c>
      <c r="L66" t="s">
        <v>14</v>
      </c>
      <c r="M66" t="s">
        <v>14</v>
      </c>
      <c r="O66">
        <v>45</v>
      </c>
      <c r="P66" t="s">
        <v>311</v>
      </c>
      <c r="Q66" s="2">
        <v>45022.578449074077</v>
      </c>
      <c r="R66" t="s">
        <v>312</v>
      </c>
      <c r="S66" t="s">
        <v>13</v>
      </c>
      <c r="T66">
        <v>0</v>
      </c>
      <c r="U66">
        <v>5.9589999999999996</v>
      </c>
      <c r="V66" s="3">
        <v>9854</v>
      </c>
      <c r="W66">
        <v>2.3849999999999998</v>
      </c>
      <c r="X66" t="s">
        <v>14</v>
      </c>
      <c r="Y66" t="s">
        <v>14</v>
      </c>
      <c r="Z66" t="s">
        <v>14</v>
      </c>
      <c r="AA66" t="s">
        <v>14</v>
      </c>
      <c r="AC66">
        <v>45</v>
      </c>
      <c r="AD66" t="s">
        <v>311</v>
      </c>
      <c r="AE66" s="2">
        <v>45022.578449074077</v>
      </c>
      <c r="AF66" t="s">
        <v>312</v>
      </c>
      <c r="AG66" t="s">
        <v>13</v>
      </c>
      <c r="AH66">
        <v>0</v>
      </c>
      <c r="AI66">
        <v>12.188000000000001</v>
      </c>
      <c r="AJ66" s="3">
        <v>6964</v>
      </c>
      <c r="AK66">
        <v>1.649</v>
      </c>
      <c r="AL66" t="s">
        <v>14</v>
      </c>
      <c r="AM66" t="s">
        <v>14</v>
      </c>
      <c r="AN66" t="s">
        <v>14</v>
      </c>
      <c r="AO66" t="s">
        <v>14</v>
      </c>
      <c r="AQ66">
        <v>1</v>
      </c>
      <c r="AS66">
        <v>58</v>
      </c>
      <c r="AT66" s="17">
        <f t="shared" si="8"/>
        <v>2343.0764290271122</v>
      </c>
      <c r="AU66" s="18">
        <f t="shared" si="9"/>
        <v>1504.6482727339201</v>
      </c>
      <c r="AW66" s="13">
        <f t="shared" si="10"/>
        <v>2810.7167765878803</v>
      </c>
      <c r="AX66" s="14">
        <f t="shared" si="11"/>
        <v>1326.8702339670401</v>
      </c>
      <c r="AZ66" s="6">
        <f t="shared" si="12"/>
        <v>2659.84157649592</v>
      </c>
      <c r="BA66" s="7">
        <f t="shared" si="13"/>
        <v>1334.5211490060799</v>
      </c>
      <c r="BC66" s="15">
        <f t="shared" si="14"/>
        <v>2448.3161818485682</v>
      </c>
      <c r="BD66" s="16">
        <f t="shared" si="15"/>
        <v>1655.3763832943998</v>
      </c>
      <c r="BF66" s="17">
        <f t="shared" si="16"/>
        <v>2343.0764290271122</v>
      </c>
      <c r="BG66" s="18">
        <f t="shared" si="17"/>
        <v>1504.6482727339201</v>
      </c>
    </row>
    <row r="67" spans="1:59" x14ac:dyDescent="0.3">
      <c r="A67">
        <v>46</v>
      </c>
      <c r="B67" t="s">
        <v>313</v>
      </c>
      <c r="C67" s="2">
        <v>45022.599097222221</v>
      </c>
      <c r="D67" t="s">
        <v>312</v>
      </c>
      <c r="E67" t="s">
        <v>13</v>
      </c>
      <c r="F67">
        <v>0</v>
      </c>
      <c r="G67">
        <v>6.0039999999999996</v>
      </c>
      <c r="H67" s="3">
        <v>1230962</v>
      </c>
      <c r="I67">
        <v>2.516</v>
      </c>
      <c r="J67" t="s">
        <v>14</v>
      </c>
      <c r="K67" t="s">
        <v>14</v>
      </c>
      <c r="L67" t="s">
        <v>14</v>
      </c>
      <c r="M67" t="s">
        <v>14</v>
      </c>
      <c r="O67">
        <v>46</v>
      </c>
      <c r="P67" t="s">
        <v>313</v>
      </c>
      <c r="Q67" s="2">
        <v>45022.599097222221</v>
      </c>
      <c r="R67" t="s">
        <v>312</v>
      </c>
      <c r="S67" t="s">
        <v>13</v>
      </c>
      <c r="T67">
        <v>0</v>
      </c>
      <c r="U67">
        <v>5.9560000000000004</v>
      </c>
      <c r="V67" s="3">
        <v>9387</v>
      </c>
      <c r="W67">
        <v>2.274</v>
      </c>
      <c r="X67" t="s">
        <v>14</v>
      </c>
      <c r="Y67" t="s">
        <v>14</v>
      </c>
      <c r="Z67" t="s">
        <v>14</v>
      </c>
      <c r="AA67" t="s">
        <v>14</v>
      </c>
      <c r="AC67">
        <v>46</v>
      </c>
      <c r="AD67" t="s">
        <v>313</v>
      </c>
      <c r="AE67" s="2">
        <v>45022.599097222221</v>
      </c>
      <c r="AF67" t="s">
        <v>312</v>
      </c>
      <c r="AG67" t="s">
        <v>13</v>
      </c>
      <c r="AH67">
        <v>0</v>
      </c>
      <c r="AI67">
        <v>12.202</v>
      </c>
      <c r="AJ67" s="3">
        <v>7575</v>
      </c>
      <c r="AK67">
        <v>1.8069999999999999</v>
      </c>
      <c r="AL67" t="s">
        <v>14</v>
      </c>
      <c r="AM67" t="s">
        <v>14</v>
      </c>
      <c r="AN67" t="s">
        <v>14</v>
      </c>
      <c r="AO67" t="s">
        <v>14</v>
      </c>
      <c r="AQ67">
        <v>1</v>
      </c>
      <c r="AS67">
        <v>59</v>
      </c>
      <c r="AT67" s="17">
        <f t="shared" si="8"/>
        <v>2404.0717827114363</v>
      </c>
      <c r="AU67" s="18">
        <f t="shared" si="9"/>
        <v>1656.2033715187499</v>
      </c>
      <c r="AW67" s="13">
        <f t="shared" si="10"/>
        <v>2691.1583165161701</v>
      </c>
      <c r="AX67" s="14">
        <f t="shared" si="11"/>
        <v>1443.5489910375002</v>
      </c>
      <c r="AZ67" s="6">
        <f t="shared" si="12"/>
        <v>2544.6200163967801</v>
      </c>
      <c r="BA67" s="7">
        <f t="shared" si="13"/>
        <v>1460.5881464500001</v>
      </c>
      <c r="BC67" s="15">
        <f t="shared" si="14"/>
        <v>2513.9823055147417</v>
      </c>
      <c r="BD67" s="16">
        <f t="shared" si="15"/>
        <v>1800.4086969374998</v>
      </c>
      <c r="BF67" s="17">
        <f t="shared" si="16"/>
        <v>2404.0717827114363</v>
      </c>
      <c r="BG67" s="18">
        <f t="shared" si="17"/>
        <v>1656.2033715187499</v>
      </c>
    </row>
    <row r="68" spans="1:59" x14ac:dyDescent="0.3">
      <c r="A68">
        <v>51</v>
      </c>
      <c r="B68" t="s">
        <v>314</v>
      </c>
      <c r="C68" s="2">
        <v>45022.703703703701</v>
      </c>
      <c r="D68" t="s">
        <v>312</v>
      </c>
      <c r="E68" t="s">
        <v>13</v>
      </c>
      <c r="F68">
        <v>0</v>
      </c>
      <c r="G68">
        <v>6.0049999999999999</v>
      </c>
      <c r="H68" s="3">
        <v>1011525</v>
      </c>
      <c r="I68">
        <v>2.0659999999999998</v>
      </c>
      <c r="J68" t="s">
        <v>14</v>
      </c>
      <c r="K68" t="s">
        <v>14</v>
      </c>
      <c r="L68" t="s">
        <v>14</v>
      </c>
      <c r="M68" t="s">
        <v>14</v>
      </c>
      <c r="O68">
        <v>51</v>
      </c>
      <c r="P68" t="s">
        <v>314</v>
      </c>
      <c r="Q68" s="2">
        <v>45022.703703703701</v>
      </c>
      <c r="R68" t="s">
        <v>312</v>
      </c>
      <c r="S68" t="s">
        <v>13</v>
      </c>
      <c r="T68">
        <v>0</v>
      </c>
      <c r="U68">
        <v>5.9569999999999999</v>
      </c>
      <c r="V68" s="3">
        <v>8356</v>
      </c>
      <c r="W68">
        <v>2.0299999999999998</v>
      </c>
      <c r="X68" t="s">
        <v>14</v>
      </c>
      <c r="Y68" t="s">
        <v>14</v>
      </c>
      <c r="Z68" t="s">
        <v>14</v>
      </c>
      <c r="AA68" t="s">
        <v>14</v>
      </c>
      <c r="AC68">
        <v>51</v>
      </c>
      <c r="AD68" t="s">
        <v>314</v>
      </c>
      <c r="AE68" s="2">
        <v>45022.703703703701</v>
      </c>
      <c r="AF68" t="s">
        <v>312</v>
      </c>
      <c r="AG68" t="s">
        <v>13</v>
      </c>
      <c r="AH68">
        <v>0</v>
      </c>
      <c r="AI68">
        <v>12.192</v>
      </c>
      <c r="AJ68" s="3">
        <v>7282</v>
      </c>
      <c r="AK68">
        <v>1.7310000000000001</v>
      </c>
      <c r="AL68" t="s">
        <v>14</v>
      </c>
      <c r="AM68" t="s">
        <v>14</v>
      </c>
      <c r="AN68" t="s">
        <v>14</v>
      </c>
      <c r="AO68" t="s">
        <v>14</v>
      </c>
      <c r="AQ68">
        <v>1</v>
      </c>
      <c r="AS68">
        <v>60</v>
      </c>
      <c r="AT68" s="17">
        <f t="shared" si="8"/>
        <v>2018.2653535887064</v>
      </c>
      <c r="AU68" s="18">
        <f t="shared" si="9"/>
        <v>1583.5325008474799</v>
      </c>
      <c r="AW68" s="13">
        <f t="shared" si="10"/>
        <v>2427.1770576884801</v>
      </c>
      <c r="AX68" s="14">
        <f t="shared" si="11"/>
        <v>1387.5981724597602</v>
      </c>
      <c r="AZ68" s="6">
        <f t="shared" si="12"/>
        <v>2290.2144353763197</v>
      </c>
      <c r="BA68" s="7">
        <f t="shared" si="13"/>
        <v>1400.1361375875199</v>
      </c>
      <c r="BC68" s="15">
        <f t="shared" si="14"/>
        <v>2097.427299443375</v>
      </c>
      <c r="BD68" s="16">
        <f t="shared" si="15"/>
        <v>1730.9021463035999</v>
      </c>
      <c r="BF68" s="17">
        <f t="shared" si="16"/>
        <v>2018.2653535887064</v>
      </c>
      <c r="BG68" s="18">
        <f t="shared" si="17"/>
        <v>1583.5325008474799</v>
      </c>
    </row>
    <row r="69" spans="1:59" x14ac:dyDescent="0.3">
      <c r="A69">
        <v>52</v>
      </c>
      <c r="B69" t="s">
        <v>315</v>
      </c>
      <c r="C69" s="2">
        <v>45022.724351851852</v>
      </c>
      <c r="D69" t="s">
        <v>312</v>
      </c>
      <c r="E69" t="s">
        <v>13</v>
      </c>
      <c r="F69">
        <v>0</v>
      </c>
      <c r="G69">
        <v>5.9960000000000004</v>
      </c>
      <c r="H69" s="3">
        <v>1340165</v>
      </c>
      <c r="I69">
        <v>2.74</v>
      </c>
      <c r="J69" t="s">
        <v>14</v>
      </c>
      <c r="K69" t="s">
        <v>14</v>
      </c>
      <c r="L69" t="s">
        <v>14</v>
      </c>
      <c r="M69" t="s">
        <v>14</v>
      </c>
      <c r="O69">
        <v>52</v>
      </c>
      <c r="P69" t="s">
        <v>315</v>
      </c>
      <c r="Q69" s="2">
        <v>45022.724351851852</v>
      </c>
      <c r="R69" t="s">
        <v>312</v>
      </c>
      <c r="S69" t="s">
        <v>13</v>
      </c>
      <c r="T69">
        <v>0</v>
      </c>
      <c r="U69">
        <v>5.95</v>
      </c>
      <c r="V69" s="3">
        <v>10695</v>
      </c>
      <c r="W69">
        <v>2.5840000000000001</v>
      </c>
      <c r="X69" t="s">
        <v>14</v>
      </c>
      <c r="Y69" t="s">
        <v>14</v>
      </c>
      <c r="Z69" t="s">
        <v>14</v>
      </c>
      <c r="AA69" t="s">
        <v>14</v>
      </c>
      <c r="AC69">
        <v>52</v>
      </c>
      <c r="AD69" t="s">
        <v>315</v>
      </c>
      <c r="AE69" s="2">
        <v>45022.724351851852</v>
      </c>
      <c r="AF69" t="s">
        <v>312</v>
      </c>
      <c r="AG69" t="s">
        <v>13</v>
      </c>
      <c r="AH69">
        <v>0</v>
      </c>
      <c r="AI69">
        <v>12.188000000000001</v>
      </c>
      <c r="AJ69" s="3">
        <v>10245</v>
      </c>
      <c r="AK69">
        <v>2.4990000000000001</v>
      </c>
      <c r="AL69" t="s">
        <v>14</v>
      </c>
      <c r="AM69" t="s">
        <v>14</v>
      </c>
      <c r="AN69" t="s">
        <v>14</v>
      </c>
      <c r="AO69" t="s">
        <v>14</v>
      </c>
      <c r="AQ69">
        <v>1</v>
      </c>
      <c r="AS69">
        <v>61</v>
      </c>
      <c r="AT69" s="17">
        <f t="shared" si="8"/>
        <v>2596.4393912072342</v>
      </c>
      <c r="AU69" s="18">
        <f t="shared" si="9"/>
        <v>2317.9059775567503</v>
      </c>
      <c r="AW69" s="13">
        <f t="shared" si="10"/>
        <v>3026.0023326882501</v>
      </c>
      <c r="AX69" s="14">
        <f t="shared" si="11"/>
        <v>1953.2793499935001</v>
      </c>
      <c r="AZ69" s="6">
        <f t="shared" si="12"/>
        <v>2867.3177569755003</v>
      </c>
      <c r="BA69" s="7">
        <f t="shared" si="13"/>
        <v>2011.2629201619995</v>
      </c>
      <c r="BC69" s="15">
        <f t="shared" si="14"/>
        <v>2720.6137145736152</v>
      </c>
      <c r="BD69" s="16">
        <f t="shared" si="15"/>
        <v>2430.1877325975001</v>
      </c>
      <c r="BF69" s="17">
        <f t="shared" si="16"/>
        <v>2596.4393912072342</v>
      </c>
      <c r="BG69" s="18">
        <f t="shared" si="17"/>
        <v>2317.9059775567503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74"/>
  <sheetViews>
    <sheetView topLeftCell="N25" workbookViewId="0">
      <selection activeCell="Z45" sqref="Z45"/>
    </sheetView>
  </sheetViews>
  <sheetFormatPr defaultRowHeight="14.4" x14ac:dyDescent="0.3"/>
  <cols>
    <col min="4" max="4" width="28.44140625" customWidth="1"/>
  </cols>
  <sheetData>
    <row r="1" spans="1:33" x14ac:dyDescent="0.3">
      <c r="A1" t="s">
        <v>71</v>
      </c>
      <c r="O1" t="s">
        <v>72</v>
      </c>
    </row>
    <row r="3" spans="1:33" ht="144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44</v>
      </c>
      <c r="J3" t="s">
        <v>9</v>
      </c>
      <c r="K3" t="s">
        <v>10</v>
      </c>
      <c r="L3" t="s">
        <v>11</v>
      </c>
      <c r="M3" t="s">
        <v>12</v>
      </c>
      <c r="O3" t="s">
        <v>0</v>
      </c>
      <c r="P3" t="s">
        <v>1</v>
      </c>
      <c r="Q3" t="s">
        <v>2</v>
      </c>
      <c r="R3" t="s">
        <v>3</v>
      </c>
      <c r="S3" t="s">
        <v>4</v>
      </c>
      <c r="T3" t="s">
        <v>5</v>
      </c>
      <c r="U3" t="s">
        <v>6</v>
      </c>
      <c r="V3" t="s">
        <v>7</v>
      </c>
      <c r="W3" t="s">
        <v>44</v>
      </c>
      <c r="X3" t="s">
        <v>9</v>
      </c>
      <c r="Y3" t="s">
        <v>10</v>
      </c>
      <c r="Z3" t="s">
        <v>11</v>
      </c>
      <c r="AA3" t="s">
        <v>12</v>
      </c>
      <c r="AC3" s="4" t="s">
        <v>18</v>
      </c>
      <c r="AD3" s="4" t="s">
        <v>19</v>
      </c>
      <c r="AE3" t="s">
        <v>41</v>
      </c>
      <c r="AF3" s="4"/>
      <c r="AG3" s="4" t="s">
        <v>73</v>
      </c>
    </row>
    <row r="4" spans="1:33" x14ac:dyDescent="0.3">
      <c r="A4">
        <v>1</v>
      </c>
      <c r="B4" t="s">
        <v>45</v>
      </c>
      <c r="C4" s="2">
        <v>44791.37840277778</v>
      </c>
      <c r="D4" t="s">
        <v>46</v>
      </c>
      <c r="E4" t="s">
        <v>20</v>
      </c>
      <c r="F4">
        <v>1</v>
      </c>
      <c r="G4" t="s">
        <v>14</v>
      </c>
      <c r="H4" s="3" t="s">
        <v>14</v>
      </c>
      <c r="I4" t="s">
        <v>14</v>
      </c>
      <c r="J4">
        <v>1</v>
      </c>
      <c r="K4">
        <v>0</v>
      </c>
      <c r="L4" t="s">
        <v>14</v>
      </c>
      <c r="M4" t="s">
        <v>14</v>
      </c>
      <c r="O4">
        <v>1</v>
      </c>
      <c r="P4" t="s">
        <v>45</v>
      </c>
      <c r="Q4" s="2">
        <v>44791.37840277778</v>
      </c>
      <c r="R4" t="s">
        <v>46</v>
      </c>
      <c r="S4" t="s">
        <v>20</v>
      </c>
      <c r="T4">
        <v>1</v>
      </c>
      <c r="U4" t="s">
        <v>14</v>
      </c>
      <c r="V4" s="3" t="s">
        <v>14</v>
      </c>
      <c r="W4" t="s">
        <v>14</v>
      </c>
      <c r="X4">
        <v>0</v>
      </c>
      <c r="Y4">
        <v>0</v>
      </c>
      <c r="Z4" t="s">
        <v>14</v>
      </c>
      <c r="AA4" t="s">
        <v>14</v>
      </c>
      <c r="AC4">
        <v>1</v>
      </c>
      <c r="AE4">
        <v>1</v>
      </c>
      <c r="AF4" s="5"/>
      <c r="AG4" s="10" t="str">
        <f t="shared" ref="AG4:AG11" si="0">W4</f>
        <v>-----</v>
      </c>
    </row>
    <row r="5" spans="1:33" x14ac:dyDescent="0.3">
      <c r="A5">
        <v>2</v>
      </c>
      <c r="B5" t="s">
        <v>47</v>
      </c>
      <c r="C5" s="2">
        <v>44791.38795138889</v>
      </c>
      <c r="D5" t="s">
        <v>46</v>
      </c>
      <c r="E5" t="s">
        <v>20</v>
      </c>
      <c r="F5">
        <v>1</v>
      </c>
      <c r="G5" t="s">
        <v>14</v>
      </c>
      <c r="H5" s="3" t="s">
        <v>14</v>
      </c>
      <c r="I5" t="s">
        <v>14</v>
      </c>
      <c r="J5">
        <v>1</v>
      </c>
      <c r="K5">
        <v>0</v>
      </c>
      <c r="L5" t="s">
        <v>14</v>
      </c>
      <c r="M5" t="s">
        <v>14</v>
      </c>
      <c r="O5">
        <v>2</v>
      </c>
      <c r="P5" t="s">
        <v>47</v>
      </c>
      <c r="Q5" s="2">
        <v>44791.38795138889</v>
      </c>
      <c r="R5" t="s">
        <v>46</v>
      </c>
      <c r="S5" t="s">
        <v>20</v>
      </c>
      <c r="T5">
        <v>1</v>
      </c>
      <c r="U5" t="s">
        <v>14</v>
      </c>
      <c r="V5" s="3" t="s">
        <v>14</v>
      </c>
      <c r="W5" t="s">
        <v>14</v>
      </c>
      <c r="X5">
        <v>0</v>
      </c>
      <c r="Y5">
        <v>0</v>
      </c>
      <c r="Z5" t="s">
        <v>14</v>
      </c>
      <c r="AA5" t="s">
        <v>14</v>
      </c>
      <c r="AC5">
        <v>1</v>
      </c>
      <c r="AE5">
        <v>2</v>
      </c>
      <c r="AF5" s="5"/>
      <c r="AG5" s="10" t="str">
        <f t="shared" si="0"/>
        <v>-----</v>
      </c>
    </row>
    <row r="6" spans="1:33" x14ac:dyDescent="0.3">
      <c r="A6">
        <v>3</v>
      </c>
      <c r="B6" t="s">
        <v>48</v>
      </c>
      <c r="C6" s="2">
        <v>44791.397488425922</v>
      </c>
      <c r="D6" t="s">
        <v>46</v>
      </c>
      <c r="E6" t="s">
        <v>20</v>
      </c>
      <c r="F6">
        <v>1</v>
      </c>
      <c r="G6" t="s">
        <v>14</v>
      </c>
      <c r="H6" s="3" t="s">
        <v>14</v>
      </c>
      <c r="I6" t="s">
        <v>14</v>
      </c>
      <c r="J6">
        <v>1</v>
      </c>
      <c r="K6">
        <v>0</v>
      </c>
      <c r="L6" t="s">
        <v>14</v>
      </c>
      <c r="M6" t="s">
        <v>14</v>
      </c>
      <c r="O6">
        <v>3</v>
      </c>
      <c r="P6" t="s">
        <v>48</v>
      </c>
      <c r="Q6" s="2">
        <v>44791.397488425922</v>
      </c>
      <c r="R6" t="s">
        <v>46</v>
      </c>
      <c r="S6" t="s">
        <v>20</v>
      </c>
      <c r="T6">
        <v>1</v>
      </c>
      <c r="U6" t="s">
        <v>14</v>
      </c>
      <c r="V6" s="3" t="s">
        <v>14</v>
      </c>
      <c r="W6" t="s">
        <v>14</v>
      </c>
      <c r="X6">
        <v>0</v>
      </c>
      <c r="Y6">
        <v>0</v>
      </c>
      <c r="Z6" t="s">
        <v>14</v>
      </c>
      <c r="AA6" t="s">
        <v>14</v>
      </c>
      <c r="AC6">
        <v>1</v>
      </c>
      <c r="AE6">
        <v>3</v>
      </c>
      <c r="AF6" s="5"/>
      <c r="AG6" s="10" t="str">
        <f t="shared" si="0"/>
        <v>-----</v>
      </c>
    </row>
    <row r="7" spans="1:33" x14ac:dyDescent="0.3">
      <c r="A7">
        <v>4</v>
      </c>
      <c r="B7" t="s">
        <v>49</v>
      </c>
      <c r="C7" s="2">
        <v>44791.407037037039</v>
      </c>
      <c r="D7" t="s">
        <v>50</v>
      </c>
      <c r="E7" t="s">
        <v>20</v>
      </c>
      <c r="F7">
        <v>2</v>
      </c>
      <c r="G7" t="s">
        <v>14</v>
      </c>
      <c r="H7" s="3" t="s">
        <v>14</v>
      </c>
      <c r="I7" t="s">
        <v>14</v>
      </c>
      <c r="J7">
        <v>1</v>
      </c>
      <c r="K7">
        <v>0</v>
      </c>
      <c r="L7" t="s">
        <v>14</v>
      </c>
      <c r="M7" t="s">
        <v>14</v>
      </c>
      <c r="O7">
        <v>4</v>
      </c>
      <c r="P7" t="s">
        <v>49</v>
      </c>
      <c r="Q7" s="2">
        <v>44791.407037037039</v>
      </c>
      <c r="R7" t="s">
        <v>50</v>
      </c>
      <c r="S7" t="s">
        <v>20</v>
      </c>
      <c r="T7">
        <v>2</v>
      </c>
      <c r="U7">
        <v>7.5460000000000003</v>
      </c>
      <c r="V7" s="3">
        <v>58902</v>
      </c>
      <c r="W7">
        <v>0.32900000000000001</v>
      </c>
      <c r="X7">
        <v>0.34</v>
      </c>
      <c r="Y7">
        <v>1</v>
      </c>
      <c r="Z7">
        <v>96.9</v>
      </c>
      <c r="AA7">
        <v>-1.0999999999999999E-2</v>
      </c>
      <c r="AC7">
        <v>1</v>
      </c>
      <c r="AE7">
        <v>4</v>
      </c>
      <c r="AF7" s="5"/>
      <c r="AG7" s="10">
        <f t="shared" si="0"/>
        <v>0.32900000000000001</v>
      </c>
    </row>
    <row r="8" spans="1:33" x14ac:dyDescent="0.3">
      <c r="A8">
        <v>5</v>
      </c>
      <c r="B8" t="s">
        <v>51</v>
      </c>
      <c r="C8" s="2">
        <v>44791.416574074072</v>
      </c>
      <c r="D8" t="s">
        <v>52</v>
      </c>
      <c r="E8" t="s">
        <v>20</v>
      </c>
      <c r="F8">
        <v>3</v>
      </c>
      <c r="G8" t="s">
        <v>14</v>
      </c>
      <c r="H8" s="3" t="s">
        <v>14</v>
      </c>
      <c r="I8" t="s">
        <v>14</v>
      </c>
      <c r="J8">
        <v>1</v>
      </c>
      <c r="K8">
        <v>0</v>
      </c>
      <c r="L8" t="s">
        <v>14</v>
      </c>
      <c r="M8" t="s">
        <v>14</v>
      </c>
      <c r="O8">
        <v>5</v>
      </c>
      <c r="P8" t="s">
        <v>51</v>
      </c>
      <c r="Q8" s="2">
        <v>44791.416574074072</v>
      </c>
      <c r="R8" t="s">
        <v>52</v>
      </c>
      <c r="S8" t="s">
        <v>20</v>
      </c>
      <c r="T8">
        <v>3</v>
      </c>
      <c r="U8">
        <v>7.5490000000000004</v>
      </c>
      <c r="V8" s="3">
        <v>120969</v>
      </c>
      <c r="W8">
        <v>0.67700000000000005</v>
      </c>
      <c r="X8">
        <v>0.68</v>
      </c>
      <c r="Y8">
        <v>1</v>
      </c>
      <c r="Z8">
        <v>99.6</v>
      </c>
      <c r="AA8">
        <v>-3.0000000000000001E-3</v>
      </c>
      <c r="AC8">
        <v>1</v>
      </c>
      <c r="AE8">
        <v>5</v>
      </c>
      <c r="AF8" s="5"/>
      <c r="AG8" s="10">
        <f t="shared" si="0"/>
        <v>0.67700000000000005</v>
      </c>
    </row>
    <row r="9" spans="1:33" x14ac:dyDescent="0.3">
      <c r="A9">
        <v>6</v>
      </c>
      <c r="B9" t="s">
        <v>53</v>
      </c>
      <c r="C9" s="2">
        <v>44791.426041666666</v>
      </c>
      <c r="D9" t="s">
        <v>54</v>
      </c>
      <c r="E9" t="s">
        <v>20</v>
      </c>
      <c r="F9">
        <v>4</v>
      </c>
      <c r="G9" t="s">
        <v>14</v>
      </c>
      <c r="H9" s="3" t="s">
        <v>14</v>
      </c>
      <c r="I9" t="s">
        <v>14</v>
      </c>
      <c r="J9">
        <v>1</v>
      </c>
      <c r="K9">
        <v>0</v>
      </c>
      <c r="L9" t="s">
        <v>14</v>
      </c>
      <c r="M9" t="s">
        <v>14</v>
      </c>
      <c r="O9">
        <v>6</v>
      </c>
      <c r="P9" t="s">
        <v>53</v>
      </c>
      <c r="Q9" s="2">
        <v>44791.426041666666</v>
      </c>
      <c r="R9" t="s">
        <v>54</v>
      </c>
      <c r="S9" t="s">
        <v>20</v>
      </c>
      <c r="T9">
        <v>4</v>
      </c>
      <c r="U9">
        <v>7.5490000000000004</v>
      </c>
      <c r="V9" s="3">
        <v>250665</v>
      </c>
      <c r="W9">
        <v>1.407</v>
      </c>
      <c r="X9">
        <v>1.36</v>
      </c>
      <c r="Y9">
        <v>1</v>
      </c>
      <c r="Z9">
        <v>103.5</v>
      </c>
      <c r="AA9">
        <v>4.7E-2</v>
      </c>
      <c r="AC9">
        <v>1</v>
      </c>
      <c r="AE9">
        <v>6</v>
      </c>
      <c r="AF9" s="5"/>
      <c r="AG9" s="10">
        <f t="shared" si="0"/>
        <v>1.407</v>
      </c>
    </row>
    <row r="10" spans="1:33" x14ac:dyDescent="0.3">
      <c r="A10">
        <v>7</v>
      </c>
      <c r="B10" t="s">
        <v>55</v>
      </c>
      <c r="C10" s="2">
        <v>44791.435578703706</v>
      </c>
      <c r="D10" t="s">
        <v>56</v>
      </c>
      <c r="E10" t="s">
        <v>20</v>
      </c>
      <c r="F10">
        <v>5</v>
      </c>
      <c r="G10" t="s">
        <v>14</v>
      </c>
      <c r="H10" s="3" t="s">
        <v>14</v>
      </c>
      <c r="I10" t="s">
        <v>14</v>
      </c>
      <c r="J10">
        <v>1</v>
      </c>
      <c r="K10">
        <v>0</v>
      </c>
      <c r="L10" t="s">
        <v>14</v>
      </c>
      <c r="M10" t="s">
        <v>14</v>
      </c>
      <c r="O10">
        <v>7</v>
      </c>
      <c r="P10" t="s">
        <v>55</v>
      </c>
      <c r="Q10" s="2">
        <v>44791.435578703706</v>
      </c>
      <c r="R10" t="s">
        <v>56</v>
      </c>
      <c r="S10" t="s">
        <v>20</v>
      </c>
      <c r="T10">
        <v>5</v>
      </c>
      <c r="U10">
        <v>7.55</v>
      </c>
      <c r="V10" s="3">
        <v>481457</v>
      </c>
      <c r="W10">
        <v>2.7149999999999999</v>
      </c>
      <c r="X10">
        <v>2.7</v>
      </c>
      <c r="Y10">
        <v>1</v>
      </c>
      <c r="Z10">
        <v>100.5</v>
      </c>
      <c r="AA10">
        <v>1.4999999999999999E-2</v>
      </c>
      <c r="AC10">
        <v>1</v>
      </c>
      <c r="AE10">
        <v>7</v>
      </c>
      <c r="AF10" s="5"/>
      <c r="AG10" s="10">
        <f t="shared" si="0"/>
        <v>2.7149999999999999</v>
      </c>
    </row>
    <row r="11" spans="1:33" x14ac:dyDescent="0.3">
      <c r="A11">
        <v>8</v>
      </c>
      <c r="B11" t="s">
        <v>57</v>
      </c>
      <c r="C11" s="2">
        <v>44791.445104166669</v>
      </c>
      <c r="D11" t="s">
        <v>58</v>
      </c>
      <c r="E11" t="s">
        <v>20</v>
      </c>
      <c r="F11">
        <v>6</v>
      </c>
      <c r="G11" t="s">
        <v>14</v>
      </c>
      <c r="H11" s="3" t="s">
        <v>14</v>
      </c>
      <c r="I11" t="s">
        <v>14</v>
      </c>
      <c r="J11">
        <v>1</v>
      </c>
      <c r="K11">
        <v>0</v>
      </c>
      <c r="L11" t="s">
        <v>14</v>
      </c>
      <c r="M11" t="s">
        <v>14</v>
      </c>
      <c r="O11">
        <v>8</v>
      </c>
      <c r="P11" t="s">
        <v>57</v>
      </c>
      <c r="Q11" s="2">
        <v>44791.445104166669</v>
      </c>
      <c r="R11" t="s">
        <v>58</v>
      </c>
      <c r="S11" t="s">
        <v>20</v>
      </c>
      <c r="T11">
        <v>6</v>
      </c>
      <c r="U11">
        <v>7.55</v>
      </c>
      <c r="V11" s="3">
        <v>934037</v>
      </c>
      <c r="W11">
        <v>5.3129999999999997</v>
      </c>
      <c r="X11">
        <v>5.35</v>
      </c>
      <c r="Y11">
        <v>1</v>
      </c>
      <c r="Z11">
        <v>99.3</v>
      </c>
      <c r="AA11">
        <v>-3.6999999999999998E-2</v>
      </c>
      <c r="AC11">
        <v>1</v>
      </c>
      <c r="AE11">
        <v>8</v>
      </c>
      <c r="AF11" s="5"/>
      <c r="AG11" s="10">
        <f t="shared" si="0"/>
        <v>5.3129999999999997</v>
      </c>
    </row>
    <row r="12" spans="1:33" x14ac:dyDescent="0.3">
      <c r="A12">
        <v>9</v>
      </c>
      <c r="B12" t="s">
        <v>59</v>
      </c>
      <c r="C12" s="2">
        <v>44791.454618055555</v>
      </c>
      <c r="D12" t="s">
        <v>60</v>
      </c>
      <c r="E12" t="s">
        <v>20</v>
      </c>
      <c r="F12">
        <v>7</v>
      </c>
      <c r="G12" t="s">
        <v>14</v>
      </c>
      <c r="H12" s="3" t="s">
        <v>14</v>
      </c>
      <c r="I12" t="s">
        <v>14</v>
      </c>
      <c r="J12">
        <v>1</v>
      </c>
      <c r="K12">
        <v>0</v>
      </c>
      <c r="L12" t="s">
        <v>14</v>
      </c>
      <c r="M12" t="s">
        <v>14</v>
      </c>
      <c r="O12">
        <v>9</v>
      </c>
      <c r="P12" t="s">
        <v>59</v>
      </c>
      <c r="Q12" s="2">
        <v>44791.454618055555</v>
      </c>
      <c r="R12" t="s">
        <v>60</v>
      </c>
      <c r="S12" t="s">
        <v>20</v>
      </c>
      <c r="T12">
        <v>7</v>
      </c>
      <c r="U12">
        <v>7.5490000000000004</v>
      </c>
      <c r="V12" s="3">
        <v>1416792</v>
      </c>
      <c r="W12">
        <v>8.1359999999999992</v>
      </c>
      <c r="X12">
        <v>7.95</v>
      </c>
      <c r="Y12">
        <v>1</v>
      </c>
      <c r="Z12">
        <v>102.3</v>
      </c>
      <c r="AA12">
        <v>0.186</v>
      </c>
      <c r="AC12">
        <v>1</v>
      </c>
      <c r="AE12">
        <v>9</v>
      </c>
      <c r="AF12" s="5"/>
      <c r="AG12" s="10">
        <f t="shared" ref="AG12:AG74" si="1">W12</f>
        <v>8.1359999999999992</v>
      </c>
    </row>
    <row r="13" spans="1:33" x14ac:dyDescent="0.3">
      <c r="A13">
        <v>10</v>
      </c>
      <c r="B13" t="s">
        <v>61</v>
      </c>
      <c r="C13" s="2">
        <v>44791.464108796295</v>
      </c>
      <c r="D13" t="s">
        <v>62</v>
      </c>
      <c r="E13" t="s">
        <v>20</v>
      </c>
      <c r="F13">
        <v>8</v>
      </c>
      <c r="G13" t="s">
        <v>14</v>
      </c>
      <c r="H13" s="3" t="s">
        <v>14</v>
      </c>
      <c r="I13" t="s">
        <v>14</v>
      </c>
      <c r="J13">
        <v>1</v>
      </c>
      <c r="K13">
        <v>0</v>
      </c>
      <c r="L13" t="s">
        <v>14</v>
      </c>
      <c r="M13" t="s">
        <v>14</v>
      </c>
      <c r="O13">
        <v>10</v>
      </c>
      <c r="P13" t="s">
        <v>61</v>
      </c>
      <c r="Q13" s="2">
        <v>44791.464108796295</v>
      </c>
      <c r="R13" t="s">
        <v>62</v>
      </c>
      <c r="S13" t="s">
        <v>20</v>
      </c>
      <c r="T13">
        <v>8</v>
      </c>
      <c r="U13">
        <v>7.5510000000000002</v>
      </c>
      <c r="V13" s="3">
        <v>1756438</v>
      </c>
      <c r="W13">
        <v>10.157</v>
      </c>
      <c r="X13">
        <v>10.5</v>
      </c>
      <c r="Y13">
        <v>1</v>
      </c>
      <c r="Z13">
        <v>96.7</v>
      </c>
      <c r="AA13">
        <v>-0.34300000000000003</v>
      </c>
      <c r="AC13">
        <v>1</v>
      </c>
      <c r="AE13">
        <v>10</v>
      </c>
      <c r="AF13" s="5"/>
      <c r="AG13" s="10">
        <f t="shared" si="1"/>
        <v>10.157</v>
      </c>
    </row>
    <row r="14" spans="1:33" x14ac:dyDescent="0.3">
      <c r="A14">
        <v>11</v>
      </c>
      <c r="B14" t="s">
        <v>63</v>
      </c>
      <c r="C14" s="2">
        <v>44791.473622685182</v>
      </c>
      <c r="D14" t="s">
        <v>64</v>
      </c>
      <c r="E14" t="s">
        <v>20</v>
      </c>
      <c r="F14">
        <v>9</v>
      </c>
      <c r="G14" t="s">
        <v>14</v>
      </c>
      <c r="H14" s="3" t="s">
        <v>14</v>
      </c>
      <c r="I14" t="s">
        <v>14</v>
      </c>
      <c r="J14">
        <v>1</v>
      </c>
      <c r="K14">
        <v>0</v>
      </c>
      <c r="L14" t="s">
        <v>14</v>
      </c>
      <c r="M14" t="s">
        <v>14</v>
      </c>
      <c r="O14">
        <v>11</v>
      </c>
      <c r="P14" t="s">
        <v>63</v>
      </c>
      <c r="Q14" s="2">
        <v>44791.473622685182</v>
      </c>
      <c r="R14" t="s">
        <v>64</v>
      </c>
      <c r="S14" t="s">
        <v>20</v>
      </c>
      <c r="T14">
        <v>9</v>
      </c>
      <c r="U14">
        <v>7.5510000000000002</v>
      </c>
      <c r="V14" s="3">
        <v>2249779</v>
      </c>
      <c r="W14">
        <v>13.144</v>
      </c>
      <c r="X14">
        <v>13</v>
      </c>
      <c r="Y14">
        <v>1</v>
      </c>
      <c r="Z14">
        <v>101.1</v>
      </c>
      <c r="AA14">
        <v>0.14399999999999999</v>
      </c>
      <c r="AC14">
        <v>1</v>
      </c>
      <c r="AE14">
        <v>11</v>
      </c>
      <c r="AF14" s="5"/>
      <c r="AG14" s="10">
        <f t="shared" si="1"/>
        <v>13.144</v>
      </c>
    </row>
    <row r="15" spans="1:33" x14ac:dyDescent="0.3">
      <c r="A15">
        <v>12</v>
      </c>
      <c r="B15" t="s">
        <v>74</v>
      </c>
      <c r="C15" s="2">
        <v>44903.413136574076</v>
      </c>
      <c r="D15" t="s">
        <v>65</v>
      </c>
      <c r="E15" t="s">
        <v>13</v>
      </c>
      <c r="F15">
        <v>1</v>
      </c>
      <c r="G15">
        <v>2.9870000000000001</v>
      </c>
      <c r="H15" s="3">
        <v>19151086</v>
      </c>
      <c r="I15">
        <v>0</v>
      </c>
      <c r="J15" t="s">
        <v>14</v>
      </c>
      <c r="K15" t="s">
        <v>14</v>
      </c>
      <c r="L15" t="s">
        <v>14</v>
      </c>
      <c r="M15" t="s">
        <v>14</v>
      </c>
      <c r="O15">
        <v>12</v>
      </c>
      <c r="P15" t="s">
        <v>74</v>
      </c>
      <c r="Q15" s="2">
        <v>44903.413136574076</v>
      </c>
      <c r="R15" t="s">
        <v>65</v>
      </c>
      <c r="S15" t="s">
        <v>13</v>
      </c>
      <c r="T15">
        <v>1</v>
      </c>
      <c r="U15">
        <v>7.5510000000000002</v>
      </c>
      <c r="V15" s="3">
        <v>62064</v>
      </c>
      <c r="W15">
        <v>0.34699999999999998</v>
      </c>
      <c r="X15" t="s">
        <v>14</v>
      </c>
      <c r="Y15" t="s">
        <v>14</v>
      </c>
      <c r="Z15" t="s">
        <v>14</v>
      </c>
      <c r="AA15" t="s">
        <v>14</v>
      </c>
      <c r="AC15">
        <v>1</v>
      </c>
      <c r="AE15">
        <v>12</v>
      </c>
      <c r="AF15" s="5"/>
      <c r="AG15" s="10">
        <f t="shared" si="1"/>
        <v>0.34699999999999998</v>
      </c>
    </row>
    <row r="16" spans="1:33" x14ac:dyDescent="0.3">
      <c r="A16">
        <v>13</v>
      </c>
      <c r="B16" t="s">
        <v>75</v>
      </c>
      <c r="C16" s="2">
        <v>44903.422500000001</v>
      </c>
      <c r="D16" t="s">
        <v>66</v>
      </c>
      <c r="E16" t="s">
        <v>13</v>
      </c>
      <c r="F16">
        <v>1</v>
      </c>
      <c r="G16">
        <v>2.9860000000000002</v>
      </c>
      <c r="H16" s="3">
        <v>18710827</v>
      </c>
      <c r="I16">
        <v>0</v>
      </c>
      <c r="J16" t="s">
        <v>14</v>
      </c>
      <c r="K16" t="s">
        <v>14</v>
      </c>
      <c r="L16" t="s">
        <v>14</v>
      </c>
      <c r="M16" t="s">
        <v>14</v>
      </c>
      <c r="O16">
        <v>13</v>
      </c>
      <c r="P16" t="s">
        <v>75</v>
      </c>
      <c r="Q16" s="2">
        <v>44903.422500000001</v>
      </c>
      <c r="R16" t="s">
        <v>66</v>
      </c>
      <c r="S16" t="s">
        <v>13</v>
      </c>
      <c r="T16">
        <v>1</v>
      </c>
      <c r="U16">
        <v>7.5469999999999997</v>
      </c>
      <c r="V16" s="3">
        <v>63887</v>
      </c>
      <c r="W16">
        <v>0.35699999999999998</v>
      </c>
      <c r="X16" t="s">
        <v>14</v>
      </c>
      <c r="Y16" t="s">
        <v>14</v>
      </c>
      <c r="Z16" t="s">
        <v>14</v>
      </c>
      <c r="AA16" t="s">
        <v>14</v>
      </c>
      <c r="AC16">
        <v>1</v>
      </c>
      <c r="AE16">
        <v>13</v>
      </c>
      <c r="AF16" s="5"/>
      <c r="AG16" s="10">
        <f t="shared" si="1"/>
        <v>0.35699999999999998</v>
      </c>
    </row>
    <row r="17" spans="1:33" x14ac:dyDescent="0.3">
      <c r="A17">
        <v>14</v>
      </c>
      <c r="B17" t="s">
        <v>76</v>
      </c>
      <c r="C17" s="2">
        <v>44903.431886574072</v>
      </c>
      <c r="D17" t="s">
        <v>67</v>
      </c>
      <c r="E17" t="s">
        <v>13</v>
      </c>
      <c r="F17">
        <v>1</v>
      </c>
      <c r="G17">
        <v>2.9849999999999999</v>
      </c>
      <c r="H17" s="3">
        <v>18666748</v>
      </c>
      <c r="I17">
        <v>0</v>
      </c>
      <c r="J17" t="s">
        <v>14</v>
      </c>
      <c r="K17" t="s">
        <v>14</v>
      </c>
      <c r="L17" t="s">
        <v>14</v>
      </c>
      <c r="M17" t="s">
        <v>14</v>
      </c>
      <c r="O17">
        <v>14</v>
      </c>
      <c r="P17" t="s">
        <v>76</v>
      </c>
      <c r="Q17" s="2">
        <v>44903.431886574072</v>
      </c>
      <c r="R17" t="s">
        <v>67</v>
      </c>
      <c r="S17" t="s">
        <v>13</v>
      </c>
      <c r="T17">
        <v>1</v>
      </c>
      <c r="U17">
        <v>7.5469999999999997</v>
      </c>
      <c r="V17" s="3">
        <v>100551</v>
      </c>
      <c r="W17">
        <v>0.56299999999999994</v>
      </c>
      <c r="X17" t="s">
        <v>14</v>
      </c>
      <c r="Y17" t="s">
        <v>14</v>
      </c>
      <c r="Z17" t="s">
        <v>14</v>
      </c>
      <c r="AA17" t="s">
        <v>14</v>
      </c>
      <c r="AC17">
        <v>1</v>
      </c>
      <c r="AE17">
        <v>14</v>
      </c>
      <c r="AF17" s="5"/>
      <c r="AG17" s="10">
        <f t="shared" si="1"/>
        <v>0.56299999999999994</v>
      </c>
    </row>
    <row r="18" spans="1:33" x14ac:dyDescent="0.3">
      <c r="A18">
        <v>15</v>
      </c>
      <c r="B18" t="s">
        <v>77</v>
      </c>
      <c r="C18" s="2">
        <v>44903.44122685185</v>
      </c>
      <c r="D18" t="s">
        <v>67</v>
      </c>
      <c r="E18" t="s">
        <v>13</v>
      </c>
      <c r="F18">
        <v>1</v>
      </c>
      <c r="G18">
        <v>2.9929999999999999</v>
      </c>
      <c r="H18" s="3">
        <v>18807410</v>
      </c>
      <c r="I18">
        <v>0</v>
      </c>
      <c r="J18" t="s">
        <v>14</v>
      </c>
      <c r="K18" t="s">
        <v>14</v>
      </c>
      <c r="L18" t="s">
        <v>14</v>
      </c>
      <c r="M18" t="s">
        <v>14</v>
      </c>
      <c r="O18">
        <v>15</v>
      </c>
      <c r="P18" t="s">
        <v>77</v>
      </c>
      <c r="Q18" s="2">
        <v>44903.44122685185</v>
      </c>
      <c r="R18" t="s">
        <v>67</v>
      </c>
      <c r="S18" t="s">
        <v>13</v>
      </c>
      <c r="T18">
        <v>1</v>
      </c>
      <c r="U18">
        <v>7.5510000000000002</v>
      </c>
      <c r="V18" s="3">
        <v>97861</v>
      </c>
      <c r="W18">
        <v>0.54800000000000004</v>
      </c>
      <c r="X18" t="s">
        <v>14</v>
      </c>
      <c r="Y18" t="s">
        <v>14</v>
      </c>
      <c r="Z18" t="s">
        <v>14</v>
      </c>
      <c r="AA18" t="s">
        <v>14</v>
      </c>
      <c r="AC18">
        <v>1</v>
      </c>
      <c r="AE18">
        <v>15</v>
      </c>
      <c r="AF18" s="5"/>
      <c r="AG18" s="10">
        <f t="shared" si="1"/>
        <v>0.54800000000000004</v>
      </c>
    </row>
    <row r="19" spans="1:33" x14ac:dyDescent="0.3">
      <c r="A19">
        <v>16</v>
      </c>
      <c r="B19" t="s">
        <v>78</v>
      </c>
      <c r="C19" s="2">
        <v>44903.450601851851</v>
      </c>
      <c r="D19" t="s">
        <v>67</v>
      </c>
      <c r="E19" t="s">
        <v>13</v>
      </c>
      <c r="F19">
        <v>1</v>
      </c>
      <c r="G19">
        <v>2.9860000000000002</v>
      </c>
      <c r="H19" s="3">
        <v>18955595</v>
      </c>
      <c r="I19">
        <v>0</v>
      </c>
      <c r="J19" t="s">
        <v>14</v>
      </c>
      <c r="K19" t="s">
        <v>14</v>
      </c>
      <c r="L19" t="s">
        <v>14</v>
      </c>
      <c r="M19" t="s">
        <v>14</v>
      </c>
      <c r="O19">
        <v>16</v>
      </c>
      <c r="P19" t="s">
        <v>78</v>
      </c>
      <c r="Q19" s="2">
        <v>44903.450601851851</v>
      </c>
      <c r="R19" t="s">
        <v>67</v>
      </c>
      <c r="S19" t="s">
        <v>13</v>
      </c>
      <c r="T19">
        <v>1</v>
      </c>
      <c r="U19">
        <v>7.5570000000000004</v>
      </c>
      <c r="V19" s="3">
        <v>91527</v>
      </c>
      <c r="W19">
        <v>0.51200000000000001</v>
      </c>
      <c r="X19" t="s">
        <v>14</v>
      </c>
      <c r="Y19" t="s">
        <v>14</v>
      </c>
      <c r="Z19" t="s">
        <v>14</v>
      </c>
      <c r="AA19" t="s">
        <v>14</v>
      </c>
      <c r="AC19">
        <v>1</v>
      </c>
      <c r="AE19">
        <v>16</v>
      </c>
      <c r="AF19" s="5"/>
      <c r="AG19" s="10">
        <f t="shared" si="1"/>
        <v>0.51200000000000001</v>
      </c>
    </row>
    <row r="20" spans="1:33" x14ac:dyDescent="0.3">
      <c r="A20">
        <v>17</v>
      </c>
      <c r="B20" t="s">
        <v>79</v>
      </c>
      <c r="C20" s="2">
        <v>44903.459965277776</v>
      </c>
      <c r="D20" t="s">
        <v>68</v>
      </c>
      <c r="E20" t="s">
        <v>13</v>
      </c>
      <c r="F20">
        <v>1</v>
      </c>
      <c r="G20">
        <v>2.9929999999999999</v>
      </c>
      <c r="H20" s="3">
        <v>18643958</v>
      </c>
      <c r="I20">
        <v>0</v>
      </c>
      <c r="J20" t="s">
        <v>14</v>
      </c>
      <c r="K20" t="s">
        <v>14</v>
      </c>
      <c r="L20" t="s">
        <v>14</v>
      </c>
      <c r="M20" t="s">
        <v>14</v>
      </c>
      <c r="O20">
        <v>17</v>
      </c>
      <c r="P20" t="s">
        <v>79</v>
      </c>
      <c r="Q20" s="2">
        <v>44903.459965277776</v>
      </c>
      <c r="R20" t="s">
        <v>68</v>
      </c>
      <c r="S20" t="s">
        <v>13</v>
      </c>
      <c r="T20">
        <v>1</v>
      </c>
      <c r="U20">
        <v>7.5510000000000002</v>
      </c>
      <c r="V20" s="3">
        <v>396510</v>
      </c>
      <c r="W20">
        <v>2.2320000000000002</v>
      </c>
      <c r="X20" t="s">
        <v>14</v>
      </c>
      <c r="Y20" t="s">
        <v>14</v>
      </c>
      <c r="Z20" t="s">
        <v>14</v>
      </c>
      <c r="AA20" t="s">
        <v>14</v>
      </c>
      <c r="AC20">
        <v>1</v>
      </c>
      <c r="AE20">
        <v>17</v>
      </c>
      <c r="AF20" s="5"/>
      <c r="AG20" s="10">
        <f t="shared" si="1"/>
        <v>2.2320000000000002</v>
      </c>
    </row>
    <row r="21" spans="1:33" x14ac:dyDescent="0.3">
      <c r="A21">
        <v>18</v>
      </c>
      <c r="B21" t="s">
        <v>80</v>
      </c>
      <c r="C21" s="2">
        <v>44903.469340277778</v>
      </c>
      <c r="D21" t="s">
        <v>69</v>
      </c>
      <c r="E21" t="s">
        <v>13</v>
      </c>
      <c r="F21">
        <v>1</v>
      </c>
      <c r="G21">
        <v>2.9849999999999999</v>
      </c>
      <c r="H21" s="3">
        <v>18918132</v>
      </c>
      <c r="I21">
        <v>0</v>
      </c>
      <c r="J21" t="s">
        <v>14</v>
      </c>
      <c r="K21" t="s">
        <v>14</v>
      </c>
      <c r="L21" t="s">
        <v>14</v>
      </c>
      <c r="M21" t="s">
        <v>14</v>
      </c>
      <c r="O21">
        <v>18</v>
      </c>
      <c r="P21" t="s">
        <v>80</v>
      </c>
      <c r="Q21" s="2">
        <v>44903.469340277778</v>
      </c>
      <c r="R21" t="s">
        <v>69</v>
      </c>
      <c r="S21" t="s">
        <v>13</v>
      </c>
      <c r="T21">
        <v>1</v>
      </c>
      <c r="U21">
        <v>7.5510000000000002</v>
      </c>
      <c r="V21" s="3">
        <v>1324730</v>
      </c>
      <c r="W21">
        <v>7.593</v>
      </c>
      <c r="X21" t="s">
        <v>14</v>
      </c>
      <c r="Y21" t="s">
        <v>14</v>
      </c>
      <c r="Z21" t="s">
        <v>14</v>
      </c>
      <c r="AA21" t="s">
        <v>14</v>
      </c>
      <c r="AC21">
        <v>1</v>
      </c>
      <c r="AE21">
        <v>18</v>
      </c>
      <c r="AF21" s="5"/>
      <c r="AG21" s="10">
        <f t="shared" si="1"/>
        <v>7.593</v>
      </c>
    </row>
    <row r="22" spans="1:33" x14ac:dyDescent="0.3">
      <c r="A22">
        <v>19</v>
      </c>
      <c r="B22" t="s">
        <v>81</v>
      </c>
      <c r="C22" s="2">
        <v>44903.478726851848</v>
      </c>
      <c r="D22" t="s">
        <v>40</v>
      </c>
      <c r="E22" t="s">
        <v>13</v>
      </c>
      <c r="F22">
        <v>1</v>
      </c>
      <c r="G22">
        <v>2.9940000000000002</v>
      </c>
      <c r="H22" s="3">
        <v>19023110</v>
      </c>
      <c r="I22">
        <v>0</v>
      </c>
      <c r="J22" t="s">
        <v>14</v>
      </c>
      <c r="K22" t="s">
        <v>14</v>
      </c>
      <c r="L22" t="s">
        <v>14</v>
      </c>
      <c r="M22" t="s">
        <v>14</v>
      </c>
      <c r="O22">
        <v>19</v>
      </c>
      <c r="P22" t="s">
        <v>81</v>
      </c>
      <c r="Q22" s="2">
        <v>44903.478726851848</v>
      </c>
      <c r="R22" t="s">
        <v>40</v>
      </c>
      <c r="S22" t="s">
        <v>13</v>
      </c>
      <c r="T22">
        <v>1</v>
      </c>
      <c r="U22">
        <v>7.5449999999999999</v>
      </c>
      <c r="V22" s="3">
        <v>97077</v>
      </c>
      <c r="W22">
        <v>0.54300000000000004</v>
      </c>
      <c r="X22" t="s">
        <v>14</v>
      </c>
      <c r="Y22" t="s">
        <v>14</v>
      </c>
      <c r="Z22" t="s">
        <v>14</v>
      </c>
      <c r="AA22" t="s">
        <v>14</v>
      </c>
      <c r="AC22">
        <v>1</v>
      </c>
      <c r="AE22">
        <v>19</v>
      </c>
      <c r="AF22" s="5"/>
      <c r="AG22" s="10">
        <f t="shared" si="1"/>
        <v>0.54300000000000004</v>
      </c>
    </row>
    <row r="23" spans="1:33" x14ac:dyDescent="0.3">
      <c r="A23">
        <v>20</v>
      </c>
      <c r="B23" t="s">
        <v>82</v>
      </c>
      <c r="C23" s="2">
        <v>44903.48810185185</v>
      </c>
      <c r="D23" t="s">
        <v>40</v>
      </c>
      <c r="E23" t="s">
        <v>13</v>
      </c>
      <c r="F23">
        <v>1</v>
      </c>
      <c r="G23">
        <v>2.9870000000000001</v>
      </c>
      <c r="H23" s="3">
        <v>18958073</v>
      </c>
      <c r="I23">
        <v>0</v>
      </c>
      <c r="J23" t="s">
        <v>14</v>
      </c>
      <c r="K23" t="s">
        <v>14</v>
      </c>
      <c r="L23" t="s">
        <v>14</v>
      </c>
      <c r="M23" t="s">
        <v>14</v>
      </c>
      <c r="O23">
        <v>20</v>
      </c>
      <c r="P23" t="s">
        <v>82</v>
      </c>
      <c r="Q23" s="2">
        <v>44903.48810185185</v>
      </c>
      <c r="R23" t="s">
        <v>40</v>
      </c>
      <c r="S23" t="s">
        <v>13</v>
      </c>
      <c r="T23">
        <v>1</v>
      </c>
      <c r="U23">
        <v>7.5490000000000004</v>
      </c>
      <c r="V23" s="3">
        <v>86666</v>
      </c>
      <c r="W23">
        <v>0.48499999999999999</v>
      </c>
      <c r="X23" t="s">
        <v>14</v>
      </c>
      <c r="Y23" t="s">
        <v>14</v>
      </c>
      <c r="Z23" t="s">
        <v>14</v>
      </c>
      <c r="AA23" t="s">
        <v>14</v>
      </c>
      <c r="AC23">
        <v>1</v>
      </c>
      <c r="AE23">
        <v>20</v>
      </c>
      <c r="AF23" s="5"/>
      <c r="AG23" s="10">
        <f t="shared" si="1"/>
        <v>0.48499999999999999</v>
      </c>
    </row>
    <row r="24" spans="1:33" x14ac:dyDescent="0.3">
      <c r="A24">
        <v>21</v>
      </c>
      <c r="B24" t="s">
        <v>83</v>
      </c>
      <c r="C24" s="2">
        <v>44903.497453703705</v>
      </c>
      <c r="D24" t="s">
        <v>40</v>
      </c>
      <c r="E24" t="s">
        <v>13</v>
      </c>
      <c r="F24">
        <v>1</v>
      </c>
      <c r="G24">
        <v>2.984</v>
      </c>
      <c r="H24" s="3">
        <v>19219559</v>
      </c>
      <c r="I24">
        <v>0</v>
      </c>
      <c r="J24" t="s">
        <v>14</v>
      </c>
      <c r="K24" t="s">
        <v>14</v>
      </c>
      <c r="L24" t="s">
        <v>14</v>
      </c>
      <c r="M24" t="s">
        <v>14</v>
      </c>
      <c r="O24">
        <v>21</v>
      </c>
      <c r="P24" t="s">
        <v>83</v>
      </c>
      <c r="Q24" s="2">
        <v>44903.497453703705</v>
      </c>
      <c r="R24" t="s">
        <v>40</v>
      </c>
      <c r="S24" t="s">
        <v>13</v>
      </c>
      <c r="T24">
        <v>1</v>
      </c>
      <c r="U24">
        <v>7.5490000000000004</v>
      </c>
      <c r="V24" s="3">
        <v>95141</v>
      </c>
      <c r="W24">
        <v>0.53300000000000003</v>
      </c>
      <c r="X24" t="s">
        <v>14</v>
      </c>
      <c r="Y24" t="s">
        <v>14</v>
      </c>
      <c r="Z24" t="s">
        <v>14</v>
      </c>
      <c r="AA24" t="s">
        <v>14</v>
      </c>
      <c r="AC24">
        <v>1</v>
      </c>
      <c r="AE24">
        <v>21</v>
      </c>
      <c r="AF24" s="5"/>
      <c r="AG24" s="10">
        <f t="shared" si="1"/>
        <v>0.53300000000000003</v>
      </c>
    </row>
    <row r="25" spans="1:33" x14ac:dyDescent="0.3">
      <c r="A25">
        <v>22</v>
      </c>
      <c r="B25" t="s">
        <v>84</v>
      </c>
      <c r="C25" s="2">
        <v>44903.506828703707</v>
      </c>
      <c r="D25" t="s">
        <v>85</v>
      </c>
      <c r="E25" t="s">
        <v>13</v>
      </c>
      <c r="F25">
        <v>1</v>
      </c>
      <c r="G25">
        <v>2.9980000000000002</v>
      </c>
      <c r="H25" s="3">
        <v>18194897</v>
      </c>
      <c r="I25">
        <v>0</v>
      </c>
      <c r="J25" t="s">
        <v>14</v>
      </c>
      <c r="K25" t="s">
        <v>14</v>
      </c>
      <c r="L25" t="s">
        <v>14</v>
      </c>
      <c r="M25" t="s">
        <v>14</v>
      </c>
      <c r="O25">
        <v>22</v>
      </c>
      <c r="P25" t="s">
        <v>84</v>
      </c>
      <c r="Q25" s="2">
        <v>44903.506828703707</v>
      </c>
      <c r="R25" t="s">
        <v>85</v>
      </c>
      <c r="S25" t="s">
        <v>13</v>
      </c>
      <c r="T25">
        <v>1</v>
      </c>
      <c r="U25">
        <v>7.5549999999999997</v>
      </c>
      <c r="V25" s="3">
        <v>46615</v>
      </c>
      <c r="W25">
        <v>0.26100000000000001</v>
      </c>
      <c r="X25" t="s">
        <v>14</v>
      </c>
      <c r="Y25" t="s">
        <v>14</v>
      </c>
      <c r="Z25" t="s">
        <v>14</v>
      </c>
      <c r="AA25" t="s">
        <v>14</v>
      </c>
      <c r="AC25">
        <v>1</v>
      </c>
      <c r="AE25">
        <v>22</v>
      </c>
      <c r="AF25" s="5"/>
      <c r="AG25" s="10">
        <f t="shared" si="1"/>
        <v>0.26100000000000001</v>
      </c>
    </row>
    <row r="26" spans="1:33" x14ac:dyDescent="0.3">
      <c r="A26">
        <v>23</v>
      </c>
      <c r="B26" t="s">
        <v>86</v>
      </c>
      <c r="C26" s="2">
        <v>44903.516226851854</v>
      </c>
      <c r="D26" t="s">
        <v>87</v>
      </c>
      <c r="E26" t="s">
        <v>13</v>
      </c>
      <c r="F26">
        <v>1</v>
      </c>
      <c r="G26">
        <v>2.9950000000000001</v>
      </c>
      <c r="H26" s="3">
        <v>18294316</v>
      </c>
      <c r="I26">
        <v>0</v>
      </c>
      <c r="J26" t="s">
        <v>14</v>
      </c>
      <c r="K26" t="s">
        <v>14</v>
      </c>
      <c r="L26" t="s">
        <v>14</v>
      </c>
      <c r="M26" t="s">
        <v>14</v>
      </c>
      <c r="O26">
        <v>23</v>
      </c>
      <c r="P26" t="s">
        <v>86</v>
      </c>
      <c r="Q26" s="2">
        <v>44903.516226851854</v>
      </c>
      <c r="R26" t="s">
        <v>87</v>
      </c>
      <c r="S26" t="s">
        <v>13</v>
      </c>
      <c r="T26">
        <v>1</v>
      </c>
      <c r="U26">
        <v>7.5529999999999999</v>
      </c>
      <c r="V26" s="3">
        <v>62816</v>
      </c>
      <c r="W26">
        <v>0.35099999999999998</v>
      </c>
      <c r="X26" t="s">
        <v>14</v>
      </c>
      <c r="Y26" t="s">
        <v>14</v>
      </c>
      <c r="Z26" t="s">
        <v>14</v>
      </c>
      <c r="AA26" t="s">
        <v>14</v>
      </c>
      <c r="AC26">
        <v>1</v>
      </c>
      <c r="AE26">
        <v>23</v>
      </c>
      <c r="AF26" s="5"/>
      <c r="AG26" s="10">
        <f t="shared" si="1"/>
        <v>0.35099999999999998</v>
      </c>
    </row>
    <row r="27" spans="1:33" x14ac:dyDescent="0.3">
      <c r="A27">
        <v>24</v>
      </c>
      <c r="B27" t="s">
        <v>88</v>
      </c>
      <c r="C27" s="2">
        <v>44903.525613425925</v>
      </c>
      <c r="D27" t="s">
        <v>89</v>
      </c>
      <c r="E27" t="s">
        <v>13</v>
      </c>
      <c r="F27">
        <v>1</v>
      </c>
      <c r="G27">
        <v>3.0049999999999999</v>
      </c>
      <c r="H27" s="3">
        <v>17649861</v>
      </c>
      <c r="I27">
        <v>0</v>
      </c>
      <c r="J27" t="s">
        <v>14</v>
      </c>
      <c r="K27" t="s">
        <v>14</v>
      </c>
      <c r="L27" t="s">
        <v>14</v>
      </c>
      <c r="M27" t="s">
        <v>14</v>
      </c>
      <c r="O27">
        <v>24</v>
      </c>
      <c r="P27" t="s">
        <v>88</v>
      </c>
      <c r="Q27" s="2">
        <v>44903.525613425925</v>
      </c>
      <c r="R27" t="s">
        <v>89</v>
      </c>
      <c r="S27" t="s">
        <v>13</v>
      </c>
      <c r="T27">
        <v>1</v>
      </c>
      <c r="U27">
        <v>7.5469999999999997</v>
      </c>
      <c r="V27" s="3">
        <v>49528</v>
      </c>
      <c r="W27">
        <v>0.27700000000000002</v>
      </c>
      <c r="X27" t="s">
        <v>14</v>
      </c>
      <c r="Y27" t="s">
        <v>14</v>
      </c>
      <c r="Z27" t="s">
        <v>14</v>
      </c>
      <c r="AA27" t="s">
        <v>14</v>
      </c>
      <c r="AC27">
        <v>1</v>
      </c>
      <c r="AE27">
        <v>24</v>
      </c>
      <c r="AF27" s="5"/>
      <c r="AG27" s="10">
        <f t="shared" si="1"/>
        <v>0.27700000000000002</v>
      </c>
    </row>
    <row r="28" spans="1:33" x14ac:dyDescent="0.3">
      <c r="A28">
        <v>25</v>
      </c>
      <c r="B28" t="s">
        <v>90</v>
      </c>
      <c r="C28" s="2">
        <v>44903.53502314815</v>
      </c>
      <c r="D28" t="s">
        <v>91</v>
      </c>
      <c r="E28" t="s">
        <v>13</v>
      </c>
      <c r="F28">
        <v>1</v>
      </c>
      <c r="G28">
        <v>2.9929999999999999</v>
      </c>
      <c r="H28" s="3">
        <v>17728821</v>
      </c>
      <c r="I28">
        <v>0</v>
      </c>
      <c r="J28" t="s">
        <v>14</v>
      </c>
      <c r="K28" t="s">
        <v>14</v>
      </c>
      <c r="L28" t="s">
        <v>14</v>
      </c>
      <c r="M28" t="s">
        <v>14</v>
      </c>
      <c r="O28">
        <v>25</v>
      </c>
      <c r="P28" t="s">
        <v>90</v>
      </c>
      <c r="Q28" s="2">
        <v>44903.53502314815</v>
      </c>
      <c r="R28" t="s">
        <v>91</v>
      </c>
      <c r="S28" t="s">
        <v>13</v>
      </c>
      <c r="T28">
        <v>1</v>
      </c>
      <c r="U28">
        <v>7.5449999999999999</v>
      </c>
      <c r="V28" s="3">
        <v>109481</v>
      </c>
      <c r="W28">
        <v>0.61299999999999999</v>
      </c>
      <c r="X28" t="s">
        <v>14</v>
      </c>
      <c r="Y28" t="s">
        <v>14</v>
      </c>
      <c r="Z28" t="s">
        <v>14</v>
      </c>
      <c r="AA28" t="s">
        <v>14</v>
      </c>
      <c r="AC28">
        <v>1</v>
      </c>
      <c r="AE28">
        <v>25</v>
      </c>
      <c r="AF28" s="5"/>
      <c r="AG28" s="10">
        <f t="shared" si="1"/>
        <v>0.61299999999999999</v>
      </c>
    </row>
    <row r="29" spans="1:33" x14ac:dyDescent="0.3">
      <c r="A29">
        <v>26</v>
      </c>
      <c r="B29" t="s">
        <v>92</v>
      </c>
      <c r="C29" s="2">
        <v>44903.544421296298</v>
      </c>
      <c r="D29" t="s">
        <v>93</v>
      </c>
      <c r="E29" t="s">
        <v>13</v>
      </c>
      <c r="F29">
        <v>1</v>
      </c>
      <c r="G29">
        <v>2.9940000000000002</v>
      </c>
      <c r="H29" s="3">
        <v>18106496</v>
      </c>
      <c r="I29">
        <v>0</v>
      </c>
      <c r="J29" t="s">
        <v>14</v>
      </c>
      <c r="K29" t="s">
        <v>14</v>
      </c>
      <c r="L29" t="s">
        <v>14</v>
      </c>
      <c r="M29" t="s">
        <v>14</v>
      </c>
      <c r="O29">
        <v>26</v>
      </c>
      <c r="P29" t="s">
        <v>92</v>
      </c>
      <c r="Q29" s="2">
        <v>44903.544421296298</v>
      </c>
      <c r="R29" t="s">
        <v>93</v>
      </c>
      <c r="S29" t="s">
        <v>13</v>
      </c>
      <c r="T29">
        <v>1</v>
      </c>
      <c r="U29">
        <v>7.548</v>
      </c>
      <c r="V29" s="3">
        <v>70406</v>
      </c>
      <c r="W29">
        <v>0.39400000000000002</v>
      </c>
      <c r="X29" t="s">
        <v>14</v>
      </c>
      <c r="Y29" t="s">
        <v>14</v>
      </c>
      <c r="Z29" t="s">
        <v>14</v>
      </c>
      <c r="AA29" t="s">
        <v>14</v>
      </c>
      <c r="AC29">
        <v>1</v>
      </c>
      <c r="AE29">
        <v>26</v>
      </c>
      <c r="AF29" s="5"/>
      <c r="AG29" s="10">
        <f t="shared" si="1"/>
        <v>0.39400000000000002</v>
      </c>
    </row>
    <row r="30" spans="1:33" x14ac:dyDescent="0.3">
      <c r="A30">
        <v>27</v>
      </c>
      <c r="B30" t="s">
        <v>94</v>
      </c>
      <c r="C30" s="2">
        <v>44903.553807870368</v>
      </c>
      <c r="D30" t="s">
        <v>95</v>
      </c>
      <c r="E30" t="s">
        <v>13</v>
      </c>
      <c r="F30">
        <v>1</v>
      </c>
      <c r="G30">
        <v>3.0030000000000001</v>
      </c>
      <c r="H30" s="3">
        <v>18223074</v>
      </c>
      <c r="I30">
        <v>0</v>
      </c>
      <c r="J30" t="s">
        <v>14</v>
      </c>
      <c r="K30" t="s">
        <v>14</v>
      </c>
      <c r="L30" t="s">
        <v>14</v>
      </c>
      <c r="M30" t="s">
        <v>14</v>
      </c>
      <c r="O30">
        <v>27</v>
      </c>
      <c r="P30" t="s">
        <v>94</v>
      </c>
      <c r="Q30" s="2">
        <v>44903.553807870368</v>
      </c>
      <c r="R30" t="s">
        <v>95</v>
      </c>
      <c r="S30" t="s">
        <v>13</v>
      </c>
      <c r="T30">
        <v>1</v>
      </c>
      <c r="U30">
        <v>7.5510000000000002</v>
      </c>
      <c r="V30" s="3">
        <v>57449</v>
      </c>
      <c r="W30">
        <v>0.32100000000000001</v>
      </c>
      <c r="X30" t="s">
        <v>14</v>
      </c>
      <c r="Y30" t="s">
        <v>14</v>
      </c>
      <c r="Z30" t="s">
        <v>14</v>
      </c>
      <c r="AA30" t="s">
        <v>14</v>
      </c>
      <c r="AC30">
        <v>1</v>
      </c>
      <c r="AE30">
        <v>27</v>
      </c>
      <c r="AF30" s="5"/>
      <c r="AG30" s="10">
        <f t="shared" si="1"/>
        <v>0.32100000000000001</v>
      </c>
    </row>
    <row r="31" spans="1:33" x14ac:dyDescent="0.3">
      <c r="A31">
        <v>28</v>
      </c>
      <c r="B31" t="s">
        <v>96</v>
      </c>
      <c r="C31" s="2">
        <v>44903.563206018516</v>
      </c>
      <c r="D31" t="s">
        <v>97</v>
      </c>
      <c r="E31" t="s">
        <v>13</v>
      </c>
      <c r="F31">
        <v>1</v>
      </c>
      <c r="G31">
        <v>3.0030000000000001</v>
      </c>
      <c r="H31" s="3">
        <v>18290757</v>
      </c>
      <c r="I31">
        <v>0</v>
      </c>
      <c r="J31" t="s">
        <v>14</v>
      </c>
      <c r="K31" t="s">
        <v>14</v>
      </c>
      <c r="L31" t="s">
        <v>14</v>
      </c>
      <c r="M31" t="s">
        <v>14</v>
      </c>
      <c r="O31">
        <v>28</v>
      </c>
      <c r="P31" t="s">
        <v>96</v>
      </c>
      <c r="Q31" s="2">
        <v>44903.563206018516</v>
      </c>
      <c r="R31" t="s">
        <v>97</v>
      </c>
      <c r="S31" t="s">
        <v>13</v>
      </c>
      <c r="T31">
        <v>1</v>
      </c>
      <c r="U31">
        <v>7.5549999999999997</v>
      </c>
      <c r="V31" s="3">
        <v>97551</v>
      </c>
      <c r="W31">
        <v>0.54600000000000004</v>
      </c>
      <c r="X31" t="s">
        <v>14</v>
      </c>
      <c r="Y31" t="s">
        <v>14</v>
      </c>
      <c r="Z31" t="s">
        <v>14</v>
      </c>
      <c r="AA31" t="s">
        <v>14</v>
      </c>
      <c r="AC31">
        <v>1</v>
      </c>
      <c r="AE31">
        <v>28</v>
      </c>
      <c r="AF31" s="5"/>
      <c r="AG31" s="10">
        <f t="shared" si="1"/>
        <v>0.54600000000000004</v>
      </c>
    </row>
    <row r="32" spans="1:33" x14ac:dyDescent="0.3">
      <c r="A32">
        <v>29</v>
      </c>
      <c r="B32" t="s">
        <v>98</v>
      </c>
      <c r="C32" s="2">
        <v>44903.572581018518</v>
      </c>
      <c r="D32" t="s">
        <v>99</v>
      </c>
      <c r="E32" t="s">
        <v>13</v>
      </c>
      <c r="F32">
        <v>1</v>
      </c>
      <c r="G32">
        <v>2.9940000000000002</v>
      </c>
      <c r="H32" s="3">
        <v>18234534</v>
      </c>
      <c r="I32">
        <v>0</v>
      </c>
      <c r="J32" t="s">
        <v>14</v>
      </c>
      <c r="K32" t="s">
        <v>14</v>
      </c>
      <c r="L32" t="s">
        <v>14</v>
      </c>
      <c r="M32" t="s">
        <v>14</v>
      </c>
      <c r="O32">
        <v>29</v>
      </c>
      <c r="P32" t="s">
        <v>98</v>
      </c>
      <c r="Q32" s="2">
        <v>44903.572581018518</v>
      </c>
      <c r="R32" t="s">
        <v>99</v>
      </c>
      <c r="S32" t="s">
        <v>13</v>
      </c>
      <c r="T32">
        <v>1</v>
      </c>
      <c r="U32">
        <v>7.5510000000000002</v>
      </c>
      <c r="V32" s="3">
        <v>47306</v>
      </c>
      <c r="W32">
        <v>0.26500000000000001</v>
      </c>
      <c r="X32" t="s">
        <v>14</v>
      </c>
      <c r="Y32" t="s">
        <v>14</v>
      </c>
      <c r="Z32" t="s">
        <v>14</v>
      </c>
      <c r="AA32" t="s">
        <v>14</v>
      </c>
      <c r="AC32">
        <v>1</v>
      </c>
      <c r="AE32">
        <v>29</v>
      </c>
      <c r="AF32" s="5"/>
      <c r="AG32" s="10">
        <f t="shared" si="1"/>
        <v>0.26500000000000001</v>
      </c>
    </row>
    <row r="33" spans="1:33" x14ac:dyDescent="0.3">
      <c r="A33">
        <v>30</v>
      </c>
      <c r="B33" t="s">
        <v>100</v>
      </c>
      <c r="C33" s="2">
        <v>44903.581956018519</v>
      </c>
      <c r="D33" t="s">
        <v>101</v>
      </c>
      <c r="E33" t="s">
        <v>13</v>
      </c>
      <c r="F33">
        <v>1</v>
      </c>
      <c r="G33">
        <v>3.0019999999999998</v>
      </c>
      <c r="H33" s="3">
        <v>18295369</v>
      </c>
      <c r="I33">
        <v>0</v>
      </c>
      <c r="J33" t="s">
        <v>14</v>
      </c>
      <c r="K33" t="s">
        <v>14</v>
      </c>
      <c r="L33" t="s">
        <v>14</v>
      </c>
      <c r="M33" t="s">
        <v>14</v>
      </c>
      <c r="O33">
        <v>30</v>
      </c>
      <c r="P33" t="s">
        <v>100</v>
      </c>
      <c r="Q33" s="2">
        <v>44903.581956018519</v>
      </c>
      <c r="R33" t="s">
        <v>101</v>
      </c>
      <c r="S33" t="s">
        <v>13</v>
      </c>
      <c r="T33">
        <v>1</v>
      </c>
      <c r="U33">
        <v>7.5490000000000004</v>
      </c>
      <c r="V33" s="3">
        <v>82834</v>
      </c>
      <c r="W33">
        <v>0.46400000000000002</v>
      </c>
      <c r="X33" t="s">
        <v>14</v>
      </c>
      <c r="Y33" t="s">
        <v>14</v>
      </c>
      <c r="Z33" t="s">
        <v>14</v>
      </c>
      <c r="AA33" t="s">
        <v>14</v>
      </c>
      <c r="AC33">
        <v>1</v>
      </c>
      <c r="AE33">
        <v>30</v>
      </c>
      <c r="AF33" s="5"/>
      <c r="AG33" s="10">
        <f t="shared" si="1"/>
        <v>0.46400000000000002</v>
      </c>
    </row>
    <row r="34" spans="1:33" x14ac:dyDescent="0.3">
      <c r="A34">
        <v>31</v>
      </c>
      <c r="B34" t="s">
        <v>102</v>
      </c>
      <c r="C34" s="2">
        <v>44903.591319444444</v>
      </c>
      <c r="D34" t="s">
        <v>103</v>
      </c>
      <c r="E34" t="s">
        <v>13</v>
      </c>
      <c r="F34">
        <v>1</v>
      </c>
      <c r="G34">
        <v>3.0049999999999999</v>
      </c>
      <c r="H34" s="3">
        <v>18038958</v>
      </c>
      <c r="I34">
        <v>0</v>
      </c>
      <c r="J34" t="s">
        <v>14</v>
      </c>
      <c r="K34" t="s">
        <v>14</v>
      </c>
      <c r="L34" t="s">
        <v>14</v>
      </c>
      <c r="M34" t="s">
        <v>14</v>
      </c>
      <c r="O34">
        <v>31</v>
      </c>
      <c r="P34" t="s">
        <v>102</v>
      </c>
      <c r="Q34" s="2">
        <v>44903.591319444444</v>
      </c>
      <c r="R34" t="s">
        <v>103</v>
      </c>
      <c r="S34" t="s">
        <v>13</v>
      </c>
      <c r="T34">
        <v>1</v>
      </c>
      <c r="U34">
        <v>7.5519999999999996</v>
      </c>
      <c r="V34" s="3">
        <v>200668</v>
      </c>
      <c r="W34">
        <v>1.125</v>
      </c>
      <c r="X34" t="s">
        <v>14</v>
      </c>
      <c r="Y34" t="s">
        <v>14</v>
      </c>
      <c r="Z34" t="s">
        <v>14</v>
      </c>
      <c r="AA34" t="s">
        <v>14</v>
      </c>
      <c r="AC34">
        <v>1</v>
      </c>
      <c r="AE34">
        <v>31</v>
      </c>
      <c r="AF34" s="5"/>
      <c r="AG34" s="10">
        <f t="shared" si="1"/>
        <v>1.125</v>
      </c>
    </row>
    <row r="35" spans="1:33" x14ac:dyDescent="0.3">
      <c r="A35">
        <v>32</v>
      </c>
      <c r="B35" t="s">
        <v>104</v>
      </c>
      <c r="C35" s="2">
        <v>44903.600694444445</v>
      </c>
      <c r="D35" t="s">
        <v>105</v>
      </c>
      <c r="E35" t="s">
        <v>13</v>
      </c>
      <c r="F35">
        <v>1</v>
      </c>
      <c r="G35">
        <v>2.9950000000000001</v>
      </c>
      <c r="H35" s="3">
        <v>18244780</v>
      </c>
      <c r="I35">
        <v>0</v>
      </c>
      <c r="J35" t="s">
        <v>14</v>
      </c>
      <c r="K35" t="s">
        <v>14</v>
      </c>
      <c r="L35" t="s">
        <v>14</v>
      </c>
      <c r="M35" t="s">
        <v>14</v>
      </c>
      <c r="O35">
        <v>32</v>
      </c>
      <c r="P35" t="s">
        <v>104</v>
      </c>
      <c r="Q35" s="2">
        <v>44903.600694444445</v>
      </c>
      <c r="R35" t="s">
        <v>105</v>
      </c>
      <c r="S35" t="s">
        <v>13</v>
      </c>
      <c r="T35">
        <v>1</v>
      </c>
      <c r="U35">
        <v>7.5519999999999996</v>
      </c>
      <c r="V35" s="3">
        <v>105916</v>
      </c>
      <c r="W35">
        <v>0.59299999999999997</v>
      </c>
      <c r="X35" t="s">
        <v>14</v>
      </c>
      <c r="Y35" t="s">
        <v>14</v>
      </c>
      <c r="Z35" t="s">
        <v>14</v>
      </c>
      <c r="AA35" t="s">
        <v>14</v>
      </c>
      <c r="AC35">
        <v>1</v>
      </c>
      <c r="AE35">
        <v>32</v>
      </c>
      <c r="AF35" s="5"/>
      <c r="AG35" s="10">
        <f t="shared" si="1"/>
        <v>0.59299999999999997</v>
      </c>
    </row>
    <row r="36" spans="1:33" x14ac:dyDescent="0.3">
      <c r="A36">
        <v>33</v>
      </c>
      <c r="B36" t="s">
        <v>106</v>
      </c>
      <c r="C36" s="2">
        <v>44903.610046296293</v>
      </c>
      <c r="D36" t="s">
        <v>107</v>
      </c>
      <c r="E36" t="s">
        <v>13</v>
      </c>
      <c r="F36">
        <v>1</v>
      </c>
      <c r="G36">
        <v>2.9940000000000002</v>
      </c>
      <c r="H36" s="3">
        <v>17950576</v>
      </c>
      <c r="I36">
        <v>0</v>
      </c>
      <c r="J36" t="s">
        <v>14</v>
      </c>
      <c r="K36" t="s">
        <v>14</v>
      </c>
      <c r="L36" t="s">
        <v>14</v>
      </c>
      <c r="M36" t="s">
        <v>14</v>
      </c>
      <c r="O36">
        <v>33</v>
      </c>
      <c r="P36" t="s">
        <v>106</v>
      </c>
      <c r="Q36" s="2">
        <v>44903.610046296293</v>
      </c>
      <c r="R36" t="s">
        <v>107</v>
      </c>
      <c r="S36" t="s">
        <v>13</v>
      </c>
      <c r="T36">
        <v>1</v>
      </c>
      <c r="U36">
        <v>7.5490000000000004</v>
      </c>
      <c r="V36" s="3">
        <v>56768</v>
      </c>
      <c r="W36">
        <v>0.318</v>
      </c>
      <c r="X36" t="s">
        <v>14</v>
      </c>
      <c r="Y36" t="s">
        <v>14</v>
      </c>
      <c r="Z36" t="s">
        <v>14</v>
      </c>
      <c r="AA36" t="s">
        <v>14</v>
      </c>
      <c r="AC36">
        <v>1</v>
      </c>
      <c r="AE36">
        <v>33</v>
      </c>
      <c r="AF36" s="5"/>
      <c r="AG36" s="10">
        <f t="shared" si="1"/>
        <v>0.318</v>
      </c>
    </row>
    <row r="37" spans="1:33" x14ac:dyDescent="0.3">
      <c r="A37">
        <v>34</v>
      </c>
      <c r="B37" t="s">
        <v>108</v>
      </c>
      <c r="C37" s="2">
        <v>44903.619444444441</v>
      </c>
      <c r="D37" t="s">
        <v>109</v>
      </c>
      <c r="E37" t="s">
        <v>13</v>
      </c>
      <c r="F37">
        <v>1</v>
      </c>
      <c r="G37">
        <v>2.9969999999999999</v>
      </c>
      <c r="H37" s="3">
        <v>18018234</v>
      </c>
      <c r="I37">
        <v>0</v>
      </c>
      <c r="J37" t="s">
        <v>14</v>
      </c>
      <c r="K37" t="s">
        <v>14</v>
      </c>
      <c r="L37" t="s">
        <v>14</v>
      </c>
      <c r="M37" t="s">
        <v>14</v>
      </c>
      <c r="O37">
        <v>34</v>
      </c>
      <c r="P37" t="s">
        <v>108</v>
      </c>
      <c r="Q37" s="2">
        <v>44903.619444444441</v>
      </c>
      <c r="R37" t="s">
        <v>109</v>
      </c>
      <c r="S37" t="s">
        <v>13</v>
      </c>
      <c r="T37">
        <v>1</v>
      </c>
      <c r="U37">
        <v>7.5570000000000004</v>
      </c>
      <c r="V37" s="3">
        <v>53720</v>
      </c>
      <c r="W37">
        <v>0.3</v>
      </c>
      <c r="X37" t="s">
        <v>14</v>
      </c>
      <c r="Y37" t="s">
        <v>14</v>
      </c>
      <c r="Z37" t="s">
        <v>14</v>
      </c>
      <c r="AA37" t="s">
        <v>14</v>
      </c>
      <c r="AC37">
        <v>1</v>
      </c>
      <c r="AE37">
        <v>34</v>
      </c>
      <c r="AF37" s="5"/>
      <c r="AG37" s="10">
        <f t="shared" si="1"/>
        <v>0.3</v>
      </c>
    </row>
    <row r="38" spans="1:33" x14ac:dyDescent="0.3">
      <c r="A38">
        <v>35</v>
      </c>
      <c r="B38" t="s">
        <v>110</v>
      </c>
      <c r="C38" s="2">
        <v>44903.628796296296</v>
      </c>
      <c r="D38" t="s">
        <v>111</v>
      </c>
      <c r="E38" t="s">
        <v>13</v>
      </c>
      <c r="F38">
        <v>1</v>
      </c>
      <c r="G38">
        <v>2.996</v>
      </c>
      <c r="H38" s="3">
        <v>18375532</v>
      </c>
      <c r="I38">
        <v>0</v>
      </c>
      <c r="J38" t="s">
        <v>14</v>
      </c>
      <c r="K38" t="s">
        <v>14</v>
      </c>
      <c r="L38" t="s">
        <v>14</v>
      </c>
      <c r="M38" t="s">
        <v>14</v>
      </c>
      <c r="O38">
        <v>35</v>
      </c>
      <c r="P38" t="s">
        <v>110</v>
      </c>
      <c r="Q38" s="2">
        <v>44903.628796296296</v>
      </c>
      <c r="R38" t="s">
        <v>111</v>
      </c>
      <c r="S38" t="s">
        <v>13</v>
      </c>
      <c r="T38">
        <v>1</v>
      </c>
      <c r="U38">
        <v>7.5410000000000004</v>
      </c>
      <c r="V38" s="3">
        <v>47998</v>
      </c>
      <c r="W38">
        <v>0.26800000000000002</v>
      </c>
      <c r="X38" t="s">
        <v>14</v>
      </c>
      <c r="Y38" t="s">
        <v>14</v>
      </c>
      <c r="Z38" t="s">
        <v>14</v>
      </c>
      <c r="AA38" t="s">
        <v>14</v>
      </c>
      <c r="AC38">
        <v>1</v>
      </c>
      <c r="AE38">
        <v>35</v>
      </c>
      <c r="AF38" s="5"/>
      <c r="AG38" s="10">
        <f t="shared" si="1"/>
        <v>0.26800000000000002</v>
      </c>
    </row>
    <row r="39" spans="1:33" x14ac:dyDescent="0.3">
      <c r="A39">
        <v>36</v>
      </c>
      <c r="B39" t="s">
        <v>112</v>
      </c>
      <c r="C39" s="2">
        <v>44903.63821759259</v>
      </c>
      <c r="D39" t="s">
        <v>113</v>
      </c>
      <c r="E39" t="s">
        <v>13</v>
      </c>
      <c r="F39">
        <v>1</v>
      </c>
      <c r="G39">
        <v>2.9940000000000002</v>
      </c>
      <c r="H39" s="3">
        <v>18743255</v>
      </c>
      <c r="I39">
        <v>0</v>
      </c>
      <c r="J39" t="s">
        <v>14</v>
      </c>
      <c r="K39" t="s">
        <v>14</v>
      </c>
      <c r="L39" t="s">
        <v>14</v>
      </c>
      <c r="M39" t="s">
        <v>14</v>
      </c>
      <c r="O39">
        <v>36</v>
      </c>
      <c r="P39" t="s">
        <v>112</v>
      </c>
      <c r="Q39" s="2">
        <v>44903.63821759259</v>
      </c>
      <c r="R39" t="s">
        <v>113</v>
      </c>
      <c r="S39" t="s">
        <v>13</v>
      </c>
      <c r="T39">
        <v>1</v>
      </c>
      <c r="U39">
        <v>7.5590000000000002</v>
      </c>
      <c r="V39" s="3">
        <v>63031</v>
      </c>
      <c r="W39">
        <v>0.35299999999999998</v>
      </c>
      <c r="X39" t="s">
        <v>14</v>
      </c>
      <c r="Y39" t="s">
        <v>14</v>
      </c>
      <c r="Z39" t="s">
        <v>14</v>
      </c>
      <c r="AA39" t="s">
        <v>14</v>
      </c>
      <c r="AC39">
        <v>1</v>
      </c>
      <c r="AE39">
        <v>36</v>
      </c>
      <c r="AF39" s="5"/>
      <c r="AG39" s="10">
        <f t="shared" si="1"/>
        <v>0.35299999999999998</v>
      </c>
    </row>
    <row r="40" spans="1:33" x14ac:dyDescent="0.3">
      <c r="A40">
        <v>37</v>
      </c>
      <c r="B40" t="s">
        <v>114</v>
      </c>
      <c r="C40" s="2">
        <v>44903.647581018522</v>
      </c>
      <c r="D40" t="s">
        <v>115</v>
      </c>
      <c r="E40" t="s">
        <v>13</v>
      </c>
      <c r="F40">
        <v>1</v>
      </c>
      <c r="G40">
        <v>2.9990000000000001</v>
      </c>
      <c r="H40" s="3">
        <v>23835207</v>
      </c>
      <c r="I40">
        <v>0</v>
      </c>
      <c r="J40" t="s">
        <v>14</v>
      </c>
      <c r="K40" t="s">
        <v>14</v>
      </c>
      <c r="L40" t="s">
        <v>14</v>
      </c>
      <c r="M40" t="s">
        <v>14</v>
      </c>
      <c r="O40">
        <v>37</v>
      </c>
      <c r="P40" t="s">
        <v>114</v>
      </c>
      <c r="Q40" s="2">
        <v>44903.647581018522</v>
      </c>
      <c r="R40" t="s">
        <v>115</v>
      </c>
      <c r="S40" t="s">
        <v>13</v>
      </c>
      <c r="T40">
        <v>1</v>
      </c>
      <c r="U40">
        <v>7.5490000000000004</v>
      </c>
      <c r="V40" s="3">
        <v>70459</v>
      </c>
      <c r="W40">
        <v>0.39400000000000002</v>
      </c>
      <c r="X40" t="s">
        <v>14</v>
      </c>
      <c r="Y40" t="s">
        <v>14</v>
      </c>
      <c r="Z40" t="s">
        <v>14</v>
      </c>
      <c r="AA40" t="s">
        <v>14</v>
      </c>
      <c r="AC40">
        <v>1</v>
      </c>
      <c r="AE40">
        <v>37</v>
      </c>
      <c r="AF40" s="5"/>
      <c r="AG40" s="10">
        <f t="shared" si="1"/>
        <v>0.39400000000000002</v>
      </c>
    </row>
    <row r="41" spans="1:33" x14ac:dyDescent="0.3">
      <c r="A41">
        <v>38</v>
      </c>
      <c r="B41" t="s">
        <v>116</v>
      </c>
      <c r="C41" s="2">
        <v>44903.656990740739</v>
      </c>
      <c r="D41" t="s">
        <v>117</v>
      </c>
      <c r="E41" t="s">
        <v>13</v>
      </c>
      <c r="F41">
        <v>1</v>
      </c>
      <c r="G41">
        <v>2.9980000000000002</v>
      </c>
      <c r="H41" s="3">
        <v>18085874</v>
      </c>
      <c r="I41">
        <v>0</v>
      </c>
      <c r="J41" t="s">
        <v>14</v>
      </c>
      <c r="K41" t="s">
        <v>14</v>
      </c>
      <c r="L41" t="s">
        <v>14</v>
      </c>
      <c r="M41" t="s">
        <v>14</v>
      </c>
      <c r="O41">
        <v>38</v>
      </c>
      <c r="P41" t="s">
        <v>116</v>
      </c>
      <c r="Q41" s="2">
        <v>44903.656990740739</v>
      </c>
      <c r="R41" t="s">
        <v>117</v>
      </c>
      <c r="S41" t="s">
        <v>13</v>
      </c>
      <c r="T41">
        <v>1</v>
      </c>
      <c r="U41">
        <v>7.5519999999999996</v>
      </c>
      <c r="V41" s="3">
        <v>116943</v>
      </c>
      <c r="W41">
        <v>0.65500000000000003</v>
      </c>
      <c r="X41" t="s">
        <v>14</v>
      </c>
      <c r="Y41" t="s">
        <v>14</v>
      </c>
      <c r="Z41" t="s">
        <v>14</v>
      </c>
      <c r="AA41" t="s">
        <v>14</v>
      </c>
      <c r="AC41">
        <v>1</v>
      </c>
      <c r="AE41">
        <v>38</v>
      </c>
      <c r="AF41" s="5"/>
      <c r="AG41" s="10">
        <f t="shared" si="1"/>
        <v>0.65500000000000003</v>
      </c>
    </row>
    <row r="42" spans="1:33" x14ac:dyDescent="0.3">
      <c r="A42">
        <v>39</v>
      </c>
      <c r="B42" t="s">
        <v>118</v>
      </c>
      <c r="C42" s="2">
        <v>44903.666365740741</v>
      </c>
      <c r="D42" t="s">
        <v>119</v>
      </c>
      <c r="E42" t="s">
        <v>13</v>
      </c>
      <c r="F42">
        <v>1</v>
      </c>
      <c r="G42">
        <v>3.0049999999999999</v>
      </c>
      <c r="H42" s="3">
        <v>18485327</v>
      </c>
      <c r="I42">
        <v>0</v>
      </c>
      <c r="J42" t="s">
        <v>14</v>
      </c>
      <c r="K42" t="s">
        <v>14</v>
      </c>
      <c r="L42" t="s">
        <v>14</v>
      </c>
      <c r="M42" t="s">
        <v>14</v>
      </c>
      <c r="O42">
        <v>39</v>
      </c>
      <c r="P42" t="s">
        <v>118</v>
      </c>
      <c r="Q42" s="2">
        <v>44903.666365740741</v>
      </c>
      <c r="R42" t="s">
        <v>119</v>
      </c>
      <c r="S42" t="s">
        <v>13</v>
      </c>
      <c r="T42">
        <v>1</v>
      </c>
      <c r="U42">
        <v>7.5510000000000002</v>
      </c>
      <c r="V42" s="3">
        <v>65573</v>
      </c>
      <c r="W42">
        <v>0.36699999999999999</v>
      </c>
      <c r="X42" t="s">
        <v>14</v>
      </c>
      <c r="Y42" t="s">
        <v>14</v>
      </c>
      <c r="Z42" t="s">
        <v>14</v>
      </c>
      <c r="AA42" t="s">
        <v>14</v>
      </c>
      <c r="AC42">
        <v>1</v>
      </c>
      <c r="AE42">
        <v>39</v>
      </c>
      <c r="AF42" s="5"/>
      <c r="AG42" s="10">
        <f t="shared" si="1"/>
        <v>0.36699999999999999</v>
      </c>
    </row>
    <row r="43" spans="1:33" x14ac:dyDescent="0.3">
      <c r="A43">
        <v>40</v>
      </c>
      <c r="B43" t="s">
        <v>120</v>
      </c>
      <c r="C43" s="2">
        <v>44903.675729166665</v>
      </c>
      <c r="D43" t="s">
        <v>121</v>
      </c>
      <c r="E43" t="s">
        <v>13</v>
      </c>
      <c r="F43">
        <v>1</v>
      </c>
      <c r="G43">
        <v>3.0059999999999998</v>
      </c>
      <c r="H43" s="3">
        <v>18307569</v>
      </c>
      <c r="I43">
        <v>0</v>
      </c>
      <c r="J43" t="s">
        <v>14</v>
      </c>
      <c r="K43" t="s">
        <v>14</v>
      </c>
      <c r="L43" t="s">
        <v>14</v>
      </c>
      <c r="M43" t="s">
        <v>14</v>
      </c>
      <c r="O43">
        <v>40</v>
      </c>
      <c r="P43" t="s">
        <v>120</v>
      </c>
      <c r="Q43" s="2">
        <v>44903.675729166665</v>
      </c>
      <c r="R43" t="s">
        <v>121</v>
      </c>
      <c r="S43" t="s">
        <v>13</v>
      </c>
      <c r="T43">
        <v>1</v>
      </c>
      <c r="U43">
        <v>7.5410000000000004</v>
      </c>
      <c r="V43" s="3">
        <v>52453</v>
      </c>
      <c r="W43">
        <v>0.29299999999999998</v>
      </c>
      <c r="X43" t="s">
        <v>14</v>
      </c>
      <c r="Y43" t="s">
        <v>14</v>
      </c>
      <c r="Z43" t="s">
        <v>14</v>
      </c>
      <c r="AA43" t="s">
        <v>14</v>
      </c>
      <c r="AC43">
        <v>1</v>
      </c>
      <c r="AE43">
        <v>40</v>
      </c>
      <c r="AF43" s="5"/>
      <c r="AG43" s="10">
        <f t="shared" si="1"/>
        <v>0.29299999999999998</v>
      </c>
    </row>
    <row r="44" spans="1:33" x14ac:dyDescent="0.3">
      <c r="A44">
        <v>41</v>
      </c>
      <c r="B44" t="s">
        <v>122</v>
      </c>
      <c r="C44" s="2">
        <v>44903.685081018521</v>
      </c>
      <c r="D44" t="s">
        <v>123</v>
      </c>
      <c r="E44" t="s">
        <v>13</v>
      </c>
      <c r="F44">
        <v>1</v>
      </c>
      <c r="G44">
        <v>3.0049999999999999</v>
      </c>
      <c r="H44" s="3">
        <v>18401038</v>
      </c>
      <c r="I44">
        <v>0</v>
      </c>
      <c r="J44" t="s">
        <v>14</v>
      </c>
      <c r="K44" t="s">
        <v>14</v>
      </c>
      <c r="L44" t="s">
        <v>14</v>
      </c>
      <c r="M44" t="s">
        <v>14</v>
      </c>
      <c r="O44">
        <v>41</v>
      </c>
      <c r="P44" t="s">
        <v>122</v>
      </c>
      <c r="Q44" s="2">
        <v>44903.685081018521</v>
      </c>
      <c r="R44" t="s">
        <v>123</v>
      </c>
      <c r="S44" t="s">
        <v>13</v>
      </c>
      <c r="T44">
        <v>1</v>
      </c>
      <c r="U44">
        <v>7.5469999999999997</v>
      </c>
      <c r="V44" s="3">
        <v>114632</v>
      </c>
      <c r="W44">
        <v>0.64200000000000002</v>
      </c>
      <c r="X44" t="s">
        <v>14</v>
      </c>
      <c r="Y44" t="s">
        <v>14</v>
      </c>
      <c r="Z44" t="s">
        <v>14</v>
      </c>
      <c r="AA44" t="s">
        <v>14</v>
      </c>
      <c r="AC44">
        <v>1</v>
      </c>
      <c r="AE44">
        <v>41</v>
      </c>
      <c r="AF44" s="5"/>
      <c r="AG44" s="10">
        <f t="shared" si="1"/>
        <v>0.64200000000000002</v>
      </c>
    </row>
    <row r="45" spans="1:33" x14ac:dyDescent="0.3">
      <c r="A45">
        <v>42</v>
      </c>
      <c r="B45" t="s">
        <v>124</v>
      </c>
      <c r="C45" s="2">
        <v>44903.694479166668</v>
      </c>
      <c r="D45" t="s">
        <v>125</v>
      </c>
      <c r="E45" t="s">
        <v>13</v>
      </c>
      <c r="F45">
        <v>1</v>
      </c>
      <c r="G45">
        <v>3.0110000000000001</v>
      </c>
      <c r="H45" s="3">
        <v>17671881</v>
      </c>
      <c r="I45">
        <v>0</v>
      </c>
      <c r="J45" t="s">
        <v>14</v>
      </c>
      <c r="K45" t="s">
        <v>14</v>
      </c>
      <c r="L45" t="s">
        <v>14</v>
      </c>
      <c r="M45" t="s">
        <v>14</v>
      </c>
      <c r="O45">
        <v>42</v>
      </c>
      <c r="P45" t="s">
        <v>124</v>
      </c>
      <c r="Q45" s="2">
        <v>44903.694479166668</v>
      </c>
      <c r="R45" t="s">
        <v>125</v>
      </c>
      <c r="S45" t="s">
        <v>13</v>
      </c>
      <c r="T45">
        <v>1</v>
      </c>
      <c r="U45">
        <v>7.5549999999999997</v>
      </c>
      <c r="V45" s="3">
        <v>48485</v>
      </c>
      <c r="W45">
        <v>0.27100000000000002</v>
      </c>
      <c r="X45" t="s">
        <v>14</v>
      </c>
      <c r="Y45" t="s">
        <v>14</v>
      </c>
      <c r="Z45" t="s">
        <v>14</v>
      </c>
      <c r="AA45" t="s">
        <v>14</v>
      </c>
      <c r="AC45">
        <v>1</v>
      </c>
      <c r="AE45">
        <v>42</v>
      </c>
      <c r="AF45" s="5"/>
      <c r="AG45" s="10">
        <f t="shared" si="1"/>
        <v>0.27100000000000002</v>
      </c>
    </row>
    <row r="46" spans="1:33" x14ac:dyDescent="0.3">
      <c r="A46">
        <v>43</v>
      </c>
      <c r="B46" t="s">
        <v>126</v>
      </c>
      <c r="C46" s="2">
        <v>44903.703842592593</v>
      </c>
      <c r="D46" t="s">
        <v>127</v>
      </c>
      <c r="E46" t="s">
        <v>13</v>
      </c>
      <c r="F46">
        <v>1</v>
      </c>
      <c r="G46">
        <v>3.0089999999999999</v>
      </c>
      <c r="H46" s="3">
        <v>18050780</v>
      </c>
      <c r="I46">
        <v>0</v>
      </c>
      <c r="J46" t="s">
        <v>14</v>
      </c>
      <c r="K46" t="s">
        <v>14</v>
      </c>
      <c r="L46" t="s">
        <v>14</v>
      </c>
      <c r="M46" t="s">
        <v>14</v>
      </c>
      <c r="O46">
        <v>43</v>
      </c>
      <c r="P46" t="s">
        <v>126</v>
      </c>
      <c r="Q46" s="2">
        <v>44903.703842592593</v>
      </c>
      <c r="R46" t="s">
        <v>127</v>
      </c>
      <c r="S46" t="s">
        <v>13</v>
      </c>
      <c r="T46">
        <v>1</v>
      </c>
      <c r="U46">
        <v>7.5490000000000004</v>
      </c>
      <c r="V46" s="3">
        <v>114194</v>
      </c>
      <c r="W46">
        <v>0.63900000000000001</v>
      </c>
      <c r="X46" t="s">
        <v>14</v>
      </c>
      <c r="Y46" t="s">
        <v>14</v>
      </c>
      <c r="Z46" t="s">
        <v>14</v>
      </c>
      <c r="AA46" t="s">
        <v>14</v>
      </c>
      <c r="AC46">
        <v>1</v>
      </c>
      <c r="AE46">
        <v>43</v>
      </c>
      <c r="AF46" s="5"/>
      <c r="AG46" s="10">
        <f t="shared" si="1"/>
        <v>0.63900000000000001</v>
      </c>
    </row>
    <row r="47" spans="1:33" x14ac:dyDescent="0.3">
      <c r="A47">
        <v>44</v>
      </c>
      <c r="B47" t="s">
        <v>128</v>
      </c>
      <c r="C47" s="2">
        <v>44903.713252314818</v>
      </c>
      <c r="D47" t="s">
        <v>129</v>
      </c>
      <c r="E47" t="s">
        <v>13</v>
      </c>
      <c r="F47">
        <v>1</v>
      </c>
      <c r="G47">
        <v>2.9990000000000001</v>
      </c>
      <c r="H47" s="3">
        <v>18119086</v>
      </c>
      <c r="I47">
        <v>0</v>
      </c>
      <c r="J47" t="s">
        <v>14</v>
      </c>
      <c r="K47" t="s">
        <v>14</v>
      </c>
      <c r="L47" t="s">
        <v>14</v>
      </c>
      <c r="M47" t="s">
        <v>14</v>
      </c>
      <c r="O47">
        <v>44</v>
      </c>
      <c r="P47" t="s">
        <v>128</v>
      </c>
      <c r="Q47" s="2">
        <v>44903.713252314818</v>
      </c>
      <c r="R47" t="s">
        <v>129</v>
      </c>
      <c r="S47" t="s">
        <v>13</v>
      </c>
      <c r="T47">
        <v>1</v>
      </c>
      <c r="U47">
        <v>7.5460000000000003</v>
      </c>
      <c r="V47" s="3">
        <v>91385</v>
      </c>
      <c r="W47">
        <v>0.51100000000000001</v>
      </c>
      <c r="X47" t="s">
        <v>14</v>
      </c>
      <c r="Y47" t="s">
        <v>14</v>
      </c>
      <c r="Z47" t="s">
        <v>14</v>
      </c>
      <c r="AA47" t="s">
        <v>14</v>
      </c>
      <c r="AC47">
        <v>1</v>
      </c>
      <c r="AE47">
        <v>44</v>
      </c>
      <c r="AF47" s="5"/>
      <c r="AG47" s="10">
        <f t="shared" si="1"/>
        <v>0.51100000000000001</v>
      </c>
    </row>
    <row r="48" spans="1:33" x14ac:dyDescent="0.3">
      <c r="A48">
        <v>45</v>
      </c>
      <c r="B48" t="s">
        <v>130</v>
      </c>
      <c r="C48" s="2">
        <v>44903.722627314812</v>
      </c>
      <c r="D48" t="s">
        <v>131</v>
      </c>
      <c r="E48" t="s">
        <v>13</v>
      </c>
      <c r="F48">
        <v>1</v>
      </c>
      <c r="G48">
        <v>2.9969999999999999</v>
      </c>
      <c r="H48" s="3">
        <v>18122247</v>
      </c>
      <c r="I48">
        <v>0</v>
      </c>
      <c r="J48" t="s">
        <v>14</v>
      </c>
      <c r="K48" t="s">
        <v>14</v>
      </c>
      <c r="L48" t="s">
        <v>14</v>
      </c>
      <c r="M48" t="s">
        <v>14</v>
      </c>
      <c r="O48">
        <v>45</v>
      </c>
      <c r="P48" t="s">
        <v>130</v>
      </c>
      <c r="Q48" s="2">
        <v>44903.722627314812</v>
      </c>
      <c r="R48" t="s">
        <v>131</v>
      </c>
      <c r="S48" t="s">
        <v>13</v>
      </c>
      <c r="T48">
        <v>1</v>
      </c>
      <c r="U48">
        <v>7.5490000000000004</v>
      </c>
      <c r="V48" s="3">
        <v>58355</v>
      </c>
      <c r="W48">
        <v>0.32600000000000001</v>
      </c>
      <c r="X48" t="s">
        <v>14</v>
      </c>
      <c r="Y48" t="s">
        <v>14</v>
      </c>
      <c r="Z48" t="s">
        <v>14</v>
      </c>
      <c r="AA48" t="s">
        <v>14</v>
      </c>
      <c r="AC48">
        <v>1</v>
      </c>
      <c r="AE48">
        <v>45</v>
      </c>
      <c r="AF48" s="5"/>
      <c r="AG48" s="10">
        <f t="shared" si="1"/>
        <v>0.32600000000000001</v>
      </c>
    </row>
    <row r="49" spans="1:33" x14ac:dyDescent="0.3">
      <c r="A49">
        <v>46</v>
      </c>
      <c r="B49" t="s">
        <v>132</v>
      </c>
      <c r="C49" s="2">
        <v>44903.73201388889</v>
      </c>
      <c r="D49" t="s">
        <v>133</v>
      </c>
      <c r="E49" t="s">
        <v>13</v>
      </c>
      <c r="F49">
        <v>1</v>
      </c>
      <c r="G49">
        <v>3.0089999999999999</v>
      </c>
      <c r="H49" s="3">
        <v>18153252</v>
      </c>
      <c r="I49">
        <v>0</v>
      </c>
      <c r="J49" t="s">
        <v>14</v>
      </c>
      <c r="K49" t="s">
        <v>14</v>
      </c>
      <c r="L49" t="s">
        <v>14</v>
      </c>
      <c r="M49" t="s">
        <v>14</v>
      </c>
      <c r="O49">
        <v>46</v>
      </c>
      <c r="P49" t="s">
        <v>132</v>
      </c>
      <c r="Q49" s="2">
        <v>44903.73201388889</v>
      </c>
      <c r="R49" t="s">
        <v>133</v>
      </c>
      <c r="S49" t="s">
        <v>13</v>
      </c>
      <c r="T49">
        <v>1</v>
      </c>
      <c r="U49">
        <v>7.5510000000000002</v>
      </c>
      <c r="V49" s="3">
        <v>104714</v>
      </c>
      <c r="W49">
        <v>0.58599999999999997</v>
      </c>
      <c r="X49" t="s">
        <v>14</v>
      </c>
      <c r="Y49" t="s">
        <v>14</v>
      </c>
      <c r="Z49" t="s">
        <v>14</v>
      </c>
      <c r="AA49" t="s">
        <v>14</v>
      </c>
      <c r="AC49">
        <v>1</v>
      </c>
      <c r="AE49">
        <v>46</v>
      </c>
      <c r="AF49" s="5"/>
      <c r="AG49" s="10">
        <f t="shared" si="1"/>
        <v>0.58599999999999997</v>
      </c>
    </row>
    <row r="50" spans="1:33" x14ac:dyDescent="0.3">
      <c r="A50">
        <v>47</v>
      </c>
      <c r="B50" t="s">
        <v>134</v>
      </c>
      <c r="C50" s="2">
        <v>44903.741400462961</v>
      </c>
      <c r="D50" t="s">
        <v>135</v>
      </c>
      <c r="E50" t="s">
        <v>13</v>
      </c>
      <c r="F50">
        <v>1</v>
      </c>
      <c r="G50">
        <v>2.9980000000000002</v>
      </c>
      <c r="H50" s="3">
        <v>17957038</v>
      </c>
      <c r="I50">
        <v>0</v>
      </c>
      <c r="J50" t="s">
        <v>14</v>
      </c>
      <c r="K50" t="s">
        <v>14</v>
      </c>
      <c r="L50" t="s">
        <v>14</v>
      </c>
      <c r="M50" t="s">
        <v>14</v>
      </c>
      <c r="O50">
        <v>47</v>
      </c>
      <c r="P50" t="s">
        <v>134</v>
      </c>
      <c r="Q50" s="2">
        <v>44903.741400462961</v>
      </c>
      <c r="R50" t="s">
        <v>135</v>
      </c>
      <c r="S50" t="s">
        <v>13</v>
      </c>
      <c r="T50">
        <v>1</v>
      </c>
      <c r="U50">
        <v>7.5570000000000004</v>
      </c>
      <c r="V50" s="3">
        <v>59442</v>
      </c>
      <c r="W50">
        <v>0.33200000000000002</v>
      </c>
      <c r="X50" t="s">
        <v>14</v>
      </c>
      <c r="Y50" t="s">
        <v>14</v>
      </c>
      <c r="Z50" t="s">
        <v>14</v>
      </c>
      <c r="AA50" t="s">
        <v>14</v>
      </c>
      <c r="AC50">
        <v>1</v>
      </c>
      <c r="AE50">
        <v>47</v>
      </c>
      <c r="AF50" s="5"/>
      <c r="AG50" s="10">
        <f t="shared" si="1"/>
        <v>0.33200000000000002</v>
      </c>
    </row>
    <row r="51" spans="1:33" x14ac:dyDescent="0.3">
      <c r="A51">
        <v>48</v>
      </c>
      <c r="B51" t="s">
        <v>136</v>
      </c>
      <c r="C51" s="2">
        <v>44903.750787037039</v>
      </c>
      <c r="D51" t="s">
        <v>137</v>
      </c>
      <c r="E51" t="s">
        <v>13</v>
      </c>
      <c r="F51">
        <v>1</v>
      </c>
      <c r="G51">
        <v>3.01</v>
      </c>
      <c r="H51" s="3">
        <v>18440359</v>
      </c>
      <c r="I51">
        <v>0</v>
      </c>
      <c r="J51" t="s">
        <v>14</v>
      </c>
      <c r="K51" t="s">
        <v>14</v>
      </c>
      <c r="L51" t="s">
        <v>14</v>
      </c>
      <c r="M51" t="s">
        <v>14</v>
      </c>
      <c r="O51">
        <v>48</v>
      </c>
      <c r="P51" t="s">
        <v>136</v>
      </c>
      <c r="Q51" s="2">
        <v>44903.750787037039</v>
      </c>
      <c r="R51" t="s">
        <v>137</v>
      </c>
      <c r="S51" t="s">
        <v>13</v>
      </c>
      <c r="T51">
        <v>1</v>
      </c>
      <c r="U51">
        <v>7.55</v>
      </c>
      <c r="V51" s="3">
        <v>64602</v>
      </c>
      <c r="W51">
        <v>0.36099999999999999</v>
      </c>
      <c r="X51" t="s">
        <v>14</v>
      </c>
      <c r="Y51" t="s">
        <v>14</v>
      </c>
      <c r="Z51" t="s">
        <v>14</v>
      </c>
      <c r="AA51" t="s">
        <v>14</v>
      </c>
      <c r="AC51">
        <v>1</v>
      </c>
      <c r="AE51">
        <v>48</v>
      </c>
      <c r="AF51" s="5"/>
      <c r="AG51" s="10">
        <f t="shared" si="1"/>
        <v>0.36099999999999999</v>
      </c>
    </row>
    <row r="52" spans="1:33" x14ac:dyDescent="0.3">
      <c r="A52">
        <v>49</v>
      </c>
      <c r="B52" t="s">
        <v>138</v>
      </c>
      <c r="C52" s="2">
        <v>44903.760150462964</v>
      </c>
      <c r="D52" t="s">
        <v>139</v>
      </c>
      <c r="E52" t="s">
        <v>13</v>
      </c>
      <c r="F52">
        <v>1</v>
      </c>
      <c r="G52">
        <v>3</v>
      </c>
      <c r="H52" s="3">
        <v>17812477</v>
      </c>
      <c r="I52">
        <v>0</v>
      </c>
      <c r="J52" t="s">
        <v>14</v>
      </c>
      <c r="K52" t="s">
        <v>14</v>
      </c>
      <c r="L52" t="s">
        <v>14</v>
      </c>
      <c r="M52" t="s">
        <v>14</v>
      </c>
      <c r="O52">
        <v>49</v>
      </c>
      <c r="P52" t="s">
        <v>138</v>
      </c>
      <c r="Q52" s="2">
        <v>44903.760150462964</v>
      </c>
      <c r="R52" t="s">
        <v>139</v>
      </c>
      <c r="S52" t="s">
        <v>13</v>
      </c>
      <c r="T52">
        <v>1</v>
      </c>
      <c r="U52">
        <v>7.5449999999999999</v>
      </c>
      <c r="V52" s="3">
        <v>59343</v>
      </c>
      <c r="W52">
        <v>0.33200000000000002</v>
      </c>
      <c r="X52" t="s">
        <v>14</v>
      </c>
      <c r="Y52" t="s">
        <v>14</v>
      </c>
      <c r="Z52" t="s">
        <v>14</v>
      </c>
      <c r="AA52" t="s">
        <v>14</v>
      </c>
      <c r="AC52">
        <v>1</v>
      </c>
      <c r="AE52">
        <v>49</v>
      </c>
      <c r="AF52" s="5"/>
      <c r="AG52" s="10">
        <f t="shared" si="1"/>
        <v>0.33200000000000002</v>
      </c>
    </row>
    <row r="53" spans="1:33" x14ac:dyDescent="0.3">
      <c r="A53">
        <v>50</v>
      </c>
      <c r="B53" t="s">
        <v>140</v>
      </c>
      <c r="C53" s="2">
        <v>44903.769537037035</v>
      </c>
      <c r="D53" t="s">
        <v>141</v>
      </c>
      <c r="E53" t="s">
        <v>13</v>
      </c>
      <c r="F53">
        <v>1</v>
      </c>
      <c r="G53">
        <v>3.004</v>
      </c>
      <c r="H53" s="3">
        <v>18240410</v>
      </c>
      <c r="I53">
        <v>0</v>
      </c>
      <c r="J53" t="s">
        <v>14</v>
      </c>
      <c r="K53" t="s">
        <v>14</v>
      </c>
      <c r="L53" t="s">
        <v>14</v>
      </c>
      <c r="M53" t="s">
        <v>14</v>
      </c>
      <c r="O53">
        <v>50</v>
      </c>
      <c r="P53" t="s">
        <v>140</v>
      </c>
      <c r="Q53" s="2">
        <v>44903.769537037035</v>
      </c>
      <c r="R53" t="s">
        <v>141</v>
      </c>
      <c r="S53" t="s">
        <v>13</v>
      </c>
      <c r="T53">
        <v>1</v>
      </c>
      <c r="U53">
        <v>7.5590000000000002</v>
      </c>
      <c r="V53" s="3">
        <v>54073</v>
      </c>
      <c r="W53">
        <v>0.30199999999999999</v>
      </c>
      <c r="X53" t="s">
        <v>14</v>
      </c>
      <c r="Y53" t="s">
        <v>14</v>
      </c>
      <c r="Z53" t="s">
        <v>14</v>
      </c>
      <c r="AA53" t="s">
        <v>14</v>
      </c>
      <c r="AC53">
        <v>1</v>
      </c>
      <c r="AE53">
        <v>50</v>
      </c>
      <c r="AF53" s="5"/>
      <c r="AG53" s="10">
        <f t="shared" si="1"/>
        <v>0.30199999999999999</v>
      </c>
    </row>
    <row r="54" spans="1:33" x14ac:dyDescent="0.3">
      <c r="A54">
        <v>51</v>
      </c>
      <c r="B54" t="s">
        <v>142</v>
      </c>
      <c r="C54" s="2">
        <v>44903.778935185182</v>
      </c>
      <c r="D54" t="s">
        <v>143</v>
      </c>
      <c r="E54" t="s">
        <v>13</v>
      </c>
      <c r="F54">
        <v>1</v>
      </c>
      <c r="G54">
        <v>3.0169999999999999</v>
      </c>
      <c r="H54" s="3">
        <v>18100857</v>
      </c>
      <c r="I54">
        <v>0</v>
      </c>
      <c r="J54" t="s">
        <v>14</v>
      </c>
      <c r="K54" t="s">
        <v>14</v>
      </c>
      <c r="L54" t="s">
        <v>14</v>
      </c>
      <c r="M54" t="s">
        <v>14</v>
      </c>
      <c r="O54">
        <v>51</v>
      </c>
      <c r="P54" t="s">
        <v>142</v>
      </c>
      <c r="Q54" s="2">
        <v>44903.778935185182</v>
      </c>
      <c r="R54" t="s">
        <v>143</v>
      </c>
      <c r="S54" t="s">
        <v>13</v>
      </c>
      <c r="T54">
        <v>1</v>
      </c>
      <c r="U54">
        <v>7.5449999999999999</v>
      </c>
      <c r="V54" s="3">
        <v>64689</v>
      </c>
      <c r="W54">
        <v>0.36199999999999999</v>
      </c>
      <c r="X54" t="s">
        <v>14</v>
      </c>
      <c r="Y54" t="s">
        <v>14</v>
      </c>
      <c r="Z54" t="s">
        <v>14</v>
      </c>
      <c r="AA54" t="s">
        <v>14</v>
      </c>
      <c r="AC54">
        <v>1</v>
      </c>
      <c r="AE54">
        <v>51</v>
      </c>
      <c r="AF54" s="5"/>
      <c r="AG54" s="10">
        <f t="shared" si="1"/>
        <v>0.36199999999999999</v>
      </c>
    </row>
    <row r="55" spans="1:33" x14ac:dyDescent="0.3">
      <c r="A55">
        <v>52</v>
      </c>
      <c r="B55" t="s">
        <v>144</v>
      </c>
      <c r="C55" s="2">
        <v>44903.788287037038</v>
      </c>
      <c r="D55" t="s">
        <v>145</v>
      </c>
      <c r="E55" t="s">
        <v>13</v>
      </c>
      <c r="F55">
        <v>1</v>
      </c>
      <c r="G55">
        <v>3.0070000000000001</v>
      </c>
      <c r="H55" s="3">
        <v>17972146</v>
      </c>
      <c r="I55">
        <v>0</v>
      </c>
      <c r="J55" t="s">
        <v>14</v>
      </c>
      <c r="K55" t="s">
        <v>14</v>
      </c>
      <c r="L55" t="s">
        <v>14</v>
      </c>
      <c r="M55" t="s">
        <v>14</v>
      </c>
      <c r="O55">
        <v>52</v>
      </c>
      <c r="P55" t="s">
        <v>144</v>
      </c>
      <c r="Q55" s="2">
        <v>44903.788287037038</v>
      </c>
      <c r="R55" t="s">
        <v>145</v>
      </c>
      <c r="S55" t="s">
        <v>13</v>
      </c>
      <c r="T55">
        <v>1</v>
      </c>
      <c r="U55">
        <v>7.5490000000000004</v>
      </c>
      <c r="V55" s="3">
        <v>103791</v>
      </c>
      <c r="W55">
        <v>0.58099999999999996</v>
      </c>
      <c r="X55" t="s">
        <v>14</v>
      </c>
      <c r="Y55" t="s">
        <v>14</v>
      </c>
      <c r="Z55" t="s">
        <v>14</v>
      </c>
      <c r="AA55" t="s">
        <v>14</v>
      </c>
      <c r="AC55">
        <v>1</v>
      </c>
      <c r="AE55">
        <v>52</v>
      </c>
      <c r="AF55" s="5"/>
      <c r="AG55" s="10">
        <f t="shared" si="1"/>
        <v>0.58099999999999996</v>
      </c>
    </row>
    <row r="56" spans="1:33" x14ac:dyDescent="0.3">
      <c r="A56">
        <v>53</v>
      </c>
      <c r="B56" t="s">
        <v>146</v>
      </c>
      <c r="C56" s="2">
        <v>44903.797743055555</v>
      </c>
      <c r="D56" t="s">
        <v>147</v>
      </c>
      <c r="E56" t="s">
        <v>13</v>
      </c>
      <c r="F56">
        <v>1</v>
      </c>
      <c r="G56">
        <v>3.0049999999999999</v>
      </c>
      <c r="H56" s="3">
        <v>18119658</v>
      </c>
      <c r="I56">
        <v>0</v>
      </c>
      <c r="J56" t="s">
        <v>14</v>
      </c>
      <c r="K56" t="s">
        <v>14</v>
      </c>
      <c r="L56" t="s">
        <v>14</v>
      </c>
      <c r="M56" t="s">
        <v>14</v>
      </c>
      <c r="O56">
        <v>53</v>
      </c>
      <c r="P56" t="s">
        <v>146</v>
      </c>
      <c r="Q56" s="2">
        <v>44903.797743055555</v>
      </c>
      <c r="R56" t="s">
        <v>147</v>
      </c>
      <c r="S56" t="s">
        <v>13</v>
      </c>
      <c r="T56">
        <v>1</v>
      </c>
      <c r="U56">
        <v>7.5510000000000002</v>
      </c>
      <c r="V56" s="3">
        <v>90458</v>
      </c>
      <c r="W56">
        <v>0.50600000000000001</v>
      </c>
      <c r="X56" t="s">
        <v>14</v>
      </c>
      <c r="Y56" t="s">
        <v>14</v>
      </c>
      <c r="Z56" t="s">
        <v>14</v>
      </c>
      <c r="AA56" t="s">
        <v>14</v>
      </c>
      <c r="AC56">
        <v>1</v>
      </c>
      <c r="AE56">
        <v>53</v>
      </c>
      <c r="AF56" s="5"/>
      <c r="AG56" s="10">
        <f t="shared" si="1"/>
        <v>0.50600000000000001</v>
      </c>
    </row>
    <row r="57" spans="1:33" x14ac:dyDescent="0.3">
      <c r="A57">
        <v>54</v>
      </c>
      <c r="B57" t="s">
        <v>148</v>
      </c>
      <c r="C57" s="2">
        <v>44903.807118055556</v>
      </c>
      <c r="D57" t="s">
        <v>149</v>
      </c>
      <c r="E57" t="s">
        <v>13</v>
      </c>
      <c r="F57">
        <v>1</v>
      </c>
      <c r="G57">
        <v>3.0030000000000001</v>
      </c>
      <c r="H57" s="3">
        <v>17663105</v>
      </c>
      <c r="I57">
        <v>0</v>
      </c>
      <c r="J57" t="s">
        <v>14</v>
      </c>
      <c r="K57" t="s">
        <v>14</v>
      </c>
      <c r="L57" t="s">
        <v>14</v>
      </c>
      <c r="M57" t="s">
        <v>14</v>
      </c>
      <c r="O57">
        <v>54</v>
      </c>
      <c r="P57" t="s">
        <v>148</v>
      </c>
      <c r="Q57" s="2">
        <v>44903.807118055556</v>
      </c>
      <c r="R57" t="s">
        <v>149</v>
      </c>
      <c r="S57" t="s">
        <v>13</v>
      </c>
      <c r="T57">
        <v>1</v>
      </c>
      <c r="U57">
        <v>7.55</v>
      </c>
      <c r="V57" s="3">
        <v>50937</v>
      </c>
      <c r="W57">
        <v>0.28499999999999998</v>
      </c>
      <c r="X57" t="s">
        <v>14</v>
      </c>
      <c r="Y57" t="s">
        <v>14</v>
      </c>
      <c r="Z57" t="s">
        <v>14</v>
      </c>
      <c r="AA57" t="s">
        <v>14</v>
      </c>
      <c r="AC57">
        <v>1</v>
      </c>
      <c r="AE57">
        <v>54</v>
      </c>
      <c r="AF57" s="5"/>
      <c r="AG57" s="10">
        <f t="shared" si="1"/>
        <v>0.28499999999999998</v>
      </c>
    </row>
    <row r="58" spans="1:33" x14ac:dyDescent="0.3">
      <c r="A58">
        <v>55</v>
      </c>
      <c r="B58" t="s">
        <v>150</v>
      </c>
      <c r="C58" s="2">
        <v>44903.816516203704</v>
      </c>
      <c r="D58" t="s">
        <v>151</v>
      </c>
      <c r="E58" t="s">
        <v>13</v>
      </c>
      <c r="F58">
        <v>1</v>
      </c>
      <c r="G58">
        <v>2.996</v>
      </c>
      <c r="H58" s="3">
        <v>18302013</v>
      </c>
      <c r="I58">
        <v>0</v>
      </c>
      <c r="J58" t="s">
        <v>14</v>
      </c>
      <c r="K58" t="s">
        <v>14</v>
      </c>
      <c r="L58" t="s">
        <v>14</v>
      </c>
      <c r="M58" t="s">
        <v>14</v>
      </c>
      <c r="O58">
        <v>55</v>
      </c>
      <c r="P58" t="s">
        <v>150</v>
      </c>
      <c r="Q58" s="2">
        <v>44903.816516203704</v>
      </c>
      <c r="R58" t="s">
        <v>151</v>
      </c>
      <c r="S58" t="s">
        <v>13</v>
      </c>
      <c r="T58">
        <v>1</v>
      </c>
      <c r="U58">
        <v>7.5510000000000002</v>
      </c>
      <c r="V58" s="3">
        <v>58245</v>
      </c>
      <c r="W58">
        <v>0.32600000000000001</v>
      </c>
      <c r="X58" t="s">
        <v>14</v>
      </c>
      <c r="Y58" t="s">
        <v>14</v>
      </c>
      <c r="Z58" t="s">
        <v>14</v>
      </c>
      <c r="AA58" t="s">
        <v>14</v>
      </c>
      <c r="AC58">
        <v>1</v>
      </c>
      <c r="AE58">
        <v>55</v>
      </c>
      <c r="AF58" s="5"/>
      <c r="AG58" s="10">
        <f t="shared" si="1"/>
        <v>0.32600000000000001</v>
      </c>
    </row>
    <row r="59" spans="1:33" x14ac:dyDescent="0.3">
      <c r="A59">
        <v>56</v>
      </c>
      <c r="B59" t="s">
        <v>152</v>
      </c>
      <c r="C59" s="2">
        <v>44903.825914351852</v>
      </c>
      <c r="D59" t="s">
        <v>153</v>
      </c>
      <c r="E59" t="s">
        <v>13</v>
      </c>
      <c r="F59">
        <v>1</v>
      </c>
      <c r="G59">
        <v>3.0089999999999999</v>
      </c>
      <c r="H59" s="3">
        <v>18077271</v>
      </c>
      <c r="I59">
        <v>0</v>
      </c>
      <c r="J59" t="s">
        <v>14</v>
      </c>
      <c r="K59" t="s">
        <v>14</v>
      </c>
      <c r="L59" t="s">
        <v>14</v>
      </c>
      <c r="M59" t="s">
        <v>14</v>
      </c>
      <c r="O59">
        <v>56</v>
      </c>
      <c r="P59" t="s">
        <v>152</v>
      </c>
      <c r="Q59" s="2">
        <v>44903.825914351852</v>
      </c>
      <c r="R59" t="s">
        <v>153</v>
      </c>
      <c r="S59" t="s">
        <v>13</v>
      </c>
      <c r="T59">
        <v>1</v>
      </c>
      <c r="U59">
        <v>7.5510000000000002</v>
      </c>
      <c r="V59" s="3">
        <v>49795</v>
      </c>
      <c r="W59">
        <v>0.27800000000000002</v>
      </c>
      <c r="X59" t="s">
        <v>14</v>
      </c>
      <c r="Y59" t="s">
        <v>14</v>
      </c>
      <c r="Z59" t="s">
        <v>14</v>
      </c>
      <c r="AA59" t="s">
        <v>14</v>
      </c>
      <c r="AC59">
        <v>1</v>
      </c>
      <c r="AE59">
        <v>56</v>
      </c>
      <c r="AF59" s="5"/>
      <c r="AG59" s="10">
        <f t="shared" si="1"/>
        <v>0.27800000000000002</v>
      </c>
    </row>
    <row r="60" spans="1:33" x14ac:dyDescent="0.3">
      <c r="A60">
        <v>57</v>
      </c>
      <c r="B60" t="s">
        <v>154</v>
      </c>
      <c r="C60" s="2">
        <v>44903.835312499999</v>
      </c>
      <c r="D60" t="s">
        <v>155</v>
      </c>
      <c r="E60" t="s">
        <v>13</v>
      </c>
      <c r="F60">
        <v>1</v>
      </c>
      <c r="G60">
        <v>2.9950000000000001</v>
      </c>
      <c r="H60" s="3">
        <v>18405693</v>
      </c>
      <c r="I60">
        <v>0</v>
      </c>
      <c r="J60" t="s">
        <v>14</v>
      </c>
      <c r="K60" t="s">
        <v>14</v>
      </c>
      <c r="L60" t="s">
        <v>14</v>
      </c>
      <c r="M60" t="s">
        <v>14</v>
      </c>
      <c r="O60">
        <v>57</v>
      </c>
      <c r="P60" t="s">
        <v>154</v>
      </c>
      <c r="Q60" s="2">
        <v>44903.835312499999</v>
      </c>
      <c r="R60" t="s">
        <v>155</v>
      </c>
      <c r="S60" t="s">
        <v>13</v>
      </c>
      <c r="T60">
        <v>1</v>
      </c>
      <c r="U60">
        <v>7.5549999999999997</v>
      </c>
      <c r="V60" s="3">
        <v>105019</v>
      </c>
      <c r="W60">
        <v>0.58799999999999997</v>
      </c>
      <c r="X60" t="s">
        <v>14</v>
      </c>
      <c r="Y60" t="s">
        <v>14</v>
      </c>
      <c r="Z60" t="s">
        <v>14</v>
      </c>
      <c r="AA60" t="s">
        <v>14</v>
      </c>
      <c r="AC60">
        <v>1</v>
      </c>
      <c r="AE60">
        <v>57</v>
      </c>
      <c r="AF60" s="5"/>
      <c r="AG60" s="10">
        <f t="shared" si="1"/>
        <v>0.58799999999999997</v>
      </c>
    </row>
    <row r="61" spans="1:33" x14ac:dyDescent="0.3">
      <c r="A61">
        <v>58</v>
      </c>
      <c r="B61" t="s">
        <v>156</v>
      </c>
      <c r="C61" s="2">
        <v>44903.844641203701</v>
      </c>
      <c r="D61" t="s">
        <v>157</v>
      </c>
      <c r="E61" t="s">
        <v>13</v>
      </c>
      <c r="F61">
        <v>1</v>
      </c>
      <c r="G61">
        <v>3.01</v>
      </c>
      <c r="H61" s="3">
        <v>18124205</v>
      </c>
      <c r="I61">
        <v>0</v>
      </c>
      <c r="J61" t="s">
        <v>14</v>
      </c>
      <c r="K61" t="s">
        <v>14</v>
      </c>
      <c r="L61" t="s">
        <v>14</v>
      </c>
      <c r="M61" t="s">
        <v>14</v>
      </c>
      <c r="O61">
        <v>58</v>
      </c>
      <c r="P61" t="s">
        <v>156</v>
      </c>
      <c r="Q61" s="2">
        <v>44903.844641203701</v>
      </c>
      <c r="R61" t="s">
        <v>157</v>
      </c>
      <c r="S61" t="s">
        <v>13</v>
      </c>
      <c r="T61">
        <v>1</v>
      </c>
      <c r="U61">
        <v>7.5529999999999999</v>
      </c>
      <c r="V61" s="3">
        <v>81959</v>
      </c>
      <c r="W61">
        <v>0.45900000000000002</v>
      </c>
      <c r="X61" t="s">
        <v>14</v>
      </c>
      <c r="Y61" t="s">
        <v>14</v>
      </c>
      <c r="Z61" t="s">
        <v>14</v>
      </c>
      <c r="AA61" t="s">
        <v>14</v>
      </c>
      <c r="AC61">
        <v>1</v>
      </c>
      <c r="AE61">
        <v>58</v>
      </c>
      <c r="AF61" s="5"/>
      <c r="AG61" s="10">
        <f t="shared" si="1"/>
        <v>0.45900000000000002</v>
      </c>
    </row>
    <row r="62" spans="1:33" x14ac:dyDescent="0.3">
      <c r="A62">
        <v>59</v>
      </c>
      <c r="B62" t="s">
        <v>158</v>
      </c>
      <c r="C62" s="2">
        <v>44903.854027777779</v>
      </c>
      <c r="D62" t="s">
        <v>159</v>
      </c>
      <c r="E62" t="s">
        <v>13</v>
      </c>
      <c r="F62">
        <v>1</v>
      </c>
      <c r="G62">
        <v>2.996</v>
      </c>
      <c r="H62" s="3">
        <v>18301137</v>
      </c>
      <c r="I62">
        <v>0</v>
      </c>
      <c r="J62" t="s">
        <v>14</v>
      </c>
      <c r="K62" t="s">
        <v>14</v>
      </c>
      <c r="L62" t="s">
        <v>14</v>
      </c>
      <c r="M62" t="s">
        <v>14</v>
      </c>
      <c r="O62">
        <v>59</v>
      </c>
      <c r="P62" t="s">
        <v>158</v>
      </c>
      <c r="Q62" s="2">
        <v>44903.854027777779</v>
      </c>
      <c r="R62" t="s">
        <v>159</v>
      </c>
      <c r="S62" t="s">
        <v>13</v>
      </c>
      <c r="T62">
        <v>1</v>
      </c>
      <c r="U62">
        <v>7.5449999999999999</v>
      </c>
      <c r="V62" s="3">
        <v>57145</v>
      </c>
      <c r="W62">
        <v>0.32</v>
      </c>
      <c r="X62" t="s">
        <v>14</v>
      </c>
      <c r="Y62" t="s">
        <v>14</v>
      </c>
      <c r="Z62" t="s">
        <v>14</v>
      </c>
      <c r="AA62" t="s">
        <v>14</v>
      </c>
      <c r="AC62">
        <v>1</v>
      </c>
      <c r="AE62">
        <v>59</v>
      </c>
      <c r="AF62" s="5"/>
      <c r="AG62" s="10">
        <f t="shared" si="1"/>
        <v>0.32</v>
      </c>
    </row>
    <row r="63" spans="1:33" x14ac:dyDescent="0.3">
      <c r="A63">
        <v>60</v>
      </c>
      <c r="B63" t="s">
        <v>160</v>
      </c>
      <c r="C63" s="2">
        <v>44903.863391203704</v>
      </c>
      <c r="D63" t="s">
        <v>161</v>
      </c>
      <c r="E63" t="s">
        <v>13</v>
      </c>
      <c r="F63">
        <v>1</v>
      </c>
      <c r="G63">
        <v>3.0110000000000001</v>
      </c>
      <c r="H63" s="3">
        <v>18461748</v>
      </c>
      <c r="I63">
        <v>0</v>
      </c>
      <c r="J63" t="s">
        <v>14</v>
      </c>
      <c r="K63" t="s">
        <v>14</v>
      </c>
      <c r="L63" t="s">
        <v>14</v>
      </c>
      <c r="M63" t="s">
        <v>14</v>
      </c>
      <c r="O63">
        <v>60</v>
      </c>
      <c r="P63" t="s">
        <v>160</v>
      </c>
      <c r="Q63" s="2">
        <v>44903.863391203704</v>
      </c>
      <c r="R63" t="s">
        <v>161</v>
      </c>
      <c r="S63" t="s">
        <v>13</v>
      </c>
      <c r="T63">
        <v>1</v>
      </c>
      <c r="U63">
        <v>7.5570000000000004</v>
      </c>
      <c r="V63" s="3">
        <v>61075</v>
      </c>
      <c r="W63">
        <v>0.34200000000000003</v>
      </c>
      <c r="X63" t="s">
        <v>14</v>
      </c>
      <c r="Y63" t="s">
        <v>14</v>
      </c>
      <c r="Z63" t="s">
        <v>14</v>
      </c>
      <c r="AA63" t="s">
        <v>14</v>
      </c>
      <c r="AC63">
        <v>1</v>
      </c>
      <c r="AE63">
        <v>60</v>
      </c>
      <c r="AF63" s="5"/>
      <c r="AG63" s="10">
        <f t="shared" si="1"/>
        <v>0.34200000000000003</v>
      </c>
    </row>
    <row r="64" spans="1:33" x14ac:dyDescent="0.3">
      <c r="A64">
        <v>61</v>
      </c>
      <c r="B64" t="s">
        <v>162</v>
      </c>
      <c r="C64" s="2">
        <v>44903.872800925928</v>
      </c>
      <c r="D64" t="s">
        <v>163</v>
      </c>
      <c r="E64" t="s">
        <v>13</v>
      </c>
      <c r="F64">
        <v>1</v>
      </c>
      <c r="G64">
        <v>2.996</v>
      </c>
      <c r="H64" s="3">
        <v>18642065</v>
      </c>
      <c r="I64">
        <v>0</v>
      </c>
      <c r="J64" t="s">
        <v>14</v>
      </c>
      <c r="K64" t="s">
        <v>14</v>
      </c>
      <c r="L64" t="s">
        <v>14</v>
      </c>
      <c r="M64" t="s">
        <v>14</v>
      </c>
      <c r="O64">
        <v>61</v>
      </c>
      <c r="P64" t="s">
        <v>162</v>
      </c>
      <c r="Q64" s="2">
        <v>44903.872800925928</v>
      </c>
      <c r="R64" t="s">
        <v>163</v>
      </c>
      <c r="S64" t="s">
        <v>13</v>
      </c>
      <c r="T64">
        <v>1</v>
      </c>
      <c r="U64">
        <v>7.5439999999999996</v>
      </c>
      <c r="V64" s="3">
        <v>58480</v>
      </c>
      <c r="W64">
        <v>0.32700000000000001</v>
      </c>
      <c r="X64" t="s">
        <v>14</v>
      </c>
      <c r="Y64" t="s">
        <v>14</v>
      </c>
      <c r="Z64" t="s">
        <v>14</v>
      </c>
      <c r="AA64" t="s">
        <v>14</v>
      </c>
      <c r="AC64">
        <v>1</v>
      </c>
      <c r="AE64">
        <v>61</v>
      </c>
      <c r="AF64" s="5"/>
      <c r="AG64" s="10">
        <f t="shared" si="1"/>
        <v>0.32700000000000001</v>
      </c>
    </row>
    <row r="65" spans="1:33" x14ac:dyDescent="0.3">
      <c r="A65">
        <v>62</v>
      </c>
      <c r="B65" t="s">
        <v>164</v>
      </c>
      <c r="C65" s="2">
        <v>44903.882175925923</v>
      </c>
      <c r="D65" t="s">
        <v>165</v>
      </c>
      <c r="E65" t="s">
        <v>13</v>
      </c>
      <c r="F65">
        <v>1</v>
      </c>
      <c r="G65">
        <v>3.0110000000000001</v>
      </c>
      <c r="H65" s="3">
        <v>18143104</v>
      </c>
      <c r="I65">
        <v>0</v>
      </c>
      <c r="J65" t="s">
        <v>14</v>
      </c>
      <c r="K65" t="s">
        <v>14</v>
      </c>
      <c r="L65" t="s">
        <v>14</v>
      </c>
      <c r="M65" t="s">
        <v>14</v>
      </c>
      <c r="O65">
        <v>62</v>
      </c>
      <c r="P65" t="s">
        <v>164</v>
      </c>
      <c r="Q65" s="2">
        <v>44903.882175925923</v>
      </c>
      <c r="R65" t="s">
        <v>165</v>
      </c>
      <c r="S65" t="s">
        <v>13</v>
      </c>
      <c r="T65">
        <v>1</v>
      </c>
      <c r="U65">
        <v>7.548</v>
      </c>
      <c r="V65" s="3">
        <v>61150</v>
      </c>
      <c r="W65">
        <v>0.34200000000000003</v>
      </c>
      <c r="X65" t="s">
        <v>14</v>
      </c>
      <c r="Y65" t="s">
        <v>14</v>
      </c>
      <c r="Z65" t="s">
        <v>14</v>
      </c>
      <c r="AA65" t="s">
        <v>14</v>
      </c>
      <c r="AC65">
        <v>1</v>
      </c>
      <c r="AE65">
        <v>62</v>
      </c>
      <c r="AF65" s="5"/>
      <c r="AG65" s="10">
        <f t="shared" si="1"/>
        <v>0.34200000000000003</v>
      </c>
    </row>
    <row r="66" spans="1:33" x14ac:dyDescent="0.3">
      <c r="A66">
        <v>63</v>
      </c>
      <c r="B66" t="s">
        <v>166</v>
      </c>
      <c r="C66" s="2">
        <v>44903.891550925924</v>
      </c>
      <c r="D66" t="s">
        <v>167</v>
      </c>
      <c r="E66" t="s">
        <v>13</v>
      </c>
      <c r="F66">
        <v>1</v>
      </c>
      <c r="G66">
        <v>3.0129999999999999</v>
      </c>
      <c r="H66" s="3">
        <v>18726641</v>
      </c>
      <c r="I66">
        <v>0</v>
      </c>
      <c r="J66" t="s">
        <v>14</v>
      </c>
      <c r="K66" t="s">
        <v>14</v>
      </c>
      <c r="L66" t="s">
        <v>14</v>
      </c>
      <c r="M66" t="s">
        <v>14</v>
      </c>
      <c r="O66">
        <v>63</v>
      </c>
      <c r="P66" t="s">
        <v>166</v>
      </c>
      <c r="Q66" s="2">
        <v>44903.891550925924</v>
      </c>
      <c r="R66" t="s">
        <v>167</v>
      </c>
      <c r="S66" t="s">
        <v>13</v>
      </c>
      <c r="T66">
        <v>1</v>
      </c>
      <c r="U66">
        <v>7.5540000000000003</v>
      </c>
      <c r="V66" s="3">
        <v>68512</v>
      </c>
      <c r="W66">
        <v>0.38300000000000001</v>
      </c>
      <c r="X66" t="s">
        <v>14</v>
      </c>
      <c r="Y66" t="s">
        <v>14</v>
      </c>
      <c r="Z66" t="s">
        <v>14</v>
      </c>
      <c r="AA66" t="s">
        <v>14</v>
      </c>
      <c r="AC66">
        <v>1</v>
      </c>
      <c r="AE66">
        <v>63</v>
      </c>
      <c r="AF66" s="5"/>
      <c r="AG66" s="10">
        <f t="shared" si="1"/>
        <v>0.38300000000000001</v>
      </c>
    </row>
    <row r="67" spans="1:33" x14ac:dyDescent="0.3">
      <c r="A67">
        <v>64</v>
      </c>
      <c r="B67" t="s">
        <v>168</v>
      </c>
      <c r="C67" s="2">
        <v>44903.900937500002</v>
      </c>
      <c r="D67" t="s">
        <v>169</v>
      </c>
      <c r="E67" t="s">
        <v>13</v>
      </c>
      <c r="F67">
        <v>1</v>
      </c>
      <c r="G67">
        <v>3.0070000000000001</v>
      </c>
      <c r="H67" s="3">
        <v>18508959</v>
      </c>
      <c r="I67">
        <v>0</v>
      </c>
      <c r="J67" t="s">
        <v>14</v>
      </c>
      <c r="K67" t="s">
        <v>14</v>
      </c>
      <c r="L67" t="s">
        <v>14</v>
      </c>
      <c r="M67" t="s">
        <v>14</v>
      </c>
      <c r="O67">
        <v>64</v>
      </c>
      <c r="P67" t="s">
        <v>168</v>
      </c>
      <c r="Q67" s="2">
        <v>44903.900937500002</v>
      </c>
      <c r="R67" t="s">
        <v>169</v>
      </c>
      <c r="S67" t="s">
        <v>13</v>
      </c>
      <c r="T67">
        <v>1</v>
      </c>
      <c r="U67">
        <v>7.5549999999999997</v>
      </c>
      <c r="V67" s="3">
        <v>88282</v>
      </c>
      <c r="W67">
        <v>0.49399999999999999</v>
      </c>
      <c r="X67" t="s">
        <v>14</v>
      </c>
      <c r="Y67" t="s">
        <v>14</v>
      </c>
      <c r="Z67" t="s">
        <v>14</v>
      </c>
      <c r="AA67" t="s">
        <v>14</v>
      </c>
      <c r="AC67">
        <v>1</v>
      </c>
      <c r="AE67">
        <v>64</v>
      </c>
      <c r="AF67" s="5"/>
      <c r="AG67" s="10">
        <f t="shared" si="1"/>
        <v>0.49399999999999999</v>
      </c>
    </row>
    <row r="68" spans="1:33" x14ac:dyDescent="0.3">
      <c r="A68">
        <v>65</v>
      </c>
      <c r="B68" t="s">
        <v>170</v>
      </c>
      <c r="C68" s="2">
        <v>44903.910300925927</v>
      </c>
      <c r="D68" t="s">
        <v>171</v>
      </c>
      <c r="E68" t="s">
        <v>13</v>
      </c>
      <c r="F68">
        <v>1</v>
      </c>
      <c r="G68">
        <v>3.0049999999999999</v>
      </c>
      <c r="H68" s="3">
        <v>18582136</v>
      </c>
      <c r="I68">
        <v>0</v>
      </c>
      <c r="J68" t="s">
        <v>14</v>
      </c>
      <c r="K68" t="s">
        <v>14</v>
      </c>
      <c r="L68" t="s">
        <v>14</v>
      </c>
      <c r="M68" t="s">
        <v>14</v>
      </c>
      <c r="O68">
        <v>65</v>
      </c>
      <c r="P68" t="s">
        <v>170</v>
      </c>
      <c r="Q68" s="2">
        <v>44903.910300925927</v>
      </c>
      <c r="R68" t="s">
        <v>171</v>
      </c>
      <c r="S68" t="s">
        <v>13</v>
      </c>
      <c r="T68">
        <v>1</v>
      </c>
      <c r="U68">
        <v>7.55</v>
      </c>
      <c r="V68" s="3">
        <v>58528</v>
      </c>
      <c r="W68">
        <v>0.32700000000000001</v>
      </c>
      <c r="X68" t="s">
        <v>14</v>
      </c>
      <c r="Y68" t="s">
        <v>14</v>
      </c>
      <c r="Z68" t="s">
        <v>14</v>
      </c>
      <c r="AA68" t="s">
        <v>14</v>
      </c>
      <c r="AC68">
        <v>1</v>
      </c>
      <c r="AE68">
        <v>65</v>
      </c>
      <c r="AF68" s="5"/>
      <c r="AG68" s="10">
        <f t="shared" si="1"/>
        <v>0.32700000000000001</v>
      </c>
    </row>
    <row r="69" spans="1:33" x14ac:dyDescent="0.3">
      <c r="A69">
        <v>66</v>
      </c>
      <c r="B69" t="s">
        <v>172</v>
      </c>
      <c r="C69" s="2">
        <v>44903.919675925928</v>
      </c>
      <c r="D69" t="s">
        <v>173</v>
      </c>
      <c r="E69" t="s">
        <v>13</v>
      </c>
      <c r="F69">
        <v>1</v>
      </c>
      <c r="G69">
        <v>2.9910000000000001</v>
      </c>
      <c r="H69" s="3">
        <v>18329022</v>
      </c>
      <c r="I69">
        <v>0</v>
      </c>
      <c r="J69" t="s">
        <v>14</v>
      </c>
      <c r="K69" t="s">
        <v>14</v>
      </c>
      <c r="L69" t="s">
        <v>14</v>
      </c>
      <c r="M69" t="s">
        <v>14</v>
      </c>
      <c r="O69">
        <v>66</v>
      </c>
      <c r="P69" t="s">
        <v>172</v>
      </c>
      <c r="Q69" s="2">
        <v>44903.919675925928</v>
      </c>
      <c r="R69" t="s">
        <v>173</v>
      </c>
      <c r="S69" t="s">
        <v>13</v>
      </c>
      <c r="T69">
        <v>1</v>
      </c>
      <c r="U69">
        <v>7.55</v>
      </c>
      <c r="V69" s="3">
        <v>54729</v>
      </c>
      <c r="W69">
        <v>0.30599999999999999</v>
      </c>
      <c r="X69" t="s">
        <v>14</v>
      </c>
      <c r="Y69" t="s">
        <v>14</v>
      </c>
      <c r="Z69" t="s">
        <v>14</v>
      </c>
      <c r="AA69" t="s">
        <v>14</v>
      </c>
      <c r="AC69">
        <v>1</v>
      </c>
      <c r="AE69">
        <v>66</v>
      </c>
      <c r="AF69" s="5"/>
      <c r="AG69" s="10">
        <f t="shared" si="1"/>
        <v>0.30599999999999999</v>
      </c>
    </row>
    <row r="70" spans="1:33" x14ac:dyDescent="0.3">
      <c r="A70">
        <v>67</v>
      </c>
      <c r="B70" t="s">
        <v>174</v>
      </c>
      <c r="C70" s="2">
        <v>44903.929074074076</v>
      </c>
      <c r="D70" t="s">
        <v>175</v>
      </c>
      <c r="E70" t="s">
        <v>13</v>
      </c>
      <c r="F70">
        <v>1</v>
      </c>
      <c r="G70">
        <v>3.0049999999999999</v>
      </c>
      <c r="H70" s="3">
        <v>18365574</v>
      </c>
      <c r="I70">
        <v>0</v>
      </c>
      <c r="J70" t="s">
        <v>14</v>
      </c>
      <c r="K70" t="s">
        <v>14</v>
      </c>
      <c r="L70" t="s">
        <v>14</v>
      </c>
      <c r="M70" t="s">
        <v>14</v>
      </c>
      <c r="O70">
        <v>67</v>
      </c>
      <c r="P70" t="s">
        <v>174</v>
      </c>
      <c r="Q70" s="2">
        <v>44903.929074074076</v>
      </c>
      <c r="R70" t="s">
        <v>175</v>
      </c>
      <c r="S70" t="s">
        <v>13</v>
      </c>
      <c r="T70">
        <v>1</v>
      </c>
      <c r="U70">
        <v>7.55</v>
      </c>
      <c r="V70" s="3">
        <v>55906</v>
      </c>
      <c r="W70">
        <v>0.313</v>
      </c>
      <c r="X70" t="s">
        <v>14</v>
      </c>
      <c r="Y70" t="s">
        <v>14</v>
      </c>
      <c r="Z70" t="s">
        <v>14</v>
      </c>
      <c r="AA70" t="s">
        <v>14</v>
      </c>
      <c r="AC70">
        <v>1</v>
      </c>
      <c r="AE70">
        <v>67</v>
      </c>
      <c r="AF70" s="5"/>
      <c r="AG70" s="10">
        <f t="shared" si="1"/>
        <v>0.313</v>
      </c>
    </row>
    <row r="71" spans="1:33" x14ac:dyDescent="0.3">
      <c r="A71">
        <v>68</v>
      </c>
      <c r="B71" t="s">
        <v>176</v>
      </c>
      <c r="C71" s="2">
        <v>44903.938460648147</v>
      </c>
      <c r="D71" t="s">
        <v>177</v>
      </c>
      <c r="E71" t="s">
        <v>13</v>
      </c>
      <c r="F71">
        <v>1</v>
      </c>
      <c r="G71">
        <v>2.996</v>
      </c>
      <c r="H71" s="3">
        <v>18718488</v>
      </c>
      <c r="I71">
        <v>0</v>
      </c>
      <c r="J71" t="s">
        <v>14</v>
      </c>
      <c r="K71" t="s">
        <v>14</v>
      </c>
      <c r="L71" t="s">
        <v>14</v>
      </c>
      <c r="M71" t="s">
        <v>14</v>
      </c>
      <c r="O71">
        <v>68</v>
      </c>
      <c r="P71" t="s">
        <v>176</v>
      </c>
      <c r="Q71" s="2">
        <v>44903.938460648147</v>
      </c>
      <c r="R71" t="s">
        <v>177</v>
      </c>
      <c r="S71" t="s">
        <v>13</v>
      </c>
      <c r="T71">
        <v>1</v>
      </c>
      <c r="U71">
        <v>7.5469999999999997</v>
      </c>
      <c r="V71" s="3">
        <v>54033</v>
      </c>
      <c r="W71">
        <v>0.30199999999999999</v>
      </c>
      <c r="X71" t="s">
        <v>14</v>
      </c>
      <c r="Y71" t="s">
        <v>14</v>
      </c>
      <c r="Z71" t="s">
        <v>14</v>
      </c>
      <c r="AA71" t="s">
        <v>14</v>
      </c>
      <c r="AC71">
        <v>1</v>
      </c>
      <c r="AE71">
        <v>68</v>
      </c>
      <c r="AF71" s="5"/>
      <c r="AG71" s="10">
        <f t="shared" si="1"/>
        <v>0.30199999999999999</v>
      </c>
    </row>
    <row r="72" spans="1:33" x14ac:dyDescent="0.3">
      <c r="A72">
        <v>69</v>
      </c>
      <c r="B72" t="s">
        <v>178</v>
      </c>
      <c r="C72" s="2">
        <v>44903.947847222225</v>
      </c>
      <c r="D72" t="s">
        <v>70</v>
      </c>
      <c r="E72" t="s">
        <v>13</v>
      </c>
      <c r="F72">
        <v>1</v>
      </c>
      <c r="G72">
        <v>3.0019999999999998</v>
      </c>
      <c r="H72" s="3">
        <v>18229941</v>
      </c>
      <c r="I72">
        <v>0</v>
      </c>
      <c r="J72" t="s">
        <v>14</v>
      </c>
      <c r="K72" t="s">
        <v>14</v>
      </c>
      <c r="L72" t="s">
        <v>14</v>
      </c>
      <c r="M72" t="s">
        <v>14</v>
      </c>
      <c r="O72">
        <v>69</v>
      </c>
      <c r="P72" t="s">
        <v>178</v>
      </c>
      <c r="Q72" s="2">
        <v>44903.947847222225</v>
      </c>
      <c r="R72" t="s">
        <v>70</v>
      </c>
      <c r="S72" t="s">
        <v>13</v>
      </c>
      <c r="T72">
        <v>1</v>
      </c>
      <c r="U72">
        <v>7.5439999999999996</v>
      </c>
      <c r="V72" s="3">
        <v>51884</v>
      </c>
      <c r="W72">
        <v>0.28999999999999998</v>
      </c>
      <c r="X72" t="s">
        <v>14</v>
      </c>
      <c r="Y72" t="s">
        <v>14</v>
      </c>
      <c r="Z72" t="s">
        <v>14</v>
      </c>
      <c r="AA72" t="s">
        <v>14</v>
      </c>
      <c r="AC72">
        <v>1</v>
      </c>
      <c r="AE72">
        <v>69</v>
      </c>
      <c r="AF72" s="5"/>
      <c r="AG72" s="10">
        <f t="shared" si="1"/>
        <v>0.28999999999999998</v>
      </c>
    </row>
    <row r="73" spans="1:33" x14ac:dyDescent="0.3">
      <c r="A73">
        <v>70</v>
      </c>
      <c r="B73" t="s">
        <v>179</v>
      </c>
      <c r="C73" s="2">
        <v>44903.957233796296</v>
      </c>
      <c r="D73" t="s">
        <v>180</v>
      </c>
      <c r="E73" t="s">
        <v>13</v>
      </c>
      <c r="F73">
        <v>1</v>
      </c>
      <c r="G73">
        <v>3.0129999999999999</v>
      </c>
      <c r="H73" s="3">
        <v>18205064</v>
      </c>
      <c r="I73">
        <v>0</v>
      </c>
      <c r="J73" t="s">
        <v>14</v>
      </c>
      <c r="K73" t="s">
        <v>14</v>
      </c>
      <c r="L73" t="s">
        <v>14</v>
      </c>
      <c r="M73" t="s">
        <v>14</v>
      </c>
      <c r="O73">
        <v>70</v>
      </c>
      <c r="P73" t="s">
        <v>179</v>
      </c>
      <c r="Q73" s="2">
        <v>44903.957233796296</v>
      </c>
      <c r="R73" t="s">
        <v>180</v>
      </c>
      <c r="S73" t="s">
        <v>13</v>
      </c>
      <c r="T73">
        <v>1</v>
      </c>
      <c r="U73">
        <v>7.5549999999999997</v>
      </c>
      <c r="V73" s="3">
        <v>95324</v>
      </c>
      <c r="W73">
        <v>0.53400000000000003</v>
      </c>
      <c r="X73" t="s">
        <v>14</v>
      </c>
      <c r="Y73" t="s">
        <v>14</v>
      </c>
      <c r="Z73" t="s">
        <v>14</v>
      </c>
      <c r="AA73" t="s">
        <v>14</v>
      </c>
      <c r="AC73">
        <v>1</v>
      </c>
      <c r="AE73">
        <v>70</v>
      </c>
      <c r="AF73" s="5"/>
      <c r="AG73" s="10">
        <f t="shared" si="1"/>
        <v>0.53400000000000003</v>
      </c>
    </row>
    <row r="74" spans="1:33" x14ac:dyDescent="0.3">
      <c r="A74">
        <v>71</v>
      </c>
      <c r="B74" t="s">
        <v>181</v>
      </c>
      <c r="C74" s="2">
        <v>44903.966574074075</v>
      </c>
      <c r="D74" t="s">
        <v>182</v>
      </c>
      <c r="E74" t="s">
        <v>13</v>
      </c>
      <c r="F74">
        <v>1</v>
      </c>
      <c r="G74">
        <v>2.9950000000000001</v>
      </c>
      <c r="H74" s="3">
        <v>18859708</v>
      </c>
      <c r="I74">
        <v>0</v>
      </c>
      <c r="J74" t="s">
        <v>14</v>
      </c>
      <c r="K74" t="s">
        <v>14</v>
      </c>
      <c r="L74" t="s">
        <v>14</v>
      </c>
      <c r="M74" t="s">
        <v>14</v>
      </c>
      <c r="O74">
        <v>71</v>
      </c>
      <c r="P74" t="s">
        <v>181</v>
      </c>
      <c r="Q74" s="2">
        <v>44903.966574074075</v>
      </c>
      <c r="R74" t="s">
        <v>182</v>
      </c>
      <c r="S74" t="s">
        <v>13</v>
      </c>
      <c r="T74">
        <v>1</v>
      </c>
      <c r="U74">
        <v>7.5529999999999999</v>
      </c>
      <c r="V74" s="3">
        <v>57218</v>
      </c>
      <c r="W74">
        <v>0.32</v>
      </c>
      <c r="X74" t="s">
        <v>14</v>
      </c>
      <c r="Y74" t="s">
        <v>14</v>
      </c>
      <c r="Z74" t="s">
        <v>14</v>
      </c>
      <c r="AA74" t="s">
        <v>14</v>
      </c>
      <c r="AC74">
        <v>1</v>
      </c>
      <c r="AE74">
        <v>71</v>
      </c>
      <c r="AF74" s="5"/>
      <c r="AG74" s="10">
        <f t="shared" si="1"/>
        <v>0.32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serum CH4 CO2</vt:lpstr>
      <vt:lpstr>exetainer CH4 CO2</vt:lpstr>
      <vt:lpstr>serum N2O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Lopez, Carla</cp:lastModifiedBy>
  <dcterms:created xsi:type="dcterms:W3CDTF">2020-10-28T13:32:09Z</dcterms:created>
  <dcterms:modified xsi:type="dcterms:W3CDTF">2024-06-29T19:53:54Z</dcterms:modified>
</cp:coreProperties>
</file>