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2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Shared drives\StreamTeam Analytical Lab\SOPs\GC\Shimadzu GC2030 2018 Info\"/>
    </mc:Choice>
  </mc:AlternateContent>
  <bookViews>
    <workbookView xWindow="0" yWindow="0" windowWidth="12930" windowHeight="7760" activeTab="1"/>
  </bookViews>
  <sheets>
    <sheet name="charting air" sheetId="2" r:id="rId1"/>
    <sheet name="charting +100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U118" i="2" l="1"/>
  <c r="AT118" i="2"/>
  <c r="AU112" i="3" l="1"/>
  <c r="AT112" i="3"/>
  <c r="AU117" i="2"/>
  <c r="AT117" i="2"/>
  <c r="AU113" i="2" l="1"/>
  <c r="AT113" i="2"/>
  <c r="AU111" i="3"/>
  <c r="AT111" i="3"/>
  <c r="AU116" i="2"/>
  <c r="AT116" i="2"/>
  <c r="AU115" i="2" l="1"/>
  <c r="AT115" i="2"/>
  <c r="AU114" i="2" l="1"/>
  <c r="AT114" i="2"/>
  <c r="AU112" i="2" l="1"/>
  <c r="AT112" i="2"/>
  <c r="AU111" i="2" l="1"/>
  <c r="AT111" i="2"/>
  <c r="AU110" i="3"/>
  <c r="AT110" i="3"/>
  <c r="AU109" i="3" l="1"/>
  <c r="AT109" i="3"/>
  <c r="AU110" i="2"/>
  <c r="AT110" i="2"/>
  <c r="AU108" i="3" l="1"/>
  <c r="AT108" i="3"/>
  <c r="AU109" i="2"/>
  <c r="AT109" i="2"/>
  <c r="AU107" i="3" l="1"/>
  <c r="AT107" i="3"/>
  <c r="AU108" i="2"/>
  <c r="AT108" i="2"/>
  <c r="AU106" i="3" l="1"/>
  <c r="AT106" i="3"/>
  <c r="AU107" i="2"/>
  <c r="AT107" i="2"/>
  <c r="AU105" i="3" l="1"/>
  <c r="AT105" i="3"/>
  <c r="AU106" i="2"/>
  <c r="AT106" i="2"/>
  <c r="AU105" i="2" l="1"/>
  <c r="AT105" i="2"/>
  <c r="AU104" i="3"/>
  <c r="AT104" i="3"/>
  <c r="AU103" i="3" l="1"/>
  <c r="AT103" i="3"/>
  <c r="AU104" i="2"/>
  <c r="AT104" i="2"/>
  <c r="AU103" i="2" l="1"/>
  <c r="AT103" i="2"/>
  <c r="AU102" i="3"/>
  <c r="AT102" i="3"/>
  <c r="AU101" i="3" l="1"/>
  <c r="AT101" i="3"/>
  <c r="AU102" i="2"/>
  <c r="AT102" i="2"/>
  <c r="AU101" i="2" l="1"/>
  <c r="AT101" i="2"/>
  <c r="AU100" i="3"/>
  <c r="AT100" i="3"/>
  <c r="AU100" i="2" l="1"/>
  <c r="AT100" i="2"/>
  <c r="AU99" i="3" l="1"/>
  <c r="AT99" i="3"/>
  <c r="AU99" i="2"/>
  <c r="AT99" i="2"/>
  <c r="AU98" i="3" l="1"/>
  <c r="AT98" i="3"/>
  <c r="AU98" i="2"/>
  <c r="AT98" i="2"/>
  <c r="AU96" i="3" l="1"/>
  <c r="AT96" i="3"/>
  <c r="AU96" i="2"/>
  <c r="AT96" i="2"/>
  <c r="AU95" i="3" l="1"/>
  <c r="AT95" i="3"/>
  <c r="AU95" i="2"/>
  <c r="AT95" i="2"/>
  <c r="AU97" i="3" l="1"/>
  <c r="AT97" i="3"/>
  <c r="AU97" i="2"/>
  <c r="AT97" i="2"/>
  <c r="AU93" i="3" l="1"/>
  <c r="AT93" i="3"/>
  <c r="AT93" i="2"/>
  <c r="AU92" i="3" l="1"/>
  <c r="AT92" i="3"/>
  <c r="AU92" i="2"/>
  <c r="AT92" i="2"/>
  <c r="AU94" i="3" l="1"/>
  <c r="AT94" i="3"/>
  <c r="AU94" i="2"/>
  <c r="AT94" i="2"/>
  <c r="AU91" i="2" l="1"/>
  <c r="AT91" i="2"/>
  <c r="AU91" i="3"/>
  <c r="AT91" i="3"/>
  <c r="AU90" i="3" l="1"/>
  <c r="AT90" i="3"/>
  <c r="AU90" i="2"/>
  <c r="AT90" i="2"/>
  <c r="AU87" i="3" l="1"/>
  <c r="AT87" i="3"/>
  <c r="AU87" i="2"/>
  <c r="AT87" i="2"/>
  <c r="AU88" i="3" l="1"/>
  <c r="AT88" i="3"/>
  <c r="AU88" i="2"/>
  <c r="AT88" i="2"/>
  <c r="AU86" i="3" l="1"/>
  <c r="AT86" i="3"/>
  <c r="AU86" i="2"/>
  <c r="AT86" i="2"/>
  <c r="AU83" i="3" l="1"/>
  <c r="AT83" i="3"/>
  <c r="AU83" i="2"/>
  <c r="AT83" i="2"/>
  <c r="AU85" i="3" l="1"/>
  <c r="AT85" i="3"/>
  <c r="AU84" i="3"/>
  <c r="AT84" i="3"/>
  <c r="AU85" i="2"/>
  <c r="AT85" i="2"/>
  <c r="AU84" i="2"/>
  <c r="AT84" i="2"/>
  <c r="AU82" i="2" l="1"/>
  <c r="AT82" i="2"/>
  <c r="AU82" i="3"/>
  <c r="AT82" i="3"/>
  <c r="AU81" i="3" l="1"/>
  <c r="AT81" i="3"/>
  <c r="AU81" i="2"/>
  <c r="AT81" i="2"/>
  <c r="AU80" i="3" l="1"/>
  <c r="AT80" i="3"/>
  <c r="AT80" i="2"/>
  <c r="AU80" i="2"/>
  <c r="AU79" i="2" l="1"/>
  <c r="AT79" i="2"/>
  <c r="AU79" i="3"/>
  <c r="AT79" i="3"/>
  <c r="AU76" i="3" l="1"/>
  <c r="AT76" i="3"/>
  <c r="AU76" i="2"/>
  <c r="AT76" i="2"/>
  <c r="AU77" i="3" l="1"/>
  <c r="AT77" i="3"/>
  <c r="AU77" i="2"/>
  <c r="AT77" i="2"/>
  <c r="AU78" i="2" l="1"/>
  <c r="AT78" i="2"/>
  <c r="AU78" i="3"/>
  <c r="AT78" i="3"/>
  <c r="AU75" i="3" l="1"/>
  <c r="AT75" i="3"/>
  <c r="AT75" i="2"/>
  <c r="AU75" i="2"/>
  <c r="AU74" i="2" l="1"/>
  <c r="AT74" i="2"/>
  <c r="AU74" i="3"/>
  <c r="AT74" i="3"/>
  <c r="AT73" i="3"/>
  <c r="AU73" i="3"/>
  <c r="AT68" i="3" l="1"/>
  <c r="AU68" i="3"/>
  <c r="AT69" i="3"/>
  <c r="AU69" i="3"/>
  <c r="AT70" i="3"/>
  <c r="AU70" i="3"/>
  <c r="AT71" i="3"/>
  <c r="AU71" i="3"/>
  <c r="AT72" i="3"/>
  <c r="AU72" i="3"/>
  <c r="AT65" i="2"/>
  <c r="AU65" i="2"/>
  <c r="AT66" i="2"/>
  <c r="AU66" i="2"/>
  <c r="AT67" i="2"/>
  <c r="AU67" i="2"/>
  <c r="AT68" i="2"/>
  <c r="AU68" i="2"/>
  <c r="AT69" i="2"/>
  <c r="AU69" i="2"/>
  <c r="AT70" i="2"/>
  <c r="AU70" i="2"/>
  <c r="AT71" i="2"/>
  <c r="AU71" i="2"/>
  <c r="AT72" i="2"/>
  <c r="AU72" i="2"/>
  <c r="AU73" i="2"/>
  <c r="AT73" i="2"/>
  <c r="AT67" i="3" l="1"/>
  <c r="AU67" i="3"/>
  <c r="V136" i="3" l="1"/>
  <c r="V137" i="3" s="1"/>
  <c r="V130" i="3"/>
  <c r="V139" i="3" s="1"/>
  <c r="V129" i="3"/>
  <c r="AJ136" i="3"/>
  <c r="AJ137" i="3" s="1"/>
  <c r="AJ130" i="3"/>
  <c r="AJ139" i="3" s="1"/>
  <c r="AJ129" i="3"/>
  <c r="H136" i="3"/>
  <c r="H137" i="3" s="1"/>
  <c r="AJ136" i="2"/>
  <c r="AJ137" i="2" s="1"/>
  <c r="AJ130" i="2"/>
  <c r="AJ139" i="2" s="1"/>
  <c r="AJ129" i="2"/>
  <c r="H136" i="2"/>
  <c r="H137" i="2" s="1"/>
  <c r="AJ135" i="3" l="1"/>
  <c r="V132" i="3"/>
  <c r="AJ132" i="3"/>
  <c r="V135" i="3"/>
  <c r="V134" i="3"/>
  <c r="V138" i="3"/>
  <c r="V133" i="3"/>
  <c r="V131" i="3"/>
  <c r="AJ133" i="3"/>
  <c r="AJ134" i="3"/>
  <c r="AJ138" i="3"/>
  <c r="AJ131" i="3"/>
  <c r="AJ132" i="2"/>
  <c r="AJ135" i="2"/>
  <c r="AJ134" i="2"/>
  <c r="AJ138" i="2"/>
  <c r="AJ133" i="2"/>
  <c r="AJ131" i="2"/>
  <c r="AQ130" i="3" l="1"/>
  <c r="H130" i="3"/>
  <c r="AQ129" i="3"/>
  <c r="H129" i="3"/>
  <c r="AU66" i="3"/>
  <c r="AT66" i="3"/>
  <c r="AU65" i="3"/>
  <c r="AT65" i="3"/>
  <c r="AU64" i="3"/>
  <c r="AT64" i="3"/>
  <c r="AU63" i="3"/>
  <c r="AT63" i="3"/>
  <c r="AU62" i="3"/>
  <c r="AT62" i="3"/>
  <c r="AU61" i="3"/>
  <c r="AT61" i="3"/>
  <c r="AU60" i="3"/>
  <c r="AT60" i="3"/>
  <c r="AU59" i="3"/>
  <c r="AT59" i="3"/>
  <c r="AU58" i="3"/>
  <c r="AT58" i="3"/>
  <c r="AU57" i="3"/>
  <c r="AT57" i="3"/>
  <c r="AU56" i="3"/>
  <c r="AT56" i="3"/>
  <c r="AU55" i="3"/>
  <c r="AT55" i="3"/>
  <c r="AU54" i="3"/>
  <c r="AT54" i="3"/>
  <c r="AU53" i="3"/>
  <c r="AT53" i="3"/>
  <c r="AU52" i="3"/>
  <c r="AT52" i="3"/>
  <c r="AU51" i="3"/>
  <c r="AT51" i="3"/>
  <c r="AU50" i="3"/>
  <c r="AT50" i="3"/>
  <c r="AU49" i="3"/>
  <c r="AT49" i="3"/>
  <c r="AU48" i="3"/>
  <c r="AT48" i="3"/>
  <c r="AU47" i="3"/>
  <c r="AT47" i="3"/>
  <c r="AU46" i="3"/>
  <c r="AT46" i="3"/>
  <c r="AU45" i="3"/>
  <c r="AT45" i="3"/>
  <c r="AU44" i="3"/>
  <c r="AT44" i="3"/>
  <c r="AU43" i="3"/>
  <c r="AT43" i="3"/>
  <c r="AU42" i="3"/>
  <c r="AT42" i="3"/>
  <c r="AU41" i="3"/>
  <c r="AT41" i="3"/>
  <c r="AU40" i="3"/>
  <c r="AT40" i="3"/>
  <c r="AU39" i="3"/>
  <c r="AT39" i="3"/>
  <c r="AU38" i="3"/>
  <c r="AT38" i="3"/>
  <c r="AU37" i="3"/>
  <c r="AT37" i="3"/>
  <c r="AU36" i="3"/>
  <c r="AT36" i="3"/>
  <c r="AU35" i="3"/>
  <c r="AT35" i="3"/>
  <c r="AU34" i="3"/>
  <c r="AT34" i="3"/>
  <c r="AU33" i="3"/>
  <c r="AT33" i="3"/>
  <c r="AU32" i="3"/>
  <c r="AT32" i="3"/>
  <c r="AU31" i="3"/>
  <c r="AT31" i="3"/>
  <c r="AU30" i="3"/>
  <c r="AT30" i="3"/>
  <c r="AU29" i="3"/>
  <c r="AT29" i="3"/>
  <c r="AU28" i="3"/>
  <c r="AT28" i="3"/>
  <c r="AU27" i="3"/>
  <c r="AT27" i="3"/>
  <c r="AU26" i="3"/>
  <c r="AT26" i="3"/>
  <c r="AU25" i="3"/>
  <c r="AT25" i="3"/>
  <c r="AU24" i="3"/>
  <c r="AT24" i="3"/>
  <c r="AU23" i="3"/>
  <c r="AT23" i="3"/>
  <c r="AU22" i="3"/>
  <c r="AT22" i="3"/>
  <c r="AU21" i="3"/>
  <c r="AT21" i="3"/>
  <c r="AU20" i="3"/>
  <c r="AT20" i="3"/>
  <c r="AU19" i="3"/>
  <c r="AT19" i="3"/>
  <c r="AR130" i="2"/>
  <c r="H130" i="2"/>
  <c r="AR129" i="2"/>
  <c r="H129" i="2"/>
  <c r="AU64" i="2"/>
  <c r="AT64" i="2"/>
  <c r="AU63" i="2"/>
  <c r="AT63" i="2"/>
  <c r="AU62" i="2"/>
  <c r="AT62" i="2"/>
  <c r="AU61" i="2"/>
  <c r="AT61" i="2"/>
  <c r="AU60" i="2"/>
  <c r="AT60" i="2"/>
  <c r="AU59" i="2"/>
  <c r="AT59" i="2"/>
  <c r="AU58" i="2"/>
  <c r="AT58" i="2"/>
  <c r="AU57" i="2"/>
  <c r="AT57" i="2"/>
  <c r="AU56" i="2"/>
  <c r="AT56" i="2"/>
  <c r="AU55" i="2"/>
  <c r="AT55" i="2"/>
  <c r="AU54" i="2"/>
  <c r="AT54" i="2"/>
  <c r="AU53" i="2"/>
  <c r="AT53" i="2"/>
  <c r="AU52" i="2"/>
  <c r="AT52" i="2"/>
  <c r="AU51" i="2"/>
  <c r="AT51" i="2"/>
  <c r="AU50" i="2"/>
  <c r="AT50" i="2"/>
  <c r="AU49" i="2"/>
  <c r="AT49" i="2"/>
  <c r="AU48" i="2"/>
  <c r="AT48" i="2"/>
  <c r="AU47" i="2"/>
  <c r="AT47" i="2"/>
  <c r="AU46" i="2"/>
  <c r="AT46" i="2"/>
  <c r="AU45" i="2"/>
  <c r="AT45" i="2"/>
  <c r="AU44" i="2"/>
  <c r="AT44" i="2"/>
  <c r="AU43" i="2"/>
  <c r="AT43" i="2"/>
  <c r="AU42" i="2"/>
  <c r="AT42" i="2"/>
  <c r="AU41" i="2"/>
  <c r="AT41" i="2"/>
  <c r="AU40" i="2"/>
  <c r="AT40" i="2"/>
  <c r="AU39" i="2"/>
  <c r="AT39" i="2"/>
  <c r="AU38" i="2"/>
  <c r="AT38" i="2"/>
  <c r="AU37" i="2"/>
  <c r="AT37" i="2"/>
  <c r="AU36" i="2"/>
  <c r="AT36" i="2"/>
  <c r="AU35" i="2"/>
  <c r="AT35" i="2"/>
  <c r="AU34" i="2"/>
  <c r="AT34" i="2"/>
  <c r="AU33" i="2"/>
  <c r="AT33" i="2"/>
  <c r="AU32" i="2"/>
  <c r="AT32" i="2"/>
  <c r="AU31" i="2"/>
  <c r="AT31" i="2"/>
  <c r="AU30" i="2"/>
  <c r="AT30" i="2"/>
  <c r="AU29" i="2"/>
  <c r="AT29" i="2"/>
  <c r="AU28" i="2"/>
  <c r="AT28" i="2"/>
  <c r="AU27" i="2"/>
  <c r="AT27" i="2"/>
  <c r="AU26" i="2"/>
  <c r="AT26" i="2"/>
  <c r="AU25" i="2"/>
  <c r="AT25" i="2"/>
  <c r="AU24" i="2"/>
  <c r="AT24" i="2"/>
  <c r="AU23" i="2"/>
  <c r="AT23" i="2"/>
  <c r="AU22" i="2"/>
  <c r="AT22" i="2"/>
  <c r="AU21" i="2"/>
  <c r="AT21" i="2"/>
  <c r="AU20" i="2"/>
  <c r="AT20" i="2"/>
  <c r="AT129" i="2" l="1"/>
  <c r="AU129" i="2"/>
  <c r="AU130" i="2"/>
  <c r="AU136" i="2"/>
  <c r="AU137" i="2" s="1"/>
  <c r="AT129" i="3"/>
  <c r="AT136" i="3"/>
  <c r="AT137" i="3" s="1"/>
  <c r="AT130" i="3"/>
  <c r="AU129" i="3"/>
  <c r="AU130" i="3"/>
  <c r="AU136" i="3"/>
  <c r="AU137" i="3" s="1"/>
  <c r="H134" i="3"/>
  <c r="H138" i="3"/>
  <c r="H139" i="3"/>
  <c r="AT130" i="2"/>
  <c r="AT136" i="2"/>
  <c r="AT137" i="2" s="1"/>
  <c r="H131" i="2"/>
  <c r="H139" i="2"/>
  <c r="H138" i="2"/>
  <c r="H135" i="2"/>
  <c r="H133" i="3"/>
  <c r="H135" i="3"/>
  <c r="H132" i="3"/>
  <c r="H131" i="3"/>
  <c r="H133" i="2"/>
  <c r="H134" i="2"/>
  <c r="H132" i="2"/>
  <c r="AU138" i="3" l="1"/>
  <c r="AU138" i="2"/>
  <c r="AU139" i="2"/>
  <c r="AU131" i="2"/>
  <c r="AU132" i="2"/>
  <c r="AU133" i="2"/>
  <c r="AU134" i="2"/>
  <c r="AU135" i="2"/>
  <c r="AU131" i="3"/>
  <c r="AU139" i="3"/>
  <c r="AU135" i="3"/>
  <c r="AU132" i="3"/>
  <c r="AU133" i="3"/>
  <c r="AU134" i="3"/>
  <c r="AT139" i="3"/>
  <c r="AT138" i="3"/>
  <c r="AT131" i="3"/>
  <c r="AT133" i="3"/>
  <c r="AT134" i="3"/>
  <c r="AT132" i="3"/>
  <c r="AT135" i="3"/>
  <c r="AT135" i="2"/>
  <c r="AT132" i="2"/>
  <c r="AT134" i="2"/>
  <c r="AT133" i="2"/>
  <c r="AT139" i="2"/>
  <c r="AT138" i="2"/>
  <c r="AT131" i="2"/>
</calcChain>
</file>

<file path=xl/sharedStrings.xml><?xml version="1.0" encoding="utf-8"?>
<sst xmlns="http://schemas.openxmlformats.org/spreadsheetml/2006/main" count="4457" uniqueCount="244">
  <si>
    <t>Data#</t>
  </si>
  <si>
    <t>Data Filename</t>
  </si>
  <si>
    <t>Sample Type</t>
  </si>
  <si>
    <t>Level#</t>
  </si>
  <si>
    <t>Ret. Time</t>
  </si>
  <si>
    <t>Area</t>
  </si>
  <si>
    <t>Conc. (ppm)</t>
  </si>
  <si>
    <t>Std. Conc.</t>
  </si>
  <si>
    <t>Cal. Point</t>
  </si>
  <si>
    <t>Unknown</t>
  </si>
  <si>
    <t>-----</t>
  </si>
  <si>
    <t>Date Acquired</t>
  </si>
  <si>
    <t>Sample Name</t>
  </si>
  <si>
    <t>Accuracy[%]</t>
  </si>
  <si>
    <t>Deviation</t>
  </si>
  <si>
    <t>BRN17mar20_035.gcd</t>
  </si>
  <si>
    <t>air + 100</t>
  </si>
  <si>
    <t>BRN17mar20_034.gcd</t>
  </si>
  <si>
    <t>air</t>
  </si>
  <si>
    <t>BRN17mar20_002.gcd</t>
  </si>
  <si>
    <t>BRN17mar20_001.gcd</t>
  </si>
  <si>
    <t>Methane by FID</t>
  </si>
  <si>
    <t>RECALC</t>
  </si>
  <si>
    <t xml:space="preserve">High Methane by TCD </t>
  </si>
  <si>
    <t>Order</t>
  </si>
  <si>
    <t>NEW CAL Measured headspace CH4  in ppm from GC in ppm (BD set at 0.2)</t>
  </si>
  <si>
    <t>NEW CAL Measured headspace CO2 in ppm from GC in ppm</t>
  </si>
  <si>
    <t>RPM28jun19_01a.gcd</t>
  </si>
  <si>
    <t>AMM02july19_01.gcd</t>
  </si>
  <si>
    <t>KAB03july19_01.gcd</t>
  </si>
  <si>
    <t>RPM5july19_52.gcd</t>
  </si>
  <si>
    <t>AMM09july19_01.gcd</t>
  </si>
  <si>
    <t>RPM12july19_01.gcd</t>
  </si>
  <si>
    <t>AMM16july19_01.gcd</t>
  </si>
  <si>
    <t>KAB18july19_01.gcd</t>
  </si>
  <si>
    <t>AGH19jul19_01.gcd</t>
  </si>
  <si>
    <t>AMM23July19_01.gcd</t>
  </si>
  <si>
    <t>RPM26July19_01.gcd</t>
  </si>
  <si>
    <t>KAB29july19_01.gcd</t>
  </si>
  <si>
    <t>AMM30july19_01.gcd</t>
  </si>
  <si>
    <t>KAB01aug19_01.gcd</t>
  </si>
  <si>
    <t>AGH02aug19_01.gcd</t>
  </si>
  <si>
    <t>AGH06aug19_01.gcd</t>
  </si>
  <si>
    <t>AGH09aug19_01.gcd</t>
  </si>
  <si>
    <t>AGH13aug19_01.gcd</t>
  </si>
  <si>
    <t>AGH15aug19_01.gcd</t>
  </si>
  <si>
    <t>AGH15aug19_43.gcd</t>
  </si>
  <si>
    <t>RPM20aug19_01.gcd</t>
  </si>
  <si>
    <t>KAB22aug19_01.gcd</t>
  </si>
  <si>
    <t>AGH23aug19_01.gcd</t>
  </si>
  <si>
    <t>RPM02SEP19_01.gcd</t>
  </si>
  <si>
    <t>RPM05SEP19_01.gcd</t>
  </si>
  <si>
    <t>KAB17sept19_01.gcd</t>
  </si>
  <si>
    <t>ASL23sept19_01.gcd</t>
  </si>
  <si>
    <t>RPM30Sep19_01.gcd</t>
  </si>
  <si>
    <t>RPM07Oct19_01.gcd</t>
  </si>
  <si>
    <t>KAB09oct19_01.gcd</t>
  </si>
  <si>
    <t>RPM14Oct19_01.gcd</t>
  </si>
  <si>
    <t>ASL17Oct19_1.gcd</t>
  </si>
  <si>
    <t>ASL21Oct19_1.gcd</t>
  </si>
  <si>
    <t>KAB23oct19_01.gcd</t>
  </si>
  <si>
    <t>AGH24oct19_01.gcd</t>
  </si>
  <si>
    <t>KAB12nov19_01.gcd</t>
  </si>
  <si>
    <t>RPM15nov19_01.gcd</t>
  </si>
  <si>
    <t>RPM21Nov19_01.gcd</t>
  </si>
  <si>
    <t>KAB28jan20_01.gcd</t>
  </si>
  <si>
    <t>KAB12feb20_01.gcd</t>
  </si>
  <si>
    <t>ASL03Mar20_1.gcd</t>
  </si>
  <si>
    <t>BRN09mar20_001.gcd</t>
  </si>
  <si>
    <t>Mean</t>
  </si>
  <si>
    <t>Std</t>
  </si>
  <si>
    <t>CV</t>
  </si>
  <si>
    <t>Warning Limit</t>
  </si>
  <si>
    <t>Xbar - 2SD</t>
  </si>
  <si>
    <t>Xbar + 2SD</t>
  </si>
  <si>
    <t>Control Limit</t>
  </si>
  <si>
    <t>Xbar - 3SD</t>
  </si>
  <si>
    <t>Xbar + 3SD</t>
  </si>
  <si>
    <t>MDL</t>
  </si>
  <si>
    <t>LOQ</t>
  </si>
  <si>
    <t>std add +100</t>
  </si>
  <si>
    <t>RPM28jun19_02.gcd</t>
  </si>
  <si>
    <t>AMM02july19_02.gcd</t>
  </si>
  <si>
    <t>KAB03july19_02.gcd</t>
  </si>
  <si>
    <t>RPM5july19_53.gcd</t>
  </si>
  <si>
    <t>AMM09july19_02.gcd</t>
  </si>
  <si>
    <t>RPM12july19_02.gcd</t>
  </si>
  <si>
    <t>AMM16july19_02.gcd</t>
  </si>
  <si>
    <t>KAB18july19_02.gcd</t>
  </si>
  <si>
    <t>AGH19jul19_02.gcd</t>
  </si>
  <si>
    <t>AMM23July19_02.gcd</t>
  </si>
  <si>
    <t>RPM26July19_02.gcd</t>
  </si>
  <si>
    <t>KAB29july19_02.gcd</t>
  </si>
  <si>
    <t>AMM30july19_02.gcd</t>
  </si>
  <si>
    <t>KAB01aug19_02.gcd</t>
  </si>
  <si>
    <t>AGH02aug19_02.gcd</t>
  </si>
  <si>
    <t>AGH06aug19_02.gcd</t>
  </si>
  <si>
    <t>AGH09aug19_02.gcd</t>
  </si>
  <si>
    <t>AGH13aug19_02.gcd</t>
  </si>
  <si>
    <t>AGH15aug19_02.gcd</t>
  </si>
  <si>
    <t>AGH15aug19_44.gcd</t>
  </si>
  <si>
    <t>RPM20aug19_02.gcd</t>
  </si>
  <si>
    <t>KAB22aug19_02.gcd</t>
  </si>
  <si>
    <t>AGH23aug19_02.gcd</t>
  </si>
  <si>
    <t>RPM30AUG19_02.gcd</t>
  </si>
  <si>
    <t>RPM02SEP19_02.gcd</t>
  </si>
  <si>
    <t>std+100</t>
  </si>
  <si>
    <t>RPM05SEP19_02.gcd</t>
  </si>
  <si>
    <t>std +100</t>
  </si>
  <si>
    <t>RPM11SEP19_02.gcd</t>
  </si>
  <si>
    <t>KAB17sept19_02.gcd</t>
  </si>
  <si>
    <t>ASL23sept19_02.gcd</t>
  </si>
  <si>
    <t>RPM30Sep19_02.gcd</t>
  </si>
  <si>
    <t>RPM07Oct19_02.gcd</t>
  </si>
  <si>
    <t>KAB09oct19_02.gcd</t>
  </si>
  <si>
    <t>RPM14Oct19_02.gcd</t>
  </si>
  <si>
    <t>ASL17Oct19_2.gcd</t>
  </si>
  <si>
    <t>ASL21Oct19_2.gcd</t>
  </si>
  <si>
    <t>KAB23oct19_02.gcd</t>
  </si>
  <si>
    <t>AGH24oct19_02.gcd</t>
  </si>
  <si>
    <t>KAB12nov19_02.gcd</t>
  </si>
  <si>
    <t>RPM15nov19_02.gcd</t>
  </si>
  <si>
    <t>RPM21Nov19_02.gcd</t>
  </si>
  <si>
    <t>KAB03jan20_02.gcd</t>
  </si>
  <si>
    <t>KAB28jan20_02.gcd</t>
  </si>
  <si>
    <t>KAB12feb20_02.gcd</t>
  </si>
  <si>
    <t>ASL03Mar20_2.gcd</t>
  </si>
  <si>
    <t>BRN09mar20_002.gcd</t>
  </si>
  <si>
    <t>Count</t>
  </si>
  <si>
    <t>T-value</t>
  </si>
  <si>
    <t>RECALC in col AT</t>
  </si>
  <si>
    <t>BRN22jun20_001.gcd</t>
  </si>
  <si>
    <t>air+100</t>
  </si>
  <si>
    <t>BRN22jun20_003.gcd</t>
  </si>
  <si>
    <t>BRN22jun20_004.gcd</t>
  </si>
  <si>
    <t>BRN22jun20_005.gcd</t>
  </si>
  <si>
    <t>BRN23jun20_001.gcd</t>
  </si>
  <si>
    <t>BRN23jun20_002.gcd</t>
  </si>
  <si>
    <t>BRN22jun20_023.gcd(Read only)</t>
  </si>
  <si>
    <t>std 18</t>
  </si>
  <si>
    <t>Standard(Calc.Point)</t>
  </si>
  <si>
    <t>KNOWN</t>
  </si>
  <si>
    <t>~1.8</t>
  </si>
  <si>
    <t>~400</t>
  </si>
  <si>
    <t>BRN24jun20_001.gcd</t>
  </si>
  <si>
    <t>BRN24jun20_002.gcd</t>
  </si>
  <si>
    <t>BRN25jun20_001.gcd</t>
  </si>
  <si>
    <t>BRN25jun20_002.gcd</t>
  </si>
  <si>
    <t>Season specific ranged CAL Measured headspace CH4  in ppm from GC in ppm (BD set at 0.2)</t>
  </si>
  <si>
    <t>Season specific CAL Measured headspace CO2 in ppm from GC in ppm</t>
  </si>
  <si>
    <t>BRN26jun20_001.gcd</t>
  </si>
  <si>
    <t>BRN26jun20_002.gcd</t>
  </si>
  <si>
    <t>air +100</t>
  </si>
  <si>
    <t>BRN30jun20_001.gcd</t>
  </si>
  <si>
    <t>BRN30jun20_002.gcd</t>
  </si>
  <si>
    <t>BRN03jul20_001.gcd</t>
  </si>
  <si>
    <t>BRN03jul20_002.gcd</t>
  </si>
  <si>
    <t>BRN07jul20_001.gcd</t>
  </si>
  <si>
    <t>BRN07jul20_002.gcd</t>
  </si>
  <si>
    <t>BRN20jul20_002.gcd</t>
  </si>
  <si>
    <t>BRN20jul20_001.gcd</t>
  </si>
  <si>
    <t>BRN10jul20_001.gcd</t>
  </si>
  <si>
    <t>BRN10jul20_002.gcd</t>
  </si>
  <si>
    <t>BRN09jul20_001.gcd</t>
  </si>
  <si>
    <t>BRN09jul20_002.gcd</t>
  </si>
  <si>
    <t>BRN24jul20_002.gcd</t>
  </si>
  <si>
    <t>BRN24jul20_001.gcd</t>
  </si>
  <si>
    <t>BRN28jul20_001.gcd</t>
  </si>
  <si>
    <t>BRN28jul20_002.gcd</t>
  </si>
  <si>
    <t>BRN30jul20_001.gcd</t>
  </si>
  <si>
    <t>BRN30jul20_002.gcd</t>
  </si>
  <si>
    <t>BRN31jul20_002.gcd</t>
  </si>
  <si>
    <t>BRN31jul20_001.gcd</t>
  </si>
  <si>
    <t>BRN07aug20_001.gcd</t>
  </si>
  <si>
    <t>BRN10aug20_001.gcd</t>
  </si>
  <si>
    <t>BRN07aug20_002.gcd</t>
  </si>
  <si>
    <t>BRN10aug20_002.gcd</t>
  </si>
  <si>
    <t>BRN04aug20_001.gcd</t>
  </si>
  <si>
    <t>BRN04aug20_002.gcd</t>
  </si>
  <si>
    <t>BRN11aug20_001.gcd</t>
  </si>
  <si>
    <t>BRN11aug20_002.gcd</t>
  </si>
  <si>
    <t>air = 100</t>
  </si>
  <si>
    <t>BRN21aug20_001.gcd</t>
  </si>
  <si>
    <t>BRN21aug20_002.gcd</t>
  </si>
  <si>
    <t>BRN18aug20_001.gcd</t>
  </si>
  <si>
    <t>BRN18aug20_002.gcd</t>
  </si>
  <si>
    <t>BRN02sep20_001.gcd</t>
  </si>
  <si>
    <t>BRN02sep20_002.gcd</t>
  </si>
  <si>
    <t>BRN25aug20_001.gcd</t>
  </si>
  <si>
    <t>BRN25aug20_002.gcd</t>
  </si>
  <si>
    <t>BRN03sep20_002.gcd</t>
  </si>
  <si>
    <t>BRN03sep20_001.gcd</t>
  </si>
  <si>
    <t>BRN14sep20_001.gcd</t>
  </si>
  <si>
    <t>BRN14sep20_002.gcd</t>
  </si>
  <si>
    <t>BRN04sep20_001.gcd</t>
  </si>
  <si>
    <t>BRN04sep20_002.gcd</t>
  </si>
  <si>
    <t>BRN08sep20_001.gcd</t>
  </si>
  <si>
    <t>CO2 peak on hump</t>
  </si>
  <si>
    <t>BRN08sep20_002.gcd</t>
  </si>
  <si>
    <t>BRN18sep20_001.gcd</t>
  </si>
  <si>
    <t>BRN18sep20_002.gcd</t>
  </si>
  <si>
    <t>BRN16sep20_001.gcd</t>
  </si>
  <si>
    <t>BRN16sep20_002.gcd</t>
  </si>
  <si>
    <t>BRN17sep20_001.gcd</t>
  </si>
  <si>
    <t>BRN17sep20_002.gcd</t>
  </si>
  <si>
    <t>BRN22sep20_001.gcd</t>
  </si>
  <si>
    <t>BRN22sep20_002.gcd</t>
  </si>
  <si>
    <t>BRN01oct20_001.gcd</t>
  </si>
  <si>
    <t>BRN01oct20_002.gcd</t>
  </si>
  <si>
    <t>BRN02oct20_001.gcd</t>
  </si>
  <si>
    <t>BRN06oct20_002.gcd</t>
  </si>
  <si>
    <t>BRN06oct20_001.gcd</t>
  </si>
  <si>
    <t>BRN07oct20_001.gcd</t>
  </si>
  <si>
    <t>BRN07oct20_002.gcd</t>
  </si>
  <si>
    <t>BRN14oct20_002.gcd</t>
  </si>
  <si>
    <t>BRN14oct20_001.gcd</t>
  </si>
  <si>
    <t>BRN15oct20_001.gcd</t>
  </si>
  <si>
    <t>BRN15oct20_002.gcd</t>
  </si>
  <si>
    <t>BRN20oct20_002.gcd</t>
  </si>
  <si>
    <t>BRN20oct20_001.gcd</t>
  </si>
  <si>
    <t>BRN27oct20_001.gcd</t>
  </si>
  <si>
    <t>BRN27oct20_002.gcd</t>
  </si>
  <si>
    <t>BRN29oct20_001.gcd</t>
  </si>
  <si>
    <t>BRN29oct20_002.gcd</t>
  </si>
  <si>
    <t>BRN03nov20_001.gcd</t>
  </si>
  <si>
    <t>BRN03nov20_002.gcd</t>
  </si>
  <si>
    <t>new batch of spikes</t>
  </si>
  <si>
    <t>BRN05nov20_001.gcd</t>
  </si>
  <si>
    <t>BRN05nov20_002.gcd</t>
  </si>
  <si>
    <t>BRN10nov20_001.gcd</t>
  </si>
  <si>
    <t>BRN10nov20_002.gcd</t>
  </si>
  <si>
    <t>BRN11nov20_002.gcd</t>
  </si>
  <si>
    <t>BRN11nov20_001.gcd</t>
  </si>
  <si>
    <t>BRN03dec20_001.gcd</t>
  </si>
  <si>
    <t>BRN03dec20_002.gcd</t>
  </si>
  <si>
    <t>BRN08dec20_001.gcd</t>
  </si>
  <si>
    <t>BRN09dec20_001.gcd</t>
  </si>
  <si>
    <t>n</t>
  </si>
  <si>
    <t>BRN10dec20_001.gcd</t>
  </si>
  <si>
    <t>BRN10dec20_002.gcd</t>
  </si>
  <si>
    <t>air + 100?? just air?</t>
  </si>
  <si>
    <t>BRN09feb21_001.gcd</t>
  </si>
  <si>
    <t>BRN09feb21_002.gcd</t>
  </si>
  <si>
    <t>BRN24feb21_001.gcd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</si>
</sst>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#,##0.0"/>
    <numFmt numFmtId="166" formatCode="0.0000"/>
  </numFmts>
  <fonts count="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Arial"/>
      <family val="2"/>
    </font>
    <font>
      <sz val="9"/>
      <name val="Arial"/>
      <family val="2"/>
    </font>
    <font>
      <sz val="10"/>
      <color indexed="8"/>
      <name val="MS Sans Serif"/>
    </font>
    <font>
      <sz val="8"/>
      <name val="MS Sans Serif"/>
    </font>
    <font>
      <sz val="10"/>
      <color theme="1"/>
      <name val="Arial"/>
      <family val="2"/>
    </font>
    <font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63377788628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4" fillId="0" borderId="0"/>
  </cellStyleXfs>
  <cellXfs count="51">
    <xf numFmtId="0" fontId="0" fillId="0" borderId="0" xfId="0"/>
    <xf numFmtId="3" fontId="0" fillId="0" borderId="0" xfId="0" applyNumberFormat="1"/>
    <xf numFmtId="4" fontId="0" fillId="0" borderId="0" xfId="0" applyNumberFormat="1"/>
    <xf numFmtId="22" fontId="0" fillId="0" borderId="0" xfId="0" applyNumberFormat="1"/>
    <xf numFmtId="0" fontId="0" fillId="0" borderId="0" xfId="0" applyFill="1" applyAlignment="1">
      <alignment wrapText="1"/>
    </xf>
    <xf numFmtId="0" fontId="0" fillId="0" borderId="0" xfId="0" applyAlignment="1"/>
    <xf numFmtId="0" fontId="1" fillId="0" borderId="0" xfId="1"/>
    <xf numFmtId="0" fontId="0" fillId="0" borderId="0" xfId="0" applyFill="1"/>
    <xf numFmtId="22" fontId="0" fillId="0" borderId="0" xfId="0" applyNumberFormat="1" applyFill="1"/>
    <xf numFmtId="3" fontId="0" fillId="0" borderId="0" xfId="0" applyNumberFormat="1" applyFill="1"/>
    <xf numFmtId="2" fontId="0" fillId="2" borderId="0" xfId="0" applyNumberFormat="1" applyFill="1"/>
    <xf numFmtId="0" fontId="2" fillId="0" borderId="0" xfId="1" applyFont="1"/>
    <xf numFmtId="3" fontId="3" fillId="0" borderId="0" xfId="1" applyNumberFormat="1" applyFont="1"/>
    <xf numFmtId="0" fontId="1" fillId="0" borderId="0" xfId="1" applyFont="1"/>
    <xf numFmtId="0" fontId="5" fillId="0" borderId="0" xfId="2" applyFont="1" applyAlignment="1">
      <alignment vertical="top"/>
    </xf>
    <xf numFmtId="164" fontId="5" fillId="0" borderId="0" xfId="2" applyNumberFormat="1" applyFont="1" applyFill="1" applyAlignment="1" applyProtection="1">
      <alignment vertical="top"/>
    </xf>
    <xf numFmtId="164" fontId="5" fillId="0" borderId="0" xfId="2" applyNumberFormat="1" applyFont="1" applyAlignment="1">
      <alignment vertical="top"/>
    </xf>
    <xf numFmtId="165" fontId="5" fillId="0" borderId="0" xfId="2" applyNumberFormat="1" applyFont="1" applyAlignment="1">
      <alignment vertical="top"/>
    </xf>
    <xf numFmtId="0" fontId="6" fillId="0" borderId="0" xfId="0" applyFont="1" applyFill="1"/>
    <xf numFmtId="3" fontId="1" fillId="0" borderId="0" xfId="1" applyNumberFormat="1" applyFont="1" applyFill="1"/>
    <xf numFmtId="0" fontId="1" fillId="0" borderId="0" xfId="1" applyFont="1" applyFill="1"/>
    <xf numFmtId="166" fontId="1" fillId="0" borderId="0" xfId="1" applyNumberFormat="1" applyFont="1" applyFill="1"/>
    <xf numFmtId="0" fontId="2" fillId="0" borderId="0" xfId="1" applyFont="1" applyFill="1" applyBorder="1"/>
    <xf numFmtId="0" fontId="5" fillId="0" borderId="0" xfId="2" applyFont="1" applyAlignment="1">
      <alignment horizontal="left" vertical="center"/>
    </xf>
    <xf numFmtId="164" fontId="1" fillId="0" borderId="0" xfId="1" applyNumberFormat="1" applyFont="1" applyFill="1"/>
    <xf numFmtId="164" fontId="1" fillId="0" borderId="0" xfId="1" applyNumberFormat="1"/>
    <xf numFmtId="164" fontId="6" fillId="0" borderId="0" xfId="0" applyNumberFormat="1" applyFont="1" applyFill="1"/>
    <xf numFmtId="4" fontId="0" fillId="0" borderId="0" xfId="0" applyNumberFormat="1" applyFill="1"/>
    <xf numFmtId="2" fontId="1" fillId="0" borderId="0" xfId="1" applyNumberFormat="1" applyFont="1" applyFill="1"/>
    <xf numFmtId="4" fontId="1" fillId="0" borderId="0" xfId="1" applyNumberFormat="1" applyFont="1" applyFill="1"/>
    <xf numFmtId="3" fontId="1" fillId="0" borderId="0" xfId="1" applyNumberFormat="1"/>
    <xf numFmtId="2" fontId="0" fillId="3" borderId="0" xfId="0" applyNumberFormat="1" applyFill="1"/>
    <xf numFmtId="1" fontId="0" fillId="3" borderId="0" xfId="0" applyNumberFormat="1" applyFill="1"/>
    <xf numFmtId="2" fontId="0" fillId="4" borderId="0" xfId="0" applyNumberFormat="1" applyFill="1"/>
    <xf numFmtId="1" fontId="0" fillId="4" borderId="0" xfId="0" applyNumberFormat="1" applyFill="1"/>
    <xf numFmtId="0" fontId="7" fillId="0" borderId="0" xfId="1" applyFont="1"/>
    <xf numFmtId="22" fontId="7" fillId="0" borderId="0" xfId="1" applyNumberFormat="1" applyFont="1"/>
    <xf numFmtId="3" fontId="7" fillId="0" borderId="0" xfId="1" applyNumberFormat="1" applyFont="1"/>
    <xf numFmtId="0" fontId="0" fillId="0" borderId="0" xfId="0"/>
    <xf numFmtId="3" fontId="0" fillId="0" borderId="0" xfId="0" applyNumberFormat="1"/>
    <xf numFmtId="22" fontId="0" fillId="0" borderId="0" xfId="0" applyNumberFormat="1"/>
    <xf numFmtId="2" fontId="0" fillId="4" borderId="0" xfId="0" applyNumberFormat="1" applyFill="1"/>
    <xf numFmtId="1" fontId="0" fillId="4" borderId="0" xfId="0" applyNumberFormat="1" applyFill="1"/>
    <xf numFmtId="0" fontId="1" fillId="0" borderId="0" xfId="1"/>
    <xf numFmtId="0" fontId="0" fillId="0" borderId="0" xfId="0"/>
    <xf numFmtId="3" fontId="0" fillId="0" borderId="0" xfId="0" applyNumberFormat="1"/>
    <xf numFmtId="22" fontId="0" fillId="0" borderId="0" xfId="0" applyNumberFormat="1"/>
    <xf numFmtId="2" fontId="0" fillId="4" borderId="0" xfId="0" applyNumberFormat="1" applyFill="1"/>
    <xf numFmtId="1" fontId="0" fillId="4" borderId="0" xfId="0" applyNumberFormat="1" applyFill="1"/>
    <xf numFmtId="1" fontId="0" fillId="0" borderId="0" xfId="0" applyNumberFormat="1"/>
    <xf numFmtId="14" fontId="0" fillId="0" borderId="0" xfId="0" applyNumberFormat="1"/>
  </cellXfs>
  <cellStyles count="3">
    <cellStyle name="Normal" xfId="0" builtinId="0"/>
    <cellStyle name="Normal 2 2" xfId="1"/>
    <cellStyle name="Normal 6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Methane in</a:t>
            </a:r>
            <a:r>
              <a:rPr lang="en-US" baseline="0"/>
              <a:t> air</a:t>
            </a:r>
            <a:endParaRPr lang="en-US"/>
          </a:p>
        </c:rich>
      </c:tx>
      <c:layout>
        <c:manualLayout>
          <c:xMode val="edge"/>
          <c:yMode val="edge"/>
          <c:x val="0.42082815952297398"/>
          <c:y val="2.77777777777778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'charting air'!$Y$20:$Y$128</c:f>
              <c:strCache>
                <c:ptCount val="99"/>
                <c:pt idx="0">
                  <c:v>-----</c:v>
                </c:pt>
                <c:pt idx="1">
                  <c:v>-----</c:v>
                </c:pt>
                <c:pt idx="2">
                  <c:v>-----</c:v>
                </c:pt>
                <c:pt idx="3">
                  <c:v>-----</c:v>
                </c:pt>
                <c:pt idx="4">
                  <c:v>-----</c:v>
                </c:pt>
                <c:pt idx="5">
                  <c:v>-----</c:v>
                </c:pt>
                <c:pt idx="6">
                  <c:v>-----</c:v>
                </c:pt>
                <c:pt idx="7">
                  <c:v>-----</c:v>
                </c:pt>
                <c:pt idx="8">
                  <c:v>-----</c:v>
                </c:pt>
                <c:pt idx="9">
                  <c:v>-----</c:v>
                </c:pt>
                <c:pt idx="10">
                  <c:v>-----</c:v>
                </c:pt>
                <c:pt idx="11">
                  <c:v>-----</c:v>
                </c:pt>
                <c:pt idx="12">
                  <c:v>-----</c:v>
                </c:pt>
                <c:pt idx="13">
                  <c:v>-----</c:v>
                </c:pt>
                <c:pt idx="14">
                  <c:v>-----</c:v>
                </c:pt>
                <c:pt idx="15">
                  <c:v>-----</c:v>
                </c:pt>
                <c:pt idx="16">
                  <c:v>-----</c:v>
                </c:pt>
                <c:pt idx="17">
                  <c:v>-----</c:v>
                </c:pt>
                <c:pt idx="18">
                  <c:v>-----</c:v>
                </c:pt>
                <c:pt idx="19">
                  <c:v>-----</c:v>
                </c:pt>
                <c:pt idx="20">
                  <c:v>-----</c:v>
                </c:pt>
                <c:pt idx="21">
                  <c:v>-----</c:v>
                </c:pt>
                <c:pt idx="22">
                  <c:v>-----</c:v>
                </c:pt>
                <c:pt idx="23">
                  <c:v>-----</c:v>
                </c:pt>
                <c:pt idx="24">
                  <c:v>-----</c:v>
                </c:pt>
                <c:pt idx="25">
                  <c:v>-----</c:v>
                </c:pt>
                <c:pt idx="26">
                  <c:v>-----</c:v>
                </c:pt>
                <c:pt idx="27">
                  <c:v>-----</c:v>
                </c:pt>
                <c:pt idx="28">
                  <c:v>-----</c:v>
                </c:pt>
                <c:pt idx="29">
                  <c:v>-----</c:v>
                </c:pt>
                <c:pt idx="30">
                  <c:v>-----</c:v>
                </c:pt>
                <c:pt idx="31">
                  <c:v>-----</c:v>
                </c:pt>
                <c:pt idx="32">
                  <c:v>-----</c:v>
                </c:pt>
                <c:pt idx="33">
                  <c:v>-----</c:v>
                </c:pt>
                <c:pt idx="34">
                  <c:v>-----</c:v>
                </c:pt>
                <c:pt idx="35">
                  <c:v>-----</c:v>
                </c:pt>
                <c:pt idx="36">
                  <c:v>-----</c:v>
                </c:pt>
                <c:pt idx="37">
                  <c:v>-----</c:v>
                </c:pt>
                <c:pt idx="38">
                  <c:v>-----</c:v>
                </c:pt>
                <c:pt idx="39">
                  <c:v>-----</c:v>
                </c:pt>
                <c:pt idx="40">
                  <c:v>-----</c:v>
                </c:pt>
                <c:pt idx="41">
                  <c:v>-----</c:v>
                </c:pt>
                <c:pt idx="42">
                  <c:v>-----</c:v>
                </c:pt>
                <c:pt idx="43">
                  <c:v>-----</c:v>
                </c:pt>
                <c:pt idx="44">
                  <c:v>-----</c:v>
                </c:pt>
                <c:pt idx="45">
                  <c:v>-----</c:v>
                </c:pt>
                <c:pt idx="46">
                  <c:v>-----</c:v>
                </c:pt>
                <c:pt idx="47">
                  <c:v>-----</c:v>
                </c:pt>
                <c:pt idx="48">
                  <c:v>-----</c:v>
                </c:pt>
                <c:pt idx="49">
                  <c:v>-----</c:v>
                </c:pt>
                <c:pt idx="50">
                  <c:v>-----</c:v>
                </c:pt>
                <c:pt idx="51">
                  <c:v>-----</c:v>
                </c:pt>
                <c:pt idx="52">
                  <c:v>-----</c:v>
                </c:pt>
                <c:pt idx="53">
                  <c:v>-----</c:v>
                </c:pt>
                <c:pt idx="54">
                  <c:v>-----</c:v>
                </c:pt>
                <c:pt idx="55">
                  <c:v>-----</c:v>
                </c:pt>
                <c:pt idx="56">
                  <c:v>-----</c:v>
                </c:pt>
                <c:pt idx="57">
                  <c:v>-----</c:v>
                </c:pt>
                <c:pt idx="58">
                  <c:v>-----</c:v>
                </c:pt>
                <c:pt idx="59">
                  <c:v>-----</c:v>
                </c:pt>
                <c:pt idx="60">
                  <c:v>-----</c:v>
                </c:pt>
                <c:pt idx="61">
                  <c:v>-----</c:v>
                </c:pt>
                <c:pt idx="62">
                  <c:v>-----</c:v>
                </c:pt>
                <c:pt idx="63">
                  <c:v>-----</c:v>
                </c:pt>
                <c:pt idx="64">
                  <c:v>-----</c:v>
                </c:pt>
                <c:pt idx="65">
                  <c:v>-----</c:v>
                </c:pt>
                <c:pt idx="66">
                  <c:v>-----</c:v>
                </c:pt>
                <c:pt idx="67">
                  <c:v>-----</c:v>
                </c:pt>
                <c:pt idx="68">
                  <c:v>-----</c:v>
                </c:pt>
                <c:pt idx="69">
                  <c:v>-----</c:v>
                </c:pt>
                <c:pt idx="70">
                  <c:v>-----</c:v>
                </c:pt>
                <c:pt idx="71">
                  <c:v>-----</c:v>
                </c:pt>
                <c:pt idx="72">
                  <c:v>-----</c:v>
                </c:pt>
                <c:pt idx="73">
                  <c:v>-----</c:v>
                </c:pt>
                <c:pt idx="74">
                  <c:v>-----</c:v>
                </c:pt>
                <c:pt idx="75">
                  <c:v>-----</c:v>
                </c:pt>
                <c:pt idx="76">
                  <c:v>-----</c:v>
                </c:pt>
                <c:pt idx="77">
                  <c:v>-----</c:v>
                </c:pt>
                <c:pt idx="78">
                  <c:v>-----</c:v>
                </c:pt>
                <c:pt idx="79">
                  <c:v>-----</c:v>
                </c:pt>
                <c:pt idx="80">
                  <c:v>-----</c:v>
                </c:pt>
                <c:pt idx="81">
                  <c:v>-----</c:v>
                </c:pt>
                <c:pt idx="82">
                  <c:v>-----</c:v>
                </c:pt>
                <c:pt idx="83">
                  <c:v>-----</c:v>
                </c:pt>
                <c:pt idx="84">
                  <c:v>-----</c:v>
                </c:pt>
                <c:pt idx="85">
                  <c:v>-----</c:v>
                </c:pt>
                <c:pt idx="86">
                  <c:v>-----</c:v>
                </c:pt>
                <c:pt idx="87">
                  <c:v>-----</c:v>
                </c:pt>
                <c:pt idx="88">
                  <c:v>-----</c:v>
                </c:pt>
                <c:pt idx="89">
                  <c:v>-----</c:v>
                </c:pt>
                <c:pt idx="90">
                  <c:v>-----</c:v>
                </c:pt>
                <c:pt idx="91">
                  <c:v>-----</c:v>
                </c:pt>
                <c:pt idx="92">
                  <c:v>-----</c:v>
                </c:pt>
                <c:pt idx="93">
                  <c:v>-----</c:v>
                </c:pt>
                <c:pt idx="94">
                  <c:v>-----</c:v>
                </c:pt>
                <c:pt idx="95">
                  <c:v>-----</c:v>
                </c:pt>
                <c:pt idx="96">
                  <c:v>-----</c:v>
                </c:pt>
                <c:pt idx="97">
                  <c:v>-----</c:v>
                </c:pt>
                <c:pt idx="98">
                  <c:v>-----</c:v>
                </c:pt>
              </c:strCache>
            </c:strRef>
          </c:xVal>
          <c:yVal>
            <c:numRef>
              <c:f>'charting air'!$H$20:$H$128</c:f>
              <c:numCache>
                <c:formatCode>#,##0</c:formatCode>
                <c:ptCount val="109"/>
                <c:pt idx="0">
                  <c:v>1915</c:v>
                </c:pt>
                <c:pt idx="1">
                  <c:v>2022</c:v>
                </c:pt>
                <c:pt idx="2">
                  <c:v>2704</c:v>
                </c:pt>
                <c:pt idx="3">
                  <c:v>2459</c:v>
                </c:pt>
                <c:pt idx="4">
                  <c:v>2762</c:v>
                </c:pt>
                <c:pt idx="5">
                  <c:v>1561</c:v>
                </c:pt>
                <c:pt idx="6">
                  <c:v>1767</c:v>
                </c:pt>
                <c:pt idx="7">
                  <c:v>1577</c:v>
                </c:pt>
                <c:pt idx="8">
                  <c:v>1778</c:v>
                </c:pt>
                <c:pt idx="9">
                  <c:v>1617</c:v>
                </c:pt>
                <c:pt idx="10">
                  <c:v>1806</c:v>
                </c:pt>
                <c:pt idx="11">
                  <c:v>1748</c:v>
                </c:pt>
                <c:pt idx="12">
                  <c:v>1659</c:v>
                </c:pt>
                <c:pt idx="13">
                  <c:v>2906</c:v>
                </c:pt>
                <c:pt idx="14">
                  <c:v>1946</c:v>
                </c:pt>
                <c:pt idx="15">
                  <c:v>1872</c:v>
                </c:pt>
                <c:pt idx="16">
                  <c:v>1407</c:v>
                </c:pt>
                <c:pt idx="17">
                  <c:v>1867</c:v>
                </c:pt>
                <c:pt idx="18">
                  <c:v>2207</c:v>
                </c:pt>
                <c:pt idx="19">
                  <c:v>1721</c:v>
                </c:pt>
                <c:pt idx="20">
                  <c:v>1613</c:v>
                </c:pt>
                <c:pt idx="21">
                  <c:v>1955</c:v>
                </c:pt>
                <c:pt idx="22">
                  <c:v>1730</c:v>
                </c:pt>
                <c:pt idx="23">
                  <c:v>1586</c:v>
                </c:pt>
                <c:pt idx="24">
                  <c:v>2155</c:v>
                </c:pt>
                <c:pt idx="25">
                  <c:v>2169</c:v>
                </c:pt>
                <c:pt idx="26">
                  <c:v>1924</c:v>
                </c:pt>
                <c:pt idx="27">
                  <c:v>2329</c:v>
                </c:pt>
                <c:pt idx="28">
                  <c:v>1809</c:v>
                </c:pt>
                <c:pt idx="29">
                  <c:v>2430</c:v>
                </c:pt>
                <c:pt idx="30">
                  <c:v>1985</c:v>
                </c:pt>
                <c:pt idx="31">
                  <c:v>2377</c:v>
                </c:pt>
                <c:pt idx="32">
                  <c:v>2563</c:v>
                </c:pt>
                <c:pt idx="33">
                  <c:v>2002</c:v>
                </c:pt>
                <c:pt idx="34">
                  <c:v>2250</c:v>
                </c:pt>
                <c:pt idx="35">
                  <c:v>1821</c:v>
                </c:pt>
                <c:pt idx="36">
                  <c:v>2200</c:v>
                </c:pt>
                <c:pt idx="37">
                  <c:v>2528</c:v>
                </c:pt>
                <c:pt idx="38">
                  <c:v>2101</c:v>
                </c:pt>
                <c:pt idx="39">
                  <c:v>2054</c:v>
                </c:pt>
                <c:pt idx="40">
                  <c:v>2067</c:v>
                </c:pt>
                <c:pt idx="41">
                  <c:v>1795</c:v>
                </c:pt>
                <c:pt idx="42">
                  <c:v>1922</c:v>
                </c:pt>
                <c:pt idx="43">
                  <c:v>2213</c:v>
                </c:pt>
                <c:pt idx="44">
                  <c:v>2474</c:v>
                </c:pt>
                <c:pt idx="45">
                  <c:v>2051</c:v>
                </c:pt>
                <c:pt idx="46">
                  <c:v>2269</c:v>
                </c:pt>
                <c:pt idx="47">
                  <c:v>2299</c:v>
                </c:pt>
                <c:pt idx="48">
                  <c:v>2212</c:v>
                </c:pt>
                <c:pt idx="49">
                  <c:v>2336</c:v>
                </c:pt>
                <c:pt idx="50">
                  <c:v>2469</c:v>
                </c:pt>
                <c:pt idx="51">
                  <c:v>2364</c:v>
                </c:pt>
                <c:pt idx="52">
                  <c:v>2944</c:v>
                </c:pt>
                <c:pt idx="53">
                  <c:v>2324</c:v>
                </c:pt>
                <c:pt idx="54">
                  <c:v>2388</c:v>
                </c:pt>
                <c:pt idx="55">
                  <c:v>2693</c:v>
                </c:pt>
                <c:pt idx="56">
                  <c:v>2808</c:v>
                </c:pt>
                <c:pt idx="57">
                  <c:v>2849</c:v>
                </c:pt>
                <c:pt idx="58">
                  <c:v>1957</c:v>
                </c:pt>
                <c:pt idx="59">
                  <c:v>2193</c:v>
                </c:pt>
                <c:pt idx="60">
                  <c:v>2405</c:v>
                </c:pt>
                <c:pt idx="61">
                  <c:v>2464</c:v>
                </c:pt>
                <c:pt idx="62">
                  <c:v>2178</c:v>
                </c:pt>
                <c:pt idx="63">
                  <c:v>2284</c:v>
                </c:pt>
                <c:pt idx="64">
                  <c:v>2348</c:v>
                </c:pt>
                <c:pt idx="65">
                  <c:v>2509</c:v>
                </c:pt>
                <c:pt idx="66">
                  <c:v>2218</c:v>
                </c:pt>
                <c:pt idx="67">
                  <c:v>2437</c:v>
                </c:pt>
                <c:pt idx="68">
                  <c:v>2583</c:v>
                </c:pt>
                <c:pt idx="69">
                  <c:v>2648</c:v>
                </c:pt>
                <c:pt idx="70">
                  <c:v>2283</c:v>
                </c:pt>
                <c:pt idx="71">
                  <c:v>2578</c:v>
                </c:pt>
                <c:pt idx="72">
                  <c:v>1992</c:v>
                </c:pt>
                <c:pt idx="73">
                  <c:v>2308</c:v>
                </c:pt>
                <c:pt idx="74">
                  <c:v>2315</c:v>
                </c:pt>
                <c:pt idx="75">
                  <c:v>2436</c:v>
                </c:pt>
                <c:pt idx="76">
                  <c:v>2661</c:v>
                </c:pt>
                <c:pt idx="77">
                  <c:v>2745</c:v>
                </c:pt>
                <c:pt idx="78">
                  <c:v>2370</c:v>
                </c:pt>
                <c:pt idx="79">
                  <c:v>2210</c:v>
                </c:pt>
                <c:pt idx="80">
                  <c:v>2736</c:v>
                </c:pt>
                <c:pt idx="81">
                  <c:v>2575</c:v>
                </c:pt>
                <c:pt idx="82">
                  <c:v>3290</c:v>
                </c:pt>
                <c:pt idx="83">
                  <c:v>2802</c:v>
                </c:pt>
                <c:pt idx="84">
                  <c:v>2844</c:v>
                </c:pt>
                <c:pt idx="85">
                  <c:v>2737</c:v>
                </c:pt>
                <c:pt idx="86">
                  <c:v>2984</c:v>
                </c:pt>
                <c:pt idx="87">
                  <c:v>2917</c:v>
                </c:pt>
                <c:pt idx="88">
                  <c:v>2557</c:v>
                </c:pt>
                <c:pt idx="89">
                  <c:v>3303</c:v>
                </c:pt>
                <c:pt idx="90">
                  <c:v>3182</c:v>
                </c:pt>
                <c:pt idx="91">
                  <c:v>3132</c:v>
                </c:pt>
                <c:pt idx="92">
                  <c:v>1720</c:v>
                </c:pt>
                <c:pt idx="93">
                  <c:v>1853</c:v>
                </c:pt>
                <c:pt idx="94">
                  <c:v>1980</c:v>
                </c:pt>
                <c:pt idx="95">
                  <c:v>1796</c:v>
                </c:pt>
                <c:pt idx="96">
                  <c:v>2080</c:v>
                </c:pt>
                <c:pt idx="97">
                  <c:v>2068</c:v>
                </c:pt>
                <c:pt idx="98">
                  <c:v>2295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0B-4A56-9378-E447E7C23E3A}"/>
            </c:ext>
          </c:extLst>
        </c:ser>
        <c:ser>
          <c:idx val="1"/>
          <c:order val="1"/>
          <c:tx>
            <c:v>UWL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'charting air'!$AR$129:$AR$130</c:f>
              <c:numCache>
                <c:formatCode>General</c:formatCode>
                <c:ptCount val="2"/>
                <c:pt idx="0">
                  <c:v>1</c:v>
                </c:pt>
                <c:pt idx="1">
                  <c:v>99</c:v>
                </c:pt>
              </c:numCache>
            </c:numRef>
          </c:xVal>
          <c:yVal>
            <c:numRef>
              <c:f>('charting air'!$H$133,'charting air'!$H$133)</c:f>
              <c:numCache>
                <c:formatCode>0.000</c:formatCode>
                <c:ptCount val="2"/>
                <c:pt idx="0">
                  <c:v>3103.3624052770347</c:v>
                </c:pt>
                <c:pt idx="1">
                  <c:v>3103.3624052770347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0B-4A56-9378-E447E7C23E3A}"/>
            </c:ext>
          </c:extLst>
        </c:ser>
        <c:ser>
          <c:idx val="2"/>
          <c:order val="2"/>
          <c:tx>
            <c:v>UCL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'charting air'!$AR$129:$AR$130</c:f>
              <c:numCache>
                <c:formatCode>General</c:formatCode>
                <c:ptCount val="2"/>
                <c:pt idx="0">
                  <c:v>1</c:v>
                </c:pt>
                <c:pt idx="1">
                  <c:v>99</c:v>
                </c:pt>
              </c:numCache>
            </c:numRef>
          </c:xVal>
          <c:yVal>
            <c:numRef>
              <c:f>('charting air'!$H$135,'charting air'!$H$135)</c:f>
              <c:numCache>
                <c:formatCode>0.000</c:formatCode>
                <c:ptCount val="2"/>
                <c:pt idx="0">
                  <c:v>3522.0537089256527</c:v>
                </c:pt>
                <c:pt idx="1">
                  <c:v>3522.0537089256527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40B-4A56-9378-E447E7C23E3A}"/>
            </c:ext>
          </c:extLst>
        </c:ser>
        <c:ser>
          <c:idx val="3"/>
          <c:order val="3"/>
          <c:tx>
            <c:v>LWL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'charting air'!$AR$129:$AR$130</c:f>
              <c:numCache>
                <c:formatCode>General</c:formatCode>
                <c:ptCount val="2"/>
                <c:pt idx="0">
                  <c:v>1</c:v>
                </c:pt>
                <c:pt idx="1">
                  <c:v>99</c:v>
                </c:pt>
              </c:numCache>
            </c:numRef>
          </c:xVal>
          <c:yVal>
            <c:numRef>
              <c:f>('charting air'!$H$132,'charting air'!$H$132)</c:f>
              <c:numCache>
                <c:formatCode>0.000</c:formatCode>
                <c:ptCount val="2"/>
                <c:pt idx="0">
                  <c:v>1428.5971906825619</c:v>
                </c:pt>
                <c:pt idx="1">
                  <c:v>1428.5971906825619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40B-4A56-9378-E447E7C23E3A}"/>
            </c:ext>
          </c:extLst>
        </c:ser>
        <c:ser>
          <c:idx val="4"/>
          <c:order val="4"/>
          <c:tx>
            <c:v>LCL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'charting air'!$AR$129:$AR$130</c:f>
              <c:numCache>
                <c:formatCode>General</c:formatCode>
                <c:ptCount val="2"/>
                <c:pt idx="0">
                  <c:v>1</c:v>
                </c:pt>
                <c:pt idx="1">
                  <c:v>99</c:v>
                </c:pt>
              </c:numCache>
            </c:numRef>
          </c:xVal>
          <c:yVal>
            <c:numRef>
              <c:f>('charting air'!$H$134,'charting air'!$H$134)</c:f>
              <c:numCache>
                <c:formatCode>0.000</c:formatCode>
                <c:ptCount val="2"/>
                <c:pt idx="0">
                  <c:v>1009.9058870339436</c:v>
                </c:pt>
                <c:pt idx="1">
                  <c:v>1009.9058870339436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40B-4A56-9378-E447E7C23E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85637792"/>
        <c:axId val="-1359427664"/>
      </c:scatterChart>
      <c:valAx>
        <c:axId val="-1385637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Analysis</a:t>
                </a:r>
                <a:r>
                  <a:rPr lang="en-US" baseline="0"/>
                  <a:t> Order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59427664"/>
        <c:crosses val="autoZero"/>
        <c:crossBetween val="midCat"/>
      </c:valAx>
      <c:valAx>
        <c:axId val="-135942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Peak Area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85637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Carbon</a:t>
            </a:r>
            <a:r>
              <a:rPr lang="en-US" baseline="0"/>
              <a:t> dioxide</a:t>
            </a:r>
            <a:r>
              <a:rPr lang="en-US"/>
              <a:t> in</a:t>
            </a:r>
            <a:r>
              <a:rPr lang="en-US" baseline="0"/>
              <a:t> air</a:t>
            </a:r>
            <a:endParaRPr lang="en-US"/>
          </a:p>
        </c:rich>
      </c:tx>
      <c:layout>
        <c:manualLayout>
          <c:xMode val="edge"/>
          <c:yMode val="edge"/>
          <c:x val="0.42082815952297398"/>
          <c:y val="2.77777777777778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'charting air'!$AR$20:$AR$128</c:f>
              <c:numCache>
                <c:formatCode>General</c:formatCode>
                <c:ptCount val="10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'charting air'!$AJ$20:$AJ$128</c:f>
              <c:numCache>
                <c:formatCode>#,##0</c:formatCode>
                <c:ptCount val="109"/>
                <c:pt idx="0">
                  <c:v>2514</c:v>
                </c:pt>
                <c:pt idx="1">
                  <c:v>2175</c:v>
                </c:pt>
                <c:pt idx="2">
                  <c:v>1905</c:v>
                </c:pt>
                <c:pt idx="3">
                  <c:v>1897</c:v>
                </c:pt>
                <c:pt idx="4">
                  <c:v>2096</c:v>
                </c:pt>
                <c:pt idx="5">
                  <c:v>2085</c:v>
                </c:pt>
                <c:pt idx="6">
                  <c:v>2785</c:v>
                </c:pt>
                <c:pt idx="7">
                  <c:v>1313</c:v>
                </c:pt>
                <c:pt idx="8">
                  <c:v>2363</c:v>
                </c:pt>
                <c:pt idx="10">
                  <c:v>2091</c:v>
                </c:pt>
                <c:pt idx="11">
                  <c:v>1929</c:v>
                </c:pt>
                <c:pt idx="12">
                  <c:v>1817</c:v>
                </c:pt>
                <c:pt idx="13">
                  <c:v>2420</c:v>
                </c:pt>
                <c:pt idx="14">
                  <c:v>2616</c:v>
                </c:pt>
                <c:pt idx="15">
                  <c:v>2649</c:v>
                </c:pt>
                <c:pt idx="16">
                  <c:v>2916</c:v>
                </c:pt>
                <c:pt idx="17">
                  <c:v>2611</c:v>
                </c:pt>
                <c:pt idx="18">
                  <c:v>2690</c:v>
                </c:pt>
                <c:pt idx="19">
                  <c:v>2019</c:v>
                </c:pt>
                <c:pt idx="20">
                  <c:v>2534</c:v>
                </c:pt>
                <c:pt idx="21">
                  <c:v>2254</c:v>
                </c:pt>
                <c:pt idx="22">
                  <c:v>1825</c:v>
                </c:pt>
                <c:pt idx="23">
                  <c:v>2034</c:v>
                </c:pt>
                <c:pt idx="24">
                  <c:v>2215</c:v>
                </c:pt>
                <c:pt idx="25">
                  <c:v>2572</c:v>
                </c:pt>
                <c:pt idx="26">
                  <c:v>2770</c:v>
                </c:pt>
                <c:pt idx="27">
                  <c:v>2201</c:v>
                </c:pt>
                <c:pt idx="28">
                  <c:v>2374</c:v>
                </c:pt>
                <c:pt idx="29">
                  <c:v>3207</c:v>
                </c:pt>
                <c:pt idx="30">
                  <c:v>1641</c:v>
                </c:pt>
                <c:pt idx="31">
                  <c:v>2102</c:v>
                </c:pt>
                <c:pt idx="32">
                  <c:v>2078</c:v>
                </c:pt>
                <c:pt idx="33">
                  <c:v>1780</c:v>
                </c:pt>
                <c:pt idx="34">
                  <c:v>2060</c:v>
                </c:pt>
                <c:pt idx="35">
                  <c:v>1503</c:v>
                </c:pt>
                <c:pt idx="36">
                  <c:v>1725</c:v>
                </c:pt>
                <c:pt idx="37">
                  <c:v>2134</c:v>
                </c:pt>
                <c:pt idx="38">
                  <c:v>1862</c:v>
                </c:pt>
                <c:pt idx="39">
                  <c:v>3107</c:v>
                </c:pt>
                <c:pt idx="40">
                  <c:v>2227</c:v>
                </c:pt>
                <c:pt idx="41">
                  <c:v>3195</c:v>
                </c:pt>
                <c:pt idx="42">
                  <c:v>2441</c:v>
                </c:pt>
                <c:pt idx="43">
                  <c:v>2680</c:v>
                </c:pt>
                <c:pt idx="44">
                  <c:v>2690</c:v>
                </c:pt>
                <c:pt idx="45">
                  <c:v>3785</c:v>
                </c:pt>
                <c:pt idx="46">
                  <c:v>1936</c:v>
                </c:pt>
                <c:pt idx="47">
                  <c:v>2219</c:v>
                </c:pt>
                <c:pt idx="48">
                  <c:v>2045</c:v>
                </c:pt>
                <c:pt idx="49">
                  <c:v>3573</c:v>
                </c:pt>
                <c:pt idx="50">
                  <c:v>2982</c:v>
                </c:pt>
                <c:pt idx="51">
                  <c:v>2285</c:v>
                </c:pt>
                <c:pt idx="52">
                  <c:v>2092</c:v>
                </c:pt>
                <c:pt idx="53">
                  <c:v>2233</c:v>
                </c:pt>
                <c:pt idx="54">
                  <c:v>1715</c:v>
                </c:pt>
                <c:pt idx="55">
                  <c:v>2284</c:v>
                </c:pt>
                <c:pt idx="56">
                  <c:v>2170</c:v>
                </c:pt>
                <c:pt idx="57">
                  <c:v>1961</c:v>
                </c:pt>
                <c:pt idx="58">
                  <c:v>2323</c:v>
                </c:pt>
                <c:pt idx="59">
                  <c:v>2461</c:v>
                </c:pt>
                <c:pt idx="60">
                  <c:v>2091</c:v>
                </c:pt>
                <c:pt idx="61">
                  <c:v>1994</c:v>
                </c:pt>
                <c:pt idx="62">
                  <c:v>1734</c:v>
                </c:pt>
                <c:pt idx="63">
                  <c:v>1893</c:v>
                </c:pt>
                <c:pt idx="64">
                  <c:v>2033</c:v>
                </c:pt>
                <c:pt idx="65">
                  <c:v>2960</c:v>
                </c:pt>
                <c:pt idx="66">
                  <c:v>1438</c:v>
                </c:pt>
                <c:pt idx="67">
                  <c:v>2143</c:v>
                </c:pt>
                <c:pt idx="68">
                  <c:v>2063</c:v>
                </c:pt>
                <c:pt idx="69">
                  <c:v>2390</c:v>
                </c:pt>
                <c:pt idx="70">
                  <c:v>1982</c:v>
                </c:pt>
                <c:pt idx="71">
                  <c:v>2456</c:v>
                </c:pt>
                <c:pt idx="72">
                  <c:v>1790</c:v>
                </c:pt>
                <c:pt idx="74">
                  <c:v>2142</c:v>
                </c:pt>
                <c:pt idx="75">
                  <c:v>2928</c:v>
                </c:pt>
                <c:pt idx="76">
                  <c:v>2405</c:v>
                </c:pt>
                <c:pt idx="77">
                  <c:v>1748</c:v>
                </c:pt>
                <c:pt idx="78">
                  <c:v>2572</c:v>
                </c:pt>
                <c:pt idx="79">
                  <c:v>1846</c:v>
                </c:pt>
                <c:pt idx="80">
                  <c:v>1700</c:v>
                </c:pt>
                <c:pt idx="81">
                  <c:v>1641</c:v>
                </c:pt>
                <c:pt idx="82">
                  <c:v>2882</c:v>
                </c:pt>
                <c:pt idx="83">
                  <c:v>1535</c:v>
                </c:pt>
                <c:pt idx="84">
                  <c:v>2216</c:v>
                </c:pt>
                <c:pt idx="85">
                  <c:v>1859</c:v>
                </c:pt>
                <c:pt idx="86">
                  <c:v>2211</c:v>
                </c:pt>
                <c:pt idx="87">
                  <c:v>1969</c:v>
                </c:pt>
                <c:pt idx="88">
                  <c:v>1699</c:v>
                </c:pt>
                <c:pt idx="89">
                  <c:v>2199</c:v>
                </c:pt>
                <c:pt idx="90">
                  <c:v>2089</c:v>
                </c:pt>
                <c:pt idx="91">
                  <c:v>2339</c:v>
                </c:pt>
                <c:pt idx="92">
                  <c:v>2091</c:v>
                </c:pt>
                <c:pt idx="93">
                  <c:v>2037</c:v>
                </c:pt>
                <c:pt idx="94">
                  <c:v>2432</c:v>
                </c:pt>
                <c:pt idx="95">
                  <c:v>2391</c:v>
                </c:pt>
                <c:pt idx="96">
                  <c:v>2661</c:v>
                </c:pt>
                <c:pt idx="97">
                  <c:v>3146</c:v>
                </c:pt>
                <c:pt idx="98">
                  <c:v>2281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C6-4118-A886-43163C301984}"/>
            </c:ext>
          </c:extLst>
        </c:ser>
        <c:ser>
          <c:idx val="1"/>
          <c:order val="1"/>
          <c:tx>
            <c:v>UWL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'charting air'!$AR$129:$AR$132</c:f>
              <c:numCache>
                <c:formatCode>General</c:formatCode>
                <c:ptCount val="4"/>
                <c:pt idx="0">
                  <c:v>1</c:v>
                </c:pt>
                <c:pt idx="1">
                  <c:v>99</c:v>
                </c:pt>
              </c:numCache>
            </c:numRef>
          </c:xVal>
          <c:yVal>
            <c:numRef>
              <c:f>('charting air'!$AJ$133,'charting air'!$AJ$133)</c:f>
              <c:numCache>
                <c:formatCode>0.000</c:formatCode>
                <c:ptCount val="2"/>
                <c:pt idx="0">
                  <c:v>3160.4008445030331</c:v>
                </c:pt>
                <c:pt idx="1">
                  <c:v>3160.4008445030331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C6-4118-A886-43163C301984}"/>
            </c:ext>
          </c:extLst>
        </c:ser>
        <c:ser>
          <c:idx val="2"/>
          <c:order val="2"/>
          <c:tx>
            <c:v>UCL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'charting air'!$AR$129:$AR$130</c:f>
              <c:numCache>
                <c:formatCode>General</c:formatCode>
                <c:ptCount val="2"/>
                <c:pt idx="0">
                  <c:v>1</c:v>
                </c:pt>
                <c:pt idx="1">
                  <c:v>99</c:v>
                </c:pt>
              </c:numCache>
            </c:numRef>
          </c:xVal>
          <c:yVal>
            <c:numRef>
              <c:f>('charting air'!$AJ$135,'charting air'!$AJ$135)</c:f>
              <c:numCache>
                <c:formatCode>0.000</c:formatCode>
                <c:ptCount val="2"/>
                <c:pt idx="0">
                  <c:v>3616.1064213937252</c:v>
                </c:pt>
                <c:pt idx="1">
                  <c:v>3616.1064213937252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8C6-4118-A886-43163C301984}"/>
            </c:ext>
          </c:extLst>
        </c:ser>
        <c:ser>
          <c:idx val="3"/>
          <c:order val="3"/>
          <c:tx>
            <c:v>LWL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'charting air'!$AR$129:$AR$130</c:f>
              <c:numCache>
                <c:formatCode>General</c:formatCode>
                <c:ptCount val="2"/>
                <c:pt idx="0">
                  <c:v>1</c:v>
                </c:pt>
                <c:pt idx="1">
                  <c:v>99</c:v>
                </c:pt>
              </c:numCache>
            </c:numRef>
          </c:xVal>
          <c:yVal>
            <c:numRef>
              <c:f>('charting air'!$AJ$132,'charting air'!$AJ$132)</c:f>
              <c:numCache>
                <c:formatCode>0.000</c:formatCode>
                <c:ptCount val="2"/>
                <c:pt idx="0">
                  <c:v>1337.5785369402656</c:v>
                </c:pt>
                <c:pt idx="1">
                  <c:v>1337.5785369402656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8C6-4118-A886-43163C301984}"/>
            </c:ext>
          </c:extLst>
        </c:ser>
        <c:ser>
          <c:idx val="4"/>
          <c:order val="4"/>
          <c:tx>
            <c:v>LCL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'charting air'!$AR$129:$AR$130</c:f>
              <c:numCache>
                <c:formatCode>General</c:formatCode>
                <c:ptCount val="2"/>
                <c:pt idx="0">
                  <c:v>1</c:v>
                </c:pt>
                <c:pt idx="1">
                  <c:v>99</c:v>
                </c:pt>
              </c:numCache>
            </c:numRef>
          </c:xVal>
          <c:yVal>
            <c:numRef>
              <c:f>('charting air'!$AJ$134,'charting air'!$AJ$134)</c:f>
              <c:numCache>
                <c:formatCode>0.000</c:formatCode>
                <c:ptCount val="2"/>
                <c:pt idx="0">
                  <c:v>881.87296004957352</c:v>
                </c:pt>
                <c:pt idx="1">
                  <c:v>881.87296004957352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8C6-4118-A886-43163C3019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60669664"/>
        <c:axId val="-1360660512"/>
      </c:scatterChart>
      <c:valAx>
        <c:axId val="-1360669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Analysis</a:t>
                </a:r>
                <a:r>
                  <a:rPr lang="en-US" baseline="0"/>
                  <a:t> Order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60660512"/>
        <c:crosses val="autoZero"/>
        <c:crossBetween val="midCat"/>
      </c:valAx>
      <c:valAx>
        <c:axId val="-136066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Peak Area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60669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Methane by FID</a:t>
            </a:r>
          </a:p>
        </c:rich>
      </c:tx>
      <c:layout>
        <c:manualLayout>
          <c:xMode val="edge"/>
          <c:yMode val="edge"/>
          <c:x val="0.42082815952297398"/>
          <c:y val="2.77777777777778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'charting +100'!$Y$19:$Y$128</c:f>
              <c:strCache>
                <c:ptCount val="94"/>
                <c:pt idx="0">
                  <c:v>-----</c:v>
                </c:pt>
                <c:pt idx="1">
                  <c:v>-----</c:v>
                </c:pt>
                <c:pt idx="2">
                  <c:v>-----</c:v>
                </c:pt>
                <c:pt idx="3">
                  <c:v>-----</c:v>
                </c:pt>
                <c:pt idx="4">
                  <c:v>-----</c:v>
                </c:pt>
                <c:pt idx="5">
                  <c:v>-----</c:v>
                </c:pt>
                <c:pt idx="6">
                  <c:v>-----</c:v>
                </c:pt>
                <c:pt idx="7">
                  <c:v>-----</c:v>
                </c:pt>
                <c:pt idx="8">
                  <c:v>-----</c:v>
                </c:pt>
                <c:pt idx="9">
                  <c:v>-----</c:v>
                </c:pt>
                <c:pt idx="10">
                  <c:v>-----</c:v>
                </c:pt>
                <c:pt idx="11">
                  <c:v>-----</c:v>
                </c:pt>
                <c:pt idx="12">
                  <c:v>-----</c:v>
                </c:pt>
                <c:pt idx="13">
                  <c:v>-----</c:v>
                </c:pt>
                <c:pt idx="14">
                  <c:v>-----</c:v>
                </c:pt>
                <c:pt idx="15">
                  <c:v>-----</c:v>
                </c:pt>
                <c:pt idx="16">
                  <c:v>-----</c:v>
                </c:pt>
                <c:pt idx="17">
                  <c:v>-----</c:v>
                </c:pt>
                <c:pt idx="18">
                  <c:v>-----</c:v>
                </c:pt>
                <c:pt idx="19">
                  <c:v>-----</c:v>
                </c:pt>
                <c:pt idx="20">
                  <c:v>-----</c:v>
                </c:pt>
                <c:pt idx="21">
                  <c:v>-----</c:v>
                </c:pt>
                <c:pt idx="22">
                  <c:v>-----</c:v>
                </c:pt>
                <c:pt idx="23">
                  <c:v>-----</c:v>
                </c:pt>
                <c:pt idx="24">
                  <c:v>-----</c:v>
                </c:pt>
                <c:pt idx="25">
                  <c:v>-----</c:v>
                </c:pt>
                <c:pt idx="26">
                  <c:v>-----</c:v>
                </c:pt>
                <c:pt idx="27">
                  <c:v>-----</c:v>
                </c:pt>
                <c:pt idx="28">
                  <c:v>-----</c:v>
                </c:pt>
                <c:pt idx="29">
                  <c:v>-----</c:v>
                </c:pt>
                <c:pt idx="30">
                  <c:v>-----</c:v>
                </c:pt>
                <c:pt idx="31">
                  <c:v>-----</c:v>
                </c:pt>
                <c:pt idx="32">
                  <c:v>-----</c:v>
                </c:pt>
                <c:pt idx="33">
                  <c:v>-----</c:v>
                </c:pt>
                <c:pt idx="34">
                  <c:v>-----</c:v>
                </c:pt>
                <c:pt idx="35">
                  <c:v>-----</c:v>
                </c:pt>
                <c:pt idx="36">
                  <c:v>-----</c:v>
                </c:pt>
                <c:pt idx="37">
                  <c:v>-----</c:v>
                </c:pt>
                <c:pt idx="38">
                  <c:v>-----</c:v>
                </c:pt>
                <c:pt idx="39">
                  <c:v>-----</c:v>
                </c:pt>
                <c:pt idx="40">
                  <c:v>-----</c:v>
                </c:pt>
                <c:pt idx="41">
                  <c:v>-----</c:v>
                </c:pt>
                <c:pt idx="42">
                  <c:v>-----</c:v>
                </c:pt>
                <c:pt idx="43">
                  <c:v>-----</c:v>
                </c:pt>
                <c:pt idx="44">
                  <c:v>-----</c:v>
                </c:pt>
                <c:pt idx="45">
                  <c:v>-----</c:v>
                </c:pt>
                <c:pt idx="46">
                  <c:v>-----</c:v>
                </c:pt>
                <c:pt idx="47">
                  <c:v>-----</c:v>
                </c:pt>
                <c:pt idx="48">
                  <c:v>-----</c:v>
                </c:pt>
                <c:pt idx="49">
                  <c:v>1</c:v>
                </c:pt>
                <c:pt idx="50">
                  <c:v>-----</c:v>
                </c:pt>
                <c:pt idx="51">
                  <c:v>-----</c:v>
                </c:pt>
                <c:pt idx="52">
                  <c:v>-----</c:v>
                </c:pt>
                <c:pt idx="53">
                  <c:v>-----</c:v>
                </c:pt>
                <c:pt idx="54">
                  <c:v>-----</c:v>
                </c:pt>
                <c:pt idx="55">
                  <c:v>-----</c:v>
                </c:pt>
                <c:pt idx="56">
                  <c:v>-----</c:v>
                </c:pt>
                <c:pt idx="57">
                  <c:v>-----</c:v>
                </c:pt>
                <c:pt idx="58">
                  <c:v>-----</c:v>
                </c:pt>
                <c:pt idx="59">
                  <c:v>-----</c:v>
                </c:pt>
                <c:pt idx="60">
                  <c:v>-----</c:v>
                </c:pt>
                <c:pt idx="61">
                  <c:v>-----</c:v>
                </c:pt>
                <c:pt idx="62">
                  <c:v>-----</c:v>
                </c:pt>
                <c:pt idx="63">
                  <c:v>-----</c:v>
                </c:pt>
                <c:pt idx="64">
                  <c:v>-----</c:v>
                </c:pt>
                <c:pt idx="65">
                  <c:v>-----</c:v>
                </c:pt>
                <c:pt idx="66">
                  <c:v>-----</c:v>
                </c:pt>
                <c:pt idx="67">
                  <c:v>-----</c:v>
                </c:pt>
                <c:pt idx="68">
                  <c:v>-----</c:v>
                </c:pt>
                <c:pt idx="69">
                  <c:v>-----</c:v>
                </c:pt>
                <c:pt idx="70">
                  <c:v>-----</c:v>
                </c:pt>
                <c:pt idx="71">
                  <c:v>-----</c:v>
                </c:pt>
                <c:pt idx="72">
                  <c:v>-----</c:v>
                </c:pt>
                <c:pt idx="73">
                  <c:v>-----</c:v>
                </c:pt>
                <c:pt idx="74">
                  <c:v>-----</c:v>
                </c:pt>
                <c:pt idx="75">
                  <c:v>-----</c:v>
                </c:pt>
                <c:pt idx="76">
                  <c:v>-----</c:v>
                </c:pt>
                <c:pt idx="77">
                  <c:v>-----</c:v>
                </c:pt>
                <c:pt idx="78">
                  <c:v>-----</c:v>
                </c:pt>
                <c:pt idx="79">
                  <c:v>-----</c:v>
                </c:pt>
                <c:pt idx="80">
                  <c:v>-----</c:v>
                </c:pt>
                <c:pt idx="81">
                  <c:v>-----</c:v>
                </c:pt>
                <c:pt idx="82">
                  <c:v>-----</c:v>
                </c:pt>
                <c:pt idx="83">
                  <c:v>-----</c:v>
                </c:pt>
                <c:pt idx="84">
                  <c:v>-----</c:v>
                </c:pt>
                <c:pt idx="85">
                  <c:v>-----</c:v>
                </c:pt>
                <c:pt idx="86">
                  <c:v>-----</c:v>
                </c:pt>
                <c:pt idx="87">
                  <c:v>-----</c:v>
                </c:pt>
                <c:pt idx="88">
                  <c:v>-----</c:v>
                </c:pt>
                <c:pt idx="89">
                  <c:v>-----</c:v>
                </c:pt>
                <c:pt idx="90">
                  <c:v>-----</c:v>
                </c:pt>
                <c:pt idx="91">
                  <c:v>-----</c:v>
                </c:pt>
                <c:pt idx="92">
                  <c:v>-----</c:v>
                </c:pt>
                <c:pt idx="93">
                  <c:v>-----</c:v>
                </c:pt>
              </c:strCache>
            </c:strRef>
          </c:xVal>
          <c:yVal>
            <c:numRef>
              <c:f>'charting +100'!$H$19:$H$128</c:f>
              <c:numCache>
                <c:formatCode>#,##0</c:formatCode>
                <c:ptCount val="110"/>
                <c:pt idx="0">
                  <c:v>781653</c:v>
                </c:pt>
                <c:pt idx="1">
                  <c:v>522800</c:v>
                </c:pt>
                <c:pt idx="2">
                  <c:v>1109085</c:v>
                </c:pt>
                <c:pt idx="3">
                  <c:v>1007073</c:v>
                </c:pt>
                <c:pt idx="4">
                  <c:v>998061</c:v>
                </c:pt>
                <c:pt idx="5">
                  <c:v>711976</c:v>
                </c:pt>
                <c:pt idx="6">
                  <c:v>1063304</c:v>
                </c:pt>
                <c:pt idx="7">
                  <c:v>942786</c:v>
                </c:pt>
                <c:pt idx="8">
                  <c:v>952841</c:v>
                </c:pt>
                <c:pt idx="9">
                  <c:v>928590</c:v>
                </c:pt>
                <c:pt idx="10">
                  <c:v>880450</c:v>
                </c:pt>
                <c:pt idx="11">
                  <c:v>842487</c:v>
                </c:pt>
                <c:pt idx="12">
                  <c:v>790466</c:v>
                </c:pt>
                <c:pt idx="13">
                  <c:v>920198</c:v>
                </c:pt>
                <c:pt idx="14">
                  <c:v>927689</c:v>
                </c:pt>
                <c:pt idx="15">
                  <c:v>867873</c:v>
                </c:pt>
                <c:pt idx="16">
                  <c:v>950310</c:v>
                </c:pt>
                <c:pt idx="17">
                  <c:v>947188</c:v>
                </c:pt>
                <c:pt idx="18">
                  <c:v>874543</c:v>
                </c:pt>
                <c:pt idx="19">
                  <c:v>1023048</c:v>
                </c:pt>
                <c:pt idx="20">
                  <c:v>973356</c:v>
                </c:pt>
                <c:pt idx="21">
                  <c:v>983476</c:v>
                </c:pt>
                <c:pt idx="22">
                  <c:v>1037460</c:v>
                </c:pt>
                <c:pt idx="23">
                  <c:v>816199</c:v>
                </c:pt>
                <c:pt idx="24">
                  <c:v>905470</c:v>
                </c:pt>
                <c:pt idx="25">
                  <c:v>931503</c:v>
                </c:pt>
                <c:pt idx="26">
                  <c:v>950186</c:v>
                </c:pt>
                <c:pt idx="27">
                  <c:v>485986</c:v>
                </c:pt>
                <c:pt idx="28">
                  <c:v>422749</c:v>
                </c:pt>
                <c:pt idx="29">
                  <c:v>855295</c:v>
                </c:pt>
                <c:pt idx="30">
                  <c:v>541748</c:v>
                </c:pt>
                <c:pt idx="31">
                  <c:v>1024913</c:v>
                </c:pt>
                <c:pt idx="32">
                  <c:v>1094930</c:v>
                </c:pt>
                <c:pt idx="33">
                  <c:v>854491</c:v>
                </c:pt>
                <c:pt idx="34">
                  <c:v>959104</c:v>
                </c:pt>
                <c:pt idx="35">
                  <c:v>931283</c:v>
                </c:pt>
                <c:pt idx="36">
                  <c:v>934729</c:v>
                </c:pt>
                <c:pt idx="37">
                  <c:v>781012</c:v>
                </c:pt>
                <c:pt idx="38">
                  <c:v>859140</c:v>
                </c:pt>
                <c:pt idx="39">
                  <c:v>856045</c:v>
                </c:pt>
                <c:pt idx="40">
                  <c:v>671558</c:v>
                </c:pt>
                <c:pt idx="41">
                  <c:v>1174334</c:v>
                </c:pt>
                <c:pt idx="42">
                  <c:v>920392</c:v>
                </c:pt>
                <c:pt idx="43">
                  <c:v>948172</c:v>
                </c:pt>
                <c:pt idx="44">
                  <c:v>918395</c:v>
                </c:pt>
                <c:pt idx="45">
                  <c:v>905470</c:v>
                </c:pt>
                <c:pt idx="46">
                  <c:v>812848</c:v>
                </c:pt>
                <c:pt idx="47">
                  <c:v>503073</c:v>
                </c:pt>
                <c:pt idx="48">
                  <c:v>484870</c:v>
                </c:pt>
                <c:pt idx="49">
                  <c:v>985822</c:v>
                </c:pt>
                <c:pt idx="50">
                  <c:v>948061</c:v>
                </c:pt>
                <c:pt idx="51">
                  <c:v>744286</c:v>
                </c:pt>
                <c:pt idx="52">
                  <c:v>1041139</c:v>
                </c:pt>
                <c:pt idx="53">
                  <c:v>1074175</c:v>
                </c:pt>
                <c:pt idx="54">
                  <c:v>1066950</c:v>
                </c:pt>
                <c:pt idx="55">
                  <c:v>1080031</c:v>
                </c:pt>
                <c:pt idx="56">
                  <c:v>800686</c:v>
                </c:pt>
                <c:pt idx="57">
                  <c:v>897807</c:v>
                </c:pt>
                <c:pt idx="58">
                  <c:v>1038316</c:v>
                </c:pt>
                <c:pt idx="59">
                  <c:v>968922</c:v>
                </c:pt>
                <c:pt idx="60">
                  <c:v>992072</c:v>
                </c:pt>
                <c:pt idx="61">
                  <c:v>702131</c:v>
                </c:pt>
                <c:pt idx="62">
                  <c:v>657701</c:v>
                </c:pt>
                <c:pt idx="63">
                  <c:v>649094</c:v>
                </c:pt>
                <c:pt idx="64">
                  <c:v>660024</c:v>
                </c:pt>
                <c:pt idx="65">
                  <c:v>678528</c:v>
                </c:pt>
                <c:pt idx="66">
                  <c:v>653055</c:v>
                </c:pt>
                <c:pt idx="67">
                  <c:v>663627</c:v>
                </c:pt>
                <c:pt idx="68">
                  <c:v>684691</c:v>
                </c:pt>
                <c:pt idx="69">
                  <c:v>634367</c:v>
                </c:pt>
                <c:pt idx="70">
                  <c:v>642250</c:v>
                </c:pt>
                <c:pt idx="71">
                  <c:v>857174</c:v>
                </c:pt>
                <c:pt idx="72">
                  <c:v>929057</c:v>
                </c:pt>
                <c:pt idx="73">
                  <c:v>965165</c:v>
                </c:pt>
                <c:pt idx="74">
                  <c:v>914037</c:v>
                </c:pt>
                <c:pt idx="75">
                  <c:v>864537</c:v>
                </c:pt>
                <c:pt idx="76">
                  <c:v>845061</c:v>
                </c:pt>
                <c:pt idx="77">
                  <c:v>890993</c:v>
                </c:pt>
                <c:pt idx="78">
                  <c:v>713942</c:v>
                </c:pt>
                <c:pt idx="79">
                  <c:v>982195</c:v>
                </c:pt>
                <c:pt idx="80">
                  <c:v>729248</c:v>
                </c:pt>
                <c:pt idx="81">
                  <c:v>747651</c:v>
                </c:pt>
                <c:pt idx="82">
                  <c:v>419056</c:v>
                </c:pt>
                <c:pt idx="83">
                  <c:v>682790</c:v>
                </c:pt>
                <c:pt idx="84">
                  <c:v>624962</c:v>
                </c:pt>
                <c:pt idx="85">
                  <c:v>676529</c:v>
                </c:pt>
                <c:pt idx="86">
                  <c:v>709053</c:v>
                </c:pt>
                <c:pt idx="87">
                  <c:v>408466</c:v>
                </c:pt>
                <c:pt idx="88">
                  <c:v>722392</c:v>
                </c:pt>
                <c:pt idx="89">
                  <c:v>367529</c:v>
                </c:pt>
                <c:pt idx="90">
                  <c:v>892948</c:v>
                </c:pt>
                <c:pt idx="91">
                  <c:v>925412</c:v>
                </c:pt>
                <c:pt idx="92">
                  <c:v>605649</c:v>
                </c:pt>
                <c:pt idx="93">
                  <c:v>776477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72-4D43-BF49-92042652CA08}"/>
            </c:ext>
          </c:extLst>
        </c:ser>
        <c:ser>
          <c:idx val="1"/>
          <c:order val="1"/>
          <c:tx>
            <c:v>UWL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'charting +100'!$AQ$129:$AQ$132</c:f>
              <c:numCache>
                <c:formatCode>General</c:formatCode>
                <c:ptCount val="4"/>
                <c:pt idx="0">
                  <c:v>1</c:v>
                </c:pt>
                <c:pt idx="1">
                  <c:v>94</c:v>
                </c:pt>
              </c:numCache>
            </c:numRef>
          </c:xVal>
          <c:yVal>
            <c:numRef>
              <c:f>('charting +100'!$H$133,'charting +100'!$H$133)</c:f>
              <c:numCache>
                <c:formatCode>0.00</c:formatCode>
                <c:ptCount val="2"/>
                <c:pt idx="0">
                  <c:v>1187277.7438377533</c:v>
                </c:pt>
                <c:pt idx="1">
                  <c:v>1187277.7438377533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72-4D43-BF49-92042652CA08}"/>
            </c:ext>
          </c:extLst>
        </c:ser>
        <c:ser>
          <c:idx val="2"/>
          <c:order val="2"/>
          <c:tx>
            <c:v>UCL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'charting +100'!$AQ$129:$AQ$130</c:f>
              <c:numCache>
                <c:formatCode>General</c:formatCode>
                <c:ptCount val="2"/>
                <c:pt idx="0">
                  <c:v>1</c:v>
                </c:pt>
                <c:pt idx="1">
                  <c:v>94</c:v>
                </c:pt>
              </c:numCache>
            </c:numRef>
          </c:xVal>
          <c:yVal>
            <c:numRef>
              <c:f>('charting +100'!$H$135,'charting +100'!$H$135)</c:f>
              <c:numCache>
                <c:formatCode>0.00</c:formatCode>
                <c:ptCount val="2"/>
                <c:pt idx="0">
                  <c:v>1365519.456182162</c:v>
                </c:pt>
                <c:pt idx="1">
                  <c:v>1365519.456182162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572-4D43-BF49-92042652CA08}"/>
            </c:ext>
          </c:extLst>
        </c:ser>
        <c:ser>
          <c:idx val="3"/>
          <c:order val="3"/>
          <c:tx>
            <c:v>LWL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'charting +100'!$AQ$129:$AQ$130</c:f>
              <c:numCache>
                <c:formatCode>General</c:formatCode>
                <c:ptCount val="2"/>
                <c:pt idx="0">
                  <c:v>1</c:v>
                </c:pt>
                <c:pt idx="1">
                  <c:v>94</c:v>
                </c:pt>
              </c:numCache>
            </c:numRef>
          </c:xVal>
          <c:yVal>
            <c:numRef>
              <c:f>('charting +100'!$H$132,'charting +100'!$H$132)</c:f>
              <c:numCache>
                <c:formatCode>0.00</c:formatCode>
                <c:ptCount val="2"/>
                <c:pt idx="0">
                  <c:v>474310.89446011896</c:v>
                </c:pt>
                <c:pt idx="1">
                  <c:v>474310.89446011896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572-4D43-BF49-92042652CA08}"/>
            </c:ext>
          </c:extLst>
        </c:ser>
        <c:ser>
          <c:idx val="4"/>
          <c:order val="4"/>
          <c:tx>
            <c:v>LCL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'charting +100'!$AQ$129:$AQ$130</c:f>
              <c:numCache>
                <c:formatCode>General</c:formatCode>
                <c:ptCount val="2"/>
                <c:pt idx="0">
                  <c:v>1</c:v>
                </c:pt>
                <c:pt idx="1">
                  <c:v>94</c:v>
                </c:pt>
              </c:numCache>
            </c:numRef>
          </c:xVal>
          <c:yVal>
            <c:numRef>
              <c:f>('charting +100'!$H$134,'charting +100'!$H$134)</c:f>
              <c:numCache>
                <c:formatCode>0.00</c:formatCode>
                <c:ptCount val="2"/>
                <c:pt idx="0">
                  <c:v>296069.18211571034</c:v>
                </c:pt>
                <c:pt idx="1">
                  <c:v>296069.18211571034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572-4D43-BF49-92042652CA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85637792"/>
        <c:axId val="-1359427664"/>
      </c:scatterChart>
      <c:valAx>
        <c:axId val="-1385637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Analysis</a:t>
                </a:r>
                <a:r>
                  <a:rPr lang="en-US" baseline="0"/>
                  <a:t> Order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59427664"/>
        <c:crosses val="autoZero"/>
        <c:crossBetween val="midCat"/>
      </c:valAx>
      <c:valAx>
        <c:axId val="-135942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Peak 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85637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Carbon</a:t>
            </a:r>
            <a:r>
              <a:rPr lang="en-US" baseline="0"/>
              <a:t> dioxide</a:t>
            </a:r>
            <a:endParaRPr lang="en-US"/>
          </a:p>
        </c:rich>
      </c:tx>
      <c:layout>
        <c:manualLayout>
          <c:xMode val="edge"/>
          <c:yMode val="edge"/>
          <c:x val="0.42082815952297398"/>
          <c:y val="2.77777777777778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'charting +100'!$AQ$19:$AQ$128</c:f>
              <c:numCache>
                <c:formatCode>General</c:formatCode>
                <c:ptCount val="1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</c:numCache>
            </c:numRef>
          </c:xVal>
          <c:yVal>
            <c:numRef>
              <c:f>'charting +100'!$AJ$19:$AJ$128</c:f>
              <c:numCache>
                <c:formatCode>#,##0</c:formatCode>
                <c:ptCount val="110"/>
                <c:pt idx="0">
                  <c:v>10595</c:v>
                </c:pt>
                <c:pt idx="1">
                  <c:v>7571</c:v>
                </c:pt>
                <c:pt idx="2">
                  <c:v>10691</c:v>
                </c:pt>
                <c:pt idx="3">
                  <c:v>10225</c:v>
                </c:pt>
                <c:pt idx="4">
                  <c:v>9949</c:v>
                </c:pt>
                <c:pt idx="5">
                  <c:v>7593</c:v>
                </c:pt>
                <c:pt idx="6">
                  <c:v>10800</c:v>
                </c:pt>
                <c:pt idx="7">
                  <c:v>11453</c:v>
                </c:pt>
                <c:pt idx="8">
                  <c:v>9748</c:v>
                </c:pt>
                <c:pt idx="9">
                  <c:v>9409</c:v>
                </c:pt>
                <c:pt idx="10">
                  <c:v>9931</c:v>
                </c:pt>
                <c:pt idx="11">
                  <c:v>9274</c:v>
                </c:pt>
                <c:pt idx="12">
                  <c:v>9021</c:v>
                </c:pt>
                <c:pt idx="13">
                  <c:v>9663</c:v>
                </c:pt>
                <c:pt idx="14">
                  <c:v>9000</c:v>
                </c:pt>
                <c:pt idx="15">
                  <c:v>9808</c:v>
                </c:pt>
                <c:pt idx="16">
                  <c:v>8840</c:v>
                </c:pt>
                <c:pt idx="17">
                  <c:v>13076</c:v>
                </c:pt>
                <c:pt idx="18">
                  <c:v>9996</c:v>
                </c:pt>
                <c:pt idx="19">
                  <c:v>10194</c:v>
                </c:pt>
                <c:pt idx="20">
                  <c:v>9968</c:v>
                </c:pt>
                <c:pt idx="21">
                  <c:v>10776</c:v>
                </c:pt>
                <c:pt idx="22">
                  <c:v>11248</c:v>
                </c:pt>
                <c:pt idx="23">
                  <c:v>10076</c:v>
                </c:pt>
                <c:pt idx="24">
                  <c:v>9326</c:v>
                </c:pt>
                <c:pt idx="25">
                  <c:v>9265</c:v>
                </c:pt>
                <c:pt idx="26">
                  <c:v>9767</c:v>
                </c:pt>
                <c:pt idx="27">
                  <c:v>7477</c:v>
                </c:pt>
                <c:pt idx="28">
                  <c:v>6981</c:v>
                </c:pt>
                <c:pt idx="29">
                  <c:v>9466</c:v>
                </c:pt>
                <c:pt idx="30">
                  <c:v>5883</c:v>
                </c:pt>
                <c:pt idx="31">
                  <c:v>10104</c:v>
                </c:pt>
                <c:pt idx="32">
                  <c:v>10798</c:v>
                </c:pt>
                <c:pt idx="33">
                  <c:v>9472</c:v>
                </c:pt>
                <c:pt idx="34">
                  <c:v>9747</c:v>
                </c:pt>
                <c:pt idx="35">
                  <c:v>9868</c:v>
                </c:pt>
                <c:pt idx="36">
                  <c:v>9635</c:v>
                </c:pt>
                <c:pt idx="37">
                  <c:v>8582</c:v>
                </c:pt>
                <c:pt idx="38">
                  <c:v>8986</c:v>
                </c:pt>
                <c:pt idx="39">
                  <c:v>8847</c:v>
                </c:pt>
                <c:pt idx="40">
                  <c:v>8173</c:v>
                </c:pt>
                <c:pt idx="41">
                  <c:v>11271</c:v>
                </c:pt>
                <c:pt idx="42">
                  <c:v>10662</c:v>
                </c:pt>
                <c:pt idx="43">
                  <c:v>9930</c:v>
                </c:pt>
                <c:pt idx="44">
                  <c:v>9939</c:v>
                </c:pt>
                <c:pt idx="45">
                  <c:v>9326</c:v>
                </c:pt>
                <c:pt idx="46">
                  <c:v>9275</c:v>
                </c:pt>
                <c:pt idx="47">
                  <c:v>7197</c:v>
                </c:pt>
                <c:pt idx="48">
                  <c:v>7346</c:v>
                </c:pt>
                <c:pt idx="49">
                  <c:v>10006</c:v>
                </c:pt>
                <c:pt idx="50">
                  <c:v>9472</c:v>
                </c:pt>
                <c:pt idx="51">
                  <c:v>8763</c:v>
                </c:pt>
                <c:pt idx="52">
                  <c:v>9810</c:v>
                </c:pt>
                <c:pt idx="53">
                  <c:v>10136</c:v>
                </c:pt>
                <c:pt idx="54">
                  <c:v>10848</c:v>
                </c:pt>
                <c:pt idx="55">
                  <c:v>10286</c:v>
                </c:pt>
                <c:pt idx="56">
                  <c:v>9470</c:v>
                </c:pt>
                <c:pt idx="57">
                  <c:v>10249</c:v>
                </c:pt>
                <c:pt idx="58">
                  <c:v>11222</c:v>
                </c:pt>
                <c:pt idx="59">
                  <c:v>12404</c:v>
                </c:pt>
                <c:pt idx="60">
                  <c:v>9506</c:v>
                </c:pt>
                <c:pt idx="61">
                  <c:v>8283</c:v>
                </c:pt>
                <c:pt idx="62">
                  <c:v>8794</c:v>
                </c:pt>
                <c:pt idx="63">
                  <c:v>7480</c:v>
                </c:pt>
                <c:pt idx="64">
                  <c:v>6845</c:v>
                </c:pt>
                <c:pt idx="65">
                  <c:v>7369</c:v>
                </c:pt>
                <c:pt idx="66">
                  <c:v>7993</c:v>
                </c:pt>
                <c:pt idx="67">
                  <c:v>7535</c:v>
                </c:pt>
                <c:pt idx="68">
                  <c:v>7727</c:v>
                </c:pt>
                <c:pt idx="69">
                  <c:v>8043</c:v>
                </c:pt>
                <c:pt idx="70">
                  <c:v>8173</c:v>
                </c:pt>
                <c:pt idx="71">
                  <c:v>8438</c:v>
                </c:pt>
                <c:pt idx="72">
                  <c:v>9808</c:v>
                </c:pt>
                <c:pt idx="73">
                  <c:v>10297</c:v>
                </c:pt>
                <c:pt idx="74">
                  <c:v>9204</c:v>
                </c:pt>
                <c:pt idx="75">
                  <c:v>9207</c:v>
                </c:pt>
                <c:pt idx="76">
                  <c:v>9059</c:v>
                </c:pt>
                <c:pt idx="77">
                  <c:v>9735</c:v>
                </c:pt>
                <c:pt idx="78">
                  <c:v>8145</c:v>
                </c:pt>
                <c:pt idx="79">
                  <c:v>10826</c:v>
                </c:pt>
                <c:pt idx="80">
                  <c:v>8687</c:v>
                </c:pt>
                <c:pt idx="81">
                  <c:v>8254</c:v>
                </c:pt>
                <c:pt idx="82">
                  <c:v>6046</c:v>
                </c:pt>
                <c:pt idx="83">
                  <c:v>8747</c:v>
                </c:pt>
                <c:pt idx="84">
                  <c:v>7552</c:v>
                </c:pt>
                <c:pt idx="85">
                  <c:v>7640</c:v>
                </c:pt>
                <c:pt idx="86">
                  <c:v>9036</c:v>
                </c:pt>
                <c:pt idx="87">
                  <c:v>6049</c:v>
                </c:pt>
                <c:pt idx="88">
                  <c:v>8724</c:v>
                </c:pt>
                <c:pt idx="89">
                  <c:v>6066</c:v>
                </c:pt>
                <c:pt idx="90">
                  <c:v>9576</c:v>
                </c:pt>
                <c:pt idx="91">
                  <c:v>10055</c:v>
                </c:pt>
                <c:pt idx="92">
                  <c:v>8563</c:v>
                </c:pt>
                <c:pt idx="93">
                  <c:v>8647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F5-493F-A35B-AE6E00D1CDAF}"/>
            </c:ext>
          </c:extLst>
        </c:ser>
        <c:ser>
          <c:idx val="1"/>
          <c:order val="1"/>
          <c:tx>
            <c:v>UWL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'charting +100'!$AQ$129:$AQ$132</c:f>
              <c:numCache>
                <c:formatCode>General</c:formatCode>
                <c:ptCount val="4"/>
                <c:pt idx="0">
                  <c:v>1</c:v>
                </c:pt>
                <c:pt idx="1">
                  <c:v>94</c:v>
                </c:pt>
              </c:numCache>
            </c:numRef>
          </c:xVal>
          <c:yVal>
            <c:numRef>
              <c:f>('charting +100'!$AJ$133,'charting +100'!$AJ$133)</c:f>
              <c:numCache>
                <c:formatCode>0.00</c:formatCode>
                <c:ptCount val="2"/>
                <c:pt idx="0">
                  <c:v>11928.945059218297</c:v>
                </c:pt>
                <c:pt idx="1">
                  <c:v>11928.945059218297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3F5-493F-A35B-AE6E00D1CDAF}"/>
            </c:ext>
          </c:extLst>
        </c:ser>
        <c:ser>
          <c:idx val="2"/>
          <c:order val="2"/>
          <c:tx>
            <c:v>UCL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'charting +100'!$AQ$129:$AQ$130</c:f>
              <c:numCache>
                <c:formatCode>General</c:formatCode>
                <c:ptCount val="2"/>
                <c:pt idx="0">
                  <c:v>1</c:v>
                </c:pt>
                <c:pt idx="1">
                  <c:v>94</c:v>
                </c:pt>
              </c:numCache>
            </c:numRef>
          </c:xVal>
          <c:yVal>
            <c:numRef>
              <c:f>('charting +100'!$AJ$135,'charting +100'!$AJ$135)</c:f>
              <c:numCache>
                <c:formatCode>0.00</c:formatCode>
                <c:ptCount val="2"/>
                <c:pt idx="0">
                  <c:v>13292.337801593403</c:v>
                </c:pt>
                <c:pt idx="1">
                  <c:v>13292.337801593403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3F5-493F-A35B-AE6E00D1CDAF}"/>
            </c:ext>
          </c:extLst>
        </c:ser>
        <c:ser>
          <c:idx val="3"/>
          <c:order val="3"/>
          <c:tx>
            <c:v>LWL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'charting +100'!$AQ$129:$AQ$130</c:f>
              <c:numCache>
                <c:formatCode>General</c:formatCode>
                <c:ptCount val="2"/>
                <c:pt idx="0">
                  <c:v>1</c:v>
                </c:pt>
                <c:pt idx="1">
                  <c:v>94</c:v>
                </c:pt>
              </c:numCache>
            </c:numRef>
          </c:xVal>
          <c:yVal>
            <c:numRef>
              <c:f>('charting +100'!$AJ$132,'charting +100'!$AJ$132)</c:f>
              <c:numCache>
                <c:formatCode>0.00</c:formatCode>
                <c:ptCount val="2"/>
                <c:pt idx="0">
                  <c:v>6475.3740897178741</c:v>
                </c:pt>
                <c:pt idx="1">
                  <c:v>6475.3740897178741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3F5-493F-A35B-AE6E00D1CDAF}"/>
            </c:ext>
          </c:extLst>
        </c:ser>
        <c:ser>
          <c:idx val="4"/>
          <c:order val="4"/>
          <c:tx>
            <c:v>LCL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'charting +100'!$AQ$129:$AQ$130</c:f>
              <c:numCache>
                <c:formatCode>General</c:formatCode>
                <c:ptCount val="2"/>
                <c:pt idx="0">
                  <c:v>1</c:v>
                </c:pt>
                <c:pt idx="1">
                  <c:v>94</c:v>
                </c:pt>
              </c:numCache>
            </c:numRef>
          </c:xVal>
          <c:yVal>
            <c:numRef>
              <c:f>('charting +100'!$AJ$134,'charting +100'!$AJ$134)</c:f>
              <c:numCache>
                <c:formatCode>0.00</c:formatCode>
                <c:ptCount val="2"/>
                <c:pt idx="0">
                  <c:v>5111.9813473427685</c:v>
                </c:pt>
                <c:pt idx="1">
                  <c:v>5111.9813473427685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3F5-493F-A35B-AE6E00D1CD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60669664"/>
        <c:axId val="-1360660512"/>
      </c:scatterChart>
      <c:valAx>
        <c:axId val="-1360669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Analysis</a:t>
                </a:r>
                <a:r>
                  <a:rPr lang="en-US" baseline="0"/>
                  <a:t> Order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60660512"/>
        <c:crosses val="autoZero"/>
        <c:crossBetween val="midCat"/>
      </c:valAx>
      <c:valAx>
        <c:axId val="-136066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Peak 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60669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Methane by TCD</a:t>
            </a:r>
          </a:p>
        </c:rich>
      </c:tx>
      <c:layout>
        <c:manualLayout>
          <c:xMode val="edge"/>
          <c:yMode val="edge"/>
          <c:x val="0.42082815952297398"/>
          <c:y val="2.77777777777778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'charting +100'!$Y$19:$Y$128</c:f>
              <c:strCache>
                <c:ptCount val="94"/>
                <c:pt idx="0">
                  <c:v>-----</c:v>
                </c:pt>
                <c:pt idx="1">
                  <c:v>-----</c:v>
                </c:pt>
                <c:pt idx="2">
                  <c:v>-----</c:v>
                </c:pt>
                <c:pt idx="3">
                  <c:v>-----</c:v>
                </c:pt>
                <c:pt idx="4">
                  <c:v>-----</c:v>
                </c:pt>
                <c:pt idx="5">
                  <c:v>-----</c:v>
                </c:pt>
                <c:pt idx="6">
                  <c:v>-----</c:v>
                </c:pt>
                <c:pt idx="7">
                  <c:v>-----</c:v>
                </c:pt>
                <c:pt idx="8">
                  <c:v>-----</c:v>
                </c:pt>
                <c:pt idx="9">
                  <c:v>-----</c:v>
                </c:pt>
                <c:pt idx="10">
                  <c:v>-----</c:v>
                </c:pt>
                <c:pt idx="11">
                  <c:v>-----</c:v>
                </c:pt>
                <c:pt idx="12">
                  <c:v>-----</c:v>
                </c:pt>
                <c:pt idx="13">
                  <c:v>-----</c:v>
                </c:pt>
                <c:pt idx="14">
                  <c:v>-----</c:v>
                </c:pt>
                <c:pt idx="15">
                  <c:v>-----</c:v>
                </c:pt>
                <c:pt idx="16">
                  <c:v>-----</c:v>
                </c:pt>
                <c:pt idx="17">
                  <c:v>-----</c:v>
                </c:pt>
                <c:pt idx="18">
                  <c:v>-----</c:v>
                </c:pt>
                <c:pt idx="19">
                  <c:v>-----</c:v>
                </c:pt>
                <c:pt idx="20">
                  <c:v>-----</c:v>
                </c:pt>
                <c:pt idx="21">
                  <c:v>-----</c:v>
                </c:pt>
                <c:pt idx="22">
                  <c:v>-----</c:v>
                </c:pt>
                <c:pt idx="23">
                  <c:v>-----</c:v>
                </c:pt>
                <c:pt idx="24">
                  <c:v>-----</c:v>
                </c:pt>
                <c:pt idx="25">
                  <c:v>-----</c:v>
                </c:pt>
                <c:pt idx="26">
                  <c:v>-----</c:v>
                </c:pt>
                <c:pt idx="27">
                  <c:v>-----</c:v>
                </c:pt>
                <c:pt idx="28">
                  <c:v>-----</c:v>
                </c:pt>
                <c:pt idx="29">
                  <c:v>-----</c:v>
                </c:pt>
                <c:pt idx="30">
                  <c:v>-----</c:v>
                </c:pt>
                <c:pt idx="31">
                  <c:v>-----</c:v>
                </c:pt>
                <c:pt idx="32">
                  <c:v>-----</c:v>
                </c:pt>
                <c:pt idx="33">
                  <c:v>-----</c:v>
                </c:pt>
                <c:pt idx="34">
                  <c:v>-----</c:v>
                </c:pt>
                <c:pt idx="35">
                  <c:v>-----</c:v>
                </c:pt>
                <c:pt idx="36">
                  <c:v>-----</c:v>
                </c:pt>
                <c:pt idx="37">
                  <c:v>-----</c:v>
                </c:pt>
                <c:pt idx="38">
                  <c:v>-----</c:v>
                </c:pt>
                <c:pt idx="39">
                  <c:v>-----</c:v>
                </c:pt>
                <c:pt idx="40">
                  <c:v>-----</c:v>
                </c:pt>
                <c:pt idx="41">
                  <c:v>-----</c:v>
                </c:pt>
                <c:pt idx="42">
                  <c:v>-----</c:v>
                </c:pt>
                <c:pt idx="43">
                  <c:v>-----</c:v>
                </c:pt>
                <c:pt idx="44">
                  <c:v>-----</c:v>
                </c:pt>
                <c:pt idx="45">
                  <c:v>-----</c:v>
                </c:pt>
                <c:pt idx="46">
                  <c:v>-----</c:v>
                </c:pt>
                <c:pt idx="47">
                  <c:v>-----</c:v>
                </c:pt>
                <c:pt idx="48">
                  <c:v>-----</c:v>
                </c:pt>
                <c:pt idx="49">
                  <c:v>1</c:v>
                </c:pt>
                <c:pt idx="50">
                  <c:v>-----</c:v>
                </c:pt>
                <c:pt idx="51">
                  <c:v>-----</c:v>
                </c:pt>
                <c:pt idx="52">
                  <c:v>-----</c:v>
                </c:pt>
                <c:pt idx="53">
                  <c:v>-----</c:v>
                </c:pt>
                <c:pt idx="54">
                  <c:v>-----</c:v>
                </c:pt>
                <c:pt idx="55">
                  <c:v>-----</c:v>
                </c:pt>
                <c:pt idx="56">
                  <c:v>-----</c:v>
                </c:pt>
                <c:pt idx="57">
                  <c:v>-----</c:v>
                </c:pt>
                <c:pt idx="58">
                  <c:v>-----</c:v>
                </c:pt>
                <c:pt idx="59">
                  <c:v>-----</c:v>
                </c:pt>
                <c:pt idx="60">
                  <c:v>-----</c:v>
                </c:pt>
                <c:pt idx="61">
                  <c:v>-----</c:v>
                </c:pt>
                <c:pt idx="62">
                  <c:v>-----</c:v>
                </c:pt>
                <c:pt idx="63">
                  <c:v>-----</c:v>
                </c:pt>
                <c:pt idx="64">
                  <c:v>-----</c:v>
                </c:pt>
                <c:pt idx="65">
                  <c:v>-----</c:v>
                </c:pt>
                <c:pt idx="66">
                  <c:v>-----</c:v>
                </c:pt>
                <c:pt idx="67">
                  <c:v>-----</c:v>
                </c:pt>
                <c:pt idx="68">
                  <c:v>-----</c:v>
                </c:pt>
                <c:pt idx="69">
                  <c:v>-----</c:v>
                </c:pt>
                <c:pt idx="70">
                  <c:v>-----</c:v>
                </c:pt>
                <c:pt idx="71">
                  <c:v>-----</c:v>
                </c:pt>
                <c:pt idx="72">
                  <c:v>-----</c:v>
                </c:pt>
                <c:pt idx="73">
                  <c:v>-----</c:v>
                </c:pt>
                <c:pt idx="74">
                  <c:v>-----</c:v>
                </c:pt>
                <c:pt idx="75">
                  <c:v>-----</c:v>
                </c:pt>
                <c:pt idx="76">
                  <c:v>-----</c:v>
                </c:pt>
                <c:pt idx="77">
                  <c:v>-----</c:v>
                </c:pt>
                <c:pt idx="78">
                  <c:v>-----</c:v>
                </c:pt>
                <c:pt idx="79">
                  <c:v>-----</c:v>
                </c:pt>
                <c:pt idx="80">
                  <c:v>-----</c:v>
                </c:pt>
                <c:pt idx="81">
                  <c:v>-----</c:v>
                </c:pt>
                <c:pt idx="82">
                  <c:v>-----</c:v>
                </c:pt>
                <c:pt idx="83">
                  <c:v>-----</c:v>
                </c:pt>
                <c:pt idx="84">
                  <c:v>-----</c:v>
                </c:pt>
                <c:pt idx="85">
                  <c:v>-----</c:v>
                </c:pt>
                <c:pt idx="86">
                  <c:v>-----</c:v>
                </c:pt>
                <c:pt idx="87">
                  <c:v>-----</c:v>
                </c:pt>
                <c:pt idx="88">
                  <c:v>-----</c:v>
                </c:pt>
                <c:pt idx="89">
                  <c:v>-----</c:v>
                </c:pt>
                <c:pt idx="90">
                  <c:v>-----</c:v>
                </c:pt>
                <c:pt idx="91">
                  <c:v>-----</c:v>
                </c:pt>
                <c:pt idx="92">
                  <c:v>-----</c:v>
                </c:pt>
                <c:pt idx="93">
                  <c:v>-----</c:v>
                </c:pt>
              </c:strCache>
            </c:strRef>
          </c:xVal>
          <c:yVal>
            <c:numRef>
              <c:f>'charting +100'!$V$19:$V$128</c:f>
              <c:numCache>
                <c:formatCode>#,##0</c:formatCode>
                <c:ptCount val="110"/>
                <c:pt idx="0">
                  <c:v>6884</c:v>
                </c:pt>
                <c:pt idx="1">
                  <c:v>5502</c:v>
                </c:pt>
                <c:pt idx="2">
                  <c:v>8881</c:v>
                </c:pt>
                <c:pt idx="3">
                  <c:v>7922</c:v>
                </c:pt>
                <c:pt idx="4">
                  <c:v>7911</c:v>
                </c:pt>
                <c:pt idx="5">
                  <c:v>6009</c:v>
                </c:pt>
                <c:pt idx="6">
                  <c:v>8643</c:v>
                </c:pt>
                <c:pt idx="7">
                  <c:v>8216</c:v>
                </c:pt>
                <c:pt idx="8">
                  <c:v>7915</c:v>
                </c:pt>
                <c:pt idx="9">
                  <c:v>8016</c:v>
                </c:pt>
                <c:pt idx="10">
                  <c:v>6923</c:v>
                </c:pt>
                <c:pt idx="11">
                  <c:v>6609</c:v>
                </c:pt>
                <c:pt idx="12">
                  <c:v>6153</c:v>
                </c:pt>
                <c:pt idx="13">
                  <c:v>6804</c:v>
                </c:pt>
                <c:pt idx="14">
                  <c:v>7835</c:v>
                </c:pt>
                <c:pt idx="15">
                  <c:v>6980</c:v>
                </c:pt>
                <c:pt idx="16">
                  <c:v>8219</c:v>
                </c:pt>
                <c:pt idx="17">
                  <c:v>7295</c:v>
                </c:pt>
                <c:pt idx="18">
                  <c:v>8036</c:v>
                </c:pt>
                <c:pt idx="19">
                  <c:v>7986</c:v>
                </c:pt>
                <c:pt idx="20">
                  <c:v>7906</c:v>
                </c:pt>
                <c:pt idx="21">
                  <c:v>7455</c:v>
                </c:pt>
                <c:pt idx="22">
                  <c:v>8871</c:v>
                </c:pt>
                <c:pt idx="23">
                  <c:v>6497</c:v>
                </c:pt>
                <c:pt idx="24">
                  <c:v>7416</c:v>
                </c:pt>
                <c:pt idx="25">
                  <c:v>7696</c:v>
                </c:pt>
                <c:pt idx="26">
                  <c:v>8508</c:v>
                </c:pt>
                <c:pt idx="27">
                  <c:v>3898</c:v>
                </c:pt>
                <c:pt idx="28">
                  <c:v>4039</c:v>
                </c:pt>
                <c:pt idx="29">
                  <c:v>6922</c:v>
                </c:pt>
                <c:pt idx="30">
                  <c:v>5015</c:v>
                </c:pt>
                <c:pt idx="31">
                  <c:v>9775</c:v>
                </c:pt>
                <c:pt idx="32">
                  <c:v>8707</c:v>
                </c:pt>
                <c:pt idx="33">
                  <c:v>7202</c:v>
                </c:pt>
                <c:pt idx="34">
                  <c:v>7877</c:v>
                </c:pt>
                <c:pt idx="35">
                  <c:v>8444</c:v>
                </c:pt>
                <c:pt idx="36">
                  <c:v>8478</c:v>
                </c:pt>
                <c:pt idx="37">
                  <c:v>5957</c:v>
                </c:pt>
                <c:pt idx="38">
                  <c:v>7273</c:v>
                </c:pt>
                <c:pt idx="39">
                  <c:v>7038</c:v>
                </c:pt>
                <c:pt idx="40">
                  <c:v>5411</c:v>
                </c:pt>
                <c:pt idx="41">
                  <c:v>9501</c:v>
                </c:pt>
                <c:pt idx="42">
                  <c:v>9153</c:v>
                </c:pt>
                <c:pt idx="43">
                  <c:v>7116</c:v>
                </c:pt>
                <c:pt idx="44">
                  <c:v>8032</c:v>
                </c:pt>
                <c:pt idx="45">
                  <c:v>7416</c:v>
                </c:pt>
                <c:pt idx="46">
                  <c:v>6722</c:v>
                </c:pt>
                <c:pt idx="47">
                  <c:v>4010</c:v>
                </c:pt>
                <c:pt idx="48">
                  <c:v>4411</c:v>
                </c:pt>
                <c:pt idx="49">
                  <c:v>7633</c:v>
                </c:pt>
                <c:pt idx="50">
                  <c:v>7379</c:v>
                </c:pt>
                <c:pt idx="51">
                  <c:v>6479</c:v>
                </c:pt>
                <c:pt idx="52">
                  <c:v>8589</c:v>
                </c:pt>
                <c:pt idx="53">
                  <c:v>8712</c:v>
                </c:pt>
                <c:pt idx="54">
                  <c:v>8475</c:v>
                </c:pt>
                <c:pt idx="55">
                  <c:v>8948</c:v>
                </c:pt>
                <c:pt idx="56">
                  <c:v>6961</c:v>
                </c:pt>
                <c:pt idx="57">
                  <c:v>9563</c:v>
                </c:pt>
                <c:pt idx="58">
                  <c:v>9384</c:v>
                </c:pt>
                <c:pt idx="59">
                  <c:v>8134</c:v>
                </c:pt>
                <c:pt idx="60">
                  <c:v>7977</c:v>
                </c:pt>
                <c:pt idx="61">
                  <c:v>5706</c:v>
                </c:pt>
                <c:pt idx="62">
                  <c:v>6043</c:v>
                </c:pt>
                <c:pt idx="63">
                  <c:v>6249</c:v>
                </c:pt>
                <c:pt idx="64">
                  <c:v>4987</c:v>
                </c:pt>
                <c:pt idx="65">
                  <c:v>6351</c:v>
                </c:pt>
                <c:pt idx="66">
                  <c:v>5739</c:v>
                </c:pt>
                <c:pt idx="67">
                  <c:v>5504</c:v>
                </c:pt>
                <c:pt idx="68">
                  <c:v>5180</c:v>
                </c:pt>
                <c:pt idx="69">
                  <c:v>4850</c:v>
                </c:pt>
                <c:pt idx="70">
                  <c:v>5414</c:v>
                </c:pt>
                <c:pt idx="71">
                  <c:v>6848</c:v>
                </c:pt>
                <c:pt idx="72">
                  <c:v>7951</c:v>
                </c:pt>
                <c:pt idx="73">
                  <c:v>7088</c:v>
                </c:pt>
                <c:pt idx="74">
                  <c:v>7598</c:v>
                </c:pt>
                <c:pt idx="75">
                  <c:v>6223</c:v>
                </c:pt>
                <c:pt idx="76">
                  <c:v>6624</c:v>
                </c:pt>
                <c:pt idx="77">
                  <c:v>6997</c:v>
                </c:pt>
                <c:pt idx="78">
                  <c:v>6051</c:v>
                </c:pt>
                <c:pt idx="79">
                  <c:v>7770</c:v>
                </c:pt>
                <c:pt idx="80">
                  <c:v>5902</c:v>
                </c:pt>
                <c:pt idx="81">
                  <c:v>6134</c:v>
                </c:pt>
                <c:pt idx="82">
                  <c:v>3475</c:v>
                </c:pt>
                <c:pt idx="83">
                  <c:v>5588</c:v>
                </c:pt>
                <c:pt idx="84">
                  <c:v>4629</c:v>
                </c:pt>
                <c:pt idx="85">
                  <c:v>6286</c:v>
                </c:pt>
                <c:pt idx="86">
                  <c:v>5153</c:v>
                </c:pt>
                <c:pt idx="87">
                  <c:v>3422</c:v>
                </c:pt>
                <c:pt idx="88">
                  <c:v>5932</c:v>
                </c:pt>
                <c:pt idx="89">
                  <c:v>3106</c:v>
                </c:pt>
                <c:pt idx="90">
                  <c:v>7016</c:v>
                </c:pt>
                <c:pt idx="91">
                  <c:v>7795</c:v>
                </c:pt>
                <c:pt idx="92">
                  <c:v>5072</c:v>
                </c:pt>
                <c:pt idx="93">
                  <c:v>6406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9B-4B07-BE15-4AC5BA039A93}"/>
            </c:ext>
          </c:extLst>
        </c:ser>
        <c:ser>
          <c:idx val="1"/>
          <c:order val="1"/>
          <c:tx>
            <c:v>UWL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'charting +100'!$AQ$129:$AQ$132</c:f>
              <c:numCache>
                <c:formatCode>General</c:formatCode>
                <c:ptCount val="4"/>
                <c:pt idx="0">
                  <c:v>1</c:v>
                </c:pt>
                <c:pt idx="1">
                  <c:v>94</c:v>
                </c:pt>
              </c:numCache>
            </c:numRef>
          </c:xVal>
          <c:yVal>
            <c:numRef>
              <c:f>('charting +100'!$V$133,'charting +100'!$V$133)</c:f>
              <c:numCache>
                <c:formatCode>0.00</c:formatCode>
                <c:ptCount val="2"/>
                <c:pt idx="0">
                  <c:v>9893.4648556829743</c:v>
                </c:pt>
                <c:pt idx="1">
                  <c:v>9893.4648556829743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9B-4B07-BE15-4AC5BA039A93}"/>
            </c:ext>
          </c:extLst>
        </c:ser>
        <c:ser>
          <c:idx val="2"/>
          <c:order val="2"/>
          <c:tx>
            <c:v>UCL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'charting +100'!$AQ$129:$AQ$130</c:f>
              <c:numCache>
                <c:formatCode>General</c:formatCode>
                <c:ptCount val="2"/>
                <c:pt idx="0">
                  <c:v>1</c:v>
                </c:pt>
                <c:pt idx="1">
                  <c:v>94</c:v>
                </c:pt>
              </c:numCache>
            </c:numRef>
          </c:xVal>
          <c:yVal>
            <c:numRef>
              <c:f>('charting +100'!$V$135,'charting +100'!$V$135)</c:f>
              <c:numCache>
                <c:formatCode>0.00</c:formatCode>
                <c:ptCount val="2"/>
                <c:pt idx="0">
                  <c:v>11389.090900545736</c:v>
                </c:pt>
                <c:pt idx="1">
                  <c:v>11389.090900545736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69B-4B07-BE15-4AC5BA039A93}"/>
            </c:ext>
          </c:extLst>
        </c:ser>
        <c:ser>
          <c:idx val="3"/>
          <c:order val="3"/>
          <c:tx>
            <c:v>LWL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'charting +100'!$AQ$129:$AQ$130</c:f>
              <c:numCache>
                <c:formatCode>General</c:formatCode>
                <c:ptCount val="2"/>
                <c:pt idx="0">
                  <c:v>1</c:v>
                </c:pt>
                <c:pt idx="1">
                  <c:v>94</c:v>
                </c:pt>
              </c:numCache>
            </c:numRef>
          </c:xVal>
          <c:yVal>
            <c:numRef>
              <c:f>('charting +100'!$V$132,'charting +100'!$V$132)</c:f>
              <c:numCache>
                <c:formatCode>0.00</c:formatCode>
                <c:ptCount val="2"/>
                <c:pt idx="0">
                  <c:v>3910.9606762319208</c:v>
                </c:pt>
                <c:pt idx="1">
                  <c:v>3910.9606762319208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69B-4B07-BE15-4AC5BA039A93}"/>
            </c:ext>
          </c:extLst>
        </c:ser>
        <c:ser>
          <c:idx val="4"/>
          <c:order val="4"/>
          <c:tx>
            <c:v>LCL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'charting +100'!$AQ$129:$AQ$130</c:f>
              <c:numCache>
                <c:formatCode>General</c:formatCode>
                <c:ptCount val="2"/>
                <c:pt idx="0">
                  <c:v>1</c:v>
                </c:pt>
                <c:pt idx="1">
                  <c:v>94</c:v>
                </c:pt>
              </c:numCache>
            </c:numRef>
          </c:xVal>
          <c:yVal>
            <c:numRef>
              <c:f>('charting +100'!$V$134,'charting +100'!$V$134)</c:f>
              <c:numCache>
                <c:formatCode>0.00</c:formatCode>
                <c:ptCount val="2"/>
                <c:pt idx="0">
                  <c:v>2415.3346313691582</c:v>
                </c:pt>
                <c:pt idx="1">
                  <c:v>2415.3346313691582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69B-4B07-BE15-4AC5BA039A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85637792"/>
        <c:axId val="-1359427664"/>
      </c:scatterChart>
      <c:valAx>
        <c:axId val="-1385637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Analysis</a:t>
                </a:r>
                <a:r>
                  <a:rPr lang="en-US" baseline="0"/>
                  <a:t> Order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59427664"/>
        <c:crosses val="autoZero"/>
        <c:crossBetween val="midCat"/>
      </c:valAx>
      <c:valAx>
        <c:axId val="-135942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Peak 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85637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1</xdr:row>
      <xdr:rowOff>6266</xdr:rowOff>
    </xdr:from>
    <xdr:to>
      <xdr:col>9</xdr:col>
      <xdr:colOff>415572</xdr:colOff>
      <xdr:row>15</xdr:row>
      <xdr:rowOff>80350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489054</xdr:colOff>
      <xdr:row>1</xdr:row>
      <xdr:rowOff>8074</xdr:rowOff>
    </xdr:from>
    <xdr:to>
      <xdr:col>20</xdr:col>
      <xdr:colOff>453070</xdr:colOff>
      <xdr:row>15</xdr:row>
      <xdr:rowOff>84275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285044</xdr:colOff>
      <xdr:row>0</xdr:row>
      <xdr:rowOff>0</xdr:rowOff>
    </xdr:from>
    <xdr:to>
      <xdr:col>9</xdr:col>
      <xdr:colOff>529166</xdr:colOff>
      <xdr:row>14</xdr:row>
      <xdr:rowOff>74084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390629</xdr:colOff>
      <xdr:row>0</xdr:row>
      <xdr:rowOff>91683</xdr:rowOff>
    </xdr:from>
    <xdr:to>
      <xdr:col>31</xdr:col>
      <xdr:colOff>237171</xdr:colOff>
      <xdr:row>14</xdr:row>
      <xdr:rowOff>163650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745066</xdr:colOff>
      <xdr:row>0</xdr:row>
      <xdr:rowOff>38100</xdr:rowOff>
    </xdr:from>
    <xdr:to>
      <xdr:col>20</xdr:col>
      <xdr:colOff>261055</xdr:colOff>
      <xdr:row>14</xdr:row>
      <xdr:rowOff>116418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8:CP166"/>
  <sheetViews>
    <sheetView topLeftCell="AH101" zoomScaleNormal="100" zoomScalePageLayoutView="85" workbookViewId="0">
      <selection activeCell="AM141" sqref="AM141"/>
    </sheetView>
  </sheetViews>
  <sheetFormatPr defaultColWidth="8.81640625" defaultRowHeight="15.5" x14ac:dyDescent="0.35"/>
  <cols>
    <col min="1" max="1" width="9.26953125" style="11" customWidth="1"/>
    <col min="2" max="2" width="27.81640625" style="11" customWidth="1"/>
    <col min="3" max="4" width="17.453125" style="11" customWidth="1"/>
    <col min="5" max="5" width="8.81640625" style="11"/>
    <col min="6" max="6" width="7.54296875" style="11" customWidth="1"/>
    <col min="7" max="7" width="6.453125" style="11" customWidth="1"/>
    <col min="8" max="9" width="10.81640625" style="11" customWidth="1"/>
    <col min="10" max="10" width="11.7265625" style="11" customWidth="1"/>
    <col min="11" max="11" width="5" style="11" customWidth="1"/>
    <col min="12" max="12" width="8.7265625" style="11" customWidth="1"/>
    <col min="13" max="13" width="22.54296875" style="12" customWidth="1"/>
    <col min="14" max="15" width="16.453125" style="12" customWidth="1"/>
    <col min="16" max="16" width="12.81640625" style="11" customWidth="1"/>
    <col min="17" max="17" width="7.26953125" style="13" customWidth="1"/>
    <col min="18" max="18" width="9.26953125" style="13" bestFit="1" customWidth="1"/>
    <col min="19" max="19" width="7.1796875" style="13" customWidth="1"/>
    <col min="20" max="22" width="9.26953125" style="13" bestFit="1" customWidth="1"/>
    <col min="23" max="23" width="9.7265625" style="13" bestFit="1" customWidth="1"/>
    <col min="24" max="30" width="8.81640625" style="11"/>
    <col min="31" max="31" width="24.54296875" style="11" customWidth="1"/>
    <col min="32" max="32" width="17.54296875" style="11" customWidth="1"/>
    <col min="33" max="33" width="8.81640625" style="11"/>
    <col min="34" max="35" width="8.81640625" style="6"/>
    <col min="36" max="36" width="11.26953125" style="6" customWidth="1"/>
    <col min="37" max="37" width="10.7265625" style="6" customWidth="1"/>
    <col min="38" max="46" width="8.81640625" style="6"/>
    <col min="47" max="47" width="11.54296875" style="6" customWidth="1"/>
    <col min="48" max="236" width="8.81640625" style="6"/>
    <col min="237" max="237" width="24.81640625" style="6" customWidth="1"/>
    <col min="238" max="238" width="13.453125" style="6" customWidth="1"/>
    <col min="239" max="239" width="8.81640625" style="6"/>
    <col min="240" max="240" width="6.7265625" style="6" customWidth="1"/>
    <col min="241" max="241" width="6.453125" style="6" customWidth="1"/>
    <col min="242" max="242" width="8.26953125" style="6" customWidth="1"/>
    <col min="243" max="243" width="6.7265625" style="6" customWidth="1"/>
    <col min="244" max="244" width="4.81640625" style="6" customWidth="1"/>
    <col min="245" max="246" width="5" style="6" customWidth="1"/>
    <col min="247" max="247" width="8.81640625" style="6"/>
    <col min="248" max="248" width="10.453125" style="6" customWidth="1"/>
    <col min="249" max="249" width="3.81640625" style="6" customWidth="1"/>
    <col min="250" max="251" width="8.81640625" style="6"/>
    <col min="252" max="252" width="3.7265625" style="6" customWidth="1"/>
    <col min="253" max="492" width="8.81640625" style="6"/>
    <col min="493" max="493" width="24.81640625" style="6" customWidth="1"/>
    <col min="494" max="494" width="13.453125" style="6" customWidth="1"/>
    <col min="495" max="495" width="8.81640625" style="6"/>
    <col min="496" max="496" width="6.7265625" style="6" customWidth="1"/>
    <col min="497" max="497" width="6.453125" style="6" customWidth="1"/>
    <col min="498" max="498" width="8.26953125" style="6" customWidth="1"/>
    <col min="499" max="499" width="6.7265625" style="6" customWidth="1"/>
    <col min="500" max="500" width="4.81640625" style="6" customWidth="1"/>
    <col min="501" max="502" width="5" style="6" customWidth="1"/>
    <col min="503" max="503" width="8.81640625" style="6"/>
    <col min="504" max="504" width="10.453125" style="6" customWidth="1"/>
    <col min="505" max="505" width="3.81640625" style="6" customWidth="1"/>
    <col min="506" max="507" width="8.81640625" style="6"/>
    <col min="508" max="508" width="3.7265625" style="6" customWidth="1"/>
    <col min="509" max="748" width="8.81640625" style="6"/>
    <col min="749" max="749" width="24.81640625" style="6" customWidth="1"/>
    <col min="750" max="750" width="13.453125" style="6" customWidth="1"/>
    <col min="751" max="751" width="8.81640625" style="6"/>
    <col min="752" max="752" width="6.7265625" style="6" customWidth="1"/>
    <col min="753" max="753" width="6.453125" style="6" customWidth="1"/>
    <col min="754" max="754" width="8.26953125" style="6" customWidth="1"/>
    <col min="755" max="755" width="6.7265625" style="6" customWidth="1"/>
    <col min="756" max="756" width="4.81640625" style="6" customWidth="1"/>
    <col min="757" max="758" width="5" style="6" customWidth="1"/>
    <col min="759" max="759" width="8.81640625" style="6"/>
    <col min="760" max="760" width="10.453125" style="6" customWidth="1"/>
    <col min="761" max="761" width="3.81640625" style="6" customWidth="1"/>
    <col min="762" max="763" width="8.81640625" style="6"/>
    <col min="764" max="764" width="3.7265625" style="6" customWidth="1"/>
    <col min="765" max="1004" width="8.81640625" style="6"/>
    <col min="1005" max="1005" width="24.81640625" style="6" customWidth="1"/>
    <col min="1006" max="1006" width="13.453125" style="6" customWidth="1"/>
    <col min="1007" max="1007" width="8.81640625" style="6"/>
    <col min="1008" max="1008" width="6.7265625" style="6" customWidth="1"/>
    <col min="1009" max="1009" width="6.453125" style="6" customWidth="1"/>
    <col min="1010" max="1010" width="8.26953125" style="6" customWidth="1"/>
    <col min="1011" max="1011" width="6.7265625" style="6" customWidth="1"/>
    <col min="1012" max="1012" width="4.81640625" style="6" customWidth="1"/>
    <col min="1013" max="1014" width="5" style="6" customWidth="1"/>
    <col min="1015" max="1015" width="8.81640625" style="6"/>
    <col min="1016" max="1016" width="10.453125" style="6" customWidth="1"/>
    <col min="1017" max="1017" width="3.81640625" style="6" customWidth="1"/>
    <col min="1018" max="1019" width="8.81640625" style="6"/>
    <col min="1020" max="1020" width="3.7265625" style="6" customWidth="1"/>
    <col min="1021" max="1260" width="8.81640625" style="6"/>
    <col min="1261" max="1261" width="24.81640625" style="6" customWidth="1"/>
    <col min="1262" max="1262" width="13.453125" style="6" customWidth="1"/>
    <col min="1263" max="1263" width="8.81640625" style="6"/>
    <col min="1264" max="1264" width="6.7265625" style="6" customWidth="1"/>
    <col min="1265" max="1265" width="6.453125" style="6" customWidth="1"/>
    <col min="1266" max="1266" width="8.26953125" style="6" customWidth="1"/>
    <col min="1267" max="1267" width="6.7265625" style="6" customWidth="1"/>
    <col min="1268" max="1268" width="4.81640625" style="6" customWidth="1"/>
    <col min="1269" max="1270" width="5" style="6" customWidth="1"/>
    <col min="1271" max="1271" width="8.81640625" style="6"/>
    <col min="1272" max="1272" width="10.453125" style="6" customWidth="1"/>
    <col min="1273" max="1273" width="3.81640625" style="6" customWidth="1"/>
    <col min="1274" max="1275" width="8.81640625" style="6"/>
    <col min="1276" max="1276" width="3.7265625" style="6" customWidth="1"/>
    <col min="1277" max="1516" width="8.81640625" style="6"/>
    <col min="1517" max="1517" width="24.81640625" style="6" customWidth="1"/>
    <col min="1518" max="1518" width="13.453125" style="6" customWidth="1"/>
    <col min="1519" max="1519" width="8.81640625" style="6"/>
    <col min="1520" max="1520" width="6.7265625" style="6" customWidth="1"/>
    <col min="1521" max="1521" width="6.453125" style="6" customWidth="1"/>
    <col min="1522" max="1522" width="8.26953125" style="6" customWidth="1"/>
    <col min="1523" max="1523" width="6.7265625" style="6" customWidth="1"/>
    <col min="1524" max="1524" width="4.81640625" style="6" customWidth="1"/>
    <col min="1525" max="1526" width="5" style="6" customWidth="1"/>
    <col min="1527" max="1527" width="8.81640625" style="6"/>
    <col min="1528" max="1528" width="10.453125" style="6" customWidth="1"/>
    <col min="1529" max="1529" width="3.81640625" style="6" customWidth="1"/>
    <col min="1530" max="1531" width="8.81640625" style="6"/>
    <col min="1532" max="1532" width="3.7265625" style="6" customWidth="1"/>
    <col min="1533" max="1772" width="8.81640625" style="6"/>
    <col min="1773" max="1773" width="24.81640625" style="6" customWidth="1"/>
    <col min="1774" max="1774" width="13.453125" style="6" customWidth="1"/>
    <col min="1775" max="1775" width="8.81640625" style="6"/>
    <col min="1776" max="1776" width="6.7265625" style="6" customWidth="1"/>
    <col min="1777" max="1777" width="6.453125" style="6" customWidth="1"/>
    <col min="1778" max="1778" width="8.26953125" style="6" customWidth="1"/>
    <col min="1779" max="1779" width="6.7265625" style="6" customWidth="1"/>
    <col min="1780" max="1780" width="4.81640625" style="6" customWidth="1"/>
    <col min="1781" max="1782" width="5" style="6" customWidth="1"/>
    <col min="1783" max="1783" width="8.81640625" style="6"/>
    <col min="1784" max="1784" width="10.453125" style="6" customWidth="1"/>
    <col min="1785" max="1785" width="3.81640625" style="6" customWidth="1"/>
    <col min="1786" max="1787" width="8.81640625" style="6"/>
    <col min="1788" max="1788" width="3.7265625" style="6" customWidth="1"/>
    <col min="1789" max="2028" width="8.81640625" style="6"/>
    <col min="2029" max="2029" width="24.81640625" style="6" customWidth="1"/>
    <col min="2030" max="2030" width="13.453125" style="6" customWidth="1"/>
    <col min="2031" max="2031" width="8.81640625" style="6"/>
    <col min="2032" max="2032" width="6.7265625" style="6" customWidth="1"/>
    <col min="2033" max="2033" width="6.453125" style="6" customWidth="1"/>
    <col min="2034" max="2034" width="8.26953125" style="6" customWidth="1"/>
    <col min="2035" max="2035" width="6.7265625" style="6" customWidth="1"/>
    <col min="2036" max="2036" width="4.81640625" style="6" customWidth="1"/>
    <col min="2037" max="2038" width="5" style="6" customWidth="1"/>
    <col min="2039" max="2039" width="8.81640625" style="6"/>
    <col min="2040" max="2040" width="10.453125" style="6" customWidth="1"/>
    <col min="2041" max="2041" width="3.81640625" style="6" customWidth="1"/>
    <col min="2042" max="2043" width="8.81640625" style="6"/>
    <col min="2044" max="2044" width="3.7265625" style="6" customWidth="1"/>
    <col min="2045" max="2284" width="8.81640625" style="6"/>
    <col min="2285" max="2285" width="24.81640625" style="6" customWidth="1"/>
    <col min="2286" max="2286" width="13.453125" style="6" customWidth="1"/>
    <col min="2287" max="2287" width="8.81640625" style="6"/>
    <col min="2288" max="2288" width="6.7265625" style="6" customWidth="1"/>
    <col min="2289" max="2289" width="6.453125" style="6" customWidth="1"/>
    <col min="2290" max="2290" width="8.26953125" style="6" customWidth="1"/>
    <col min="2291" max="2291" width="6.7265625" style="6" customWidth="1"/>
    <col min="2292" max="2292" width="4.81640625" style="6" customWidth="1"/>
    <col min="2293" max="2294" width="5" style="6" customWidth="1"/>
    <col min="2295" max="2295" width="8.81640625" style="6"/>
    <col min="2296" max="2296" width="10.453125" style="6" customWidth="1"/>
    <col min="2297" max="2297" width="3.81640625" style="6" customWidth="1"/>
    <col min="2298" max="2299" width="8.81640625" style="6"/>
    <col min="2300" max="2300" width="3.7265625" style="6" customWidth="1"/>
    <col min="2301" max="2540" width="8.81640625" style="6"/>
    <col min="2541" max="2541" width="24.81640625" style="6" customWidth="1"/>
    <col min="2542" max="2542" width="13.453125" style="6" customWidth="1"/>
    <col min="2543" max="2543" width="8.81640625" style="6"/>
    <col min="2544" max="2544" width="6.7265625" style="6" customWidth="1"/>
    <col min="2545" max="2545" width="6.453125" style="6" customWidth="1"/>
    <col min="2546" max="2546" width="8.26953125" style="6" customWidth="1"/>
    <col min="2547" max="2547" width="6.7265625" style="6" customWidth="1"/>
    <col min="2548" max="2548" width="4.81640625" style="6" customWidth="1"/>
    <col min="2549" max="2550" width="5" style="6" customWidth="1"/>
    <col min="2551" max="2551" width="8.81640625" style="6"/>
    <col min="2552" max="2552" width="10.453125" style="6" customWidth="1"/>
    <col min="2553" max="2553" width="3.81640625" style="6" customWidth="1"/>
    <col min="2554" max="2555" width="8.81640625" style="6"/>
    <col min="2556" max="2556" width="3.7265625" style="6" customWidth="1"/>
    <col min="2557" max="2796" width="8.81640625" style="6"/>
    <col min="2797" max="2797" width="24.81640625" style="6" customWidth="1"/>
    <col min="2798" max="2798" width="13.453125" style="6" customWidth="1"/>
    <col min="2799" max="2799" width="8.81640625" style="6"/>
    <col min="2800" max="2800" width="6.7265625" style="6" customWidth="1"/>
    <col min="2801" max="2801" width="6.453125" style="6" customWidth="1"/>
    <col min="2802" max="2802" width="8.26953125" style="6" customWidth="1"/>
    <col min="2803" max="2803" width="6.7265625" style="6" customWidth="1"/>
    <col min="2804" max="2804" width="4.81640625" style="6" customWidth="1"/>
    <col min="2805" max="2806" width="5" style="6" customWidth="1"/>
    <col min="2807" max="2807" width="8.81640625" style="6"/>
    <col min="2808" max="2808" width="10.453125" style="6" customWidth="1"/>
    <col min="2809" max="2809" width="3.81640625" style="6" customWidth="1"/>
    <col min="2810" max="2811" width="8.81640625" style="6"/>
    <col min="2812" max="2812" width="3.7265625" style="6" customWidth="1"/>
    <col min="2813" max="3052" width="8.81640625" style="6"/>
    <col min="3053" max="3053" width="24.81640625" style="6" customWidth="1"/>
    <col min="3054" max="3054" width="13.453125" style="6" customWidth="1"/>
    <col min="3055" max="3055" width="8.81640625" style="6"/>
    <col min="3056" max="3056" width="6.7265625" style="6" customWidth="1"/>
    <col min="3057" max="3057" width="6.453125" style="6" customWidth="1"/>
    <col min="3058" max="3058" width="8.26953125" style="6" customWidth="1"/>
    <col min="3059" max="3059" width="6.7265625" style="6" customWidth="1"/>
    <col min="3060" max="3060" width="4.81640625" style="6" customWidth="1"/>
    <col min="3061" max="3062" width="5" style="6" customWidth="1"/>
    <col min="3063" max="3063" width="8.81640625" style="6"/>
    <col min="3064" max="3064" width="10.453125" style="6" customWidth="1"/>
    <col min="3065" max="3065" width="3.81640625" style="6" customWidth="1"/>
    <col min="3066" max="3067" width="8.81640625" style="6"/>
    <col min="3068" max="3068" width="3.7265625" style="6" customWidth="1"/>
    <col min="3069" max="3308" width="8.81640625" style="6"/>
    <col min="3309" max="3309" width="24.81640625" style="6" customWidth="1"/>
    <col min="3310" max="3310" width="13.453125" style="6" customWidth="1"/>
    <col min="3311" max="3311" width="8.81640625" style="6"/>
    <col min="3312" max="3312" width="6.7265625" style="6" customWidth="1"/>
    <col min="3313" max="3313" width="6.453125" style="6" customWidth="1"/>
    <col min="3314" max="3314" width="8.26953125" style="6" customWidth="1"/>
    <col min="3315" max="3315" width="6.7265625" style="6" customWidth="1"/>
    <col min="3316" max="3316" width="4.81640625" style="6" customWidth="1"/>
    <col min="3317" max="3318" width="5" style="6" customWidth="1"/>
    <col min="3319" max="3319" width="8.81640625" style="6"/>
    <col min="3320" max="3320" width="10.453125" style="6" customWidth="1"/>
    <col min="3321" max="3321" width="3.81640625" style="6" customWidth="1"/>
    <col min="3322" max="3323" width="8.81640625" style="6"/>
    <col min="3324" max="3324" width="3.7265625" style="6" customWidth="1"/>
    <col min="3325" max="3564" width="8.81640625" style="6"/>
    <col min="3565" max="3565" width="24.81640625" style="6" customWidth="1"/>
    <col min="3566" max="3566" width="13.453125" style="6" customWidth="1"/>
    <col min="3567" max="3567" width="8.81640625" style="6"/>
    <col min="3568" max="3568" width="6.7265625" style="6" customWidth="1"/>
    <col min="3569" max="3569" width="6.453125" style="6" customWidth="1"/>
    <col min="3570" max="3570" width="8.26953125" style="6" customWidth="1"/>
    <col min="3571" max="3571" width="6.7265625" style="6" customWidth="1"/>
    <col min="3572" max="3572" width="4.81640625" style="6" customWidth="1"/>
    <col min="3573" max="3574" width="5" style="6" customWidth="1"/>
    <col min="3575" max="3575" width="8.81640625" style="6"/>
    <col min="3576" max="3576" width="10.453125" style="6" customWidth="1"/>
    <col min="3577" max="3577" width="3.81640625" style="6" customWidth="1"/>
    <col min="3578" max="3579" width="8.81640625" style="6"/>
    <col min="3580" max="3580" width="3.7265625" style="6" customWidth="1"/>
    <col min="3581" max="3820" width="8.81640625" style="6"/>
    <col min="3821" max="3821" width="24.81640625" style="6" customWidth="1"/>
    <col min="3822" max="3822" width="13.453125" style="6" customWidth="1"/>
    <col min="3823" max="3823" width="8.81640625" style="6"/>
    <col min="3824" max="3824" width="6.7265625" style="6" customWidth="1"/>
    <col min="3825" max="3825" width="6.453125" style="6" customWidth="1"/>
    <col min="3826" max="3826" width="8.26953125" style="6" customWidth="1"/>
    <col min="3827" max="3827" width="6.7265625" style="6" customWidth="1"/>
    <col min="3828" max="3828" width="4.81640625" style="6" customWidth="1"/>
    <col min="3829" max="3830" width="5" style="6" customWidth="1"/>
    <col min="3831" max="3831" width="8.81640625" style="6"/>
    <col min="3832" max="3832" width="10.453125" style="6" customWidth="1"/>
    <col min="3833" max="3833" width="3.81640625" style="6" customWidth="1"/>
    <col min="3834" max="3835" width="8.81640625" style="6"/>
    <col min="3836" max="3836" width="3.7265625" style="6" customWidth="1"/>
    <col min="3837" max="4076" width="8.81640625" style="6"/>
    <col min="4077" max="4077" width="24.81640625" style="6" customWidth="1"/>
    <col min="4078" max="4078" width="13.453125" style="6" customWidth="1"/>
    <col min="4079" max="4079" width="8.81640625" style="6"/>
    <col min="4080" max="4080" width="6.7265625" style="6" customWidth="1"/>
    <col min="4081" max="4081" width="6.453125" style="6" customWidth="1"/>
    <col min="4082" max="4082" width="8.26953125" style="6" customWidth="1"/>
    <col min="4083" max="4083" width="6.7265625" style="6" customWidth="1"/>
    <col min="4084" max="4084" width="4.81640625" style="6" customWidth="1"/>
    <col min="4085" max="4086" width="5" style="6" customWidth="1"/>
    <col min="4087" max="4087" width="8.81640625" style="6"/>
    <col min="4088" max="4088" width="10.453125" style="6" customWidth="1"/>
    <col min="4089" max="4089" width="3.81640625" style="6" customWidth="1"/>
    <col min="4090" max="4091" width="8.81640625" style="6"/>
    <col min="4092" max="4092" width="3.7265625" style="6" customWidth="1"/>
    <col min="4093" max="4332" width="8.81640625" style="6"/>
    <col min="4333" max="4333" width="24.81640625" style="6" customWidth="1"/>
    <col min="4334" max="4334" width="13.453125" style="6" customWidth="1"/>
    <col min="4335" max="4335" width="8.81640625" style="6"/>
    <col min="4336" max="4336" width="6.7265625" style="6" customWidth="1"/>
    <col min="4337" max="4337" width="6.453125" style="6" customWidth="1"/>
    <col min="4338" max="4338" width="8.26953125" style="6" customWidth="1"/>
    <col min="4339" max="4339" width="6.7265625" style="6" customWidth="1"/>
    <col min="4340" max="4340" width="4.81640625" style="6" customWidth="1"/>
    <col min="4341" max="4342" width="5" style="6" customWidth="1"/>
    <col min="4343" max="4343" width="8.81640625" style="6"/>
    <col min="4344" max="4344" width="10.453125" style="6" customWidth="1"/>
    <col min="4345" max="4345" width="3.81640625" style="6" customWidth="1"/>
    <col min="4346" max="4347" width="8.81640625" style="6"/>
    <col min="4348" max="4348" width="3.7265625" style="6" customWidth="1"/>
    <col min="4349" max="4588" width="8.81640625" style="6"/>
    <col min="4589" max="4589" width="24.81640625" style="6" customWidth="1"/>
    <col min="4590" max="4590" width="13.453125" style="6" customWidth="1"/>
    <col min="4591" max="4591" width="8.81640625" style="6"/>
    <col min="4592" max="4592" width="6.7265625" style="6" customWidth="1"/>
    <col min="4593" max="4593" width="6.453125" style="6" customWidth="1"/>
    <col min="4594" max="4594" width="8.26953125" style="6" customWidth="1"/>
    <col min="4595" max="4595" width="6.7265625" style="6" customWidth="1"/>
    <col min="4596" max="4596" width="4.81640625" style="6" customWidth="1"/>
    <col min="4597" max="4598" width="5" style="6" customWidth="1"/>
    <col min="4599" max="4599" width="8.81640625" style="6"/>
    <col min="4600" max="4600" width="10.453125" style="6" customWidth="1"/>
    <col min="4601" max="4601" width="3.81640625" style="6" customWidth="1"/>
    <col min="4602" max="4603" width="8.81640625" style="6"/>
    <col min="4604" max="4604" width="3.7265625" style="6" customWidth="1"/>
    <col min="4605" max="4844" width="8.81640625" style="6"/>
    <col min="4845" max="4845" width="24.81640625" style="6" customWidth="1"/>
    <col min="4846" max="4846" width="13.453125" style="6" customWidth="1"/>
    <col min="4847" max="4847" width="8.81640625" style="6"/>
    <col min="4848" max="4848" width="6.7265625" style="6" customWidth="1"/>
    <col min="4849" max="4849" width="6.453125" style="6" customWidth="1"/>
    <col min="4850" max="4850" width="8.26953125" style="6" customWidth="1"/>
    <col min="4851" max="4851" width="6.7265625" style="6" customWidth="1"/>
    <col min="4852" max="4852" width="4.81640625" style="6" customWidth="1"/>
    <col min="4853" max="4854" width="5" style="6" customWidth="1"/>
    <col min="4855" max="4855" width="8.81640625" style="6"/>
    <col min="4856" max="4856" width="10.453125" style="6" customWidth="1"/>
    <col min="4857" max="4857" width="3.81640625" style="6" customWidth="1"/>
    <col min="4858" max="4859" width="8.81640625" style="6"/>
    <col min="4860" max="4860" width="3.7265625" style="6" customWidth="1"/>
    <col min="4861" max="5100" width="8.81640625" style="6"/>
    <col min="5101" max="5101" width="24.81640625" style="6" customWidth="1"/>
    <col min="5102" max="5102" width="13.453125" style="6" customWidth="1"/>
    <col min="5103" max="5103" width="8.81640625" style="6"/>
    <col min="5104" max="5104" width="6.7265625" style="6" customWidth="1"/>
    <col min="5105" max="5105" width="6.453125" style="6" customWidth="1"/>
    <col min="5106" max="5106" width="8.26953125" style="6" customWidth="1"/>
    <col min="5107" max="5107" width="6.7265625" style="6" customWidth="1"/>
    <col min="5108" max="5108" width="4.81640625" style="6" customWidth="1"/>
    <col min="5109" max="5110" width="5" style="6" customWidth="1"/>
    <col min="5111" max="5111" width="8.81640625" style="6"/>
    <col min="5112" max="5112" width="10.453125" style="6" customWidth="1"/>
    <col min="5113" max="5113" width="3.81640625" style="6" customWidth="1"/>
    <col min="5114" max="5115" width="8.81640625" style="6"/>
    <col min="5116" max="5116" width="3.7265625" style="6" customWidth="1"/>
    <col min="5117" max="5356" width="8.81640625" style="6"/>
    <col min="5357" max="5357" width="24.81640625" style="6" customWidth="1"/>
    <col min="5358" max="5358" width="13.453125" style="6" customWidth="1"/>
    <col min="5359" max="5359" width="8.81640625" style="6"/>
    <col min="5360" max="5360" width="6.7265625" style="6" customWidth="1"/>
    <col min="5361" max="5361" width="6.453125" style="6" customWidth="1"/>
    <col min="5362" max="5362" width="8.26953125" style="6" customWidth="1"/>
    <col min="5363" max="5363" width="6.7265625" style="6" customWidth="1"/>
    <col min="5364" max="5364" width="4.81640625" style="6" customWidth="1"/>
    <col min="5365" max="5366" width="5" style="6" customWidth="1"/>
    <col min="5367" max="5367" width="8.81640625" style="6"/>
    <col min="5368" max="5368" width="10.453125" style="6" customWidth="1"/>
    <col min="5369" max="5369" width="3.81640625" style="6" customWidth="1"/>
    <col min="5370" max="5371" width="8.81640625" style="6"/>
    <col min="5372" max="5372" width="3.7265625" style="6" customWidth="1"/>
    <col min="5373" max="5612" width="8.81640625" style="6"/>
    <col min="5613" max="5613" width="24.81640625" style="6" customWidth="1"/>
    <col min="5614" max="5614" width="13.453125" style="6" customWidth="1"/>
    <col min="5615" max="5615" width="8.81640625" style="6"/>
    <col min="5616" max="5616" width="6.7265625" style="6" customWidth="1"/>
    <col min="5617" max="5617" width="6.453125" style="6" customWidth="1"/>
    <col min="5618" max="5618" width="8.26953125" style="6" customWidth="1"/>
    <col min="5619" max="5619" width="6.7265625" style="6" customWidth="1"/>
    <col min="5620" max="5620" width="4.81640625" style="6" customWidth="1"/>
    <col min="5621" max="5622" width="5" style="6" customWidth="1"/>
    <col min="5623" max="5623" width="8.81640625" style="6"/>
    <col min="5624" max="5624" width="10.453125" style="6" customWidth="1"/>
    <col min="5625" max="5625" width="3.81640625" style="6" customWidth="1"/>
    <col min="5626" max="5627" width="8.81640625" style="6"/>
    <col min="5628" max="5628" width="3.7265625" style="6" customWidth="1"/>
    <col min="5629" max="5868" width="8.81640625" style="6"/>
    <col min="5869" max="5869" width="24.81640625" style="6" customWidth="1"/>
    <col min="5870" max="5870" width="13.453125" style="6" customWidth="1"/>
    <col min="5871" max="5871" width="8.81640625" style="6"/>
    <col min="5872" max="5872" width="6.7265625" style="6" customWidth="1"/>
    <col min="5873" max="5873" width="6.453125" style="6" customWidth="1"/>
    <col min="5874" max="5874" width="8.26953125" style="6" customWidth="1"/>
    <col min="5875" max="5875" width="6.7265625" style="6" customWidth="1"/>
    <col min="5876" max="5876" width="4.81640625" style="6" customWidth="1"/>
    <col min="5877" max="5878" width="5" style="6" customWidth="1"/>
    <col min="5879" max="5879" width="8.81640625" style="6"/>
    <col min="5880" max="5880" width="10.453125" style="6" customWidth="1"/>
    <col min="5881" max="5881" width="3.81640625" style="6" customWidth="1"/>
    <col min="5882" max="5883" width="8.81640625" style="6"/>
    <col min="5884" max="5884" width="3.7265625" style="6" customWidth="1"/>
    <col min="5885" max="6124" width="8.81640625" style="6"/>
    <col min="6125" max="6125" width="24.81640625" style="6" customWidth="1"/>
    <col min="6126" max="6126" width="13.453125" style="6" customWidth="1"/>
    <col min="6127" max="6127" width="8.81640625" style="6"/>
    <col min="6128" max="6128" width="6.7265625" style="6" customWidth="1"/>
    <col min="6129" max="6129" width="6.453125" style="6" customWidth="1"/>
    <col min="6130" max="6130" width="8.26953125" style="6" customWidth="1"/>
    <col min="6131" max="6131" width="6.7265625" style="6" customWidth="1"/>
    <col min="6132" max="6132" width="4.81640625" style="6" customWidth="1"/>
    <col min="6133" max="6134" width="5" style="6" customWidth="1"/>
    <col min="6135" max="6135" width="8.81640625" style="6"/>
    <col min="6136" max="6136" width="10.453125" style="6" customWidth="1"/>
    <col min="6137" max="6137" width="3.81640625" style="6" customWidth="1"/>
    <col min="6138" max="6139" width="8.81640625" style="6"/>
    <col min="6140" max="6140" width="3.7265625" style="6" customWidth="1"/>
    <col min="6141" max="6380" width="8.81640625" style="6"/>
    <col min="6381" max="6381" width="24.81640625" style="6" customWidth="1"/>
    <col min="6382" max="6382" width="13.453125" style="6" customWidth="1"/>
    <col min="6383" max="6383" width="8.81640625" style="6"/>
    <col min="6384" max="6384" width="6.7265625" style="6" customWidth="1"/>
    <col min="6385" max="6385" width="6.453125" style="6" customWidth="1"/>
    <col min="6386" max="6386" width="8.26953125" style="6" customWidth="1"/>
    <col min="6387" max="6387" width="6.7265625" style="6" customWidth="1"/>
    <col min="6388" max="6388" width="4.81640625" style="6" customWidth="1"/>
    <col min="6389" max="6390" width="5" style="6" customWidth="1"/>
    <col min="6391" max="6391" width="8.81640625" style="6"/>
    <col min="6392" max="6392" width="10.453125" style="6" customWidth="1"/>
    <col min="6393" max="6393" width="3.81640625" style="6" customWidth="1"/>
    <col min="6394" max="6395" width="8.81640625" style="6"/>
    <col min="6396" max="6396" width="3.7265625" style="6" customWidth="1"/>
    <col min="6397" max="6636" width="8.81640625" style="6"/>
    <col min="6637" max="6637" width="24.81640625" style="6" customWidth="1"/>
    <col min="6638" max="6638" width="13.453125" style="6" customWidth="1"/>
    <col min="6639" max="6639" width="8.81640625" style="6"/>
    <col min="6640" max="6640" width="6.7265625" style="6" customWidth="1"/>
    <col min="6641" max="6641" width="6.453125" style="6" customWidth="1"/>
    <col min="6642" max="6642" width="8.26953125" style="6" customWidth="1"/>
    <col min="6643" max="6643" width="6.7265625" style="6" customWidth="1"/>
    <col min="6644" max="6644" width="4.81640625" style="6" customWidth="1"/>
    <col min="6645" max="6646" width="5" style="6" customWidth="1"/>
    <col min="6647" max="6647" width="8.81640625" style="6"/>
    <col min="6648" max="6648" width="10.453125" style="6" customWidth="1"/>
    <col min="6649" max="6649" width="3.81640625" style="6" customWidth="1"/>
    <col min="6650" max="6651" width="8.81640625" style="6"/>
    <col min="6652" max="6652" width="3.7265625" style="6" customWidth="1"/>
    <col min="6653" max="6892" width="8.81640625" style="6"/>
    <col min="6893" max="6893" width="24.81640625" style="6" customWidth="1"/>
    <col min="6894" max="6894" width="13.453125" style="6" customWidth="1"/>
    <col min="6895" max="6895" width="8.81640625" style="6"/>
    <col min="6896" max="6896" width="6.7265625" style="6" customWidth="1"/>
    <col min="6897" max="6897" width="6.453125" style="6" customWidth="1"/>
    <col min="6898" max="6898" width="8.26953125" style="6" customWidth="1"/>
    <col min="6899" max="6899" width="6.7265625" style="6" customWidth="1"/>
    <col min="6900" max="6900" width="4.81640625" style="6" customWidth="1"/>
    <col min="6901" max="6902" width="5" style="6" customWidth="1"/>
    <col min="6903" max="6903" width="8.81640625" style="6"/>
    <col min="6904" max="6904" width="10.453125" style="6" customWidth="1"/>
    <col min="6905" max="6905" width="3.81640625" style="6" customWidth="1"/>
    <col min="6906" max="6907" width="8.81640625" style="6"/>
    <col min="6908" max="6908" width="3.7265625" style="6" customWidth="1"/>
    <col min="6909" max="7148" width="8.81640625" style="6"/>
    <col min="7149" max="7149" width="24.81640625" style="6" customWidth="1"/>
    <col min="7150" max="7150" width="13.453125" style="6" customWidth="1"/>
    <col min="7151" max="7151" width="8.81640625" style="6"/>
    <col min="7152" max="7152" width="6.7265625" style="6" customWidth="1"/>
    <col min="7153" max="7153" width="6.453125" style="6" customWidth="1"/>
    <col min="7154" max="7154" width="8.26953125" style="6" customWidth="1"/>
    <col min="7155" max="7155" width="6.7265625" style="6" customWidth="1"/>
    <col min="7156" max="7156" width="4.81640625" style="6" customWidth="1"/>
    <col min="7157" max="7158" width="5" style="6" customWidth="1"/>
    <col min="7159" max="7159" width="8.81640625" style="6"/>
    <col min="7160" max="7160" width="10.453125" style="6" customWidth="1"/>
    <col min="7161" max="7161" width="3.81640625" style="6" customWidth="1"/>
    <col min="7162" max="7163" width="8.81640625" style="6"/>
    <col min="7164" max="7164" width="3.7265625" style="6" customWidth="1"/>
    <col min="7165" max="7404" width="8.81640625" style="6"/>
    <col min="7405" max="7405" width="24.81640625" style="6" customWidth="1"/>
    <col min="7406" max="7406" width="13.453125" style="6" customWidth="1"/>
    <col min="7407" max="7407" width="8.81640625" style="6"/>
    <col min="7408" max="7408" width="6.7265625" style="6" customWidth="1"/>
    <col min="7409" max="7409" width="6.453125" style="6" customWidth="1"/>
    <col min="7410" max="7410" width="8.26953125" style="6" customWidth="1"/>
    <col min="7411" max="7411" width="6.7265625" style="6" customWidth="1"/>
    <col min="7412" max="7412" width="4.81640625" style="6" customWidth="1"/>
    <col min="7413" max="7414" width="5" style="6" customWidth="1"/>
    <col min="7415" max="7415" width="8.81640625" style="6"/>
    <col min="7416" max="7416" width="10.453125" style="6" customWidth="1"/>
    <col min="7417" max="7417" width="3.81640625" style="6" customWidth="1"/>
    <col min="7418" max="7419" width="8.81640625" style="6"/>
    <col min="7420" max="7420" width="3.7265625" style="6" customWidth="1"/>
    <col min="7421" max="7660" width="8.81640625" style="6"/>
    <col min="7661" max="7661" width="24.81640625" style="6" customWidth="1"/>
    <col min="7662" max="7662" width="13.453125" style="6" customWidth="1"/>
    <col min="7663" max="7663" width="8.81640625" style="6"/>
    <col min="7664" max="7664" width="6.7265625" style="6" customWidth="1"/>
    <col min="7665" max="7665" width="6.453125" style="6" customWidth="1"/>
    <col min="7666" max="7666" width="8.26953125" style="6" customWidth="1"/>
    <col min="7667" max="7667" width="6.7265625" style="6" customWidth="1"/>
    <col min="7668" max="7668" width="4.81640625" style="6" customWidth="1"/>
    <col min="7669" max="7670" width="5" style="6" customWidth="1"/>
    <col min="7671" max="7671" width="8.81640625" style="6"/>
    <col min="7672" max="7672" width="10.453125" style="6" customWidth="1"/>
    <col min="7673" max="7673" width="3.81640625" style="6" customWidth="1"/>
    <col min="7674" max="7675" width="8.81640625" style="6"/>
    <col min="7676" max="7676" width="3.7265625" style="6" customWidth="1"/>
    <col min="7677" max="7916" width="8.81640625" style="6"/>
    <col min="7917" max="7917" width="24.81640625" style="6" customWidth="1"/>
    <col min="7918" max="7918" width="13.453125" style="6" customWidth="1"/>
    <col min="7919" max="7919" width="8.81640625" style="6"/>
    <col min="7920" max="7920" width="6.7265625" style="6" customWidth="1"/>
    <col min="7921" max="7921" width="6.453125" style="6" customWidth="1"/>
    <col min="7922" max="7922" width="8.26953125" style="6" customWidth="1"/>
    <col min="7923" max="7923" width="6.7265625" style="6" customWidth="1"/>
    <col min="7924" max="7924" width="4.81640625" style="6" customWidth="1"/>
    <col min="7925" max="7926" width="5" style="6" customWidth="1"/>
    <col min="7927" max="7927" width="8.81640625" style="6"/>
    <col min="7928" max="7928" width="10.453125" style="6" customWidth="1"/>
    <col min="7929" max="7929" width="3.81640625" style="6" customWidth="1"/>
    <col min="7930" max="7931" width="8.81640625" style="6"/>
    <col min="7932" max="7932" width="3.7265625" style="6" customWidth="1"/>
    <col min="7933" max="8172" width="8.81640625" style="6"/>
    <col min="8173" max="8173" width="24.81640625" style="6" customWidth="1"/>
    <col min="8174" max="8174" width="13.453125" style="6" customWidth="1"/>
    <col min="8175" max="8175" width="8.81640625" style="6"/>
    <col min="8176" max="8176" width="6.7265625" style="6" customWidth="1"/>
    <col min="8177" max="8177" width="6.453125" style="6" customWidth="1"/>
    <col min="8178" max="8178" width="8.26953125" style="6" customWidth="1"/>
    <col min="8179" max="8179" width="6.7265625" style="6" customWidth="1"/>
    <col min="8180" max="8180" width="4.81640625" style="6" customWidth="1"/>
    <col min="8181" max="8182" width="5" style="6" customWidth="1"/>
    <col min="8183" max="8183" width="8.81640625" style="6"/>
    <col min="8184" max="8184" width="10.453125" style="6" customWidth="1"/>
    <col min="8185" max="8185" width="3.81640625" style="6" customWidth="1"/>
    <col min="8186" max="8187" width="8.81640625" style="6"/>
    <col min="8188" max="8188" width="3.7265625" style="6" customWidth="1"/>
    <col min="8189" max="8428" width="8.81640625" style="6"/>
    <col min="8429" max="8429" width="24.81640625" style="6" customWidth="1"/>
    <col min="8430" max="8430" width="13.453125" style="6" customWidth="1"/>
    <col min="8431" max="8431" width="8.81640625" style="6"/>
    <col min="8432" max="8432" width="6.7265625" style="6" customWidth="1"/>
    <col min="8433" max="8433" width="6.453125" style="6" customWidth="1"/>
    <col min="8434" max="8434" width="8.26953125" style="6" customWidth="1"/>
    <col min="8435" max="8435" width="6.7265625" style="6" customWidth="1"/>
    <col min="8436" max="8436" width="4.81640625" style="6" customWidth="1"/>
    <col min="8437" max="8438" width="5" style="6" customWidth="1"/>
    <col min="8439" max="8439" width="8.81640625" style="6"/>
    <col min="8440" max="8440" width="10.453125" style="6" customWidth="1"/>
    <col min="8441" max="8441" width="3.81640625" style="6" customWidth="1"/>
    <col min="8442" max="8443" width="8.81640625" style="6"/>
    <col min="8444" max="8444" width="3.7265625" style="6" customWidth="1"/>
    <col min="8445" max="8684" width="8.81640625" style="6"/>
    <col min="8685" max="8685" width="24.81640625" style="6" customWidth="1"/>
    <col min="8686" max="8686" width="13.453125" style="6" customWidth="1"/>
    <col min="8687" max="8687" width="8.81640625" style="6"/>
    <col min="8688" max="8688" width="6.7265625" style="6" customWidth="1"/>
    <col min="8689" max="8689" width="6.453125" style="6" customWidth="1"/>
    <col min="8690" max="8690" width="8.26953125" style="6" customWidth="1"/>
    <col min="8691" max="8691" width="6.7265625" style="6" customWidth="1"/>
    <col min="8692" max="8692" width="4.81640625" style="6" customWidth="1"/>
    <col min="8693" max="8694" width="5" style="6" customWidth="1"/>
    <col min="8695" max="8695" width="8.81640625" style="6"/>
    <col min="8696" max="8696" width="10.453125" style="6" customWidth="1"/>
    <col min="8697" max="8697" width="3.81640625" style="6" customWidth="1"/>
    <col min="8698" max="8699" width="8.81640625" style="6"/>
    <col min="8700" max="8700" width="3.7265625" style="6" customWidth="1"/>
    <col min="8701" max="8940" width="8.81640625" style="6"/>
    <col min="8941" max="8941" width="24.81640625" style="6" customWidth="1"/>
    <col min="8942" max="8942" width="13.453125" style="6" customWidth="1"/>
    <col min="8943" max="8943" width="8.81640625" style="6"/>
    <col min="8944" max="8944" width="6.7265625" style="6" customWidth="1"/>
    <col min="8945" max="8945" width="6.453125" style="6" customWidth="1"/>
    <col min="8946" max="8946" width="8.26953125" style="6" customWidth="1"/>
    <col min="8947" max="8947" width="6.7265625" style="6" customWidth="1"/>
    <col min="8948" max="8948" width="4.81640625" style="6" customWidth="1"/>
    <col min="8949" max="8950" width="5" style="6" customWidth="1"/>
    <col min="8951" max="8951" width="8.81640625" style="6"/>
    <col min="8952" max="8952" width="10.453125" style="6" customWidth="1"/>
    <col min="8953" max="8953" width="3.81640625" style="6" customWidth="1"/>
    <col min="8954" max="8955" width="8.81640625" style="6"/>
    <col min="8956" max="8956" width="3.7265625" style="6" customWidth="1"/>
    <col min="8957" max="9196" width="8.81640625" style="6"/>
    <col min="9197" max="9197" width="24.81640625" style="6" customWidth="1"/>
    <col min="9198" max="9198" width="13.453125" style="6" customWidth="1"/>
    <col min="9199" max="9199" width="8.81640625" style="6"/>
    <col min="9200" max="9200" width="6.7265625" style="6" customWidth="1"/>
    <col min="9201" max="9201" width="6.453125" style="6" customWidth="1"/>
    <col min="9202" max="9202" width="8.26953125" style="6" customWidth="1"/>
    <col min="9203" max="9203" width="6.7265625" style="6" customWidth="1"/>
    <col min="9204" max="9204" width="4.81640625" style="6" customWidth="1"/>
    <col min="9205" max="9206" width="5" style="6" customWidth="1"/>
    <col min="9207" max="9207" width="8.81640625" style="6"/>
    <col min="9208" max="9208" width="10.453125" style="6" customWidth="1"/>
    <col min="9209" max="9209" width="3.81640625" style="6" customWidth="1"/>
    <col min="9210" max="9211" width="8.81640625" style="6"/>
    <col min="9212" max="9212" width="3.7265625" style="6" customWidth="1"/>
    <col min="9213" max="9452" width="8.81640625" style="6"/>
    <col min="9453" max="9453" width="24.81640625" style="6" customWidth="1"/>
    <col min="9454" max="9454" width="13.453125" style="6" customWidth="1"/>
    <col min="9455" max="9455" width="8.81640625" style="6"/>
    <col min="9456" max="9456" width="6.7265625" style="6" customWidth="1"/>
    <col min="9457" max="9457" width="6.453125" style="6" customWidth="1"/>
    <col min="9458" max="9458" width="8.26953125" style="6" customWidth="1"/>
    <col min="9459" max="9459" width="6.7265625" style="6" customWidth="1"/>
    <col min="9460" max="9460" width="4.81640625" style="6" customWidth="1"/>
    <col min="9461" max="9462" width="5" style="6" customWidth="1"/>
    <col min="9463" max="9463" width="8.81640625" style="6"/>
    <col min="9464" max="9464" width="10.453125" style="6" customWidth="1"/>
    <col min="9465" max="9465" width="3.81640625" style="6" customWidth="1"/>
    <col min="9466" max="9467" width="8.81640625" style="6"/>
    <col min="9468" max="9468" width="3.7265625" style="6" customWidth="1"/>
    <col min="9469" max="9708" width="8.81640625" style="6"/>
    <col min="9709" max="9709" width="24.81640625" style="6" customWidth="1"/>
    <col min="9710" max="9710" width="13.453125" style="6" customWidth="1"/>
    <col min="9711" max="9711" width="8.81640625" style="6"/>
    <col min="9712" max="9712" width="6.7265625" style="6" customWidth="1"/>
    <col min="9713" max="9713" width="6.453125" style="6" customWidth="1"/>
    <col min="9714" max="9714" width="8.26953125" style="6" customWidth="1"/>
    <col min="9715" max="9715" width="6.7265625" style="6" customWidth="1"/>
    <col min="9716" max="9716" width="4.81640625" style="6" customWidth="1"/>
    <col min="9717" max="9718" width="5" style="6" customWidth="1"/>
    <col min="9719" max="9719" width="8.81640625" style="6"/>
    <col min="9720" max="9720" width="10.453125" style="6" customWidth="1"/>
    <col min="9721" max="9721" width="3.81640625" style="6" customWidth="1"/>
    <col min="9722" max="9723" width="8.81640625" style="6"/>
    <col min="9724" max="9724" width="3.7265625" style="6" customWidth="1"/>
    <col min="9725" max="9964" width="8.81640625" style="6"/>
    <col min="9965" max="9965" width="24.81640625" style="6" customWidth="1"/>
    <col min="9966" max="9966" width="13.453125" style="6" customWidth="1"/>
    <col min="9967" max="9967" width="8.81640625" style="6"/>
    <col min="9968" max="9968" width="6.7265625" style="6" customWidth="1"/>
    <col min="9969" max="9969" width="6.453125" style="6" customWidth="1"/>
    <col min="9970" max="9970" width="8.26953125" style="6" customWidth="1"/>
    <col min="9971" max="9971" width="6.7265625" style="6" customWidth="1"/>
    <col min="9972" max="9972" width="4.81640625" style="6" customWidth="1"/>
    <col min="9973" max="9974" width="5" style="6" customWidth="1"/>
    <col min="9975" max="9975" width="8.81640625" style="6"/>
    <col min="9976" max="9976" width="10.453125" style="6" customWidth="1"/>
    <col min="9977" max="9977" width="3.81640625" style="6" customWidth="1"/>
    <col min="9978" max="9979" width="8.81640625" style="6"/>
    <col min="9980" max="9980" width="3.7265625" style="6" customWidth="1"/>
    <col min="9981" max="10220" width="8.81640625" style="6"/>
    <col min="10221" max="10221" width="24.81640625" style="6" customWidth="1"/>
    <col min="10222" max="10222" width="13.453125" style="6" customWidth="1"/>
    <col min="10223" max="10223" width="8.81640625" style="6"/>
    <col min="10224" max="10224" width="6.7265625" style="6" customWidth="1"/>
    <col min="10225" max="10225" width="6.453125" style="6" customWidth="1"/>
    <col min="10226" max="10226" width="8.26953125" style="6" customWidth="1"/>
    <col min="10227" max="10227" width="6.7265625" style="6" customWidth="1"/>
    <col min="10228" max="10228" width="4.81640625" style="6" customWidth="1"/>
    <col min="10229" max="10230" width="5" style="6" customWidth="1"/>
    <col min="10231" max="10231" width="8.81640625" style="6"/>
    <col min="10232" max="10232" width="10.453125" style="6" customWidth="1"/>
    <col min="10233" max="10233" width="3.81640625" style="6" customWidth="1"/>
    <col min="10234" max="10235" width="8.81640625" style="6"/>
    <col min="10236" max="10236" width="3.7265625" style="6" customWidth="1"/>
    <col min="10237" max="10476" width="8.81640625" style="6"/>
    <col min="10477" max="10477" width="24.81640625" style="6" customWidth="1"/>
    <col min="10478" max="10478" width="13.453125" style="6" customWidth="1"/>
    <col min="10479" max="10479" width="8.81640625" style="6"/>
    <col min="10480" max="10480" width="6.7265625" style="6" customWidth="1"/>
    <col min="10481" max="10481" width="6.453125" style="6" customWidth="1"/>
    <col min="10482" max="10482" width="8.26953125" style="6" customWidth="1"/>
    <col min="10483" max="10483" width="6.7265625" style="6" customWidth="1"/>
    <col min="10484" max="10484" width="4.81640625" style="6" customWidth="1"/>
    <col min="10485" max="10486" width="5" style="6" customWidth="1"/>
    <col min="10487" max="10487" width="8.81640625" style="6"/>
    <col min="10488" max="10488" width="10.453125" style="6" customWidth="1"/>
    <col min="10489" max="10489" width="3.81640625" style="6" customWidth="1"/>
    <col min="10490" max="10491" width="8.81640625" style="6"/>
    <col min="10492" max="10492" width="3.7265625" style="6" customWidth="1"/>
    <col min="10493" max="10732" width="8.81640625" style="6"/>
    <col min="10733" max="10733" width="24.81640625" style="6" customWidth="1"/>
    <col min="10734" max="10734" width="13.453125" style="6" customWidth="1"/>
    <col min="10735" max="10735" width="8.81640625" style="6"/>
    <col min="10736" max="10736" width="6.7265625" style="6" customWidth="1"/>
    <col min="10737" max="10737" width="6.453125" style="6" customWidth="1"/>
    <col min="10738" max="10738" width="8.26953125" style="6" customWidth="1"/>
    <col min="10739" max="10739" width="6.7265625" style="6" customWidth="1"/>
    <col min="10740" max="10740" width="4.81640625" style="6" customWidth="1"/>
    <col min="10741" max="10742" width="5" style="6" customWidth="1"/>
    <col min="10743" max="10743" width="8.81640625" style="6"/>
    <col min="10744" max="10744" width="10.453125" style="6" customWidth="1"/>
    <col min="10745" max="10745" width="3.81640625" style="6" customWidth="1"/>
    <col min="10746" max="10747" width="8.81640625" style="6"/>
    <col min="10748" max="10748" width="3.7265625" style="6" customWidth="1"/>
    <col min="10749" max="10988" width="8.81640625" style="6"/>
    <col min="10989" max="10989" width="24.81640625" style="6" customWidth="1"/>
    <col min="10990" max="10990" width="13.453125" style="6" customWidth="1"/>
    <col min="10991" max="10991" width="8.81640625" style="6"/>
    <col min="10992" max="10992" width="6.7265625" style="6" customWidth="1"/>
    <col min="10993" max="10993" width="6.453125" style="6" customWidth="1"/>
    <col min="10994" max="10994" width="8.26953125" style="6" customWidth="1"/>
    <col min="10995" max="10995" width="6.7265625" style="6" customWidth="1"/>
    <col min="10996" max="10996" width="4.81640625" style="6" customWidth="1"/>
    <col min="10997" max="10998" width="5" style="6" customWidth="1"/>
    <col min="10999" max="10999" width="8.81640625" style="6"/>
    <col min="11000" max="11000" width="10.453125" style="6" customWidth="1"/>
    <col min="11001" max="11001" width="3.81640625" style="6" customWidth="1"/>
    <col min="11002" max="11003" width="8.81640625" style="6"/>
    <col min="11004" max="11004" width="3.7265625" style="6" customWidth="1"/>
    <col min="11005" max="11244" width="8.81640625" style="6"/>
    <col min="11245" max="11245" width="24.81640625" style="6" customWidth="1"/>
    <col min="11246" max="11246" width="13.453125" style="6" customWidth="1"/>
    <col min="11247" max="11247" width="8.81640625" style="6"/>
    <col min="11248" max="11248" width="6.7265625" style="6" customWidth="1"/>
    <col min="11249" max="11249" width="6.453125" style="6" customWidth="1"/>
    <col min="11250" max="11250" width="8.26953125" style="6" customWidth="1"/>
    <col min="11251" max="11251" width="6.7265625" style="6" customWidth="1"/>
    <col min="11252" max="11252" width="4.81640625" style="6" customWidth="1"/>
    <col min="11253" max="11254" width="5" style="6" customWidth="1"/>
    <col min="11255" max="11255" width="8.81640625" style="6"/>
    <col min="11256" max="11256" width="10.453125" style="6" customWidth="1"/>
    <col min="11257" max="11257" width="3.81640625" style="6" customWidth="1"/>
    <col min="11258" max="11259" width="8.81640625" style="6"/>
    <col min="11260" max="11260" width="3.7265625" style="6" customWidth="1"/>
    <col min="11261" max="11500" width="8.81640625" style="6"/>
    <col min="11501" max="11501" width="24.81640625" style="6" customWidth="1"/>
    <col min="11502" max="11502" width="13.453125" style="6" customWidth="1"/>
    <col min="11503" max="11503" width="8.81640625" style="6"/>
    <col min="11504" max="11504" width="6.7265625" style="6" customWidth="1"/>
    <col min="11505" max="11505" width="6.453125" style="6" customWidth="1"/>
    <col min="11506" max="11506" width="8.26953125" style="6" customWidth="1"/>
    <col min="11507" max="11507" width="6.7265625" style="6" customWidth="1"/>
    <col min="11508" max="11508" width="4.81640625" style="6" customWidth="1"/>
    <col min="11509" max="11510" width="5" style="6" customWidth="1"/>
    <col min="11511" max="11511" width="8.81640625" style="6"/>
    <col min="11512" max="11512" width="10.453125" style="6" customWidth="1"/>
    <col min="11513" max="11513" width="3.81640625" style="6" customWidth="1"/>
    <col min="11514" max="11515" width="8.81640625" style="6"/>
    <col min="11516" max="11516" width="3.7265625" style="6" customWidth="1"/>
    <col min="11517" max="11756" width="8.81640625" style="6"/>
    <col min="11757" max="11757" width="24.81640625" style="6" customWidth="1"/>
    <col min="11758" max="11758" width="13.453125" style="6" customWidth="1"/>
    <col min="11759" max="11759" width="8.81640625" style="6"/>
    <col min="11760" max="11760" width="6.7265625" style="6" customWidth="1"/>
    <col min="11761" max="11761" width="6.453125" style="6" customWidth="1"/>
    <col min="11762" max="11762" width="8.26953125" style="6" customWidth="1"/>
    <col min="11763" max="11763" width="6.7265625" style="6" customWidth="1"/>
    <col min="11764" max="11764" width="4.81640625" style="6" customWidth="1"/>
    <col min="11765" max="11766" width="5" style="6" customWidth="1"/>
    <col min="11767" max="11767" width="8.81640625" style="6"/>
    <col min="11768" max="11768" width="10.453125" style="6" customWidth="1"/>
    <col min="11769" max="11769" width="3.81640625" style="6" customWidth="1"/>
    <col min="11770" max="11771" width="8.81640625" style="6"/>
    <col min="11772" max="11772" width="3.7265625" style="6" customWidth="1"/>
    <col min="11773" max="12012" width="8.81640625" style="6"/>
    <col min="12013" max="12013" width="24.81640625" style="6" customWidth="1"/>
    <col min="12014" max="12014" width="13.453125" style="6" customWidth="1"/>
    <col min="12015" max="12015" width="8.81640625" style="6"/>
    <col min="12016" max="12016" width="6.7265625" style="6" customWidth="1"/>
    <col min="12017" max="12017" width="6.453125" style="6" customWidth="1"/>
    <col min="12018" max="12018" width="8.26953125" style="6" customWidth="1"/>
    <col min="12019" max="12019" width="6.7265625" style="6" customWidth="1"/>
    <col min="12020" max="12020" width="4.81640625" style="6" customWidth="1"/>
    <col min="12021" max="12022" width="5" style="6" customWidth="1"/>
    <col min="12023" max="12023" width="8.81640625" style="6"/>
    <col min="12024" max="12024" width="10.453125" style="6" customWidth="1"/>
    <col min="12025" max="12025" width="3.81640625" style="6" customWidth="1"/>
    <col min="12026" max="12027" width="8.81640625" style="6"/>
    <col min="12028" max="12028" width="3.7265625" style="6" customWidth="1"/>
    <col min="12029" max="12268" width="8.81640625" style="6"/>
    <col min="12269" max="12269" width="24.81640625" style="6" customWidth="1"/>
    <col min="12270" max="12270" width="13.453125" style="6" customWidth="1"/>
    <col min="12271" max="12271" width="8.81640625" style="6"/>
    <col min="12272" max="12272" width="6.7265625" style="6" customWidth="1"/>
    <col min="12273" max="12273" width="6.453125" style="6" customWidth="1"/>
    <col min="12274" max="12274" width="8.26953125" style="6" customWidth="1"/>
    <col min="12275" max="12275" width="6.7265625" style="6" customWidth="1"/>
    <col min="12276" max="12276" width="4.81640625" style="6" customWidth="1"/>
    <col min="12277" max="12278" width="5" style="6" customWidth="1"/>
    <col min="12279" max="12279" width="8.81640625" style="6"/>
    <col min="12280" max="12280" width="10.453125" style="6" customWidth="1"/>
    <col min="12281" max="12281" width="3.81640625" style="6" customWidth="1"/>
    <col min="12282" max="12283" width="8.81640625" style="6"/>
    <col min="12284" max="12284" width="3.7265625" style="6" customWidth="1"/>
    <col min="12285" max="12524" width="8.81640625" style="6"/>
    <col min="12525" max="12525" width="24.81640625" style="6" customWidth="1"/>
    <col min="12526" max="12526" width="13.453125" style="6" customWidth="1"/>
    <col min="12527" max="12527" width="8.81640625" style="6"/>
    <col min="12528" max="12528" width="6.7265625" style="6" customWidth="1"/>
    <col min="12529" max="12529" width="6.453125" style="6" customWidth="1"/>
    <col min="12530" max="12530" width="8.26953125" style="6" customWidth="1"/>
    <col min="12531" max="12531" width="6.7265625" style="6" customWidth="1"/>
    <col min="12532" max="12532" width="4.81640625" style="6" customWidth="1"/>
    <col min="12533" max="12534" width="5" style="6" customWidth="1"/>
    <col min="12535" max="12535" width="8.81640625" style="6"/>
    <col min="12536" max="12536" width="10.453125" style="6" customWidth="1"/>
    <col min="12537" max="12537" width="3.81640625" style="6" customWidth="1"/>
    <col min="12538" max="12539" width="8.81640625" style="6"/>
    <col min="12540" max="12540" width="3.7265625" style="6" customWidth="1"/>
    <col min="12541" max="12780" width="8.81640625" style="6"/>
    <col min="12781" max="12781" width="24.81640625" style="6" customWidth="1"/>
    <col min="12782" max="12782" width="13.453125" style="6" customWidth="1"/>
    <col min="12783" max="12783" width="8.81640625" style="6"/>
    <col min="12784" max="12784" width="6.7265625" style="6" customWidth="1"/>
    <col min="12785" max="12785" width="6.453125" style="6" customWidth="1"/>
    <col min="12786" max="12786" width="8.26953125" style="6" customWidth="1"/>
    <col min="12787" max="12787" width="6.7265625" style="6" customWidth="1"/>
    <col min="12788" max="12788" width="4.81640625" style="6" customWidth="1"/>
    <col min="12789" max="12790" width="5" style="6" customWidth="1"/>
    <col min="12791" max="12791" width="8.81640625" style="6"/>
    <col min="12792" max="12792" width="10.453125" style="6" customWidth="1"/>
    <col min="12793" max="12793" width="3.81640625" style="6" customWidth="1"/>
    <col min="12794" max="12795" width="8.81640625" style="6"/>
    <col min="12796" max="12796" width="3.7265625" style="6" customWidth="1"/>
    <col min="12797" max="13036" width="8.81640625" style="6"/>
    <col min="13037" max="13037" width="24.81640625" style="6" customWidth="1"/>
    <col min="13038" max="13038" width="13.453125" style="6" customWidth="1"/>
    <col min="13039" max="13039" width="8.81640625" style="6"/>
    <col min="13040" max="13040" width="6.7265625" style="6" customWidth="1"/>
    <col min="13041" max="13041" width="6.453125" style="6" customWidth="1"/>
    <col min="13042" max="13042" width="8.26953125" style="6" customWidth="1"/>
    <col min="13043" max="13043" width="6.7265625" style="6" customWidth="1"/>
    <col min="13044" max="13044" width="4.81640625" style="6" customWidth="1"/>
    <col min="13045" max="13046" width="5" style="6" customWidth="1"/>
    <col min="13047" max="13047" width="8.81640625" style="6"/>
    <col min="13048" max="13048" width="10.453125" style="6" customWidth="1"/>
    <col min="13049" max="13049" width="3.81640625" style="6" customWidth="1"/>
    <col min="13050" max="13051" width="8.81640625" style="6"/>
    <col min="13052" max="13052" width="3.7265625" style="6" customWidth="1"/>
    <col min="13053" max="13292" width="8.81640625" style="6"/>
    <col min="13293" max="13293" width="24.81640625" style="6" customWidth="1"/>
    <col min="13294" max="13294" width="13.453125" style="6" customWidth="1"/>
    <col min="13295" max="13295" width="8.81640625" style="6"/>
    <col min="13296" max="13296" width="6.7265625" style="6" customWidth="1"/>
    <col min="13297" max="13297" width="6.453125" style="6" customWidth="1"/>
    <col min="13298" max="13298" width="8.26953125" style="6" customWidth="1"/>
    <col min="13299" max="13299" width="6.7265625" style="6" customWidth="1"/>
    <col min="13300" max="13300" width="4.81640625" style="6" customWidth="1"/>
    <col min="13301" max="13302" width="5" style="6" customWidth="1"/>
    <col min="13303" max="13303" width="8.81640625" style="6"/>
    <col min="13304" max="13304" width="10.453125" style="6" customWidth="1"/>
    <col min="13305" max="13305" width="3.81640625" style="6" customWidth="1"/>
    <col min="13306" max="13307" width="8.81640625" style="6"/>
    <col min="13308" max="13308" width="3.7265625" style="6" customWidth="1"/>
    <col min="13309" max="13548" width="8.81640625" style="6"/>
    <col min="13549" max="13549" width="24.81640625" style="6" customWidth="1"/>
    <col min="13550" max="13550" width="13.453125" style="6" customWidth="1"/>
    <col min="13551" max="13551" width="8.81640625" style="6"/>
    <col min="13552" max="13552" width="6.7265625" style="6" customWidth="1"/>
    <col min="13553" max="13553" width="6.453125" style="6" customWidth="1"/>
    <col min="13554" max="13554" width="8.26953125" style="6" customWidth="1"/>
    <col min="13555" max="13555" width="6.7265625" style="6" customWidth="1"/>
    <col min="13556" max="13556" width="4.81640625" style="6" customWidth="1"/>
    <col min="13557" max="13558" width="5" style="6" customWidth="1"/>
    <col min="13559" max="13559" width="8.81640625" style="6"/>
    <col min="13560" max="13560" width="10.453125" style="6" customWidth="1"/>
    <col min="13561" max="13561" width="3.81640625" style="6" customWidth="1"/>
    <col min="13562" max="13563" width="8.81640625" style="6"/>
    <col min="13564" max="13564" width="3.7265625" style="6" customWidth="1"/>
    <col min="13565" max="13804" width="8.81640625" style="6"/>
    <col min="13805" max="13805" width="24.81640625" style="6" customWidth="1"/>
    <col min="13806" max="13806" width="13.453125" style="6" customWidth="1"/>
    <col min="13807" max="13807" width="8.81640625" style="6"/>
    <col min="13808" max="13808" width="6.7265625" style="6" customWidth="1"/>
    <col min="13809" max="13809" width="6.453125" style="6" customWidth="1"/>
    <col min="13810" max="13810" width="8.26953125" style="6" customWidth="1"/>
    <col min="13811" max="13811" width="6.7265625" style="6" customWidth="1"/>
    <col min="13812" max="13812" width="4.81640625" style="6" customWidth="1"/>
    <col min="13813" max="13814" width="5" style="6" customWidth="1"/>
    <col min="13815" max="13815" width="8.81640625" style="6"/>
    <col min="13816" max="13816" width="10.453125" style="6" customWidth="1"/>
    <col min="13817" max="13817" width="3.81640625" style="6" customWidth="1"/>
    <col min="13818" max="13819" width="8.81640625" style="6"/>
    <col min="13820" max="13820" width="3.7265625" style="6" customWidth="1"/>
    <col min="13821" max="14060" width="8.81640625" style="6"/>
    <col min="14061" max="14061" width="24.81640625" style="6" customWidth="1"/>
    <col min="14062" max="14062" width="13.453125" style="6" customWidth="1"/>
    <col min="14063" max="14063" width="8.81640625" style="6"/>
    <col min="14064" max="14064" width="6.7265625" style="6" customWidth="1"/>
    <col min="14065" max="14065" width="6.453125" style="6" customWidth="1"/>
    <col min="14066" max="14066" width="8.26953125" style="6" customWidth="1"/>
    <col min="14067" max="14067" width="6.7265625" style="6" customWidth="1"/>
    <col min="14068" max="14068" width="4.81640625" style="6" customWidth="1"/>
    <col min="14069" max="14070" width="5" style="6" customWidth="1"/>
    <col min="14071" max="14071" width="8.81640625" style="6"/>
    <col min="14072" max="14072" width="10.453125" style="6" customWidth="1"/>
    <col min="14073" max="14073" width="3.81640625" style="6" customWidth="1"/>
    <col min="14074" max="14075" width="8.81640625" style="6"/>
    <col min="14076" max="14076" width="3.7265625" style="6" customWidth="1"/>
    <col min="14077" max="14316" width="8.81640625" style="6"/>
    <col min="14317" max="14317" width="24.81640625" style="6" customWidth="1"/>
    <col min="14318" max="14318" width="13.453125" style="6" customWidth="1"/>
    <col min="14319" max="14319" width="8.81640625" style="6"/>
    <col min="14320" max="14320" width="6.7265625" style="6" customWidth="1"/>
    <col min="14321" max="14321" width="6.453125" style="6" customWidth="1"/>
    <col min="14322" max="14322" width="8.26953125" style="6" customWidth="1"/>
    <col min="14323" max="14323" width="6.7265625" style="6" customWidth="1"/>
    <col min="14324" max="14324" width="4.81640625" style="6" customWidth="1"/>
    <col min="14325" max="14326" width="5" style="6" customWidth="1"/>
    <col min="14327" max="14327" width="8.81640625" style="6"/>
    <col min="14328" max="14328" width="10.453125" style="6" customWidth="1"/>
    <col min="14329" max="14329" width="3.81640625" style="6" customWidth="1"/>
    <col min="14330" max="14331" width="8.81640625" style="6"/>
    <col min="14332" max="14332" width="3.7265625" style="6" customWidth="1"/>
    <col min="14333" max="14572" width="8.81640625" style="6"/>
    <col min="14573" max="14573" width="24.81640625" style="6" customWidth="1"/>
    <col min="14574" max="14574" width="13.453125" style="6" customWidth="1"/>
    <col min="14575" max="14575" width="8.81640625" style="6"/>
    <col min="14576" max="14576" width="6.7265625" style="6" customWidth="1"/>
    <col min="14577" max="14577" width="6.453125" style="6" customWidth="1"/>
    <col min="14578" max="14578" width="8.26953125" style="6" customWidth="1"/>
    <col min="14579" max="14579" width="6.7265625" style="6" customWidth="1"/>
    <col min="14580" max="14580" width="4.81640625" style="6" customWidth="1"/>
    <col min="14581" max="14582" width="5" style="6" customWidth="1"/>
    <col min="14583" max="14583" width="8.81640625" style="6"/>
    <col min="14584" max="14584" width="10.453125" style="6" customWidth="1"/>
    <col min="14585" max="14585" width="3.81640625" style="6" customWidth="1"/>
    <col min="14586" max="14587" width="8.81640625" style="6"/>
    <col min="14588" max="14588" width="3.7265625" style="6" customWidth="1"/>
    <col min="14589" max="14828" width="8.81640625" style="6"/>
    <col min="14829" max="14829" width="24.81640625" style="6" customWidth="1"/>
    <col min="14830" max="14830" width="13.453125" style="6" customWidth="1"/>
    <col min="14831" max="14831" width="8.81640625" style="6"/>
    <col min="14832" max="14832" width="6.7265625" style="6" customWidth="1"/>
    <col min="14833" max="14833" width="6.453125" style="6" customWidth="1"/>
    <col min="14834" max="14834" width="8.26953125" style="6" customWidth="1"/>
    <col min="14835" max="14835" width="6.7265625" style="6" customWidth="1"/>
    <col min="14836" max="14836" width="4.81640625" style="6" customWidth="1"/>
    <col min="14837" max="14838" width="5" style="6" customWidth="1"/>
    <col min="14839" max="14839" width="8.81640625" style="6"/>
    <col min="14840" max="14840" width="10.453125" style="6" customWidth="1"/>
    <col min="14841" max="14841" width="3.81640625" style="6" customWidth="1"/>
    <col min="14842" max="14843" width="8.81640625" style="6"/>
    <col min="14844" max="14844" width="3.7265625" style="6" customWidth="1"/>
    <col min="14845" max="15084" width="8.81640625" style="6"/>
    <col min="15085" max="15085" width="24.81640625" style="6" customWidth="1"/>
    <col min="15086" max="15086" width="13.453125" style="6" customWidth="1"/>
    <col min="15087" max="15087" width="8.81640625" style="6"/>
    <col min="15088" max="15088" width="6.7265625" style="6" customWidth="1"/>
    <col min="15089" max="15089" width="6.453125" style="6" customWidth="1"/>
    <col min="15090" max="15090" width="8.26953125" style="6" customWidth="1"/>
    <col min="15091" max="15091" width="6.7265625" style="6" customWidth="1"/>
    <col min="15092" max="15092" width="4.81640625" style="6" customWidth="1"/>
    <col min="15093" max="15094" width="5" style="6" customWidth="1"/>
    <col min="15095" max="15095" width="8.81640625" style="6"/>
    <col min="15096" max="15096" width="10.453125" style="6" customWidth="1"/>
    <col min="15097" max="15097" width="3.81640625" style="6" customWidth="1"/>
    <col min="15098" max="15099" width="8.81640625" style="6"/>
    <col min="15100" max="15100" width="3.7265625" style="6" customWidth="1"/>
    <col min="15101" max="15340" width="8.81640625" style="6"/>
    <col min="15341" max="15341" width="24.81640625" style="6" customWidth="1"/>
    <col min="15342" max="15342" width="13.453125" style="6" customWidth="1"/>
    <col min="15343" max="15343" width="8.81640625" style="6"/>
    <col min="15344" max="15344" width="6.7265625" style="6" customWidth="1"/>
    <col min="15345" max="15345" width="6.453125" style="6" customWidth="1"/>
    <col min="15346" max="15346" width="8.26953125" style="6" customWidth="1"/>
    <col min="15347" max="15347" width="6.7265625" style="6" customWidth="1"/>
    <col min="15348" max="15348" width="4.81640625" style="6" customWidth="1"/>
    <col min="15349" max="15350" width="5" style="6" customWidth="1"/>
    <col min="15351" max="15351" width="8.81640625" style="6"/>
    <col min="15352" max="15352" width="10.453125" style="6" customWidth="1"/>
    <col min="15353" max="15353" width="3.81640625" style="6" customWidth="1"/>
    <col min="15354" max="15355" width="8.81640625" style="6"/>
    <col min="15356" max="15356" width="3.7265625" style="6" customWidth="1"/>
    <col min="15357" max="15596" width="8.81640625" style="6"/>
    <col min="15597" max="15597" width="24.81640625" style="6" customWidth="1"/>
    <col min="15598" max="15598" width="13.453125" style="6" customWidth="1"/>
    <col min="15599" max="15599" width="8.81640625" style="6"/>
    <col min="15600" max="15600" width="6.7265625" style="6" customWidth="1"/>
    <col min="15601" max="15601" width="6.453125" style="6" customWidth="1"/>
    <col min="15602" max="15602" width="8.26953125" style="6" customWidth="1"/>
    <col min="15603" max="15603" width="6.7265625" style="6" customWidth="1"/>
    <col min="15604" max="15604" width="4.81640625" style="6" customWidth="1"/>
    <col min="15605" max="15606" width="5" style="6" customWidth="1"/>
    <col min="15607" max="15607" width="8.81640625" style="6"/>
    <col min="15608" max="15608" width="10.453125" style="6" customWidth="1"/>
    <col min="15609" max="15609" width="3.81640625" style="6" customWidth="1"/>
    <col min="15610" max="15611" width="8.81640625" style="6"/>
    <col min="15612" max="15612" width="3.7265625" style="6" customWidth="1"/>
    <col min="15613" max="15852" width="8.81640625" style="6"/>
    <col min="15853" max="15853" width="24.81640625" style="6" customWidth="1"/>
    <col min="15854" max="15854" width="13.453125" style="6" customWidth="1"/>
    <col min="15855" max="15855" width="8.81640625" style="6"/>
    <col min="15856" max="15856" width="6.7265625" style="6" customWidth="1"/>
    <col min="15857" max="15857" width="6.453125" style="6" customWidth="1"/>
    <col min="15858" max="15858" width="8.26953125" style="6" customWidth="1"/>
    <col min="15859" max="15859" width="6.7265625" style="6" customWidth="1"/>
    <col min="15860" max="15860" width="4.81640625" style="6" customWidth="1"/>
    <col min="15861" max="15862" width="5" style="6" customWidth="1"/>
    <col min="15863" max="15863" width="8.81640625" style="6"/>
    <col min="15864" max="15864" width="10.453125" style="6" customWidth="1"/>
    <col min="15865" max="15865" width="3.81640625" style="6" customWidth="1"/>
    <col min="15866" max="15867" width="8.81640625" style="6"/>
    <col min="15868" max="15868" width="3.7265625" style="6" customWidth="1"/>
    <col min="15869" max="16108" width="8.81640625" style="6"/>
    <col min="16109" max="16109" width="24.81640625" style="6" customWidth="1"/>
    <col min="16110" max="16110" width="13.453125" style="6" customWidth="1"/>
    <col min="16111" max="16111" width="8.81640625" style="6"/>
    <col min="16112" max="16112" width="6.7265625" style="6" customWidth="1"/>
    <col min="16113" max="16113" width="6.453125" style="6" customWidth="1"/>
    <col min="16114" max="16114" width="8.26953125" style="6" customWidth="1"/>
    <col min="16115" max="16115" width="6.7265625" style="6" customWidth="1"/>
    <col min="16116" max="16116" width="4.81640625" style="6" customWidth="1"/>
    <col min="16117" max="16118" width="5" style="6" customWidth="1"/>
    <col min="16119" max="16119" width="8.81640625" style="6"/>
    <col min="16120" max="16120" width="10.453125" style="6" customWidth="1"/>
    <col min="16121" max="16121" width="3.81640625" style="6" customWidth="1"/>
    <col min="16122" max="16123" width="8.81640625" style="6"/>
    <col min="16124" max="16124" width="3.7265625" style="6" customWidth="1"/>
    <col min="16125" max="16384" width="8.81640625" style="6"/>
  </cols>
  <sheetData>
    <row r="18" spans="1:47" customFormat="1" ht="14.5" x14ac:dyDescent="0.35">
      <c r="A18" t="s">
        <v>21</v>
      </c>
      <c r="I18" t="s">
        <v>130</v>
      </c>
      <c r="O18" t="s">
        <v>23</v>
      </c>
      <c r="AK18" t="s">
        <v>22</v>
      </c>
    </row>
    <row r="19" spans="1:47" customFormat="1" ht="188.5" x14ac:dyDescent="0.35">
      <c r="A19" t="s">
        <v>0</v>
      </c>
      <c r="B19" t="s">
        <v>1</v>
      </c>
      <c r="C19" t="s">
        <v>11</v>
      </c>
      <c r="D19" t="s">
        <v>12</v>
      </c>
      <c r="E19" t="s">
        <v>2</v>
      </c>
      <c r="F19" t="s">
        <v>3</v>
      </c>
      <c r="G19" t="s">
        <v>4</v>
      </c>
      <c r="H19" t="s">
        <v>5</v>
      </c>
      <c r="I19" t="s">
        <v>6</v>
      </c>
      <c r="J19" t="s">
        <v>7</v>
      </c>
      <c r="K19" t="s">
        <v>8</v>
      </c>
      <c r="L19" t="s">
        <v>13</v>
      </c>
      <c r="M19" t="s">
        <v>14</v>
      </c>
      <c r="O19" t="s">
        <v>0</v>
      </c>
      <c r="P19" t="s">
        <v>1</v>
      </c>
      <c r="Q19" t="s">
        <v>11</v>
      </c>
      <c r="R19" t="s">
        <v>12</v>
      </c>
      <c r="S19" t="s">
        <v>2</v>
      </c>
      <c r="T19" t="s">
        <v>3</v>
      </c>
      <c r="U19" t="s">
        <v>4</v>
      </c>
      <c r="V19" t="s">
        <v>5</v>
      </c>
      <c r="W19" t="s">
        <v>6</v>
      </c>
      <c r="X19" t="s">
        <v>7</v>
      </c>
      <c r="Y19" t="s">
        <v>8</v>
      </c>
      <c r="Z19" t="s">
        <v>13</v>
      </c>
      <c r="AA19" t="s">
        <v>14</v>
      </c>
      <c r="AC19" t="s">
        <v>0</v>
      </c>
      <c r="AD19" t="s">
        <v>1</v>
      </c>
      <c r="AE19" t="s">
        <v>11</v>
      </c>
      <c r="AF19" t="s">
        <v>12</v>
      </c>
      <c r="AG19" t="s">
        <v>2</v>
      </c>
      <c r="AH19" t="s">
        <v>3</v>
      </c>
      <c r="AI19" t="s">
        <v>4</v>
      </c>
      <c r="AJ19" t="s">
        <v>5</v>
      </c>
      <c r="AK19" t="s">
        <v>6</v>
      </c>
      <c r="AL19" t="s">
        <v>7</v>
      </c>
      <c r="AM19" t="s">
        <v>8</v>
      </c>
      <c r="AN19" t="s">
        <v>13</v>
      </c>
      <c r="AO19" t="s">
        <v>14</v>
      </c>
      <c r="AR19" t="s">
        <v>24</v>
      </c>
      <c r="AT19" s="4" t="s">
        <v>148</v>
      </c>
      <c r="AU19" s="4" t="s">
        <v>149</v>
      </c>
    </row>
    <row r="20" spans="1:47" customFormat="1" ht="14.5" x14ac:dyDescent="0.35">
      <c r="A20" s="7"/>
      <c r="B20" s="7" t="s">
        <v>27</v>
      </c>
      <c r="C20" s="8">
        <v>43644.386655092596</v>
      </c>
      <c r="D20" s="7" t="s">
        <v>18</v>
      </c>
      <c r="E20" s="7" t="s">
        <v>9</v>
      </c>
      <c r="F20" s="7">
        <v>0</v>
      </c>
      <c r="G20" s="7">
        <v>6.085</v>
      </c>
      <c r="H20" s="9">
        <v>1915</v>
      </c>
      <c r="I20" s="7">
        <v>2.395</v>
      </c>
      <c r="J20" s="7" t="s">
        <v>10</v>
      </c>
      <c r="K20" s="7" t="s">
        <v>10</v>
      </c>
      <c r="L20" s="7" t="s">
        <v>10</v>
      </c>
      <c r="M20" s="7"/>
      <c r="N20" s="7"/>
      <c r="O20" s="7"/>
      <c r="P20" s="7" t="s">
        <v>27</v>
      </c>
      <c r="Q20" s="8">
        <v>43644.386655092596</v>
      </c>
      <c r="R20" s="7" t="s">
        <v>18</v>
      </c>
      <c r="S20" s="7" t="s">
        <v>9</v>
      </c>
      <c r="T20" s="7">
        <v>0</v>
      </c>
      <c r="U20" s="7" t="s">
        <v>10</v>
      </c>
      <c r="V20" s="7" t="s">
        <v>10</v>
      </c>
      <c r="W20" s="7" t="s">
        <v>10</v>
      </c>
      <c r="X20" s="7" t="s">
        <v>10</v>
      </c>
      <c r="Y20" s="7" t="s">
        <v>10</v>
      </c>
      <c r="Z20" s="7" t="s">
        <v>10</v>
      </c>
      <c r="AA20" s="7"/>
      <c r="AB20" s="7"/>
      <c r="AC20" s="7"/>
      <c r="AD20" s="7" t="s">
        <v>27</v>
      </c>
      <c r="AE20" s="8">
        <v>43644.386655092596</v>
      </c>
      <c r="AF20" s="7" t="s">
        <v>18</v>
      </c>
      <c r="AG20" s="7" t="s">
        <v>9</v>
      </c>
      <c r="AH20" s="7">
        <v>0</v>
      </c>
      <c r="AI20" s="7">
        <v>12.202999999999999</v>
      </c>
      <c r="AJ20" s="9">
        <v>2514</v>
      </c>
      <c r="AK20" s="7">
        <v>492.72300000000001</v>
      </c>
      <c r="AL20" s="7" t="s">
        <v>10</v>
      </c>
      <c r="AM20" s="7" t="s">
        <v>10</v>
      </c>
      <c r="AN20" s="7" t="s">
        <v>10</v>
      </c>
      <c r="AO20" s="7"/>
      <c r="AP20" s="7"/>
      <c r="AQ20" s="7"/>
      <c r="AR20" s="5">
        <v>1</v>
      </c>
      <c r="AS20" s="7"/>
      <c r="AT20" s="10">
        <f>IF(H20&lt;20000,((0.000000008558*H20^2)+(0.002341*H20)+(-2.791)),(IF(H20&lt;1000000,((-0.0000000006283*H20^2)+(0.002788*H20)+(-5.018)), ((-0.000000002617*V20^2)+(0.2267*V20)+(367.3)))))</f>
        <v>1.7233991115500005</v>
      </c>
      <c r="AU20" s="10">
        <f>((0.00000001266*AJ20^2)+(0.1538*AJ20)+(107.1))</f>
        <v>493.83321368136001</v>
      </c>
    </row>
    <row r="21" spans="1:47" customFormat="1" ht="14.5" x14ac:dyDescent="0.35">
      <c r="B21" t="s">
        <v>28</v>
      </c>
      <c r="C21" s="3">
        <v>43648.387372685182</v>
      </c>
      <c r="D21" t="s">
        <v>18</v>
      </c>
      <c r="E21" t="s">
        <v>9</v>
      </c>
      <c r="F21">
        <v>0</v>
      </c>
      <c r="G21">
        <v>6.0880000000000001</v>
      </c>
      <c r="H21" s="1">
        <v>2022</v>
      </c>
      <c r="I21">
        <v>2.6389999999999998</v>
      </c>
      <c r="J21" t="s">
        <v>10</v>
      </c>
      <c r="K21" t="s">
        <v>10</v>
      </c>
      <c r="L21" t="s">
        <v>10</v>
      </c>
      <c r="P21" t="s">
        <v>28</v>
      </c>
      <c r="Q21" s="3">
        <v>43648.387372685182</v>
      </c>
      <c r="R21" t="s">
        <v>18</v>
      </c>
      <c r="S21" t="s">
        <v>9</v>
      </c>
      <c r="T21">
        <v>0</v>
      </c>
      <c r="U21" t="s">
        <v>10</v>
      </c>
      <c r="V21" t="s">
        <v>10</v>
      </c>
      <c r="W21" t="s">
        <v>10</v>
      </c>
      <c r="X21" t="s">
        <v>10</v>
      </c>
      <c r="Y21" t="s">
        <v>10</v>
      </c>
      <c r="Z21" t="s">
        <v>10</v>
      </c>
      <c r="AD21" t="s">
        <v>28</v>
      </c>
      <c r="AE21" s="3">
        <v>43648.387372685182</v>
      </c>
      <c r="AF21" t="s">
        <v>18</v>
      </c>
      <c r="AG21" t="s">
        <v>9</v>
      </c>
      <c r="AH21">
        <v>0</v>
      </c>
      <c r="AI21">
        <v>12.167</v>
      </c>
      <c r="AJ21" s="1">
        <v>2175</v>
      </c>
      <c r="AK21">
        <v>434.25400000000002</v>
      </c>
      <c r="AL21" t="s">
        <v>10</v>
      </c>
      <c r="AM21" t="s">
        <v>10</v>
      </c>
      <c r="AN21" t="s">
        <v>10</v>
      </c>
      <c r="AR21" s="5">
        <v>2</v>
      </c>
      <c r="AT21" s="10">
        <f t="shared" ref="AT21:AT64" si="0">IF(H21&lt;20000,((0.000000008558*H21^2)+(0.002341*H21)+(-2.791)),(IF(H21&lt;1000000,((-0.0000000006283*H21^2)+(0.002788*H21)+(-5.018)), ((-0.000000002617*V21^2)+(0.2267*V21)+(367.3)))))</f>
        <v>1.9774912460720002</v>
      </c>
      <c r="AU21" s="10">
        <f t="shared" ref="AU21:AU64" si="1">((0.00000001266*AJ21^2)+(0.1538*AJ21)+(107.1))</f>
        <v>441.67488971249998</v>
      </c>
    </row>
    <row r="22" spans="1:47" customFormat="1" ht="14.5" x14ac:dyDescent="0.35">
      <c r="B22" t="s">
        <v>29</v>
      </c>
      <c r="C22" s="3">
        <v>43649.417638888888</v>
      </c>
      <c r="D22" t="s">
        <v>18</v>
      </c>
      <c r="E22" t="s">
        <v>9</v>
      </c>
      <c r="F22">
        <v>0</v>
      </c>
      <c r="G22">
        <v>6.0629999999999997</v>
      </c>
      <c r="H22" s="1">
        <v>2704</v>
      </c>
      <c r="I22">
        <v>4.1900000000000004</v>
      </c>
      <c r="J22" t="s">
        <v>10</v>
      </c>
      <c r="K22" t="s">
        <v>10</v>
      </c>
      <c r="L22" t="s">
        <v>10</v>
      </c>
      <c r="P22" t="s">
        <v>29</v>
      </c>
      <c r="Q22" s="3">
        <v>43649.417638888888</v>
      </c>
      <c r="R22" t="s">
        <v>18</v>
      </c>
      <c r="S22" t="s">
        <v>9</v>
      </c>
      <c r="T22">
        <v>0</v>
      </c>
      <c r="U22" t="s">
        <v>10</v>
      </c>
      <c r="V22" t="s">
        <v>10</v>
      </c>
      <c r="W22" t="s">
        <v>10</v>
      </c>
      <c r="X22" t="s">
        <v>10</v>
      </c>
      <c r="Y22" t="s">
        <v>10</v>
      </c>
      <c r="Z22" t="s">
        <v>10</v>
      </c>
      <c r="AD22" t="s">
        <v>29</v>
      </c>
      <c r="AE22" s="3">
        <v>43649.417638888888</v>
      </c>
      <c r="AF22" t="s">
        <v>18</v>
      </c>
      <c r="AG22" t="s">
        <v>9</v>
      </c>
      <c r="AH22">
        <v>0</v>
      </c>
      <c r="AI22">
        <v>12.193</v>
      </c>
      <c r="AJ22" s="1">
        <v>1905</v>
      </c>
      <c r="AK22">
        <v>387.68700000000001</v>
      </c>
      <c r="AL22" t="s">
        <v>10</v>
      </c>
      <c r="AM22" t="s">
        <v>10</v>
      </c>
      <c r="AN22" t="s">
        <v>10</v>
      </c>
      <c r="AR22" s="5">
        <v>3</v>
      </c>
      <c r="AT22" s="10">
        <f t="shared" si="0"/>
        <v>3.6016368097279998</v>
      </c>
      <c r="AU22" s="10">
        <f t="shared" si="1"/>
        <v>400.13494345649997</v>
      </c>
    </row>
    <row r="23" spans="1:47" customFormat="1" ht="14.5" x14ac:dyDescent="0.35">
      <c r="B23" t="s">
        <v>30</v>
      </c>
      <c r="C23" s="3">
        <v>43651.393090277779</v>
      </c>
      <c r="D23" t="s">
        <v>18</v>
      </c>
      <c r="E23" t="s">
        <v>9</v>
      </c>
      <c r="F23">
        <v>0</v>
      </c>
      <c r="G23">
        <v>6.077</v>
      </c>
      <c r="H23" s="1">
        <v>2459</v>
      </c>
      <c r="I23">
        <v>3.633</v>
      </c>
      <c r="J23" t="s">
        <v>10</v>
      </c>
      <c r="K23" t="s">
        <v>10</v>
      </c>
      <c r="L23" t="s">
        <v>10</v>
      </c>
      <c r="P23" t="s">
        <v>30</v>
      </c>
      <c r="Q23" s="3">
        <v>43651.393090277779</v>
      </c>
      <c r="R23" t="s">
        <v>18</v>
      </c>
      <c r="S23" t="s">
        <v>9</v>
      </c>
      <c r="T23">
        <v>0</v>
      </c>
      <c r="U23" t="s">
        <v>10</v>
      </c>
      <c r="V23" t="s">
        <v>10</v>
      </c>
      <c r="W23" t="s">
        <v>10</v>
      </c>
      <c r="X23" t="s">
        <v>10</v>
      </c>
      <c r="Y23" t="s">
        <v>10</v>
      </c>
      <c r="Z23" t="s">
        <v>10</v>
      </c>
      <c r="AD23" t="s">
        <v>30</v>
      </c>
      <c r="AE23" s="3">
        <v>43651.393090277779</v>
      </c>
      <c r="AF23" t="s">
        <v>18</v>
      </c>
      <c r="AG23" t="s">
        <v>9</v>
      </c>
      <c r="AH23">
        <v>0</v>
      </c>
      <c r="AI23">
        <v>12.178000000000001</v>
      </c>
      <c r="AJ23" s="1">
        <v>1897</v>
      </c>
      <c r="AK23">
        <v>386.44299999999998</v>
      </c>
      <c r="AL23" t="s">
        <v>10</v>
      </c>
      <c r="AM23" t="s">
        <v>10</v>
      </c>
      <c r="AN23" t="s">
        <v>10</v>
      </c>
      <c r="AR23" s="5">
        <v>4</v>
      </c>
      <c r="AS23" s="6"/>
      <c r="AT23" s="10">
        <f t="shared" si="0"/>
        <v>3.0172664959980007</v>
      </c>
      <c r="AU23" s="10">
        <f t="shared" si="1"/>
        <v>398.90415838993999</v>
      </c>
    </row>
    <row r="24" spans="1:47" customFormat="1" ht="14.5" x14ac:dyDescent="0.35">
      <c r="B24" t="s">
        <v>31</v>
      </c>
      <c r="C24" s="3">
        <v>43655.381979166668</v>
      </c>
      <c r="D24" t="s">
        <v>18</v>
      </c>
      <c r="E24" t="s">
        <v>9</v>
      </c>
      <c r="F24">
        <v>0</v>
      </c>
      <c r="G24">
        <v>6.1020000000000003</v>
      </c>
      <c r="H24" s="1">
        <v>2762</v>
      </c>
      <c r="I24">
        <v>4.3220000000000001</v>
      </c>
      <c r="J24" t="s">
        <v>10</v>
      </c>
      <c r="K24" t="s">
        <v>10</v>
      </c>
      <c r="L24" t="s">
        <v>10</v>
      </c>
      <c r="P24" t="s">
        <v>31</v>
      </c>
      <c r="Q24" s="3">
        <v>43655.381979166668</v>
      </c>
      <c r="R24" t="s">
        <v>18</v>
      </c>
      <c r="S24" t="s">
        <v>9</v>
      </c>
      <c r="T24">
        <v>0</v>
      </c>
      <c r="U24" t="s">
        <v>10</v>
      </c>
      <c r="V24" t="s">
        <v>10</v>
      </c>
      <c r="W24" t="s">
        <v>10</v>
      </c>
      <c r="X24" t="s">
        <v>10</v>
      </c>
      <c r="Y24" t="s">
        <v>10</v>
      </c>
      <c r="Z24" t="s">
        <v>10</v>
      </c>
      <c r="AD24" t="s">
        <v>31</v>
      </c>
      <c r="AE24" s="3">
        <v>43655.381979166668</v>
      </c>
      <c r="AF24" t="s">
        <v>18</v>
      </c>
      <c r="AG24" t="s">
        <v>9</v>
      </c>
      <c r="AH24">
        <v>0</v>
      </c>
      <c r="AI24">
        <v>12.180999999999999</v>
      </c>
      <c r="AJ24" s="1">
        <v>2096</v>
      </c>
      <c r="AK24">
        <v>420.69499999999999</v>
      </c>
      <c r="AL24" t="s">
        <v>10</v>
      </c>
      <c r="AM24" t="s">
        <v>10</v>
      </c>
      <c r="AN24" t="s">
        <v>10</v>
      </c>
      <c r="AR24" s="5">
        <v>5</v>
      </c>
      <c r="AT24" s="10">
        <f t="shared" si="0"/>
        <v>3.7401279353520001</v>
      </c>
      <c r="AU24" s="10">
        <f t="shared" si="1"/>
        <v>429.52041811456002</v>
      </c>
    </row>
    <row r="25" spans="1:47" customFormat="1" ht="14.5" x14ac:dyDescent="0.35">
      <c r="B25" t="s">
        <v>32</v>
      </c>
      <c r="C25" s="3">
        <v>43658.378159722219</v>
      </c>
      <c r="D25" t="s">
        <v>18</v>
      </c>
      <c r="E25" t="s">
        <v>9</v>
      </c>
      <c r="F25">
        <v>0</v>
      </c>
      <c r="G25">
        <v>6.0780000000000003</v>
      </c>
      <c r="H25" s="1">
        <v>1561</v>
      </c>
      <c r="I25">
        <v>1.5880000000000001</v>
      </c>
      <c r="J25" t="s">
        <v>10</v>
      </c>
      <c r="K25" t="s">
        <v>10</v>
      </c>
      <c r="L25" t="s">
        <v>10</v>
      </c>
      <c r="P25" t="s">
        <v>32</v>
      </c>
      <c r="Q25" s="3">
        <v>43658.378159722219</v>
      </c>
      <c r="R25" t="s">
        <v>18</v>
      </c>
      <c r="S25" t="s">
        <v>9</v>
      </c>
      <c r="T25">
        <v>0</v>
      </c>
      <c r="U25" t="s">
        <v>10</v>
      </c>
      <c r="V25" t="s">
        <v>10</v>
      </c>
      <c r="W25" t="s">
        <v>10</v>
      </c>
      <c r="X25" t="s">
        <v>10</v>
      </c>
      <c r="Y25" t="s">
        <v>10</v>
      </c>
      <c r="Z25" t="s">
        <v>10</v>
      </c>
      <c r="AD25" t="s">
        <v>32</v>
      </c>
      <c r="AE25" s="3">
        <v>43658.378159722219</v>
      </c>
      <c r="AF25" t="s">
        <v>18</v>
      </c>
      <c r="AG25" t="s">
        <v>9</v>
      </c>
      <c r="AH25">
        <v>0</v>
      </c>
      <c r="AI25">
        <v>12.2</v>
      </c>
      <c r="AJ25" s="1">
        <v>2085</v>
      </c>
      <c r="AK25">
        <v>418.798</v>
      </c>
      <c r="AL25" t="s">
        <v>10</v>
      </c>
      <c r="AM25" t="s">
        <v>10</v>
      </c>
      <c r="AN25" t="s">
        <v>10</v>
      </c>
      <c r="AR25" s="5">
        <v>6</v>
      </c>
      <c r="AT25" s="10">
        <f t="shared" si="0"/>
        <v>0.8841544583180001</v>
      </c>
      <c r="AU25" s="10">
        <f t="shared" si="1"/>
        <v>427.82803586850002</v>
      </c>
    </row>
    <row r="26" spans="1:47" customFormat="1" ht="14.5" x14ac:dyDescent="0.35">
      <c r="B26" t="s">
        <v>33</v>
      </c>
      <c r="C26" s="3">
        <v>43662.386180555557</v>
      </c>
      <c r="D26" t="s">
        <v>18</v>
      </c>
      <c r="E26" t="s">
        <v>9</v>
      </c>
      <c r="F26">
        <v>0</v>
      </c>
      <c r="G26">
        <v>6.0789999999999997</v>
      </c>
      <c r="H26" s="1">
        <v>1767</v>
      </c>
      <c r="I26">
        <v>2.0569999999999999</v>
      </c>
      <c r="J26" t="s">
        <v>10</v>
      </c>
      <c r="K26" t="s">
        <v>10</v>
      </c>
      <c r="L26" t="s">
        <v>10</v>
      </c>
      <c r="P26" t="s">
        <v>33</v>
      </c>
      <c r="Q26" s="3">
        <v>43662.386180555557</v>
      </c>
      <c r="R26" t="s">
        <v>18</v>
      </c>
      <c r="S26" t="s">
        <v>9</v>
      </c>
      <c r="T26">
        <v>0</v>
      </c>
      <c r="U26" t="s">
        <v>10</v>
      </c>
      <c r="V26" t="s">
        <v>10</v>
      </c>
      <c r="W26" t="s">
        <v>10</v>
      </c>
      <c r="X26" t="s">
        <v>10</v>
      </c>
      <c r="Y26" t="s">
        <v>10</v>
      </c>
      <c r="Z26" t="s">
        <v>10</v>
      </c>
      <c r="AD26" t="s">
        <v>33</v>
      </c>
      <c r="AE26" s="3">
        <v>43662.386180555557</v>
      </c>
      <c r="AF26" t="s">
        <v>18</v>
      </c>
      <c r="AG26" t="s">
        <v>9</v>
      </c>
      <c r="AH26">
        <v>0</v>
      </c>
      <c r="AI26">
        <v>12.191000000000001</v>
      </c>
      <c r="AJ26" s="1">
        <v>2785</v>
      </c>
      <c r="AK26">
        <v>539.37199999999996</v>
      </c>
      <c r="AL26" t="s">
        <v>10</v>
      </c>
      <c r="AM26" t="s">
        <v>10</v>
      </c>
      <c r="AN26" t="s">
        <v>10</v>
      </c>
      <c r="AR26" s="5">
        <v>7</v>
      </c>
      <c r="AT26" s="10">
        <f t="shared" si="0"/>
        <v>1.3722675492620007</v>
      </c>
      <c r="AU26" s="10">
        <f t="shared" si="1"/>
        <v>535.53119380850001</v>
      </c>
    </row>
    <row r="27" spans="1:47" customFormat="1" ht="14.5" x14ac:dyDescent="0.35">
      <c r="B27" t="s">
        <v>34</v>
      </c>
      <c r="C27" s="3">
        <v>43664.427870370368</v>
      </c>
      <c r="D27" t="s">
        <v>18</v>
      </c>
      <c r="E27" t="s">
        <v>9</v>
      </c>
      <c r="F27">
        <v>0</v>
      </c>
      <c r="G27">
        <v>6.0839999999999996</v>
      </c>
      <c r="H27" s="1">
        <v>1577</v>
      </c>
      <c r="I27">
        <v>1.6240000000000001</v>
      </c>
      <c r="J27" t="s">
        <v>10</v>
      </c>
      <c r="K27" t="s">
        <v>10</v>
      </c>
      <c r="L27" t="s">
        <v>10</v>
      </c>
      <c r="P27" t="s">
        <v>34</v>
      </c>
      <c r="Q27" s="3">
        <v>43664.427870370368</v>
      </c>
      <c r="R27" t="s">
        <v>18</v>
      </c>
      <c r="S27" t="s">
        <v>9</v>
      </c>
      <c r="T27">
        <v>0</v>
      </c>
      <c r="U27" t="s">
        <v>10</v>
      </c>
      <c r="V27" t="s">
        <v>10</v>
      </c>
      <c r="W27" t="s">
        <v>10</v>
      </c>
      <c r="X27" t="s">
        <v>10</v>
      </c>
      <c r="Y27" t="s">
        <v>10</v>
      </c>
      <c r="Z27" t="s">
        <v>10</v>
      </c>
      <c r="AD27" t="s">
        <v>34</v>
      </c>
      <c r="AE27" s="3">
        <v>43664.427870370368</v>
      </c>
      <c r="AF27" t="s">
        <v>18</v>
      </c>
      <c r="AG27" t="s">
        <v>9</v>
      </c>
      <c r="AH27">
        <v>0</v>
      </c>
      <c r="AI27">
        <v>12.196999999999999</v>
      </c>
      <c r="AJ27" s="1">
        <v>1313</v>
      </c>
      <c r="AK27">
        <v>285.70600000000002</v>
      </c>
      <c r="AL27" t="s">
        <v>10</v>
      </c>
      <c r="AM27" t="s">
        <v>10</v>
      </c>
      <c r="AN27" t="s">
        <v>10</v>
      </c>
      <c r="AR27" s="5">
        <v>8</v>
      </c>
      <c r="AS27" s="6"/>
      <c r="AT27" s="10">
        <f t="shared" si="0"/>
        <v>0.9220401383820005</v>
      </c>
      <c r="AU27" s="10">
        <f t="shared" si="1"/>
        <v>309.06122544753998</v>
      </c>
    </row>
    <row r="28" spans="1:47" customFormat="1" ht="14.5" x14ac:dyDescent="0.35">
      <c r="B28" t="s">
        <v>35</v>
      </c>
      <c r="C28" s="3">
        <v>43665.441331018519</v>
      </c>
      <c r="D28" t="s">
        <v>18</v>
      </c>
      <c r="E28" t="s">
        <v>9</v>
      </c>
      <c r="F28">
        <v>0</v>
      </c>
      <c r="G28">
        <v>6.0810000000000004</v>
      </c>
      <c r="H28" s="1">
        <v>1778</v>
      </c>
      <c r="I28">
        <v>2.0819999999999999</v>
      </c>
      <c r="J28" t="s">
        <v>10</v>
      </c>
      <c r="K28" t="s">
        <v>10</v>
      </c>
      <c r="L28" t="s">
        <v>10</v>
      </c>
      <c r="P28" t="s">
        <v>35</v>
      </c>
      <c r="Q28" s="3">
        <v>43665.441331018519</v>
      </c>
      <c r="R28" t="s">
        <v>18</v>
      </c>
      <c r="S28" t="s">
        <v>9</v>
      </c>
      <c r="T28">
        <v>0</v>
      </c>
      <c r="U28" t="s">
        <v>10</v>
      </c>
      <c r="V28" t="s">
        <v>10</v>
      </c>
      <c r="W28" t="s">
        <v>10</v>
      </c>
      <c r="X28" t="s">
        <v>10</v>
      </c>
      <c r="Y28" t="s">
        <v>10</v>
      </c>
      <c r="Z28" t="s">
        <v>10</v>
      </c>
      <c r="AD28" t="s">
        <v>35</v>
      </c>
      <c r="AE28" s="3">
        <v>43665.441331018519</v>
      </c>
      <c r="AF28" t="s">
        <v>18</v>
      </c>
      <c r="AG28" t="s">
        <v>9</v>
      </c>
      <c r="AH28">
        <v>0</v>
      </c>
      <c r="AI28">
        <v>12.180999999999999</v>
      </c>
      <c r="AJ28" s="1">
        <v>2363</v>
      </c>
      <c r="AK28">
        <v>466.71199999999999</v>
      </c>
      <c r="AL28" t="s">
        <v>10</v>
      </c>
      <c r="AM28" t="s">
        <v>10</v>
      </c>
      <c r="AN28" t="s">
        <v>10</v>
      </c>
      <c r="AR28" s="5">
        <v>9</v>
      </c>
      <c r="AT28" s="10">
        <f t="shared" si="0"/>
        <v>1.3983522684720007</v>
      </c>
      <c r="AU28" s="10">
        <f t="shared" si="1"/>
        <v>470.60009051553993</v>
      </c>
    </row>
    <row r="29" spans="1:47" customFormat="1" ht="14.5" x14ac:dyDescent="0.35">
      <c r="B29" t="s">
        <v>36</v>
      </c>
      <c r="C29" s="3">
        <v>43669.385995370372</v>
      </c>
      <c r="D29" t="s">
        <v>18</v>
      </c>
      <c r="E29" t="s">
        <v>9</v>
      </c>
      <c r="F29">
        <v>0</v>
      </c>
      <c r="G29">
        <v>6.069</v>
      </c>
      <c r="H29" s="1">
        <v>1617</v>
      </c>
      <c r="I29">
        <v>1.716</v>
      </c>
      <c r="J29" t="s">
        <v>10</v>
      </c>
      <c r="K29" t="s">
        <v>10</v>
      </c>
      <c r="L29" t="s">
        <v>10</v>
      </c>
      <c r="P29" t="s">
        <v>36</v>
      </c>
      <c r="Q29" s="3">
        <v>43669.385995370372</v>
      </c>
      <c r="R29" t="s">
        <v>18</v>
      </c>
      <c r="S29" t="s">
        <v>9</v>
      </c>
      <c r="T29">
        <v>0</v>
      </c>
      <c r="U29" t="s">
        <v>10</v>
      </c>
      <c r="V29" t="s">
        <v>10</v>
      </c>
      <c r="W29" t="s">
        <v>10</v>
      </c>
      <c r="X29" t="s">
        <v>10</v>
      </c>
      <c r="Y29" t="s">
        <v>10</v>
      </c>
      <c r="Z29" t="s">
        <v>10</v>
      </c>
      <c r="AD29" t="s">
        <v>36</v>
      </c>
      <c r="AE29" s="3">
        <v>43669.385995370372</v>
      </c>
      <c r="AF29" t="s">
        <v>18</v>
      </c>
      <c r="AG29" t="s">
        <v>9</v>
      </c>
      <c r="AH29">
        <v>0</v>
      </c>
      <c r="AI29">
        <v>12.2</v>
      </c>
      <c r="AJ29" s="1"/>
      <c r="AK29" s="2"/>
      <c r="AL29" t="s">
        <v>10</v>
      </c>
      <c r="AM29" t="s">
        <v>10</v>
      </c>
      <c r="AN29" t="s">
        <v>10</v>
      </c>
      <c r="AR29" s="5">
        <v>10</v>
      </c>
      <c r="AT29" s="10">
        <f t="shared" si="0"/>
        <v>1.0167735084620002</v>
      </c>
      <c r="AU29" s="10">
        <f t="shared" si="1"/>
        <v>107.1</v>
      </c>
    </row>
    <row r="30" spans="1:47" customFormat="1" ht="14.5" x14ac:dyDescent="0.35">
      <c r="A30">
        <v>34</v>
      </c>
      <c r="B30" t="s">
        <v>37</v>
      </c>
      <c r="C30" s="3">
        <v>43672.518773148149</v>
      </c>
      <c r="D30" t="s">
        <v>18</v>
      </c>
      <c r="E30" t="s">
        <v>9</v>
      </c>
      <c r="F30">
        <v>0</v>
      </c>
      <c r="G30">
        <v>6.0789999999999997</v>
      </c>
      <c r="H30" s="1">
        <v>1806</v>
      </c>
      <c r="I30">
        <v>2.145</v>
      </c>
      <c r="J30" t="s">
        <v>10</v>
      </c>
      <c r="K30" t="s">
        <v>10</v>
      </c>
      <c r="L30" t="s">
        <v>10</v>
      </c>
      <c r="M30" t="s">
        <v>10</v>
      </c>
      <c r="O30">
        <v>34</v>
      </c>
      <c r="P30" t="s">
        <v>37</v>
      </c>
      <c r="Q30" s="3">
        <v>43672.518773148149</v>
      </c>
      <c r="R30" t="s">
        <v>18</v>
      </c>
      <c r="S30" t="s">
        <v>9</v>
      </c>
      <c r="T30">
        <v>0</v>
      </c>
      <c r="U30" t="s">
        <v>10</v>
      </c>
      <c r="V30" t="s">
        <v>10</v>
      </c>
      <c r="W30" t="s">
        <v>10</v>
      </c>
      <c r="X30" t="s">
        <v>10</v>
      </c>
      <c r="Y30" t="s">
        <v>10</v>
      </c>
      <c r="Z30" t="s">
        <v>10</v>
      </c>
      <c r="AA30" t="s">
        <v>10</v>
      </c>
      <c r="AC30">
        <v>34</v>
      </c>
      <c r="AD30" t="s">
        <v>37</v>
      </c>
      <c r="AE30" s="3">
        <v>43672.518773148149</v>
      </c>
      <c r="AF30" t="s">
        <v>18</v>
      </c>
      <c r="AG30" t="s">
        <v>9</v>
      </c>
      <c r="AH30">
        <v>0</v>
      </c>
      <c r="AI30">
        <v>12.214</v>
      </c>
      <c r="AJ30" s="1">
        <v>2091</v>
      </c>
      <c r="AK30">
        <v>419.791</v>
      </c>
      <c r="AL30" t="s">
        <v>10</v>
      </c>
      <c r="AM30" t="s">
        <v>10</v>
      </c>
      <c r="AN30" t="s">
        <v>10</v>
      </c>
      <c r="AO30" t="s">
        <v>10</v>
      </c>
      <c r="AR30" s="5">
        <v>11</v>
      </c>
      <c r="AT30" s="10">
        <f t="shared" si="0"/>
        <v>1.4647590808880007</v>
      </c>
      <c r="AU30" s="10">
        <f t="shared" si="1"/>
        <v>428.75115307746</v>
      </c>
    </row>
    <row r="31" spans="1:47" customFormat="1" ht="14.5" x14ac:dyDescent="0.35">
      <c r="A31">
        <v>28</v>
      </c>
      <c r="B31" t="s">
        <v>38</v>
      </c>
      <c r="C31" s="3">
        <v>43675.412280092591</v>
      </c>
      <c r="D31" t="s">
        <v>18</v>
      </c>
      <c r="E31" t="s">
        <v>9</v>
      </c>
      <c r="F31">
        <v>0</v>
      </c>
      <c r="G31">
        <v>6.0780000000000003</v>
      </c>
      <c r="H31" s="1">
        <v>1748</v>
      </c>
      <c r="I31">
        <v>2.0129999999999999</v>
      </c>
      <c r="J31" t="s">
        <v>10</v>
      </c>
      <c r="K31" t="s">
        <v>10</v>
      </c>
      <c r="L31" t="s">
        <v>10</v>
      </c>
      <c r="M31" t="s">
        <v>10</v>
      </c>
      <c r="O31">
        <v>28</v>
      </c>
      <c r="P31" t="s">
        <v>38</v>
      </c>
      <c r="Q31" s="3">
        <v>43675.412280092591</v>
      </c>
      <c r="R31" t="s">
        <v>18</v>
      </c>
      <c r="S31" t="s">
        <v>9</v>
      </c>
      <c r="T31">
        <v>0</v>
      </c>
      <c r="U31" t="s">
        <v>10</v>
      </c>
      <c r="V31" t="s">
        <v>10</v>
      </c>
      <c r="W31" t="s">
        <v>10</v>
      </c>
      <c r="X31" t="s">
        <v>10</v>
      </c>
      <c r="Y31" t="s">
        <v>10</v>
      </c>
      <c r="Z31" t="s">
        <v>10</v>
      </c>
      <c r="AA31" t="s">
        <v>10</v>
      </c>
      <c r="AC31">
        <v>28</v>
      </c>
      <c r="AD31" t="s">
        <v>38</v>
      </c>
      <c r="AE31" s="3">
        <v>43675.412280092591</v>
      </c>
      <c r="AF31" t="s">
        <v>18</v>
      </c>
      <c r="AG31" t="s">
        <v>9</v>
      </c>
      <c r="AH31">
        <v>0</v>
      </c>
      <c r="AI31">
        <v>12.202</v>
      </c>
      <c r="AJ31" s="1">
        <v>1929</v>
      </c>
      <c r="AK31">
        <v>391.87400000000002</v>
      </c>
      <c r="AL31" t="s">
        <v>10</v>
      </c>
      <c r="AM31" t="s">
        <v>10</v>
      </c>
      <c r="AN31" t="s">
        <v>10</v>
      </c>
      <c r="AO31" t="s">
        <v>10</v>
      </c>
      <c r="AR31" s="5">
        <v>12</v>
      </c>
      <c r="AT31" s="10">
        <f t="shared" si="0"/>
        <v>1.3272170032320001</v>
      </c>
      <c r="AU31" s="10">
        <f t="shared" si="1"/>
        <v>403.82730837906001</v>
      </c>
    </row>
    <row r="32" spans="1:47" customFormat="1" ht="14.5" x14ac:dyDescent="0.35">
      <c r="A32">
        <v>36</v>
      </c>
      <c r="B32" t="s">
        <v>39</v>
      </c>
      <c r="C32" s="3">
        <v>43676.385439814818</v>
      </c>
      <c r="D32" t="s">
        <v>18</v>
      </c>
      <c r="E32" t="s">
        <v>9</v>
      </c>
      <c r="F32">
        <v>0</v>
      </c>
      <c r="G32">
        <v>6.0940000000000003</v>
      </c>
      <c r="H32" s="1">
        <v>1659</v>
      </c>
      <c r="I32">
        <v>1.8109999999999999</v>
      </c>
      <c r="J32" t="s">
        <v>10</v>
      </c>
      <c r="K32" t="s">
        <v>10</v>
      </c>
      <c r="L32" t="s">
        <v>10</v>
      </c>
      <c r="M32" t="s">
        <v>10</v>
      </c>
      <c r="O32">
        <v>36</v>
      </c>
      <c r="P32" t="s">
        <v>39</v>
      </c>
      <c r="Q32" s="3">
        <v>43676.385439814818</v>
      </c>
      <c r="R32" t="s">
        <v>18</v>
      </c>
      <c r="S32" t="s">
        <v>9</v>
      </c>
      <c r="T32">
        <v>0</v>
      </c>
      <c r="U32" t="s">
        <v>10</v>
      </c>
      <c r="V32" t="s">
        <v>10</v>
      </c>
      <c r="W32" t="s">
        <v>10</v>
      </c>
      <c r="X32" t="s">
        <v>10</v>
      </c>
      <c r="Y32" t="s">
        <v>10</v>
      </c>
      <c r="Z32" t="s">
        <v>10</v>
      </c>
      <c r="AA32" t="s">
        <v>10</v>
      </c>
      <c r="AC32">
        <v>36</v>
      </c>
      <c r="AD32" t="s">
        <v>39</v>
      </c>
      <c r="AE32" s="3">
        <v>43676.385439814818</v>
      </c>
      <c r="AF32" t="s">
        <v>18</v>
      </c>
      <c r="AG32" t="s">
        <v>9</v>
      </c>
      <c r="AH32">
        <v>0</v>
      </c>
      <c r="AI32">
        <v>12.214</v>
      </c>
      <c r="AJ32" s="1">
        <v>1817</v>
      </c>
      <c r="AK32">
        <v>372.64600000000002</v>
      </c>
      <c r="AL32" t="s">
        <v>10</v>
      </c>
      <c r="AM32" t="s">
        <v>10</v>
      </c>
      <c r="AN32" t="s">
        <v>10</v>
      </c>
      <c r="AO32" t="s">
        <v>10</v>
      </c>
      <c r="AR32" s="5">
        <v>13</v>
      </c>
      <c r="AS32" s="6"/>
      <c r="AT32" s="10">
        <f t="shared" si="0"/>
        <v>1.1162730207980003</v>
      </c>
      <c r="AU32" s="10">
        <f t="shared" si="1"/>
        <v>386.59639685074001</v>
      </c>
    </row>
    <row r="33" spans="1:47" customFormat="1" ht="14.5" x14ac:dyDescent="0.35">
      <c r="A33">
        <v>26</v>
      </c>
      <c r="B33" t="s">
        <v>40</v>
      </c>
      <c r="C33" s="3">
        <v>43678.675104166665</v>
      </c>
      <c r="D33" t="s">
        <v>18</v>
      </c>
      <c r="E33" t="s">
        <v>9</v>
      </c>
      <c r="F33">
        <v>0</v>
      </c>
      <c r="G33">
        <v>6.0720000000000001</v>
      </c>
      <c r="H33" s="1">
        <v>2906</v>
      </c>
      <c r="I33">
        <v>4.6520000000000001</v>
      </c>
      <c r="J33" t="s">
        <v>10</v>
      </c>
      <c r="K33" t="s">
        <v>10</v>
      </c>
      <c r="L33" t="s">
        <v>10</v>
      </c>
      <c r="M33" t="s">
        <v>10</v>
      </c>
      <c r="O33">
        <v>26</v>
      </c>
      <c r="P33" t="s">
        <v>40</v>
      </c>
      <c r="Q33" s="3">
        <v>43678.675104166665</v>
      </c>
      <c r="R33" t="s">
        <v>18</v>
      </c>
      <c r="S33" t="s">
        <v>9</v>
      </c>
      <c r="T33">
        <v>0</v>
      </c>
      <c r="U33" t="s">
        <v>10</v>
      </c>
      <c r="V33" t="s">
        <v>10</v>
      </c>
      <c r="W33" t="s">
        <v>10</v>
      </c>
      <c r="X33" t="s">
        <v>10</v>
      </c>
      <c r="Y33" t="s">
        <v>10</v>
      </c>
      <c r="Z33" t="s">
        <v>10</v>
      </c>
      <c r="AA33" t="s">
        <v>10</v>
      </c>
      <c r="AC33">
        <v>26</v>
      </c>
      <c r="AD33" t="s">
        <v>40</v>
      </c>
      <c r="AE33" s="3">
        <v>43678.675104166665</v>
      </c>
      <c r="AF33" t="s">
        <v>18</v>
      </c>
      <c r="AG33" t="s">
        <v>9</v>
      </c>
      <c r="AH33">
        <v>0</v>
      </c>
      <c r="AI33">
        <v>12.196999999999999</v>
      </c>
      <c r="AJ33" s="1">
        <v>2420</v>
      </c>
      <c r="AK33">
        <v>476.45499999999998</v>
      </c>
      <c r="AL33" t="s">
        <v>10</v>
      </c>
      <c r="AM33" t="s">
        <v>10</v>
      </c>
      <c r="AN33" t="s">
        <v>10</v>
      </c>
      <c r="AO33" t="s">
        <v>10</v>
      </c>
      <c r="AR33" s="5">
        <v>14</v>
      </c>
      <c r="AT33" s="10">
        <f t="shared" si="0"/>
        <v>4.0842169064880007</v>
      </c>
      <c r="AU33" s="10">
        <f t="shared" si="1"/>
        <v>479.37014202399996</v>
      </c>
    </row>
    <row r="34" spans="1:47" customFormat="1" ht="14.5" x14ac:dyDescent="0.35">
      <c r="A34">
        <v>38</v>
      </c>
      <c r="B34" t="s">
        <v>41</v>
      </c>
      <c r="C34" s="3">
        <v>43679.381909722222</v>
      </c>
      <c r="D34" t="s">
        <v>18</v>
      </c>
      <c r="E34" t="s">
        <v>9</v>
      </c>
      <c r="F34">
        <v>0</v>
      </c>
      <c r="G34">
        <v>6.07</v>
      </c>
      <c r="H34" s="1">
        <v>1946</v>
      </c>
      <c r="I34">
        <v>2.4660000000000002</v>
      </c>
      <c r="J34" t="s">
        <v>10</v>
      </c>
      <c r="K34" t="s">
        <v>10</v>
      </c>
      <c r="L34" t="s">
        <v>10</v>
      </c>
      <c r="M34" t="s">
        <v>10</v>
      </c>
      <c r="O34">
        <v>38</v>
      </c>
      <c r="P34" t="s">
        <v>41</v>
      </c>
      <c r="Q34" s="3">
        <v>43679.381909722222</v>
      </c>
      <c r="R34" t="s">
        <v>18</v>
      </c>
      <c r="S34" t="s">
        <v>9</v>
      </c>
      <c r="T34">
        <v>0</v>
      </c>
      <c r="U34" t="s">
        <v>10</v>
      </c>
      <c r="V34" t="s">
        <v>10</v>
      </c>
      <c r="W34" t="s">
        <v>10</v>
      </c>
      <c r="X34" t="s">
        <v>10</v>
      </c>
      <c r="Y34" t="s">
        <v>10</v>
      </c>
      <c r="Z34" t="s">
        <v>10</v>
      </c>
      <c r="AA34" t="s">
        <v>10</v>
      </c>
      <c r="AC34">
        <v>38</v>
      </c>
      <c r="AD34" t="s">
        <v>41</v>
      </c>
      <c r="AE34" s="3">
        <v>43679.381909722222</v>
      </c>
      <c r="AF34" t="s">
        <v>18</v>
      </c>
      <c r="AG34" t="s">
        <v>9</v>
      </c>
      <c r="AH34">
        <v>0</v>
      </c>
      <c r="AI34">
        <v>12.199</v>
      </c>
      <c r="AJ34" s="1">
        <v>2616</v>
      </c>
      <c r="AK34">
        <v>510.27800000000002</v>
      </c>
      <c r="AL34" t="s">
        <v>10</v>
      </c>
      <c r="AM34" t="s">
        <v>10</v>
      </c>
      <c r="AN34" t="s">
        <v>10</v>
      </c>
      <c r="AO34" t="s">
        <v>10</v>
      </c>
      <c r="AR34" s="5">
        <v>15</v>
      </c>
      <c r="AT34" s="10">
        <f t="shared" si="0"/>
        <v>1.7969944271280007</v>
      </c>
      <c r="AU34" s="10">
        <f t="shared" si="1"/>
        <v>509.52743815296003</v>
      </c>
    </row>
    <row r="35" spans="1:47" customFormat="1" ht="14.5" x14ac:dyDescent="0.35">
      <c r="A35">
        <v>40</v>
      </c>
      <c r="B35" t="s">
        <v>42</v>
      </c>
      <c r="C35" s="3">
        <v>43683.356608796297</v>
      </c>
      <c r="D35" t="s">
        <v>18</v>
      </c>
      <c r="E35" t="s">
        <v>9</v>
      </c>
      <c r="F35">
        <v>0</v>
      </c>
      <c r="G35">
        <v>6.0640000000000001</v>
      </c>
      <c r="H35" s="1">
        <v>1872</v>
      </c>
      <c r="I35">
        <v>2.2970000000000002</v>
      </c>
      <c r="J35" t="s">
        <v>10</v>
      </c>
      <c r="K35" t="s">
        <v>10</v>
      </c>
      <c r="L35" t="s">
        <v>10</v>
      </c>
      <c r="M35" t="s">
        <v>10</v>
      </c>
      <c r="O35">
        <v>40</v>
      </c>
      <c r="P35" t="s">
        <v>42</v>
      </c>
      <c r="Q35" s="3">
        <v>43683.356608796297</v>
      </c>
      <c r="R35" t="s">
        <v>18</v>
      </c>
      <c r="S35" t="s">
        <v>9</v>
      </c>
      <c r="T35">
        <v>0</v>
      </c>
      <c r="U35" t="s">
        <v>10</v>
      </c>
      <c r="V35" t="s">
        <v>10</v>
      </c>
      <c r="W35" t="s">
        <v>10</v>
      </c>
      <c r="X35" t="s">
        <v>10</v>
      </c>
      <c r="Y35" t="s">
        <v>10</v>
      </c>
      <c r="Z35" t="s">
        <v>10</v>
      </c>
      <c r="AA35" t="s">
        <v>10</v>
      </c>
      <c r="AC35">
        <v>40</v>
      </c>
      <c r="AD35" t="s">
        <v>42</v>
      </c>
      <c r="AE35" s="3">
        <v>43683.356608796297</v>
      </c>
      <c r="AF35" t="s">
        <v>18</v>
      </c>
      <c r="AG35" t="s">
        <v>9</v>
      </c>
      <c r="AH35">
        <v>0</v>
      </c>
      <c r="AI35">
        <v>12.188000000000001</v>
      </c>
      <c r="AJ35" s="1">
        <v>2649</v>
      </c>
      <c r="AK35">
        <v>515.98099999999999</v>
      </c>
      <c r="AL35" t="s">
        <v>10</v>
      </c>
      <c r="AM35" t="s">
        <v>10</v>
      </c>
      <c r="AN35" t="s">
        <v>10</v>
      </c>
      <c r="AO35" t="s">
        <v>10</v>
      </c>
      <c r="AR35" s="5">
        <v>16</v>
      </c>
      <c r="AT35" s="10">
        <f t="shared" si="0"/>
        <v>1.6213425182720003</v>
      </c>
      <c r="AU35" s="10">
        <f t="shared" si="1"/>
        <v>514.60503776465998</v>
      </c>
    </row>
    <row r="36" spans="1:47" customFormat="1" ht="14.5" x14ac:dyDescent="0.35">
      <c r="A36">
        <v>42</v>
      </c>
      <c r="B36" t="s">
        <v>43</v>
      </c>
      <c r="C36" s="3">
        <v>43686.355717592596</v>
      </c>
      <c r="D36" t="s">
        <v>18</v>
      </c>
      <c r="E36" t="s">
        <v>9</v>
      </c>
      <c r="F36">
        <v>0</v>
      </c>
      <c r="G36">
        <v>6.0659999999999998</v>
      </c>
      <c r="H36" s="1">
        <v>1407</v>
      </c>
      <c r="I36">
        <v>1.2370000000000001</v>
      </c>
      <c r="J36" t="s">
        <v>10</v>
      </c>
      <c r="K36" t="s">
        <v>10</v>
      </c>
      <c r="L36" t="s">
        <v>10</v>
      </c>
      <c r="M36" t="s">
        <v>10</v>
      </c>
      <c r="O36">
        <v>42</v>
      </c>
      <c r="P36" t="s">
        <v>43</v>
      </c>
      <c r="Q36" s="3">
        <v>43686.355717592596</v>
      </c>
      <c r="R36" t="s">
        <v>18</v>
      </c>
      <c r="S36" t="s">
        <v>9</v>
      </c>
      <c r="T36">
        <v>0</v>
      </c>
      <c r="U36" t="s">
        <v>10</v>
      </c>
      <c r="V36" t="s">
        <v>10</v>
      </c>
      <c r="W36" t="s">
        <v>10</v>
      </c>
      <c r="X36" t="s">
        <v>10</v>
      </c>
      <c r="Y36" t="s">
        <v>10</v>
      </c>
      <c r="Z36" t="s">
        <v>10</v>
      </c>
      <c r="AA36" t="s">
        <v>10</v>
      </c>
      <c r="AC36">
        <v>42</v>
      </c>
      <c r="AD36" t="s">
        <v>43</v>
      </c>
      <c r="AE36" s="3">
        <v>43686.355717592596</v>
      </c>
      <c r="AF36" t="s">
        <v>18</v>
      </c>
      <c r="AG36" t="s">
        <v>9</v>
      </c>
      <c r="AH36">
        <v>0</v>
      </c>
      <c r="AI36">
        <v>12.205</v>
      </c>
      <c r="AJ36" s="1">
        <v>2916</v>
      </c>
      <c r="AK36">
        <v>561.96600000000001</v>
      </c>
      <c r="AL36" t="s">
        <v>10</v>
      </c>
      <c r="AM36" t="s">
        <v>10</v>
      </c>
      <c r="AN36" t="s">
        <v>10</v>
      </c>
      <c r="AO36" t="s">
        <v>10</v>
      </c>
      <c r="AR36" s="5">
        <v>17</v>
      </c>
      <c r="AT36" s="10">
        <f t="shared" si="0"/>
        <v>0.51972883614200072</v>
      </c>
      <c r="AU36" s="10">
        <f t="shared" si="1"/>
        <v>555.68844868895997</v>
      </c>
    </row>
    <row r="37" spans="1:47" customFormat="1" ht="14.5" x14ac:dyDescent="0.35">
      <c r="A37">
        <v>44</v>
      </c>
      <c r="B37" t="s">
        <v>44</v>
      </c>
      <c r="C37" s="3">
        <v>43690.376145833332</v>
      </c>
      <c r="D37" t="s">
        <v>18</v>
      </c>
      <c r="E37" t="s">
        <v>9</v>
      </c>
      <c r="F37">
        <v>0</v>
      </c>
      <c r="G37">
        <v>6.0720000000000001</v>
      </c>
      <c r="H37" s="1">
        <v>1867</v>
      </c>
      <c r="I37">
        <v>2.2839999999999998</v>
      </c>
      <c r="J37" t="s">
        <v>10</v>
      </c>
      <c r="K37" t="s">
        <v>10</v>
      </c>
      <c r="L37" t="s">
        <v>10</v>
      </c>
      <c r="M37" t="s">
        <v>10</v>
      </c>
      <c r="O37">
        <v>44</v>
      </c>
      <c r="P37" t="s">
        <v>44</v>
      </c>
      <c r="Q37" s="3">
        <v>43690.376145833332</v>
      </c>
      <c r="R37" t="s">
        <v>18</v>
      </c>
      <c r="S37" t="s">
        <v>9</v>
      </c>
      <c r="T37">
        <v>0</v>
      </c>
      <c r="U37" t="s">
        <v>10</v>
      </c>
      <c r="V37" t="s">
        <v>10</v>
      </c>
      <c r="W37" t="s">
        <v>10</v>
      </c>
      <c r="X37" t="s">
        <v>10</v>
      </c>
      <c r="Y37" t="s">
        <v>10</v>
      </c>
      <c r="Z37" t="s">
        <v>10</v>
      </c>
      <c r="AA37" t="s">
        <v>10</v>
      </c>
      <c r="AC37">
        <v>44</v>
      </c>
      <c r="AD37" t="s">
        <v>44</v>
      </c>
      <c r="AE37" s="3">
        <v>43690.376145833332</v>
      </c>
      <c r="AF37" t="s">
        <v>18</v>
      </c>
      <c r="AG37" t="s">
        <v>9</v>
      </c>
      <c r="AH37">
        <v>0</v>
      </c>
      <c r="AI37">
        <v>12.199</v>
      </c>
      <c r="AJ37" s="1">
        <v>2611</v>
      </c>
      <c r="AK37">
        <v>509.39299999999997</v>
      </c>
      <c r="AL37" t="s">
        <v>10</v>
      </c>
      <c r="AM37" t="s">
        <v>10</v>
      </c>
      <c r="AN37" t="s">
        <v>10</v>
      </c>
      <c r="AO37" t="s">
        <v>10</v>
      </c>
      <c r="AR37" s="5">
        <v>18</v>
      </c>
      <c r="AS37" s="6"/>
      <c r="AT37" s="10">
        <f t="shared" si="0"/>
        <v>1.6094775264619998</v>
      </c>
      <c r="AU37" s="10">
        <f t="shared" si="1"/>
        <v>508.75810728386</v>
      </c>
    </row>
    <row r="38" spans="1:47" customFormat="1" ht="14.5" x14ac:dyDescent="0.35">
      <c r="A38">
        <v>18</v>
      </c>
      <c r="B38" t="s">
        <v>45</v>
      </c>
      <c r="C38" s="3">
        <v>43692.643831018519</v>
      </c>
      <c r="D38" t="s">
        <v>18</v>
      </c>
      <c r="E38" t="s">
        <v>9</v>
      </c>
      <c r="F38">
        <v>0</v>
      </c>
      <c r="G38">
        <v>6.0629999999999997</v>
      </c>
      <c r="H38" s="1">
        <v>2207</v>
      </c>
      <c r="I38">
        <v>3.0590000000000002</v>
      </c>
      <c r="J38" t="s">
        <v>10</v>
      </c>
      <c r="K38" t="s">
        <v>10</v>
      </c>
      <c r="L38" t="s">
        <v>10</v>
      </c>
      <c r="M38" t="s">
        <v>10</v>
      </c>
      <c r="O38">
        <v>18</v>
      </c>
      <c r="P38" t="s">
        <v>45</v>
      </c>
      <c r="Q38" s="3">
        <v>43692.643831018519</v>
      </c>
      <c r="R38" t="s">
        <v>18</v>
      </c>
      <c r="S38" t="s">
        <v>9</v>
      </c>
      <c r="T38">
        <v>0</v>
      </c>
      <c r="U38" t="s">
        <v>10</v>
      </c>
      <c r="V38" t="s">
        <v>10</v>
      </c>
      <c r="W38" t="s">
        <v>10</v>
      </c>
      <c r="X38" t="s">
        <v>10</v>
      </c>
      <c r="Y38" t="s">
        <v>10</v>
      </c>
      <c r="Z38" t="s">
        <v>10</v>
      </c>
      <c r="AA38" t="s">
        <v>10</v>
      </c>
      <c r="AC38">
        <v>18</v>
      </c>
      <c r="AD38" t="s">
        <v>45</v>
      </c>
      <c r="AE38" s="3">
        <v>43692.643831018519</v>
      </c>
      <c r="AF38" t="s">
        <v>18</v>
      </c>
      <c r="AG38" t="s">
        <v>9</v>
      </c>
      <c r="AH38">
        <v>0</v>
      </c>
      <c r="AI38">
        <v>12.2</v>
      </c>
      <c r="AJ38" s="1">
        <v>2690</v>
      </c>
      <c r="AK38" s="2">
        <v>522.82500000000005</v>
      </c>
      <c r="AL38" t="s">
        <v>10</v>
      </c>
      <c r="AM38" t="s">
        <v>10</v>
      </c>
      <c r="AN38" t="s">
        <v>10</v>
      </c>
      <c r="AO38" t="s">
        <v>10</v>
      </c>
      <c r="AR38" s="5">
        <v>19</v>
      </c>
      <c r="AT38" s="10">
        <f t="shared" si="0"/>
        <v>2.4172717257420007</v>
      </c>
      <c r="AU38" s="10">
        <f t="shared" si="1"/>
        <v>520.91360902600002</v>
      </c>
    </row>
    <row r="39" spans="1:47" customFormat="1" ht="14.5" x14ac:dyDescent="0.35">
      <c r="A39">
        <v>48</v>
      </c>
      <c r="B39" t="s">
        <v>46</v>
      </c>
      <c r="C39" s="3">
        <v>43693.669236111113</v>
      </c>
      <c r="D39" t="s">
        <v>18</v>
      </c>
      <c r="E39" t="s">
        <v>9</v>
      </c>
      <c r="F39">
        <v>0</v>
      </c>
      <c r="G39">
        <v>6.0869999999999997</v>
      </c>
      <c r="H39" s="1">
        <v>1721</v>
      </c>
      <c r="I39">
        <v>1.952</v>
      </c>
      <c r="J39" t="s">
        <v>10</v>
      </c>
      <c r="K39" t="s">
        <v>10</v>
      </c>
      <c r="L39" t="s">
        <v>10</v>
      </c>
      <c r="M39" t="s">
        <v>10</v>
      </c>
      <c r="O39">
        <v>48</v>
      </c>
      <c r="P39" t="s">
        <v>46</v>
      </c>
      <c r="Q39" s="3">
        <v>43693.669236111113</v>
      </c>
      <c r="R39" t="s">
        <v>18</v>
      </c>
      <c r="S39" t="s">
        <v>9</v>
      </c>
      <c r="T39">
        <v>0</v>
      </c>
      <c r="U39" t="s">
        <v>10</v>
      </c>
      <c r="V39" t="s">
        <v>10</v>
      </c>
      <c r="W39" t="s">
        <v>10</v>
      </c>
      <c r="X39" t="s">
        <v>10</v>
      </c>
      <c r="Y39" t="s">
        <v>10</v>
      </c>
      <c r="Z39" t="s">
        <v>10</v>
      </c>
      <c r="AA39" t="s">
        <v>10</v>
      </c>
      <c r="AC39">
        <v>48</v>
      </c>
      <c r="AD39" t="s">
        <v>46</v>
      </c>
      <c r="AE39" s="3">
        <v>43693.669236111113</v>
      </c>
      <c r="AF39" t="s">
        <v>18</v>
      </c>
      <c r="AG39" t="s">
        <v>9</v>
      </c>
      <c r="AH39">
        <v>0</v>
      </c>
      <c r="AI39">
        <v>12.199</v>
      </c>
      <c r="AJ39" s="1">
        <v>2019</v>
      </c>
      <c r="AK39">
        <v>407.43799999999999</v>
      </c>
      <c r="AL39" t="s">
        <v>10</v>
      </c>
      <c r="AM39" t="s">
        <v>10</v>
      </c>
      <c r="AN39" t="s">
        <v>10</v>
      </c>
      <c r="AO39" t="s">
        <v>10</v>
      </c>
      <c r="AR39" s="5">
        <v>20</v>
      </c>
      <c r="AT39" s="10">
        <f t="shared" si="0"/>
        <v>1.2632084352780004</v>
      </c>
      <c r="AU39" s="10">
        <f t="shared" si="1"/>
        <v>417.67380673026003</v>
      </c>
    </row>
    <row r="40" spans="1:47" customFormat="1" ht="14.5" x14ac:dyDescent="0.35">
      <c r="A40">
        <v>50</v>
      </c>
      <c r="B40" t="s">
        <v>47</v>
      </c>
      <c r="C40" s="3">
        <v>43697.383472222224</v>
      </c>
      <c r="D40" t="s">
        <v>18</v>
      </c>
      <c r="E40" t="s">
        <v>9</v>
      </c>
      <c r="F40">
        <v>0</v>
      </c>
      <c r="G40">
        <v>6.0780000000000003</v>
      </c>
      <c r="H40" s="1">
        <v>1613</v>
      </c>
      <c r="I40">
        <v>1.706</v>
      </c>
      <c r="J40" t="s">
        <v>10</v>
      </c>
      <c r="K40" t="s">
        <v>10</v>
      </c>
      <c r="L40" t="s">
        <v>10</v>
      </c>
      <c r="M40" t="s">
        <v>10</v>
      </c>
      <c r="O40">
        <v>50</v>
      </c>
      <c r="P40" t="s">
        <v>47</v>
      </c>
      <c r="Q40" s="3">
        <v>43697.383472222224</v>
      </c>
      <c r="R40" t="s">
        <v>18</v>
      </c>
      <c r="S40" t="s">
        <v>9</v>
      </c>
      <c r="T40">
        <v>0</v>
      </c>
      <c r="U40" t="s">
        <v>10</v>
      </c>
      <c r="V40" t="s">
        <v>10</v>
      </c>
      <c r="W40" t="s">
        <v>10</v>
      </c>
      <c r="X40" t="s">
        <v>10</v>
      </c>
      <c r="Y40" t="s">
        <v>10</v>
      </c>
      <c r="Z40" t="s">
        <v>10</v>
      </c>
      <c r="AA40" t="s">
        <v>10</v>
      </c>
      <c r="AC40">
        <v>50</v>
      </c>
      <c r="AD40" t="s">
        <v>47</v>
      </c>
      <c r="AE40" s="3">
        <v>43697.383472222224</v>
      </c>
      <c r="AF40" t="s">
        <v>18</v>
      </c>
      <c r="AG40" t="s">
        <v>9</v>
      </c>
      <c r="AH40">
        <v>0</v>
      </c>
      <c r="AI40">
        <v>12.196999999999999</v>
      </c>
      <c r="AJ40" s="1">
        <v>2534</v>
      </c>
      <c r="AK40">
        <v>496.21600000000001</v>
      </c>
      <c r="AL40" t="s">
        <v>10</v>
      </c>
      <c r="AM40" t="s">
        <v>10</v>
      </c>
      <c r="AN40" t="s">
        <v>10</v>
      </c>
      <c r="AO40" t="s">
        <v>10</v>
      </c>
      <c r="AR40" s="5">
        <v>21</v>
      </c>
      <c r="AT40" s="10">
        <f t="shared" si="0"/>
        <v>1.0072989391020006</v>
      </c>
      <c r="AU40" s="10">
        <f t="shared" si="1"/>
        <v>496.91049183496</v>
      </c>
    </row>
    <row r="41" spans="1:47" customFormat="1" ht="14.5" x14ac:dyDescent="0.35">
      <c r="A41">
        <v>24</v>
      </c>
      <c r="B41" t="s">
        <v>48</v>
      </c>
      <c r="C41" s="3">
        <v>43699.445925925924</v>
      </c>
      <c r="D41" t="s">
        <v>18</v>
      </c>
      <c r="E41" t="s">
        <v>9</v>
      </c>
      <c r="F41">
        <v>0</v>
      </c>
      <c r="G41">
        <v>6.0919999999999996</v>
      </c>
      <c r="H41" s="1">
        <v>1955</v>
      </c>
      <c r="I41">
        <v>2.484</v>
      </c>
      <c r="J41" t="s">
        <v>10</v>
      </c>
      <c r="K41" t="s">
        <v>10</v>
      </c>
      <c r="L41" t="s">
        <v>10</v>
      </c>
      <c r="M41" t="s">
        <v>10</v>
      </c>
      <c r="O41">
        <v>24</v>
      </c>
      <c r="P41" t="s">
        <v>48</v>
      </c>
      <c r="Q41" s="3">
        <v>43699.445925925924</v>
      </c>
      <c r="R41" t="s">
        <v>18</v>
      </c>
      <c r="S41" t="s">
        <v>9</v>
      </c>
      <c r="T41">
        <v>0</v>
      </c>
      <c r="U41" t="s">
        <v>10</v>
      </c>
      <c r="V41" t="s">
        <v>10</v>
      </c>
      <c r="W41" t="s">
        <v>10</v>
      </c>
      <c r="X41" t="s">
        <v>10</v>
      </c>
      <c r="Y41" t="s">
        <v>10</v>
      </c>
      <c r="Z41" t="s">
        <v>10</v>
      </c>
      <c r="AA41" t="s">
        <v>10</v>
      </c>
      <c r="AC41">
        <v>24</v>
      </c>
      <c r="AD41" t="s">
        <v>48</v>
      </c>
      <c r="AE41" s="3">
        <v>43699.445925925924</v>
      </c>
      <c r="AF41" t="s">
        <v>18</v>
      </c>
      <c r="AG41" t="s">
        <v>9</v>
      </c>
      <c r="AH41">
        <v>0</v>
      </c>
      <c r="AI41">
        <v>12.209</v>
      </c>
      <c r="AJ41" s="1">
        <v>2254</v>
      </c>
      <c r="AK41">
        <v>447.92399999999998</v>
      </c>
      <c r="AL41" t="s">
        <v>10</v>
      </c>
      <c r="AM41" t="s">
        <v>10</v>
      </c>
      <c r="AN41" t="s">
        <v>10</v>
      </c>
      <c r="AO41" t="s">
        <v>10</v>
      </c>
      <c r="AR41" s="5">
        <v>22</v>
      </c>
      <c r="AT41" s="10">
        <f t="shared" si="0"/>
        <v>1.818363889950001</v>
      </c>
      <c r="AU41" s="10">
        <f t="shared" si="1"/>
        <v>453.82951933255993</v>
      </c>
    </row>
    <row r="42" spans="1:47" customFormat="1" ht="14.5" x14ac:dyDescent="0.35">
      <c r="A42">
        <v>52</v>
      </c>
      <c r="B42" t="s">
        <v>49</v>
      </c>
      <c r="C42" s="3">
        <v>43700.742337962962</v>
      </c>
      <c r="D42" t="s">
        <v>18</v>
      </c>
      <c r="E42" t="s">
        <v>9</v>
      </c>
      <c r="F42">
        <v>0</v>
      </c>
      <c r="G42">
        <v>6.0919999999999996</v>
      </c>
      <c r="H42" s="1">
        <v>1730</v>
      </c>
      <c r="I42">
        <v>1.9730000000000001</v>
      </c>
      <c r="J42" t="s">
        <v>10</v>
      </c>
      <c r="K42" t="s">
        <v>10</v>
      </c>
      <c r="L42" t="s">
        <v>10</v>
      </c>
      <c r="M42" t="s">
        <v>10</v>
      </c>
      <c r="O42">
        <v>52</v>
      </c>
      <c r="P42" t="s">
        <v>49</v>
      </c>
      <c r="Q42" s="3">
        <v>43700.742337962962</v>
      </c>
      <c r="R42" t="s">
        <v>18</v>
      </c>
      <c r="S42" t="s">
        <v>9</v>
      </c>
      <c r="T42">
        <v>0</v>
      </c>
      <c r="U42" t="s">
        <v>10</v>
      </c>
      <c r="V42" t="s">
        <v>10</v>
      </c>
      <c r="W42" t="s">
        <v>10</v>
      </c>
      <c r="X42" t="s">
        <v>10</v>
      </c>
      <c r="Y42" t="s">
        <v>10</v>
      </c>
      <c r="Z42" t="s">
        <v>10</v>
      </c>
      <c r="AA42" t="s">
        <v>10</v>
      </c>
      <c r="AC42">
        <v>52</v>
      </c>
      <c r="AD42" t="s">
        <v>49</v>
      </c>
      <c r="AE42" s="3">
        <v>43700.742337962962</v>
      </c>
      <c r="AF42" t="s">
        <v>18</v>
      </c>
      <c r="AG42" t="s">
        <v>9</v>
      </c>
      <c r="AH42">
        <v>0</v>
      </c>
      <c r="AI42">
        <v>12.218999999999999</v>
      </c>
      <c r="AJ42" s="1">
        <v>1825</v>
      </c>
      <c r="AK42">
        <v>374.02100000000002</v>
      </c>
      <c r="AL42" t="s">
        <v>10</v>
      </c>
      <c r="AM42" t="s">
        <v>10</v>
      </c>
      <c r="AN42" t="s">
        <v>10</v>
      </c>
      <c r="AO42" t="s">
        <v>10</v>
      </c>
      <c r="AR42" s="5">
        <v>23</v>
      </c>
      <c r="AS42" s="6"/>
      <c r="AT42" s="10">
        <f t="shared" si="0"/>
        <v>1.2845432382000008</v>
      </c>
      <c r="AU42" s="10">
        <f t="shared" si="1"/>
        <v>387.8271657125</v>
      </c>
    </row>
    <row r="43" spans="1:47" customFormat="1" ht="14.5" x14ac:dyDescent="0.35">
      <c r="A43">
        <v>57</v>
      </c>
      <c r="B43" t="s">
        <v>50</v>
      </c>
      <c r="C43" s="3">
        <v>43710.693437499998</v>
      </c>
      <c r="D43" t="s">
        <v>18</v>
      </c>
      <c r="E43" t="s">
        <v>9</v>
      </c>
      <c r="F43">
        <v>0</v>
      </c>
      <c r="G43">
        <v>6.0940000000000003</v>
      </c>
      <c r="H43" s="1">
        <v>1586</v>
      </c>
      <c r="I43">
        <v>1.645</v>
      </c>
      <c r="J43" t="s">
        <v>10</v>
      </c>
      <c r="K43" t="s">
        <v>10</v>
      </c>
      <c r="L43" t="s">
        <v>10</v>
      </c>
      <c r="M43" t="s">
        <v>10</v>
      </c>
      <c r="O43">
        <v>57</v>
      </c>
      <c r="P43" t="s">
        <v>50</v>
      </c>
      <c r="Q43" s="3">
        <v>43710.693437499998</v>
      </c>
      <c r="R43" t="s">
        <v>18</v>
      </c>
      <c r="S43" t="s">
        <v>9</v>
      </c>
      <c r="T43">
        <v>0</v>
      </c>
      <c r="U43" t="s">
        <v>10</v>
      </c>
      <c r="V43" t="s">
        <v>10</v>
      </c>
      <c r="W43" t="s">
        <v>10</v>
      </c>
      <c r="X43" t="s">
        <v>10</v>
      </c>
      <c r="Y43" t="s">
        <v>10</v>
      </c>
      <c r="Z43" t="s">
        <v>10</v>
      </c>
      <c r="AA43" t="s">
        <v>10</v>
      </c>
      <c r="AC43">
        <v>57</v>
      </c>
      <c r="AD43" t="s">
        <v>50</v>
      </c>
      <c r="AE43" s="3">
        <v>43710.693437499998</v>
      </c>
      <c r="AF43" t="s">
        <v>18</v>
      </c>
      <c r="AG43" t="s">
        <v>9</v>
      </c>
      <c r="AH43">
        <v>0</v>
      </c>
      <c r="AI43">
        <v>12.207000000000001</v>
      </c>
      <c r="AJ43" s="1">
        <v>2034</v>
      </c>
      <c r="AK43">
        <v>410.01299999999998</v>
      </c>
      <c r="AL43" t="s">
        <v>10</v>
      </c>
      <c r="AM43" t="s">
        <v>10</v>
      </c>
      <c r="AN43" t="s">
        <v>10</v>
      </c>
      <c r="AO43" t="s">
        <v>10</v>
      </c>
      <c r="AR43" s="5">
        <v>24</v>
      </c>
      <c r="AT43" s="10">
        <f t="shared" si="0"/>
        <v>0.94335275896800042</v>
      </c>
      <c r="AU43" s="10">
        <f t="shared" si="1"/>
        <v>419.98157639495992</v>
      </c>
    </row>
    <row r="44" spans="1:47" customFormat="1" ht="14.5" x14ac:dyDescent="0.35">
      <c r="A44">
        <v>59</v>
      </c>
      <c r="B44" t="s">
        <v>51</v>
      </c>
      <c r="C44" s="3">
        <v>43713.359664351854</v>
      </c>
      <c r="D44" t="s">
        <v>18</v>
      </c>
      <c r="E44" t="s">
        <v>9</v>
      </c>
      <c r="F44">
        <v>0</v>
      </c>
      <c r="G44">
        <v>6.0869999999999997</v>
      </c>
      <c r="H44" s="1">
        <v>2155</v>
      </c>
      <c r="I44">
        <v>2.9409999999999998</v>
      </c>
      <c r="J44" t="s">
        <v>10</v>
      </c>
      <c r="K44" t="s">
        <v>10</v>
      </c>
      <c r="L44" t="s">
        <v>10</v>
      </c>
      <c r="M44" t="s">
        <v>10</v>
      </c>
      <c r="O44">
        <v>59</v>
      </c>
      <c r="P44" t="s">
        <v>51</v>
      </c>
      <c r="Q44" s="3">
        <v>43713.359664351854</v>
      </c>
      <c r="R44" t="s">
        <v>18</v>
      </c>
      <c r="S44" t="s">
        <v>9</v>
      </c>
      <c r="T44">
        <v>0</v>
      </c>
      <c r="U44" t="s">
        <v>10</v>
      </c>
      <c r="V44" t="s">
        <v>10</v>
      </c>
      <c r="W44" t="s">
        <v>10</v>
      </c>
      <c r="X44" t="s">
        <v>10</v>
      </c>
      <c r="Y44" t="s">
        <v>10</v>
      </c>
      <c r="Z44" t="s">
        <v>10</v>
      </c>
      <c r="AA44" t="s">
        <v>10</v>
      </c>
      <c r="AC44">
        <v>59</v>
      </c>
      <c r="AD44" t="s">
        <v>51</v>
      </c>
      <c r="AE44" s="3">
        <v>43713.359664351854</v>
      </c>
      <c r="AF44" t="s">
        <v>18</v>
      </c>
      <c r="AG44" t="s">
        <v>9</v>
      </c>
      <c r="AH44">
        <v>0</v>
      </c>
      <c r="AI44">
        <v>12.215</v>
      </c>
      <c r="AJ44" s="1">
        <v>2215</v>
      </c>
      <c r="AK44">
        <v>441.24900000000002</v>
      </c>
      <c r="AL44" t="s">
        <v>10</v>
      </c>
      <c r="AM44" t="s">
        <v>10</v>
      </c>
      <c r="AN44" t="s">
        <v>10</v>
      </c>
      <c r="AO44" t="s">
        <v>10</v>
      </c>
      <c r="AR44" s="5">
        <v>25</v>
      </c>
      <c r="AT44" s="10">
        <f t="shared" si="0"/>
        <v>2.2935985659500004</v>
      </c>
      <c r="AU44" s="10">
        <f t="shared" si="1"/>
        <v>447.82911280849999</v>
      </c>
    </row>
    <row r="45" spans="1:47" customFormat="1" ht="14.5" x14ac:dyDescent="0.35">
      <c r="A45">
        <v>22</v>
      </c>
      <c r="B45" t="s">
        <v>52</v>
      </c>
      <c r="C45" s="3">
        <v>43725.396747685183</v>
      </c>
      <c r="D45" t="s">
        <v>18</v>
      </c>
      <c r="E45" t="s">
        <v>9</v>
      </c>
      <c r="F45">
        <v>0</v>
      </c>
      <c r="G45">
        <v>6.0659999999999998</v>
      </c>
      <c r="H45" s="1">
        <v>2169</v>
      </c>
      <c r="I45">
        <v>2.9710000000000001</v>
      </c>
      <c r="J45" t="s">
        <v>10</v>
      </c>
      <c r="K45" t="s">
        <v>10</v>
      </c>
      <c r="L45" t="s">
        <v>10</v>
      </c>
      <c r="M45" t="s">
        <v>10</v>
      </c>
      <c r="O45">
        <v>22</v>
      </c>
      <c r="P45" t="s">
        <v>52</v>
      </c>
      <c r="Q45" s="3">
        <v>43725.396747685183</v>
      </c>
      <c r="R45" t="s">
        <v>18</v>
      </c>
      <c r="S45" t="s">
        <v>9</v>
      </c>
      <c r="T45">
        <v>0</v>
      </c>
      <c r="U45" t="s">
        <v>10</v>
      </c>
      <c r="V45" t="s">
        <v>10</v>
      </c>
      <c r="W45" t="s">
        <v>10</v>
      </c>
      <c r="X45" t="s">
        <v>10</v>
      </c>
      <c r="Y45" t="s">
        <v>10</v>
      </c>
      <c r="Z45" t="s">
        <v>10</v>
      </c>
      <c r="AA45" t="s">
        <v>10</v>
      </c>
      <c r="AC45">
        <v>22</v>
      </c>
      <c r="AD45" t="s">
        <v>52</v>
      </c>
      <c r="AE45" s="3">
        <v>43725.396747685183</v>
      </c>
      <c r="AF45" t="s">
        <v>18</v>
      </c>
      <c r="AG45" t="s">
        <v>9</v>
      </c>
      <c r="AH45">
        <v>0</v>
      </c>
      <c r="AI45">
        <v>12.202999999999999</v>
      </c>
      <c r="AJ45" s="1">
        <v>2572</v>
      </c>
      <c r="AK45">
        <v>502.67399999999998</v>
      </c>
      <c r="AL45" t="s">
        <v>10</v>
      </c>
      <c r="AM45" t="s">
        <v>10</v>
      </c>
      <c r="AN45" t="s">
        <v>10</v>
      </c>
      <c r="AO45" t="s">
        <v>10</v>
      </c>
      <c r="AR45" s="5">
        <v>26</v>
      </c>
      <c r="AS45" s="6"/>
      <c r="AT45" s="10">
        <f t="shared" si="0"/>
        <v>2.3268906330380008</v>
      </c>
      <c r="AU45" s="10">
        <f t="shared" si="1"/>
        <v>502.75734822944003</v>
      </c>
    </row>
    <row r="46" spans="1:47" customFormat="1" ht="14.5" x14ac:dyDescent="0.35">
      <c r="A46">
        <v>63</v>
      </c>
      <c r="B46" t="s">
        <v>53</v>
      </c>
      <c r="C46" s="3">
        <v>43731.419814814813</v>
      </c>
      <c r="D46" t="s">
        <v>18</v>
      </c>
      <c r="E46" t="s">
        <v>9</v>
      </c>
      <c r="F46">
        <v>0</v>
      </c>
      <c r="G46">
        <v>6.0830000000000002</v>
      </c>
      <c r="H46" s="1">
        <v>1924</v>
      </c>
      <c r="I46">
        <v>2.415</v>
      </c>
      <c r="J46" t="s">
        <v>10</v>
      </c>
      <c r="K46" t="s">
        <v>10</v>
      </c>
      <c r="L46" t="s">
        <v>10</v>
      </c>
      <c r="M46" t="s">
        <v>10</v>
      </c>
      <c r="O46">
        <v>63</v>
      </c>
      <c r="P46" t="s">
        <v>53</v>
      </c>
      <c r="Q46" s="3">
        <v>43731.419814814813</v>
      </c>
      <c r="R46" t="s">
        <v>18</v>
      </c>
      <c r="S46" t="s">
        <v>9</v>
      </c>
      <c r="T46">
        <v>0</v>
      </c>
      <c r="U46" t="s">
        <v>10</v>
      </c>
      <c r="V46" t="s">
        <v>10</v>
      </c>
      <c r="W46" t="s">
        <v>10</v>
      </c>
      <c r="X46" t="s">
        <v>10</v>
      </c>
      <c r="Y46" t="s">
        <v>10</v>
      </c>
      <c r="Z46" t="s">
        <v>10</v>
      </c>
      <c r="AA46" t="s">
        <v>10</v>
      </c>
      <c r="AC46">
        <v>63</v>
      </c>
      <c r="AD46" t="s">
        <v>53</v>
      </c>
      <c r="AE46" s="3">
        <v>43731.419814814813</v>
      </c>
      <c r="AF46" t="s">
        <v>18</v>
      </c>
      <c r="AG46" t="s">
        <v>9</v>
      </c>
      <c r="AH46">
        <v>0</v>
      </c>
      <c r="AI46">
        <v>12.22</v>
      </c>
      <c r="AJ46" s="1">
        <v>2770</v>
      </c>
      <c r="AK46">
        <v>536.84299999999996</v>
      </c>
      <c r="AL46" t="s">
        <v>10</v>
      </c>
      <c r="AM46" t="s">
        <v>10</v>
      </c>
      <c r="AN46" t="s">
        <v>10</v>
      </c>
      <c r="AO46" t="s">
        <v>10</v>
      </c>
      <c r="AR46" s="5">
        <v>27</v>
      </c>
      <c r="AT46" s="10">
        <f t="shared" si="0"/>
        <v>1.7447637990080005</v>
      </c>
      <c r="AU46" s="10">
        <f t="shared" si="1"/>
        <v>533.22313891399995</v>
      </c>
    </row>
    <row r="47" spans="1:47" customFormat="1" ht="14.5" x14ac:dyDescent="0.35">
      <c r="A47">
        <v>65</v>
      </c>
      <c r="B47" t="s">
        <v>54</v>
      </c>
      <c r="C47" s="3">
        <v>43738.392766203702</v>
      </c>
      <c r="D47" t="s">
        <v>18</v>
      </c>
      <c r="E47" t="s">
        <v>9</v>
      </c>
      <c r="F47">
        <v>0</v>
      </c>
      <c r="G47">
        <v>6.085</v>
      </c>
      <c r="H47" s="1">
        <v>2329</v>
      </c>
      <c r="I47">
        <v>3.3370000000000002</v>
      </c>
      <c r="J47" t="s">
        <v>10</v>
      </c>
      <c r="K47" t="s">
        <v>10</v>
      </c>
      <c r="L47" t="s">
        <v>10</v>
      </c>
      <c r="M47" t="s">
        <v>10</v>
      </c>
      <c r="O47">
        <v>65</v>
      </c>
      <c r="P47" t="s">
        <v>54</v>
      </c>
      <c r="Q47" s="3">
        <v>43738.392766203702</v>
      </c>
      <c r="R47" t="s">
        <v>18</v>
      </c>
      <c r="S47" t="s">
        <v>9</v>
      </c>
      <c r="T47">
        <v>0</v>
      </c>
      <c r="U47" t="s">
        <v>10</v>
      </c>
      <c r="V47" t="s">
        <v>10</v>
      </c>
      <c r="W47" t="s">
        <v>10</v>
      </c>
      <c r="X47" t="s">
        <v>10</v>
      </c>
      <c r="Y47" t="s">
        <v>10</v>
      </c>
      <c r="Z47" t="s">
        <v>10</v>
      </c>
      <c r="AA47" t="s">
        <v>10</v>
      </c>
      <c r="AC47">
        <v>65</v>
      </c>
      <c r="AD47" t="s">
        <v>54</v>
      </c>
      <c r="AE47" s="3">
        <v>43738.392766203702</v>
      </c>
      <c r="AF47" t="s">
        <v>18</v>
      </c>
      <c r="AG47" t="s">
        <v>9</v>
      </c>
      <c r="AH47">
        <v>0</v>
      </c>
      <c r="AI47">
        <v>12.222</v>
      </c>
      <c r="AJ47" s="1">
        <v>2201</v>
      </c>
      <c r="AK47">
        <v>438.78699999999998</v>
      </c>
      <c r="AL47" t="s">
        <v>10</v>
      </c>
      <c r="AM47" t="s">
        <v>10</v>
      </c>
      <c r="AN47" t="s">
        <v>10</v>
      </c>
      <c r="AO47" t="s">
        <v>10</v>
      </c>
      <c r="AR47" s="5">
        <v>28</v>
      </c>
      <c r="AT47" s="10">
        <f t="shared" si="0"/>
        <v>2.7076096544780008</v>
      </c>
      <c r="AU47" s="10">
        <f t="shared" si="1"/>
        <v>445.67513011665994</v>
      </c>
    </row>
    <row r="48" spans="1:47" customFormat="1" ht="14.5" x14ac:dyDescent="0.35">
      <c r="A48">
        <v>67</v>
      </c>
      <c r="B48" t="s">
        <v>55</v>
      </c>
      <c r="C48" s="3">
        <v>43745.365636574075</v>
      </c>
      <c r="D48" t="s">
        <v>18</v>
      </c>
      <c r="E48" t="s">
        <v>9</v>
      </c>
      <c r="F48">
        <v>0</v>
      </c>
      <c r="G48">
        <v>6.117</v>
      </c>
      <c r="H48" s="1">
        <v>1809</v>
      </c>
      <c r="I48">
        <v>2.153</v>
      </c>
      <c r="J48" t="s">
        <v>10</v>
      </c>
      <c r="K48" t="s">
        <v>10</v>
      </c>
      <c r="L48" t="s">
        <v>10</v>
      </c>
      <c r="M48" t="s">
        <v>10</v>
      </c>
      <c r="O48">
        <v>67</v>
      </c>
      <c r="P48" t="s">
        <v>55</v>
      </c>
      <c r="Q48" s="3">
        <v>43745.365636574075</v>
      </c>
      <c r="R48" t="s">
        <v>18</v>
      </c>
      <c r="S48" t="s">
        <v>9</v>
      </c>
      <c r="T48">
        <v>0</v>
      </c>
      <c r="U48" t="s">
        <v>10</v>
      </c>
      <c r="V48" t="s">
        <v>10</v>
      </c>
      <c r="W48" t="s">
        <v>10</v>
      </c>
      <c r="X48" t="s">
        <v>10</v>
      </c>
      <c r="Y48" t="s">
        <v>10</v>
      </c>
      <c r="Z48" t="s">
        <v>10</v>
      </c>
      <c r="AA48" t="s">
        <v>10</v>
      </c>
      <c r="AC48">
        <v>67</v>
      </c>
      <c r="AD48" t="s">
        <v>55</v>
      </c>
      <c r="AE48" s="3">
        <v>43745.365636574075</v>
      </c>
      <c r="AF48" t="s">
        <v>18</v>
      </c>
      <c r="AG48" t="s">
        <v>9</v>
      </c>
      <c r="AH48">
        <v>0</v>
      </c>
      <c r="AI48">
        <v>12.244</v>
      </c>
      <c r="AJ48" s="1">
        <v>2374</v>
      </c>
      <c r="AK48">
        <v>468.63900000000001</v>
      </c>
      <c r="AL48" t="s">
        <v>10</v>
      </c>
      <c r="AM48" t="s">
        <v>10</v>
      </c>
      <c r="AN48" t="s">
        <v>10</v>
      </c>
      <c r="AO48" t="s">
        <v>10</v>
      </c>
      <c r="AR48" s="5">
        <v>29</v>
      </c>
      <c r="AS48" s="6"/>
      <c r="AT48" s="10">
        <f t="shared" si="0"/>
        <v>1.471874892398001</v>
      </c>
      <c r="AU48" s="10">
        <f t="shared" si="1"/>
        <v>472.29255019016</v>
      </c>
    </row>
    <row r="49" spans="1:47" customFormat="1" ht="14.5" x14ac:dyDescent="0.35">
      <c r="A49">
        <v>20</v>
      </c>
      <c r="B49" t="s">
        <v>56</v>
      </c>
      <c r="C49" s="3">
        <v>43747.433749999997</v>
      </c>
      <c r="D49" t="s">
        <v>18</v>
      </c>
      <c r="E49" t="s">
        <v>9</v>
      </c>
      <c r="F49">
        <v>0</v>
      </c>
      <c r="G49">
        <v>6.1260000000000003</v>
      </c>
      <c r="H49" s="1">
        <v>2430</v>
      </c>
      <c r="I49">
        <v>3.5670000000000002</v>
      </c>
      <c r="J49" t="s">
        <v>10</v>
      </c>
      <c r="K49" t="s">
        <v>10</v>
      </c>
      <c r="L49" t="s">
        <v>10</v>
      </c>
      <c r="M49" t="s">
        <v>10</v>
      </c>
      <c r="O49">
        <v>20</v>
      </c>
      <c r="P49" t="s">
        <v>56</v>
      </c>
      <c r="Q49" s="3">
        <v>43747.433749999997</v>
      </c>
      <c r="R49" t="s">
        <v>18</v>
      </c>
      <c r="S49" t="s">
        <v>9</v>
      </c>
      <c r="T49">
        <v>0</v>
      </c>
      <c r="U49" t="s">
        <v>10</v>
      </c>
      <c r="V49" t="s">
        <v>10</v>
      </c>
      <c r="W49" t="s">
        <v>10</v>
      </c>
      <c r="X49" t="s">
        <v>10</v>
      </c>
      <c r="Y49" t="s">
        <v>10</v>
      </c>
      <c r="Z49" t="s">
        <v>10</v>
      </c>
      <c r="AA49" t="s">
        <v>10</v>
      </c>
      <c r="AC49">
        <v>20</v>
      </c>
      <c r="AD49" t="s">
        <v>56</v>
      </c>
      <c r="AE49" s="3">
        <v>43747.433749999997</v>
      </c>
      <c r="AF49" t="s">
        <v>18</v>
      </c>
      <c r="AG49" t="s">
        <v>9</v>
      </c>
      <c r="AH49">
        <v>0</v>
      </c>
      <c r="AI49">
        <v>12.21</v>
      </c>
      <c r="AJ49" s="1">
        <v>3207</v>
      </c>
      <c r="AK49">
        <v>612.20699999999999</v>
      </c>
      <c r="AL49" t="s">
        <v>10</v>
      </c>
      <c r="AM49" t="s">
        <v>10</v>
      </c>
      <c r="AN49" t="s">
        <v>10</v>
      </c>
      <c r="AO49" t="s">
        <v>10</v>
      </c>
      <c r="AR49" s="5">
        <v>30</v>
      </c>
      <c r="AT49" s="10">
        <f t="shared" si="0"/>
        <v>2.9481641342000011</v>
      </c>
      <c r="AU49" s="10">
        <f t="shared" si="1"/>
        <v>600.46680618834</v>
      </c>
    </row>
    <row r="50" spans="1:47" customFormat="1" ht="14.5" x14ac:dyDescent="0.35">
      <c r="A50">
        <v>69</v>
      </c>
      <c r="B50" t="s">
        <v>57</v>
      </c>
      <c r="C50" s="3">
        <v>43752.377430555556</v>
      </c>
      <c r="D50" t="s">
        <v>18</v>
      </c>
      <c r="E50" t="s">
        <v>9</v>
      </c>
      <c r="F50">
        <v>0</v>
      </c>
      <c r="G50">
        <v>6.2510000000000003</v>
      </c>
      <c r="H50" s="1">
        <v>1985</v>
      </c>
      <c r="I50">
        <v>2.5539999999999998</v>
      </c>
      <c r="J50" t="s">
        <v>10</v>
      </c>
      <c r="K50" t="s">
        <v>10</v>
      </c>
      <c r="L50" t="s">
        <v>10</v>
      </c>
      <c r="M50" t="s">
        <v>10</v>
      </c>
      <c r="O50">
        <v>69</v>
      </c>
      <c r="P50" t="s">
        <v>57</v>
      </c>
      <c r="Q50" s="3">
        <v>43752.377430555556</v>
      </c>
      <c r="R50" t="s">
        <v>18</v>
      </c>
      <c r="S50" t="s">
        <v>9</v>
      </c>
      <c r="T50">
        <v>0</v>
      </c>
      <c r="U50" t="s">
        <v>10</v>
      </c>
      <c r="V50" t="s">
        <v>10</v>
      </c>
      <c r="W50" t="s">
        <v>10</v>
      </c>
      <c r="X50" t="s">
        <v>10</v>
      </c>
      <c r="Y50" t="s">
        <v>10</v>
      </c>
      <c r="Z50" t="s">
        <v>10</v>
      </c>
      <c r="AA50" t="s">
        <v>10</v>
      </c>
      <c r="AC50">
        <v>69</v>
      </c>
      <c r="AD50" t="s">
        <v>57</v>
      </c>
      <c r="AE50" s="3">
        <v>43752.377430555556</v>
      </c>
      <c r="AF50" t="s">
        <v>18</v>
      </c>
      <c r="AG50" t="s">
        <v>9</v>
      </c>
      <c r="AH50">
        <v>0</v>
      </c>
      <c r="AI50">
        <v>12.243</v>
      </c>
      <c r="AJ50" s="1">
        <v>1641</v>
      </c>
      <c r="AK50">
        <v>342.29300000000001</v>
      </c>
      <c r="AL50" t="s">
        <v>10</v>
      </c>
      <c r="AM50" t="s">
        <v>10</v>
      </c>
      <c r="AN50" t="s">
        <v>10</v>
      </c>
      <c r="AO50" t="s">
        <v>10</v>
      </c>
      <c r="AR50" s="5">
        <v>31</v>
      </c>
      <c r="AT50" s="10">
        <f t="shared" si="0"/>
        <v>1.8896054455500004</v>
      </c>
      <c r="AU50" s="10">
        <f t="shared" si="1"/>
        <v>359.51989187345998</v>
      </c>
    </row>
    <row r="51" spans="1:47" customFormat="1" ht="14.5" x14ac:dyDescent="0.35">
      <c r="A51">
        <v>71</v>
      </c>
      <c r="B51" t="s">
        <v>58</v>
      </c>
      <c r="C51" s="3">
        <v>43755.388819444444</v>
      </c>
      <c r="D51" t="s">
        <v>18</v>
      </c>
      <c r="E51" t="s">
        <v>9</v>
      </c>
      <c r="F51">
        <v>0</v>
      </c>
      <c r="G51">
        <v>6.1239999999999997</v>
      </c>
      <c r="H51" s="1">
        <v>2377</v>
      </c>
      <c r="I51">
        <v>3.4449999999999998</v>
      </c>
      <c r="J51" t="s">
        <v>10</v>
      </c>
      <c r="K51" t="s">
        <v>10</v>
      </c>
      <c r="L51" t="s">
        <v>10</v>
      </c>
      <c r="M51" t="s">
        <v>10</v>
      </c>
      <c r="O51">
        <v>71</v>
      </c>
      <c r="P51" t="s">
        <v>58</v>
      </c>
      <c r="Q51" s="3">
        <v>43755.388819444444</v>
      </c>
      <c r="R51" t="s">
        <v>18</v>
      </c>
      <c r="S51" t="s">
        <v>9</v>
      </c>
      <c r="T51">
        <v>0</v>
      </c>
      <c r="U51" t="s">
        <v>10</v>
      </c>
      <c r="V51" t="s">
        <v>10</v>
      </c>
      <c r="W51" t="s">
        <v>10</v>
      </c>
      <c r="X51" t="s">
        <v>10</v>
      </c>
      <c r="Y51" t="s">
        <v>10</v>
      </c>
      <c r="Z51" t="s">
        <v>10</v>
      </c>
      <c r="AA51" t="s">
        <v>10</v>
      </c>
      <c r="AC51">
        <v>71</v>
      </c>
      <c r="AD51" t="s">
        <v>58</v>
      </c>
      <c r="AE51" s="3">
        <v>43755.388819444444</v>
      </c>
      <c r="AF51" t="s">
        <v>18</v>
      </c>
      <c r="AG51" t="s">
        <v>9</v>
      </c>
      <c r="AH51">
        <v>0</v>
      </c>
      <c r="AI51">
        <v>12.254</v>
      </c>
      <c r="AJ51" s="1">
        <v>2102</v>
      </c>
      <c r="AK51">
        <v>421.63499999999999</v>
      </c>
      <c r="AL51" t="s">
        <v>10</v>
      </c>
      <c r="AM51" t="s">
        <v>10</v>
      </c>
      <c r="AN51" t="s">
        <v>10</v>
      </c>
      <c r="AO51" t="s">
        <v>10</v>
      </c>
      <c r="AR51" s="5">
        <v>32</v>
      </c>
      <c r="AS51" s="6"/>
      <c r="AT51" s="10">
        <f t="shared" si="0"/>
        <v>2.8219108039820004</v>
      </c>
      <c r="AU51" s="10">
        <f t="shared" si="1"/>
        <v>430.44353699464</v>
      </c>
    </row>
    <row r="52" spans="1:47" customFormat="1" ht="14.5" x14ac:dyDescent="0.35">
      <c r="A52">
        <v>75</v>
      </c>
      <c r="B52" t="s">
        <v>59</v>
      </c>
      <c r="C52" s="3">
        <v>43759.360185185185</v>
      </c>
      <c r="D52" t="s">
        <v>18</v>
      </c>
      <c r="E52" t="s">
        <v>9</v>
      </c>
      <c r="F52">
        <v>0</v>
      </c>
      <c r="G52">
        <v>6.1070000000000002</v>
      </c>
      <c r="H52" s="1">
        <v>2563</v>
      </c>
      <c r="I52">
        <v>3.8690000000000002</v>
      </c>
      <c r="J52" t="s">
        <v>10</v>
      </c>
      <c r="K52" t="s">
        <v>10</v>
      </c>
      <c r="L52" t="s">
        <v>10</v>
      </c>
      <c r="M52" t="s">
        <v>10</v>
      </c>
      <c r="O52">
        <v>75</v>
      </c>
      <c r="P52" t="s">
        <v>59</v>
      </c>
      <c r="Q52" s="3">
        <v>43759.360185185185</v>
      </c>
      <c r="R52" t="s">
        <v>18</v>
      </c>
      <c r="S52" t="s">
        <v>9</v>
      </c>
      <c r="T52">
        <v>0</v>
      </c>
      <c r="U52" t="s">
        <v>10</v>
      </c>
      <c r="V52" t="s">
        <v>10</v>
      </c>
      <c r="W52" t="s">
        <v>10</v>
      </c>
      <c r="X52" t="s">
        <v>10</v>
      </c>
      <c r="Y52" t="s">
        <v>10</v>
      </c>
      <c r="Z52" t="s">
        <v>10</v>
      </c>
      <c r="AA52" t="s">
        <v>10</v>
      </c>
      <c r="AC52">
        <v>75</v>
      </c>
      <c r="AD52" t="s">
        <v>59</v>
      </c>
      <c r="AE52" s="3">
        <v>43759.360185185185</v>
      </c>
      <c r="AF52" t="s">
        <v>18</v>
      </c>
      <c r="AG52" t="s">
        <v>9</v>
      </c>
      <c r="AH52">
        <v>0</v>
      </c>
      <c r="AI52">
        <v>12.238</v>
      </c>
      <c r="AJ52" s="1">
        <v>2078</v>
      </c>
      <c r="AK52">
        <v>417.54500000000002</v>
      </c>
      <c r="AL52" t="s">
        <v>10</v>
      </c>
      <c r="AM52" t="s">
        <v>10</v>
      </c>
      <c r="AN52" t="s">
        <v>10</v>
      </c>
      <c r="AO52" t="s">
        <v>10</v>
      </c>
      <c r="AR52" s="5">
        <v>33</v>
      </c>
      <c r="AT52" s="10">
        <f t="shared" si="0"/>
        <v>3.2652002367020008</v>
      </c>
      <c r="AU52" s="10">
        <f t="shared" si="1"/>
        <v>426.75106694343992</v>
      </c>
    </row>
    <row r="53" spans="1:47" customFormat="1" ht="14.5" x14ac:dyDescent="0.35">
      <c r="A53">
        <v>18</v>
      </c>
      <c r="B53" t="s">
        <v>60</v>
      </c>
      <c r="C53" s="3">
        <v>43761.448819444442</v>
      </c>
      <c r="D53" t="s">
        <v>18</v>
      </c>
      <c r="E53" t="s">
        <v>9</v>
      </c>
      <c r="F53">
        <v>0</v>
      </c>
      <c r="G53">
        <v>6.1779999999999999</v>
      </c>
      <c r="H53" s="1">
        <v>2002</v>
      </c>
      <c r="I53">
        <v>2.593</v>
      </c>
      <c r="J53" t="s">
        <v>10</v>
      </c>
      <c r="K53" t="s">
        <v>10</v>
      </c>
      <c r="L53" t="s">
        <v>10</v>
      </c>
      <c r="M53" t="s">
        <v>10</v>
      </c>
      <c r="O53">
        <v>18</v>
      </c>
      <c r="P53" t="s">
        <v>60</v>
      </c>
      <c r="Q53" s="3">
        <v>43761.448819444442</v>
      </c>
      <c r="R53" t="s">
        <v>18</v>
      </c>
      <c r="S53" t="s">
        <v>9</v>
      </c>
      <c r="T53">
        <v>0</v>
      </c>
      <c r="U53" t="s">
        <v>10</v>
      </c>
      <c r="V53" t="s">
        <v>10</v>
      </c>
      <c r="W53" t="s">
        <v>10</v>
      </c>
      <c r="X53" t="s">
        <v>10</v>
      </c>
      <c r="Y53" t="s">
        <v>10</v>
      </c>
      <c r="Z53" t="s">
        <v>10</v>
      </c>
      <c r="AA53" t="s">
        <v>10</v>
      </c>
      <c r="AC53">
        <v>18</v>
      </c>
      <c r="AD53" t="s">
        <v>60</v>
      </c>
      <c r="AE53" s="3">
        <v>43761.448819444442</v>
      </c>
      <c r="AF53" t="s">
        <v>18</v>
      </c>
      <c r="AG53" t="s">
        <v>9</v>
      </c>
      <c r="AH53">
        <v>0</v>
      </c>
      <c r="AI53">
        <v>12.257999999999999</v>
      </c>
      <c r="AJ53" s="1">
        <v>1780</v>
      </c>
      <c r="AK53">
        <v>366.178</v>
      </c>
      <c r="AL53" t="s">
        <v>10</v>
      </c>
      <c r="AM53" t="s">
        <v>10</v>
      </c>
      <c r="AN53" t="s">
        <v>10</v>
      </c>
      <c r="AO53" t="s">
        <v>10</v>
      </c>
      <c r="AR53" s="5">
        <v>34</v>
      </c>
      <c r="AT53" s="10">
        <f t="shared" si="0"/>
        <v>1.929982498232</v>
      </c>
      <c r="AU53" s="10">
        <f t="shared" si="1"/>
        <v>380.90411194399996</v>
      </c>
    </row>
    <row r="54" spans="1:47" customFormat="1" ht="14.5" x14ac:dyDescent="0.35">
      <c r="A54">
        <v>29</v>
      </c>
      <c r="B54" t="s">
        <v>61</v>
      </c>
      <c r="C54" s="3">
        <v>43762.734317129631</v>
      </c>
      <c r="D54" t="s">
        <v>18</v>
      </c>
      <c r="E54" t="s">
        <v>9</v>
      </c>
      <c r="F54">
        <v>0</v>
      </c>
      <c r="G54">
        <v>6.165</v>
      </c>
      <c r="H54" s="1">
        <v>2250</v>
      </c>
      <c r="I54">
        <v>3.1560000000000001</v>
      </c>
      <c r="J54" t="s">
        <v>10</v>
      </c>
      <c r="K54" t="s">
        <v>10</v>
      </c>
      <c r="L54" t="s">
        <v>10</v>
      </c>
      <c r="M54" t="s">
        <v>10</v>
      </c>
      <c r="O54">
        <v>29</v>
      </c>
      <c r="P54" t="s">
        <v>61</v>
      </c>
      <c r="Q54" s="3">
        <v>43762.734317129631</v>
      </c>
      <c r="R54" t="s">
        <v>18</v>
      </c>
      <c r="S54" t="s">
        <v>9</v>
      </c>
      <c r="T54">
        <v>0</v>
      </c>
      <c r="U54" t="s">
        <v>10</v>
      </c>
      <c r="V54" t="s">
        <v>10</v>
      </c>
      <c r="W54" t="s">
        <v>10</v>
      </c>
      <c r="X54" t="s">
        <v>10</v>
      </c>
      <c r="Y54" t="s">
        <v>10</v>
      </c>
      <c r="Z54" t="s">
        <v>10</v>
      </c>
      <c r="AA54" t="s">
        <v>10</v>
      </c>
      <c r="AC54">
        <v>29</v>
      </c>
      <c r="AD54" t="s">
        <v>61</v>
      </c>
      <c r="AE54" s="3">
        <v>43762.734317129631</v>
      </c>
      <c r="AF54" t="s">
        <v>18</v>
      </c>
      <c r="AG54" t="s">
        <v>9</v>
      </c>
      <c r="AH54">
        <v>0</v>
      </c>
      <c r="AI54">
        <v>12.262</v>
      </c>
      <c r="AJ54" s="1">
        <v>2060</v>
      </c>
      <c r="AK54">
        <v>414.48700000000002</v>
      </c>
      <c r="AL54" t="s">
        <v>10</v>
      </c>
      <c r="AM54" t="s">
        <v>10</v>
      </c>
      <c r="AN54" t="s">
        <v>10</v>
      </c>
      <c r="AO54" t="s">
        <v>10</v>
      </c>
      <c r="AR54" s="5">
        <v>35</v>
      </c>
      <c r="AS54" s="6"/>
      <c r="AT54" s="10">
        <f t="shared" si="0"/>
        <v>2.5195748750000004</v>
      </c>
      <c r="AU54" s="10">
        <f t="shared" si="1"/>
        <v>423.98172397600001</v>
      </c>
    </row>
    <row r="55" spans="1:47" customFormat="1" ht="14.5" x14ac:dyDescent="0.35">
      <c r="A55">
        <v>25</v>
      </c>
      <c r="B55" t="s">
        <v>62</v>
      </c>
      <c r="C55" s="3">
        <v>43781.379062499997</v>
      </c>
      <c r="D55" t="s">
        <v>18</v>
      </c>
      <c r="E55" t="s">
        <v>9</v>
      </c>
      <c r="F55">
        <v>0</v>
      </c>
      <c r="G55">
        <v>6.1879999999999997</v>
      </c>
      <c r="H55" s="1">
        <v>1821</v>
      </c>
      <c r="I55">
        <v>2.1789999999999998</v>
      </c>
      <c r="J55" t="s">
        <v>10</v>
      </c>
      <c r="K55" t="s">
        <v>10</v>
      </c>
      <c r="L55" t="s">
        <v>10</v>
      </c>
      <c r="M55" t="s">
        <v>10</v>
      </c>
      <c r="O55">
        <v>25</v>
      </c>
      <c r="P55" t="s">
        <v>62</v>
      </c>
      <c r="Q55" s="3">
        <v>43781.379062499997</v>
      </c>
      <c r="R55" t="s">
        <v>18</v>
      </c>
      <c r="S55" t="s">
        <v>9</v>
      </c>
      <c r="T55">
        <v>0</v>
      </c>
      <c r="U55" t="s">
        <v>10</v>
      </c>
      <c r="V55" t="s">
        <v>10</v>
      </c>
      <c r="W55" t="s">
        <v>10</v>
      </c>
      <c r="X55" t="s">
        <v>10</v>
      </c>
      <c r="Y55" t="s">
        <v>10</v>
      </c>
      <c r="Z55" t="s">
        <v>10</v>
      </c>
      <c r="AA55" t="s">
        <v>10</v>
      </c>
      <c r="AC55">
        <v>25</v>
      </c>
      <c r="AD55" t="s">
        <v>62</v>
      </c>
      <c r="AE55" s="3">
        <v>43781.379062499997</v>
      </c>
      <c r="AF55" t="s">
        <v>18</v>
      </c>
      <c r="AG55" t="s">
        <v>9</v>
      </c>
      <c r="AH55">
        <v>0</v>
      </c>
      <c r="AI55">
        <v>12.275</v>
      </c>
      <c r="AJ55" s="1">
        <v>1503</v>
      </c>
      <c r="AK55">
        <v>318.41300000000001</v>
      </c>
      <c r="AL55" t="s">
        <v>10</v>
      </c>
      <c r="AM55" t="s">
        <v>10</v>
      </c>
      <c r="AN55" t="s">
        <v>10</v>
      </c>
      <c r="AO55" t="s">
        <v>10</v>
      </c>
      <c r="AR55" s="5">
        <v>36</v>
      </c>
      <c r="AT55" s="10">
        <f t="shared" si="0"/>
        <v>1.5003396788780008</v>
      </c>
      <c r="AU55" s="10">
        <f t="shared" si="1"/>
        <v>338.28999905393999</v>
      </c>
    </row>
    <row r="56" spans="1:47" customFormat="1" ht="14.5" x14ac:dyDescent="0.35">
      <c r="A56">
        <v>23</v>
      </c>
      <c r="B56" t="s">
        <v>63</v>
      </c>
      <c r="C56" s="3">
        <v>43784.775092592594</v>
      </c>
      <c r="D56" t="s">
        <v>18</v>
      </c>
      <c r="E56" t="s">
        <v>9</v>
      </c>
      <c r="F56">
        <v>0</v>
      </c>
      <c r="G56">
        <v>6.1779999999999999</v>
      </c>
      <c r="H56" s="1">
        <v>2200</v>
      </c>
      <c r="I56">
        <v>3.0419999999999998</v>
      </c>
      <c r="J56" t="s">
        <v>10</v>
      </c>
      <c r="K56" t="s">
        <v>10</v>
      </c>
      <c r="L56" t="s">
        <v>10</v>
      </c>
      <c r="M56" t="s">
        <v>10</v>
      </c>
      <c r="O56">
        <v>23</v>
      </c>
      <c r="P56" t="s">
        <v>63</v>
      </c>
      <c r="Q56" s="3">
        <v>43784.775092592594</v>
      </c>
      <c r="R56" t="s">
        <v>18</v>
      </c>
      <c r="S56" t="s">
        <v>9</v>
      </c>
      <c r="T56">
        <v>0</v>
      </c>
      <c r="U56" t="s">
        <v>10</v>
      </c>
      <c r="V56" t="s">
        <v>10</v>
      </c>
      <c r="W56" t="s">
        <v>10</v>
      </c>
      <c r="X56" t="s">
        <v>10</v>
      </c>
      <c r="Y56" t="s">
        <v>10</v>
      </c>
      <c r="Z56" t="s">
        <v>10</v>
      </c>
      <c r="AA56" t="s">
        <v>10</v>
      </c>
      <c r="AC56">
        <v>23</v>
      </c>
      <c r="AD56" t="s">
        <v>63</v>
      </c>
      <c r="AE56" s="3">
        <v>43784.775092592594</v>
      </c>
      <c r="AF56" t="s">
        <v>18</v>
      </c>
      <c r="AG56" t="s">
        <v>9</v>
      </c>
      <c r="AH56">
        <v>0</v>
      </c>
      <c r="AI56">
        <v>12.295999999999999</v>
      </c>
      <c r="AJ56" s="1">
        <v>1725</v>
      </c>
      <c r="AK56">
        <v>356.70299999999997</v>
      </c>
      <c r="AL56" t="s">
        <v>10</v>
      </c>
      <c r="AM56" t="s">
        <v>10</v>
      </c>
      <c r="AN56" t="s">
        <v>10</v>
      </c>
      <c r="AO56" t="s">
        <v>10</v>
      </c>
      <c r="AR56" s="5">
        <v>37</v>
      </c>
      <c r="AT56" s="10">
        <f t="shared" si="0"/>
        <v>2.4006207200000005</v>
      </c>
      <c r="AU56" s="10">
        <f t="shared" si="1"/>
        <v>372.44267141249998</v>
      </c>
    </row>
    <row r="57" spans="1:47" customFormat="1" ht="14.5" x14ac:dyDescent="0.35">
      <c r="A57">
        <v>21</v>
      </c>
      <c r="B57" t="s">
        <v>64</v>
      </c>
      <c r="C57" s="3">
        <v>43790.362037037034</v>
      </c>
      <c r="D57" t="s">
        <v>18</v>
      </c>
      <c r="E57" t="s">
        <v>9</v>
      </c>
      <c r="F57">
        <v>0</v>
      </c>
      <c r="G57">
        <v>6.0979999999999999</v>
      </c>
      <c r="H57" s="1">
        <v>2528</v>
      </c>
      <c r="I57">
        <v>3.79</v>
      </c>
      <c r="J57" t="s">
        <v>10</v>
      </c>
      <c r="K57" t="s">
        <v>10</v>
      </c>
      <c r="L57" t="s">
        <v>10</v>
      </c>
      <c r="M57" t="s">
        <v>10</v>
      </c>
      <c r="O57">
        <v>21</v>
      </c>
      <c r="P57" t="s">
        <v>64</v>
      </c>
      <c r="Q57" s="3">
        <v>43790.362037037034</v>
      </c>
      <c r="R57" t="s">
        <v>18</v>
      </c>
      <c r="S57" t="s">
        <v>9</v>
      </c>
      <c r="T57">
        <v>0</v>
      </c>
      <c r="U57" t="s">
        <v>10</v>
      </c>
      <c r="V57" t="s">
        <v>10</v>
      </c>
      <c r="W57" t="s">
        <v>10</v>
      </c>
      <c r="X57" t="s">
        <v>10</v>
      </c>
      <c r="Y57" t="s">
        <v>10</v>
      </c>
      <c r="Z57" t="s">
        <v>10</v>
      </c>
      <c r="AA57" t="s">
        <v>10</v>
      </c>
      <c r="AC57">
        <v>21</v>
      </c>
      <c r="AD57" t="s">
        <v>64</v>
      </c>
      <c r="AE57" s="3">
        <v>43790.362037037034</v>
      </c>
      <c r="AF57" t="s">
        <v>18</v>
      </c>
      <c r="AG57" t="s">
        <v>9</v>
      </c>
      <c r="AH57">
        <v>0</v>
      </c>
      <c r="AI57">
        <v>12.244</v>
      </c>
      <c r="AJ57" s="1">
        <v>2134</v>
      </c>
      <c r="AK57">
        <v>427.26900000000001</v>
      </c>
      <c r="AL57" t="s">
        <v>10</v>
      </c>
      <c r="AM57" t="s">
        <v>10</v>
      </c>
      <c r="AN57" t="s">
        <v>10</v>
      </c>
      <c r="AO57" t="s">
        <v>10</v>
      </c>
      <c r="AR57" s="5">
        <v>38</v>
      </c>
      <c r="AS57" s="6"/>
      <c r="AT57" s="10">
        <f t="shared" si="0"/>
        <v>3.1817403294720008</v>
      </c>
      <c r="AU57" s="10">
        <f t="shared" si="1"/>
        <v>435.36685308296001</v>
      </c>
    </row>
    <row r="58" spans="1:47" customFormat="1" ht="14.5" x14ac:dyDescent="0.35">
      <c r="A58">
        <v>22</v>
      </c>
      <c r="B58" t="s">
        <v>65</v>
      </c>
      <c r="C58" s="3">
        <v>43858.485798611109</v>
      </c>
      <c r="D58" t="s">
        <v>18</v>
      </c>
      <c r="E58" t="s">
        <v>9</v>
      </c>
      <c r="F58">
        <v>0</v>
      </c>
      <c r="G58">
        <v>6.1150000000000002</v>
      </c>
      <c r="H58" s="1">
        <v>2101</v>
      </c>
      <c r="I58">
        <v>2.8170000000000002</v>
      </c>
      <c r="J58" t="s">
        <v>10</v>
      </c>
      <c r="K58" t="s">
        <v>10</v>
      </c>
      <c r="L58" t="s">
        <v>10</v>
      </c>
      <c r="M58" t="s">
        <v>10</v>
      </c>
      <c r="O58">
        <v>22</v>
      </c>
      <c r="P58" t="s">
        <v>65</v>
      </c>
      <c r="Q58" s="3">
        <v>43858.485798611109</v>
      </c>
      <c r="R58" t="s">
        <v>18</v>
      </c>
      <c r="S58" t="s">
        <v>9</v>
      </c>
      <c r="T58">
        <v>0</v>
      </c>
      <c r="U58" t="s">
        <v>10</v>
      </c>
      <c r="V58" t="s">
        <v>10</v>
      </c>
      <c r="W58" t="s">
        <v>10</v>
      </c>
      <c r="X58" t="s">
        <v>10</v>
      </c>
      <c r="Y58" t="s">
        <v>10</v>
      </c>
      <c r="Z58" t="s">
        <v>10</v>
      </c>
      <c r="AA58" t="s">
        <v>10</v>
      </c>
      <c r="AC58">
        <v>22</v>
      </c>
      <c r="AD58" t="s">
        <v>65</v>
      </c>
      <c r="AE58" s="3">
        <v>43858.485798611109</v>
      </c>
      <c r="AF58" t="s">
        <v>18</v>
      </c>
      <c r="AG58" t="s">
        <v>9</v>
      </c>
      <c r="AH58">
        <v>0</v>
      </c>
      <c r="AI58">
        <v>12.308</v>
      </c>
      <c r="AJ58" s="1">
        <v>1862</v>
      </c>
      <c r="AK58">
        <v>380.40100000000001</v>
      </c>
      <c r="AL58" t="s">
        <v>10</v>
      </c>
      <c r="AM58" t="s">
        <v>10</v>
      </c>
      <c r="AN58" t="s">
        <v>10</v>
      </c>
      <c r="AO58" t="s">
        <v>10</v>
      </c>
      <c r="AR58" s="5">
        <v>39</v>
      </c>
      <c r="AT58" s="10">
        <f t="shared" si="0"/>
        <v>2.1652177321580006</v>
      </c>
      <c r="AU58" s="10">
        <f t="shared" si="1"/>
        <v>393.51949277704</v>
      </c>
    </row>
    <row r="59" spans="1:47" customFormat="1" ht="14.5" x14ac:dyDescent="0.35">
      <c r="A59">
        <v>20</v>
      </c>
      <c r="B59" t="s">
        <v>66</v>
      </c>
      <c r="C59" s="3">
        <v>43873.561620370368</v>
      </c>
      <c r="D59" t="s">
        <v>18</v>
      </c>
      <c r="E59" t="s">
        <v>9</v>
      </c>
      <c r="F59">
        <v>0</v>
      </c>
      <c r="G59">
        <v>6.0970000000000004</v>
      </c>
      <c r="H59" s="1">
        <v>2054</v>
      </c>
      <c r="I59">
        <v>2.7109999999999999</v>
      </c>
      <c r="J59" t="s">
        <v>10</v>
      </c>
      <c r="K59" t="s">
        <v>10</v>
      </c>
      <c r="L59" t="s">
        <v>10</v>
      </c>
      <c r="M59" t="s">
        <v>10</v>
      </c>
      <c r="O59">
        <v>20</v>
      </c>
      <c r="P59" t="s">
        <v>66</v>
      </c>
      <c r="Q59" s="3">
        <v>43873.561620370368</v>
      </c>
      <c r="R59" t="s">
        <v>18</v>
      </c>
      <c r="S59" t="s">
        <v>9</v>
      </c>
      <c r="T59">
        <v>0</v>
      </c>
      <c r="U59" t="s">
        <v>10</v>
      </c>
      <c r="V59" t="s">
        <v>10</v>
      </c>
      <c r="W59" t="s">
        <v>10</v>
      </c>
      <c r="X59" t="s">
        <v>10</v>
      </c>
      <c r="Y59" t="s">
        <v>10</v>
      </c>
      <c r="Z59" t="s">
        <v>10</v>
      </c>
      <c r="AA59" t="s">
        <v>10</v>
      </c>
      <c r="AC59">
        <v>20</v>
      </c>
      <c r="AD59" t="s">
        <v>66</v>
      </c>
      <c r="AE59" s="3">
        <v>43873.561620370368</v>
      </c>
      <c r="AF59" t="s">
        <v>18</v>
      </c>
      <c r="AG59" t="s">
        <v>9</v>
      </c>
      <c r="AH59">
        <v>0</v>
      </c>
      <c r="AI59">
        <v>12.279</v>
      </c>
      <c r="AJ59" s="1">
        <v>3107</v>
      </c>
      <c r="AK59">
        <v>594.92200000000003</v>
      </c>
      <c r="AL59" t="s">
        <v>10</v>
      </c>
      <c r="AM59" t="s">
        <v>10</v>
      </c>
      <c r="AN59" t="s">
        <v>10</v>
      </c>
      <c r="AO59" t="s">
        <v>10</v>
      </c>
      <c r="AR59" s="5">
        <v>40</v>
      </c>
      <c r="AT59" s="10">
        <f t="shared" si="0"/>
        <v>2.0535194831279999</v>
      </c>
      <c r="AU59" s="10">
        <f t="shared" si="1"/>
        <v>585.07881266433992</v>
      </c>
    </row>
    <row r="60" spans="1:47" customFormat="1" ht="14.5" x14ac:dyDescent="0.35">
      <c r="A60">
        <v>18</v>
      </c>
      <c r="B60" t="s">
        <v>65</v>
      </c>
      <c r="C60" s="3">
        <v>43880.510497685187</v>
      </c>
      <c r="D60" t="s">
        <v>18</v>
      </c>
      <c r="E60" t="s">
        <v>9</v>
      </c>
      <c r="F60">
        <v>0</v>
      </c>
      <c r="G60">
        <v>6.0890000000000004</v>
      </c>
      <c r="H60" s="1">
        <v>2067</v>
      </c>
      <c r="I60">
        <v>2.7389999999999999</v>
      </c>
      <c r="J60" t="s">
        <v>10</v>
      </c>
      <c r="K60" t="s">
        <v>10</v>
      </c>
      <c r="L60" t="s">
        <v>10</v>
      </c>
      <c r="M60" t="s">
        <v>10</v>
      </c>
      <c r="O60">
        <v>18</v>
      </c>
      <c r="P60" t="s">
        <v>65</v>
      </c>
      <c r="Q60" s="3">
        <v>43880.510497685187</v>
      </c>
      <c r="R60" t="s">
        <v>18</v>
      </c>
      <c r="S60" t="s">
        <v>9</v>
      </c>
      <c r="T60">
        <v>0</v>
      </c>
      <c r="U60" t="s">
        <v>10</v>
      </c>
      <c r="V60" t="s">
        <v>10</v>
      </c>
      <c r="W60" t="s">
        <v>10</v>
      </c>
      <c r="X60" t="s">
        <v>10</v>
      </c>
      <c r="Y60" t="s">
        <v>10</v>
      </c>
      <c r="Z60" t="s">
        <v>10</v>
      </c>
      <c r="AA60" t="s">
        <v>10</v>
      </c>
      <c r="AC60">
        <v>18</v>
      </c>
      <c r="AD60" t="s">
        <v>65</v>
      </c>
      <c r="AE60" s="3">
        <v>43880.510497685187</v>
      </c>
      <c r="AF60" t="s">
        <v>18</v>
      </c>
      <c r="AG60" t="s">
        <v>9</v>
      </c>
      <c r="AH60">
        <v>0</v>
      </c>
      <c r="AI60">
        <v>12.286</v>
      </c>
      <c r="AJ60" s="1">
        <v>2227</v>
      </c>
      <c r="AK60">
        <v>443.2</v>
      </c>
      <c r="AL60" t="s">
        <v>10</v>
      </c>
      <c r="AM60" t="s">
        <v>10</v>
      </c>
      <c r="AN60" t="s">
        <v>10</v>
      </c>
      <c r="AO60" t="s">
        <v>10</v>
      </c>
      <c r="AR60" s="5">
        <v>41</v>
      </c>
      <c r="AS60" s="6"/>
      <c r="AT60" s="10">
        <f t="shared" si="0"/>
        <v>2.0844109608620003</v>
      </c>
      <c r="AU60" s="10">
        <f t="shared" si="1"/>
        <v>449.67538763713992</v>
      </c>
    </row>
    <row r="61" spans="1:47" customFormat="1" ht="14.5" x14ac:dyDescent="0.35">
      <c r="A61">
        <v>19</v>
      </c>
      <c r="B61" t="s">
        <v>67</v>
      </c>
      <c r="C61" s="3">
        <v>43893.655358796299</v>
      </c>
      <c r="D61" t="s">
        <v>18</v>
      </c>
      <c r="E61" t="s">
        <v>9</v>
      </c>
      <c r="F61">
        <v>0</v>
      </c>
      <c r="G61">
        <v>6.0970000000000004</v>
      </c>
      <c r="H61" s="1">
        <v>1795</v>
      </c>
      <c r="I61">
        <v>2.121</v>
      </c>
      <c r="J61" t="s">
        <v>10</v>
      </c>
      <c r="K61" t="s">
        <v>10</v>
      </c>
      <c r="L61" t="s">
        <v>10</v>
      </c>
      <c r="M61" t="s">
        <v>10</v>
      </c>
      <c r="O61">
        <v>19</v>
      </c>
      <c r="P61" t="s">
        <v>67</v>
      </c>
      <c r="Q61" s="3">
        <v>43893.655358796299</v>
      </c>
      <c r="R61" t="s">
        <v>18</v>
      </c>
      <c r="S61" t="s">
        <v>9</v>
      </c>
      <c r="T61">
        <v>0</v>
      </c>
      <c r="U61" t="s">
        <v>10</v>
      </c>
      <c r="V61" t="s">
        <v>10</v>
      </c>
      <c r="W61" t="s">
        <v>10</v>
      </c>
      <c r="X61" t="s">
        <v>10</v>
      </c>
      <c r="Y61" t="s">
        <v>10</v>
      </c>
      <c r="Z61" t="s">
        <v>10</v>
      </c>
      <c r="AA61" t="s">
        <v>10</v>
      </c>
      <c r="AC61">
        <v>19</v>
      </c>
      <c r="AD61" t="s">
        <v>67</v>
      </c>
      <c r="AE61" s="3">
        <v>43893.655358796299</v>
      </c>
      <c r="AF61" t="s">
        <v>18</v>
      </c>
      <c r="AG61" t="s">
        <v>9</v>
      </c>
      <c r="AH61">
        <v>0</v>
      </c>
      <c r="AI61">
        <v>12.260999999999999</v>
      </c>
      <c r="AJ61" s="1">
        <v>3195</v>
      </c>
      <c r="AK61">
        <v>610.11900000000003</v>
      </c>
      <c r="AL61" t="s">
        <v>10</v>
      </c>
      <c r="AM61" t="s">
        <v>10</v>
      </c>
      <c r="AN61" t="s">
        <v>10</v>
      </c>
      <c r="AO61" t="s">
        <v>10</v>
      </c>
      <c r="AR61" s="5">
        <v>42</v>
      </c>
      <c r="AT61" s="10">
        <f t="shared" si="0"/>
        <v>1.4386690899499999</v>
      </c>
      <c r="AU61" s="10">
        <f t="shared" si="1"/>
        <v>598.62023359649993</v>
      </c>
    </row>
    <row r="62" spans="1:47" customFormat="1" ht="14.5" x14ac:dyDescent="0.35">
      <c r="A62">
        <v>30</v>
      </c>
      <c r="B62" t="s">
        <v>68</v>
      </c>
      <c r="C62" s="3">
        <v>43899.56391203704</v>
      </c>
      <c r="D62" t="s">
        <v>18</v>
      </c>
      <c r="E62" t="s">
        <v>9</v>
      </c>
      <c r="F62">
        <v>0</v>
      </c>
      <c r="G62">
        <v>6.1159999999999997</v>
      </c>
      <c r="H62" s="1">
        <v>1922</v>
      </c>
      <c r="I62">
        <v>2.41</v>
      </c>
      <c r="J62" t="s">
        <v>10</v>
      </c>
      <c r="K62" t="s">
        <v>10</v>
      </c>
      <c r="L62" t="s">
        <v>10</v>
      </c>
      <c r="M62" t="s">
        <v>10</v>
      </c>
      <c r="O62">
        <v>30</v>
      </c>
      <c r="P62" t="s">
        <v>68</v>
      </c>
      <c r="Q62" s="3">
        <v>43899.56391203704</v>
      </c>
      <c r="R62" t="s">
        <v>18</v>
      </c>
      <c r="S62" t="s">
        <v>9</v>
      </c>
      <c r="T62">
        <v>0</v>
      </c>
      <c r="U62" t="s">
        <v>10</v>
      </c>
      <c r="V62" t="s">
        <v>10</v>
      </c>
      <c r="W62" t="s">
        <v>10</v>
      </c>
      <c r="X62" t="s">
        <v>10</v>
      </c>
      <c r="Y62" t="s">
        <v>10</v>
      </c>
      <c r="Z62" t="s">
        <v>10</v>
      </c>
      <c r="AA62" t="s">
        <v>10</v>
      </c>
      <c r="AC62">
        <v>30</v>
      </c>
      <c r="AD62" t="s">
        <v>68</v>
      </c>
      <c r="AE62" s="3">
        <v>43899.56391203704</v>
      </c>
      <c r="AF62" t="s">
        <v>18</v>
      </c>
      <c r="AG62" t="s">
        <v>9</v>
      </c>
      <c r="AH62">
        <v>0</v>
      </c>
      <c r="AI62">
        <v>12.308999999999999</v>
      </c>
      <c r="AJ62" s="1">
        <v>2441</v>
      </c>
      <c r="AK62">
        <v>480.07</v>
      </c>
      <c r="AL62" t="s">
        <v>10</v>
      </c>
      <c r="AM62" t="s">
        <v>10</v>
      </c>
      <c r="AN62" t="s">
        <v>10</v>
      </c>
      <c r="AO62" t="s">
        <v>10</v>
      </c>
      <c r="AR62" s="5">
        <v>43</v>
      </c>
      <c r="AT62" s="10">
        <f t="shared" si="0"/>
        <v>1.7400159708720007</v>
      </c>
      <c r="AU62" s="10">
        <f t="shared" si="1"/>
        <v>482.60123436946003</v>
      </c>
    </row>
    <row r="63" spans="1:47" customFormat="1" ht="14.5" x14ac:dyDescent="0.35">
      <c r="A63">
        <v>92</v>
      </c>
      <c r="B63" t="s">
        <v>20</v>
      </c>
      <c r="C63" s="3">
        <v>43907.483217592591</v>
      </c>
      <c r="D63" t="s">
        <v>18</v>
      </c>
      <c r="E63" t="s">
        <v>9</v>
      </c>
      <c r="F63">
        <v>0</v>
      </c>
      <c r="G63">
        <v>6.1</v>
      </c>
      <c r="H63" s="1">
        <v>2213</v>
      </c>
      <c r="I63">
        <v>3.0720000000000001</v>
      </c>
      <c r="J63" t="s">
        <v>10</v>
      </c>
      <c r="K63" t="s">
        <v>10</v>
      </c>
      <c r="L63" t="s">
        <v>10</v>
      </c>
      <c r="M63" t="s">
        <v>10</v>
      </c>
      <c r="O63">
        <v>92</v>
      </c>
      <c r="P63" t="s">
        <v>20</v>
      </c>
      <c r="Q63" s="3">
        <v>43907.483217592591</v>
      </c>
      <c r="R63" t="s">
        <v>18</v>
      </c>
      <c r="S63" t="s">
        <v>9</v>
      </c>
      <c r="T63">
        <v>0</v>
      </c>
      <c r="U63" t="s">
        <v>10</v>
      </c>
      <c r="V63" t="s">
        <v>10</v>
      </c>
      <c r="W63" t="s">
        <v>10</v>
      </c>
      <c r="X63" t="s">
        <v>10</v>
      </c>
      <c r="Y63" t="s">
        <v>10</v>
      </c>
      <c r="Z63" t="s">
        <v>10</v>
      </c>
      <c r="AA63" t="s">
        <v>10</v>
      </c>
      <c r="AC63">
        <v>92</v>
      </c>
      <c r="AD63" t="s">
        <v>20</v>
      </c>
      <c r="AE63" s="3">
        <v>43907.483217592591</v>
      </c>
      <c r="AF63" t="s">
        <v>18</v>
      </c>
      <c r="AG63" t="s">
        <v>9</v>
      </c>
      <c r="AH63">
        <v>0</v>
      </c>
      <c r="AI63">
        <v>12.268000000000001</v>
      </c>
      <c r="AJ63" s="1">
        <v>2680</v>
      </c>
      <c r="AK63">
        <v>521.30899999999997</v>
      </c>
      <c r="AL63" t="s">
        <v>10</v>
      </c>
      <c r="AM63" t="s">
        <v>10</v>
      </c>
      <c r="AN63" t="s">
        <v>10</v>
      </c>
      <c r="AO63" t="s">
        <v>10</v>
      </c>
      <c r="AR63" s="5">
        <v>44</v>
      </c>
      <c r="AS63" s="6"/>
      <c r="AT63" s="10">
        <f t="shared" si="0"/>
        <v>2.4315446839020001</v>
      </c>
      <c r="AU63" s="10">
        <f t="shared" si="1"/>
        <v>519.37492918399994</v>
      </c>
    </row>
    <row r="64" spans="1:47" customFormat="1" ht="14.5" x14ac:dyDescent="0.35">
      <c r="A64">
        <v>59</v>
      </c>
      <c r="B64" t="s">
        <v>17</v>
      </c>
      <c r="C64" s="3">
        <v>43908.43346064815</v>
      </c>
      <c r="D64" t="s">
        <v>18</v>
      </c>
      <c r="E64" t="s">
        <v>9</v>
      </c>
      <c r="F64">
        <v>0</v>
      </c>
      <c r="G64">
        <v>6.1079999999999997</v>
      </c>
      <c r="H64" s="1">
        <v>2474</v>
      </c>
      <c r="I64">
        <v>3.6659999999999999</v>
      </c>
      <c r="J64" t="s">
        <v>10</v>
      </c>
      <c r="K64" t="s">
        <v>10</v>
      </c>
      <c r="L64" t="s">
        <v>10</v>
      </c>
      <c r="M64" t="s">
        <v>10</v>
      </c>
      <c r="O64">
        <v>59</v>
      </c>
      <c r="P64" t="s">
        <v>17</v>
      </c>
      <c r="Q64" s="3">
        <v>43908.43346064815</v>
      </c>
      <c r="R64" t="s">
        <v>18</v>
      </c>
      <c r="S64" t="s">
        <v>9</v>
      </c>
      <c r="T64">
        <v>0</v>
      </c>
      <c r="U64" t="s">
        <v>10</v>
      </c>
      <c r="V64" t="s">
        <v>10</v>
      </c>
      <c r="W64" t="s">
        <v>10</v>
      </c>
      <c r="X64" t="s">
        <v>10</v>
      </c>
      <c r="Y64" t="s">
        <v>10</v>
      </c>
      <c r="Z64" t="s">
        <v>10</v>
      </c>
      <c r="AA64" t="s">
        <v>10</v>
      </c>
      <c r="AC64">
        <v>59</v>
      </c>
      <c r="AD64" t="s">
        <v>17</v>
      </c>
      <c r="AE64" s="3">
        <v>43908.43346064815</v>
      </c>
      <c r="AF64" t="s">
        <v>18</v>
      </c>
      <c r="AG64" t="s">
        <v>9</v>
      </c>
      <c r="AH64">
        <v>0</v>
      </c>
      <c r="AI64">
        <v>12.252000000000001</v>
      </c>
      <c r="AJ64" s="1">
        <v>2690</v>
      </c>
      <c r="AK64">
        <v>523.08699999999999</v>
      </c>
      <c r="AL64" t="s">
        <v>10</v>
      </c>
      <c r="AM64" t="s">
        <v>10</v>
      </c>
      <c r="AN64" t="s">
        <v>10</v>
      </c>
      <c r="AO64" t="s">
        <v>10</v>
      </c>
      <c r="AR64" s="5">
        <v>45</v>
      </c>
      <c r="AT64" s="10">
        <f t="shared" si="0"/>
        <v>3.0530147452079999</v>
      </c>
      <c r="AU64" s="10">
        <f t="shared" si="1"/>
        <v>520.91360902600002</v>
      </c>
    </row>
    <row r="65" spans="1:47" customFormat="1" ht="14.5" x14ac:dyDescent="0.35">
      <c r="A65">
        <v>18</v>
      </c>
      <c r="B65" t="s">
        <v>131</v>
      </c>
      <c r="C65" s="3">
        <v>44004.477708333332</v>
      </c>
      <c r="D65" t="s">
        <v>18</v>
      </c>
      <c r="E65" t="s">
        <v>9</v>
      </c>
      <c r="F65">
        <v>0</v>
      </c>
      <c r="G65">
        <v>6.0519999999999996</v>
      </c>
      <c r="H65" s="1">
        <v>2051</v>
      </c>
      <c r="I65">
        <v>0</v>
      </c>
      <c r="J65" t="s">
        <v>10</v>
      </c>
      <c r="K65" t="s">
        <v>10</v>
      </c>
      <c r="L65" t="s">
        <v>10</v>
      </c>
      <c r="M65" t="s">
        <v>10</v>
      </c>
      <c r="O65">
        <v>18</v>
      </c>
      <c r="P65" t="s">
        <v>131</v>
      </c>
      <c r="Q65" s="3">
        <v>44004.477708333332</v>
      </c>
      <c r="R65" t="s">
        <v>18</v>
      </c>
      <c r="S65" t="s">
        <v>9</v>
      </c>
      <c r="T65">
        <v>0</v>
      </c>
      <c r="U65" t="s">
        <v>10</v>
      </c>
      <c r="V65" t="s">
        <v>10</v>
      </c>
      <c r="W65" t="s">
        <v>10</v>
      </c>
      <c r="X65" t="s">
        <v>10</v>
      </c>
      <c r="Y65" t="s">
        <v>10</v>
      </c>
      <c r="Z65" t="s">
        <v>10</v>
      </c>
      <c r="AA65" t="s">
        <v>10</v>
      </c>
      <c r="AC65">
        <v>18</v>
      </c>
      <c r="AD65" t="s">
        <v>131</v>
      </c>
      <c r="AE65" s="3">
        <v>44004.477708333332</v>
      </c>
      <c r="AF65" t="s">
        <v>18</v>
      </c>
      <c r="AG65" t="s">
        <v>9</v>
      </c>
      <c r="AH65">
        <v>0</v>
      </c>
      <c r="AI65">
        <v>12.189</v>
      </c>
      <c r="AJ65" s="1">
        <v>3785</v>
      </c>
      <c r="AK65">
        <v>0</v>
      </c>
      <c r="AL65" t="s">
        <v>10</v>
      </c>
      <c r="AM65" t="s">
        <v>10</v>
      </c>
      <c r="AN65" t="s">
        <v>10</v>
      </c>
      <c r="AO65" t="s">
        <v>10</v>
      </c>
      <c r="AR65" s="5">
        <v>46</v>
      </c>
      <c r="AT65" s="31">
        <f t="shared" ref="AT65:AT72" si="2">IF(H65&lt;15000,((0.00000002125*H65^2)+(0.002705*H65)+(-4.371)),(IF(H65&lt;700000,((-0.0000000008162*H65^2)+(0.003141*H65)+(0.4702)), ((0.000000003285*V65^2)+(0.1899*V65)+(559.5)))))</f>
        <v>1.2663452712499996</v>
      </c>
      <c r="AU65" s="32">
        <f t="shared" ref="AU65:AU72" si="3">((-0.00000006277*AJ65^2)+(0.1854*AJ65)+(34.83))</f>
        <v>735.66974285675008</v>
      </c>
    </row>
    <row r="66" spans="1:47" ht="14.5" x14ac:dyDescent="0.35">
      <c r="A66">
        <v>27</v>
      </c>
      <c r="B66" t="s">
        <v>133</v>
      </c>
      <c r="C66" s="3">
        <v>44004.543912037036</v>
      </c>
      <c r="D66" t="s">
        <v>18</v>
      </c>
      <c r="E66" t="s">
        <v>9</v>
      </c>
      <c r="F66">
        <v>0</v>
      </c>
      <c r="G66">
        <v>6.0590000000000002</v>
      </c>
      <c r="H66" s="1">
        <v>2269</v>
      </c>
      <c r="I66">
        <v>1E-3</v>
      </c>
      <c r="J66" t="s">
        <v>10</v>
      </c>
      <c r="K66" t="s">
        <v>10</v>
      </c>
      <c r="L66" t="s">
        <v>10</v>
      </c>
      <c r="M66" t="s">
        <v>10</v>
      </c>
      <c r="N66"/>
      <c r="O66">
        <v>27</v>
      </c>
      <c r="P66" t="s">
        <v>133</v>
      </c>
      <c r="Q66" s="3">
        <v>44004.543912037036</v>
      </c>
      <c r="R66" t="s">
        <v>18</v>
      </c>
      <c r="S66" t="s">
        <v>9</v>
      </c>
      <c r="T66">
        <v>0</v>
      </c>
      <c r="U66" t="s">
        <v>10</v>
      </c>
      <c r="V66" t="s">
        <v>10</v>
      </c>
      <c r="W66" t="s">
        <v>10</v>
      </c>
      <c r="X66" t="s">
        <v>10</v>
      </c>
      <c r="Y66" t="s">
        <v>10</v>
      </c>
      <c r="Z66" t="s">
        <v>10</v>
      </c>
      <c r="AA66" t="s">
        <v>10</v>
      </c>
      <c r="AB66"/>
      <c r="AC66">
        <v>27</v>
      </c>
      <c r="AD66" t="s">
        <v>133</v>
      </c>
      <c r="AE66" s="3">
        <v>44004.543912037036</v>
      </c>
      <c r="AF66" t="s">
        <v>18</v>
      </c>
      <c r="AG66" t="s">
        <v>9</v>
      </c>
      <c r="AH66">
        <v>0</v>
      </c>
      <c r="AI66">
        <v>12.205</v>
      </c>
      <c r="AJ66" s="1">
        <v>1936</v>
      </c>
      <c r="AK66">
        <v>0.379</v>
      </c>
      <c r="AL66" t="s">
        <v>10</v>
      </c>
      <c r="AM66" t="s">
        <v>10</v>
      </c>
      <c r="AN66" t="s">
        <v>10</v>
      </c>
      <c r="AO66" t="s">
        <v>10</v>
      </c>
      <c r="AR66" s="5">
        <v>47</v>
      </c>
      <c r="AS66"/>
      <c r="AT66" s="31">
        <f t="shared" si="2"/>
        <v>1.8760476712499994</v>
      </c>
      <c r="AU66" s="32">
        <f t="shared" si="3"/>
        <v>393.52913201408001</v>
      </c>
    </row>
    <row r="67" spans="1:47" customFormat="1" ht="14.5" x14ac:dyDescent="0.35">
      <c r="A67">
        <v>28</v>
      </c>
      <c r="B67" t="s">
        <v>134</v>
      </c>
      <c r="C67" s="3">
        <v>44004.565127314818</v>
      </c>
      <c r="D67" t="s">
        <v>18</v>
      </c>
      <c r="E67" t="s">
        <v>9</v>
      </c>
      <c r="F67">
        <v>0</v>
      </c>
      <c r="G67">
        <v>6.0469999999999997</v>
      </c>
      <c r="H67" s="1">
        <v>2299</v>
      </c>
      <c r="I67">
        <v>1E-3</v>
      </c>
      <c r="J67" t="s">
        <v>10</v>
      </c>
      <c r="K67" t="s">
        <v>10</v>
      </c>
      <c r="L67" t="s">
        <v>10</v>
      </c>
      <c r="M67" t="s">
        <v>10</v>
      </c>
      <c r="O67">
        <v>28</v>
      </c>
      <c r="P67" t="s">
        <v>134</v>
      </c>
      <c r="Q67" s="3">
        <v>44004.565127314818</v>
      </c>
      <c r="R67" t="s">
        <v>18</v>
      </c>
      <c r="S67" t="s">
        <v>9</v>
      </c>
      <c r="T67">
        <v>0</v>
      </c>
      <c r="U67" t="s">
        <v>10</v>
      </c>
      <c r="V67" t="s">
        <v>10</v>
      </c>
      <c r="W67" t="s">
        <v>10</v>
      </c>
      <c r="X67" t="s">
        <v>10</v>
      </c>
      <c r="Y67" t="s">
        <v>10</v>
      </c>
      <c r="Z67" t="s">
        <v>10</v>
      </c>
      <c r="AA67" t="s">
        <v>10</v>
      </c>
      <c r="AC67">
        <v>28</v>
      </c>
      <c r="AD67" t="s">
        <v>134</v>
      </c>
      <c r="AE67" s="3">
        <v>44004.565127314818</v>
      </c>
      <c r="AF67" t="s">
        <v>18</v>
      </c>
      <c r="AG67" t="s">
        <v>9</v>
      </c>
      <c r="AH67">
        <v>0</v>
      </c>
      <c r="AI67">
        <v>12.179</v>
      </c>
      <c r="AJ67" s="1">
        <v>2219</v>
      </c>
      <c r="AK67">
        <v>0.438</v>
      </c>
      <c r="AL67" t="s">
        <v>10</v>
      </c>
      <c r="AM67" t="s">
        <v>10</v>
      </c>
      <c r="AN67" t="s">
        <v>10</v>
      </c>
      <c r="AO67" t="s">
        <v>10</v>
      </c>
      <c r="AR67" s="5">
        <v>48</v>
      </c>
      <c r="AS67" s="6"/>
      <c r="AT67" s="31">
        <f t="shared" si="2"/>
        <v>1.96010977125</v>
      </c>
      <c r="AU67" s="32">
        <f t="shared" si="3"/>
        <v>445.92352296803</v>
      </c>
    </row>
    <row r="68" spans="1:47" customFormat="1" ht="14.5" x14ac:dyDescent="0.35">
      <c r="A68">
        <v>29</v>
      </c>
      <c r="B68" t="s">
        <v>135</v>
      </c>
      <c r="C68" s="3">
        <v>44004.586342592593</v>
      </c>
      <c r="D68" t="s">
        <v>18</v>
      </c>
      <c r="E68" t="s">
        <v>9</v>
      </c>
      <c r="F68">
        <v>0</v>
      </c>
      <c r="G68">
        <v>6.0460000000000003</v>
      </c>
      <c r="H68" s="1">
        <v>2212</v>
      </c>
      <c r="I68">
        <v>1E-3</v>
      </c>
      <c r="J68" t="s">
        <v>10</v>
      </c>
      <c r="K68" t="s">
        <v>10</v>
      </c>
      <c r="L68" t="s">
        <v>10</v>
      </c>
      <c r="M68" t="s">
        <v>10</v>
      </c>
      <c r="O68">
        <v>29</v>
      </c>
      <c r="P68" t="s">
        <v>135</v>
      </c>
      <c r="Q68" s="3">
        <v>44004.586342592593</v>
      </c>
      <c r="R68" t="s">
        <v>18</v>
      </c>
      <c r="S68" t="s">
        <v>9</v>
      </c>
      <c r="T68">
        <v>0</v>
      </c>
      <c r="U68" t="s">
        <v>10</v>
      </c>
      <c r="V68" t="s">
        <v>10</v>
      </c>
      <c r="W68" t="s">
        <v>10</v>
      </c>
      <c r="X68" t="s">
        <v>10</v>
      </c>
      <c r="Y68" t="s">
        <v>10</v>
      </c>
      <c r="Z68" t="s">
        <v>10</v>
      </c>
      <c r="AA68" t="s">
        <v>10</v>
      </c>
      <c r="AC68">
        <v>29</v>
      </c>
      <c r="AD68" t="s">
        <v>135</v>
      </c>
      <c r="AE68" s="3">
        <v>44004.586342592593</v>
      </c>
      <c r="AF68" t="s">
        <v>18</v>
      </c>
      <c r="AG68" t="s">
        <v>9</v>
      </c>
      <c r="AH68">
        <v>0</v>
      </c>
      <c r="AI68">
        <v>12.151</v>
      </c>
      <c r="AJ68" s="1">
        <v>2045</v>
      </c>
      <c r="AK68">
        <v>0.40200000000000002</v>
      </c>
      <c r="AL68" t="s">
        <v>10</v>
      </c>
      <c r="AM68" t="s">
        <v>10</v>
      </c>
      <c r="AN68" t="s">
        <v>10</v>
      </c>
      <c r="AO68" t="s">
        <v>10</v>
      </c>
      <c r="AR68" s="5">
        <v>49</v>
      </c>
      <c r="AT68" s="31">
        <f t="shared" si="2"/>
        <v>1.7164350599999993</v>
      </c>
      <c r="AU68" s="32">
        <f t="shared" si="3"/>
        <v>413.71049429075003</v>
      </c>
    </row>
    <row r="69" spans="1:47" customFormat="1" ht="14.5" x14ac:dyDescent="0.35">
      <c r="A69">
        <v>44</v>
      </c>
      <c r="B69" t="s">
        <v>136</v>
      </c>
      <c r="C69" s="3">
        <v>44005.428136574075</v>
      </c>
      <c r="D69" t="s">
        <v>18</v>
      </c>
      <c r="E69" t="s">
        <v>9</v>
      </c>
      <c r="F69">
        <v>0</v>
      </c>
      <c r="G69">
        <v>6.0720000000000001</v>
      </c>
      <c r="H69" s="1">
        <v>2336</v>
      </c>
      <c r="I69">
        <v>1E-3</v>
      </c>
      <c r="J69" t="s">
        <v>10</v>
      </c>
      <c r="K69" t="s">
        <v>10</v>
      </c>
      <c r="L69" t="s">
        <v>10</v>
      </c>
      <c r="M69" t="s">
        <v>10</v>
      </c>
      <c r="O69">
        <v>44</v>
      </c>
      <c r="P69" t="s">
        <v>136</v>
      </c>
      <c r="Q69" s="3">
        <v>44005.428136574075</v>
      </c>
      <c r="R69" t="s">
        <v>18</v>
      </c>
      <c r="S69" t="s">
        <v>9</v>
      </c>
      <c r="T69">
        <v>0</v>
      </c>
      <c r="U69" t="s">
        <v>10</v>
      </c>
      <c r="V69" t="s">
        <v>10</v>
      </c>
      <c r="W69" t="s">
        <v>10</v>
      </c>
      <c r="X69" t="s">
        <v>10</v>
      </c>
      <c r="Y69" t="s">
        <v>10</v>
      </c>
      <c r="Z69" t="s">
        <v>10</v>
      </c>
      <c r="AA69" t="s">
        <v>10</v>
      </c>
      <c r="AC69">
        <v>44</v>
      </c>
      <c r="AD69" t="s">
        <v>136</v>
      </c>
      <c r="AE69" s="3">
        <v>44005.428136574075</v>
      </c>
      <c r="AF69" t="s">
        <v>18</v>
      </c>
      <c r="AG69" t="s">
        <v>9</v>
      </c>
      <c r="AH69">
        <v>0</v>
      </c>
      <c r="AI69">
        <v>12.221</v>
      </c>
      <c r="AJ69" s="1">
        <v>3573</v>
      </c>
      <c r="AK69">
        <v>0.71799999999999997</v>
      </c>
      <c r="AL69" t="s">
        <v>10</v>
      </c>
      <c r="AM69" t="s">
        <v>10</v>
      </c>
      <c r="AN69" t="s">
        <v>10</v>
      </c>
      <c r="AO69" t="s">
        <v>10</v>
      </c>
      <c r="AR69" s="5">
        <v>50</v>
      </c>
      <c r="AT69" s="31">
        <f t="shared" si="2"/>
        <v>2.0638390399999995</v>
      </c>
      <c r="AU69" s="32">
        <f t="shared" si="3"/>
        <v>696.46285752867004</v>
      </c>
    </row>
    <row r="70" spans="1:47" customFormat="1" ht="14.5" x14ac:dyDescent="0.35">
      <c r="A70">
        <v>40</v>
      </c>
      <c r="B70" t="s">
        <v>144</v>
      </c>
      <c r="C70" s="3">
        <v>44006.384895833333</v>
      </c>
      <c r="D70" t="s">
        <v>18</v>
      </c>
      <c r="E70" t="s">
        <v>9</v>
      </c>
      <c r="F70">
        <v>0</v>
      </c>
      <c r="G70">
        <v>6.0730000000000004</v>
      </c>
      <c r="H70" s="1">
        <v>2469</v>
      </c>
      <c r="I70">
        <v>2E-3</v>
      </c>
      <c r="J70" t="s">
        <v>10</v>
      </c>
      <c r="K70" t="s">
        <v>10</v>
      </c>
      <c r="L70" t="s">
        <v>10</v>
      </c>
      <c r="M70" t="s">
        <v>10</v>
      </c>
      <c r="O70">
        <v>40</v>
      </c>
      <c r="P70" t="s">
        <v>144</v>
      </c>
      <c r="Q70" s="3">
        <v>44006.384895833333</v>
      </c>
      <c r="R70" t="s">
        <v>18</v>
      </c>
      <c r="S70" t="s">
        <v>9</v>
      </c>
      <c r="T70">
        <v>0</v>
      </c>
      <c r="U70" t="s">
        <v>10</v>
      </c>
      <c r="V70" t="s">
        <v>10</v>
      </c>
      <c r="W70" t="s">
        <v>10</v>
      </c>
      <c r="X70" t="s">
        <v>10</v>
      </c>
      <c r="Y70" t="s">
        <v>10</v>
      </c>
      <c r="Z70" t="s">
        <v>10</v>
      </c>
      <c r="AA70" t="s">
        <v>10</v>
      </c>
      <c r="AC70">
        <v>40</v>
      </c>
      <c r="AD70" t="s">
        <v>144</v>
      </c>
      <c r="AE70" s="3">
        <v>44006.384895833333</v>
      </c>
      <c r="AF70" t="s">
        <v>18</v>
      </c>
      <c r="AG70" t="s">
        <v>9</v>
      </c>
      <c r="AH70">
        <v>0</v>
      </c>
      <c r="AI70">
        <v>12.215999999999999</v>
      </c>
      <c r="AJ70" s="1">
        <v>2982</v>
      </c>
      <c r="AK70">
        <v>0.59599999999999997</v>
      </c>
      <c r="AL70" t="s">
        <v>10</v>
      </c>
      <c r="AM70" t="s">
        <v>10</v>
      </c>
      <c r="AN70" t="s">
        <v>10</v>
      </c>
      <c r="AO70" t="s">
        <v>10</v>
      </c>
      <c r="AR70" s="5">
        <v>51</v>
      </c>
      <c r="AT70" s="31">
        <f t="shared" si="2"/>
        <v>2.4371841712499993</v>
      </c>
      <c r="AU70" s="32">
        <f t="shared" si="3"/>
        <v>587.13462882252009</v>
      </c>
    </row>
    <row r="71" spans="1:47" customFormat="1" ht="14.5" x14ac:dyDescent="0.35">
      <c r="A71">
        <v>13</v>
      </c>
      <c r="B71" t="s">
        <v>146</v>
      </c>
      <c r="C71" s="3">
        <v>44007.444143518522</v>
      </c>
      <c r="D71" t="s">
        <v>18</v>
      </c>
      <c r="E71" t="s">
        <v>9</v>
      </c>
      <c r="F71">
        <v>0</v>
      </c>
      <c r="G71">
        <v>6.0830000000000002</v>
      </c>
      <c r="H71" s="1">
        <v>2364</v>
      </c>
      <c r="I71">
        <v>0.123</v>
      </c>
      <c r="J71" t="s">
        <v>10</v>
      </c>
      <c r="K71" t="s">
        <v>10</v>
      </c>
      <c r="L71" t="s">
        <v>10</v>
      </c>
      <c r="M71" t="s">
        <v>10</v>
      </c>
      <c r="O71">
        <v>13</v>
      </c>
      <c r="P71" t="s">
        <v>146</v>
      </c>
      <c r="Q71" s="3">
        <v>44007.444143518522</v>
      </c>
      <c r="R71" t="s">
        <v>18</v>
      </c>
      <c r="S71" t="s">
        <v>9</v>
      </c>
      <c r="T71">
        <v>0</v>
      </c>
      <c r="U71" t="s">
        <v>10</v>
      </c>
      <c r="V71" t="s">
        <v>10</v>
      </c>
      <c r="W71" t="s">
        <v>10</v>
      </c>
      <c r="X71" t="s">
        <v>10</v>
      </c>
      <c r="Y71" t="s">
        <v>10</v>
      </c>
      <c r="Z71" t="s">
        <v>10</v>
      </c>
      <c r="AA71" t="s">
        <v>10</v>
      </c>
      <c r="AC71">
        <v>13</v>
      </c>
      <c r="AD71" t="s">
        <v>146</v>
      </c>
      <c r="AE71" s="3">
        <v>44007.444143518522</v>
      </c>
      <c r="AF71" t="s">
        <v>18</v>
      </c>
      <c r="AG71" t="s">
        <v>9</v>
      </c>
      <c r="AH71">
        <v>0</v>
      </c>
      <c r="AI71">
        <v>12.215</v>
      </c>
      <c r="AJ71" s="1">
        <v>2285</v>
      </c>
      <c r="AK71">
        <v>0.47099999999999997</v>
      </c>
      <c r="AL71" t="s">
        <v>10</v>
      </c>
      <c r="AM71" t="s">
        <v>10</v>
      </c>
      <c r="AN71" t="s">
        <v>10</v>
      </c>
      <c r="AO71" t="s">
        <v>10</v>
      </c>
      <c r="AR71" s="5">
        <v>52</v>
      </c>
      <c r="AS71" s="6"/>
      <c r="AT71" s="31">
        <f t="shared" si="2"/>
        <v>2.1423755399999997</v>
      </c>
      <c r="AU71" s="32">
        <f t="shared" si="3"/>
        <v>458.14126370675001</v>
      </c>
    </row>
    <row r="72" spans="1:47" customFormat="1" ht="14.5" x14ac:dyDescent="0.35">
      <c r="A72">
        <v>37</v>
      </c>
      <c r="B72" t="s">
        <v>150</v>
      </c>
      <c r="C72" s="3">
        <v>44008.458078703705</v>
      </c>
      <c r="D72" t="s">
        <v>18</v>
      </c>
      <c r="E72" t="s">
        <v>9</v>
      </c>
      <c r="F72">
        <v>0</v>
      </c>
      <c r="G72">
        <v>6.0709999999999997</v>
      </c>
      <c r="H72" s="1">
        <v>2944</v>
      </c>
      <c r="I72">
        <v>3.0000000000000001E-3</v>
      </c>
      <c r="J72" t="s">
        <v>10</v>
      </c>
      <c r="K72" t="s">
        <v>10</v>
      </c>
      <c r="L72" t="s">
        <v>10</v>
      </c>
      <c r="M72" t="s">
        <v>10</v>
      </c>
      <c r="O72">
        <v>37</v>
      </c>
      <c r="P72" t="s">
        <v>150</v>
      </c>
      <c r="Q72" s="3">
        <v>44008.458078703705</v>
      </c>
      <c r="R72" t="s">
        <v>18</v>
      </c>
      <c r="S72" t="s">
        <v>9</v>
      </c>
      <c r="T72">
        <v>0</v>
      </c>
      <c r="U72" t="s">
        <v>10</v>
      </c>
      <c r="V72" t="s">
        <v>10</v>
      </c>
      <c r="W72" t="s">
        <v>10</v>
      </c>
      <c r="X72" t="s">
        <v>10</v>
      </c>
      <c r="Y72" t="s">
        <v>10</v>
      </c>
      <c r="Z72" t="s">
        <v>10</v>
      </c>
      <c r="AA72" t="s">
        <v>10</v>
      </c>
      <c r="AC72">
        <v>37</v>
      </c>
      <c r="AD72" t="s">
        <v>150</v>
      </c>
      <c r="AE72" s="3">
        <v>44008.458078703705</v>
      </c>
      <c r="AF72" t="s">
        <v>18</v>
      </c>
      <c r="AG72" t="s">
        <v>9</v>
      </c>
      <c r="AH72">
        <v>0</v>
      </c>
      <c r="AI72">
        <v>12.212999999999999</v>
      </c>
      <c r="AJ72" s="1">
        <v>2092</v>
      </c>
      <c r="AK72">
        <v>0.46</v>
      </c>
      <c r="AL72" t="s">
        <v>10</v>
      </c>
      <c r="AM72" t="s">
        <v>10</v>
      </c>
      <c r="AN72" t="s">
        <v>10</v>
      </c>
      <c r="AO72" t="s">
        <v>10</v>
      </c>
      <c r="AR72" s="5">
        <v>53</v>
      </c>
      <c r="AT72" s="31">
        <f t="shared" si="2"/>
        <v>3.7766966399999991</v>
      </c>
      <c r="AU72" s="32">
        <f t="shared" si="3"/>
        <v>422.41208935472002</v>
      </c>
    </row>
    <row r="73" spans="1:47" customFormat="1" ht="14.5" x14ac:dyDescent="0.35">
      <c r="A73">
        <v>37</v>
      </c>
      <c r="B73" t="s">
        <v>153</v>
      </c>
      <c r="C73" s="3">
        <v>44012.426736111112</v>
      </c>
      <c r="D73" t="s">
        <v>18</v>
      </c>
      <c r="E73" t="s">
        <v>9</v>
      </c>
      <c r="F73">
        <v>0</v>
      </c>
      <c r="G73">
        <v>6.0720000000000001</v>
      </c>
      <c r="H73" s="1">
        <v>2324</v>
      </c>
      <c r="I73">
        <v>2E-3</v>
      </c>
      <c r="J73" t="s">
        <v>10</v>
      </c>
      <c r="K73" t="s">
        <v>10</v>
      </c>
      <c r="L73" t="s">
        <v>10</v>
      </c>
      <c r="M73" t="s">
        <v>10</v>
      </c>
      <c r="O73">
        <v>37</v>
      </c>
      <c r="P73" t="s">
        <v>153</v>
      </c>
      <c r="Q73" s="3">
        <v>44012.426736111112</v>
      </c>
      <c r="R73" t="s">
        <v>18</v>
      </c>
      <c r="S73" t="s">
        <v>9</v>
      </c>
      <c r="T73">
        <v>0</v>
      </c>
      <c r="U73" t="s">
        <v>10</v>
      </c>
      <c r="V73" t="s">
        <v>10</v>
      </c>
      <c r="W73" t="s">
        <v>10</v>
      </c>
      <c r="X73" t="s">
        <v>10</v>
      </c>
      <c r="Y73" t="s">
        <v>10</v>
      </c>
      <c r="Z73" t="s">
        <v>10</v>
      </c>
      <c r="AA73" t="s">
        <v>10</v>
      </c>
      <c r="AC73">
        <v>37</v>
      </c>
      <c r="AD73" t="s">
        <v>153</v>
      </c>
      <c r="AE73" s="3">
        <v>44012.426736111112</v>
      </c>
      <c r="AF73" t="s">
        <v>18</v>
      </c>
      <c r="AG73" t="s">
        <v>9</v>
      </c>
      <c r="AH73">
        <v>0</v>
      </c>
      <c r="AI73">
        <v>12.224</v>
      </c>
      <c r="AJ73" s="1">
        <v>2233</v>
      </c>
      <c r="AK73">
        <v>0.47899999999999998</v>
      </c>
      <c r="AL73" t="s">
        <v>10</v>
      </c>
      <c r="AM73" t="s">
        <v>10</v>
      </c>
      <c r="AN73" t="s">
        <v>10</v>
      </c>
      <c r="AO73" t="s">
        <v>10</v>
      </c>
      <c r="AR73" s="5">
        <v>54</v>
      </c>
      <c r="AT73" s="31">
        <f>IF(H73&lt;15000,((0.00000002125*H73^2)+(0.002705*H73)+(-4.371)),(IF(H73&lt;700000,((-0.0000000008162*H73^2)+(0.003141*H73)+(0.4702)), ((0.000000003285*V73^2)+(0.1899*V73)+(559.5)))))</f>
        <v>2.0301907399999992</v>
      </c>
      <c r="AU73" s="32">
        <f>((-0.00000006277*AJ73^2)+(0.1854*AJ73)+(34.83))</f>
        <v>448.51521063946996</v>
      </c>
    </row>
    <row r="74" spans="1:47" customFormat="1" ht="14.5" x14ac:dyDescent="0.35">
      <c r="A74">
        <v>37</v>
      </c>
      <c r="B74" t="s">
        <v>155</v>
      </c>
      <c r="C74" s="3">
        <v>44015.431793981479</v>
      </c>
      <c r="D74" t="s">
        <v>18</v>
      </c>
      <c r="E74" t="s">
        <v>9</v>
      </c>
      <c r="F74">
        <v>0</v>
      </c>
      <c r="G74">
        <v>6.0780000000000003</v>
      </c>
      <c r="H74" s="1">
        <v>2388</v>
      </c>
      <c r="I74">
        <v>2E-3</v>
      </c>
      <c r="J74" t="s">
        <v>10</v>
      </c>
      <c r="K74" t="s">
        <v>10</v>
      </c>
      <c r="L74" t="s">
        <v>10</v>
      </c>
      <c r="M74" t="s">
        <v>10</v>
      </c>
      <c r="O74">
        <v>37</v>
      </c>
      <c r="P74" t="s">
        <v>155</v>
      </c>
      <c r="Q74" s="3">
        <v>44015.431793981479</v>
      </c>
      <c r="R74" t="s">
        <v>18</v>
      </c>
      <c r="S74" t="s">
        <v>9</v>
      </c>
      <c r="T74">
        <v>0</v>
      </c>
      <c r="U74" t="s">
        <v>10</v>
      </c>
      <c r="V74" t="s">
        <v>10</v>
      </c>
      <c r="W74" t="s">
        <v>10</v>
      </c>
      <c r="X74" t="s">
        <v>10</v>
      </c>
      <c r="Y74" t="s">
        <v>10</v>
      </c>
      <c r="Z74" t="s">
        <v>10</v>
      </c>
      <c r="AA74" t="s">
        <v>10</v>
      </c>
      <c r="AC74">
        <v>37</v>
      </c>
      <c r="AD74" t="s">
        <v>155</v>
      </c>
      <c r="AE74" s="3">
        <v>44015.431793981479</v>
      </c>
      <c r="AF74" t="s">
        <v>18</v>
      </c>
      <c r="AG74" t="s">
        <v>9</v>
      </c>
      <c r="AH74">
        <v>0</v>
      </c>
      <c r="AI74">
        <v>12.222</v>
      </c>
      <c r="AJ74" s="1">
        <v>1715</v>
      </c>
      <c r="AK74">
        <v>0.40799999999999997</v>
      </c>
      <c r="AL74" t="s">
        <v>10</v>
      </c>
      <c r="AM74" t="s">
        <v>10</v>
      </c>
      <c r="AN74" t="s">
        <v>10</v>
      </c>
      <c r="AO74" t="s">
        <v>10</v>
      </c>
      <c r="AR74" s="5">
        <v>55</v>
      </c>
      <c r="AT74" s="31">
        <f>IF(H74&lt;15000,((0.00000002125*H74^2)+(0.002705*H74)+(-4.371)),(IF(H74&lt;700000,((-0.0000000008162*H74^2)+(0.003141*H74)+(0.4702)), ((0.000000003285*V74^2)+(0.1899*V74)+(559.5)))))</f>
        <v>2.2097190599999994</v>
      </c>
      <c r="AU74" s="32">
        <f>((-0.00000006277*AJ74^2)+(0.1854*AJ74)+(34.83))</f>
        <v>352.60637930675</v>
      </c>
    </row>
    <row r="75" spans="1:47" customFormat="1" ht="14.5" x14ac:dyDescent="0.35">
      <c r="A75">
        <v>37</v>
      </c>
      <c r="B75" t="s">
        <v>157</v>
      </c>
      <c r="C75" s="3">
        <v>44019.450856481482</v>
      </c>
      <c r="D75" t="s">
        <v>18</v>
      </c>
      <c r="E75" t="s">
        <v>9</v>
      </c>
      <c r="F75">
        <v>0</v>
      </c>
      <c r="G75">
        <v>6.0709999999999997</v>
      </c>
      <c r="H75" s="1">
        <v>2693</v>
      </c>
      <c r="I75">
        <v>2E-3</v>
      </c>
      <c r="J75" t="s">
        <v>10</v>
      </c>
      <c r="K75" t="s">
        <v>10</v>
      </c>
      <c r="L75" t="s">
        <v>10</v>
      </c>
      <c r="M75" t="s">
        <v>10</v>
      </c>
      <c r="O75">
        <v>37</v>
      </c>
      <c r="P75" t="s">
        <v>157</v>
      </c>
      <c r="Q75" s="3">
        <v>44019.450856481482</v>
      </c>
      <c r="R75" t="s">
        <v>18</v>
      </c>
      <c r="S75" t="s">
        <v>9</v>
      </c>
      <c r="T75">
        <v>0</v>
      </c>
      <c r="U75" t="s">
        <v>10</v>
      </c>
      <c r="V75" t="s">
        <v>10</v>
      </c>
      <c r="W75" t="s">
        <v>10</v>
      </c>
      <c r="X75" t="s">
        <v>10</v>
      </c>
      <c r="Y75" t="s">
        <v>10</v>
      </c>
      <c r="Z75" t="s">
        <v>10</v>
      </c>
      <c r="AA75" t="s">
        <v>10</v>
      </c>
      <c r="AC75">
        <v>37</v>
      </c>
      <c r="AD75" t="s">
        <v>157</v>
      </c>
      <c r="AE75" s="3">
        <v>44019.450856481482</v>
      </c>
      <c r="AF75" t="s">
        <v>18</v>
      </c>
      <c r="AG75" t="s">
        <v>9</v>
      </c>
      <c r="AH75">
        <v>0</v>
      </c>
      <c r="AI75">
        <v>12.239000000000001</v>
      </c>
      <c r="AJ75" s="1">
        <v>2284</v>
      </c>
      <c r="AK75">
        <v>0.48599999999999999</v>
      </c>
      <c r="AL75" t="s">
        <v>10</v>
      </c>
      <c r="AM75" t="s">
        <v>10</v>
      </c>
      <c r="AN75" t="s">
        <v>10</v>
      </c>
      <c r="AO75" t="s">
        <v>10</v>
      </c>
      <c r="AR75" s="5">
        <v>56</v>
      </c>
      <c r="AT75" s="31">
        <f>IF(H75&lt;15000,((0.00000002125*H75^2)+(0.002705*H75)+(-4.371)),(IF(H75&lt;700000,((-0.0000000008162*H75^2)+(0.003141*H75)+(0.4702)), ((0.000000003285*V75^2)+(0.1899*V75)+(559.5)))))</f>
        <v>3.0676752912499996</v>
      </c>
      <c r="AU75" s="32">
        <f>((-0.00000006277*AJ75^2)+(0.1854*AJ75)+(34.83))</f>
        <v>457.95615050287995</v>
      </c>
    </row>
    <row r="76" spans="1:47" customFormat="1" ht="14.5" x14ac:dyDescent="0.35">
      <c r="A76">
        <v>37</v>
      </c>
      <c r="B76" t="s">
        <v>163</v>
      </c>
      <c r="C76" s="3">
        <v>44021.409803240742</v>
      </c>
      <c r="D76" t="s">
        <v>18</v>
      </c>
      <c r="E76" t="s">
        <v>9</v>
      </c>
      <c r="F76">
        <v>0</v>
      </c>
      <c r="G76">
        <v>6.0720000000000001</v>
      </c>
      <c r="H76" s="1">
        <v>2808</v>
      </c>
      <c r="I76">
        <v>2E-3</v>
      </c>
      <c r="J76" t="s">
        <v>10</v>
      </c>
      <c r="K76" t="s">
        <v>10</v>
      </c>
      <c r="L76" t="s">
        <v>10</v>
      </c>
      <c r="M76" t="s">
        <v>10</v>
      </c>
      <c r="O76">
        <v>37</v>
      </c>
      <c r="P76" t="s">
        <v>163</v>
      </c>
      <c r="Q76" s="3">
        <v>44021.409803240742</v>
      </c>
      <c r="R76" t="s">
        <v>18</v>
      </c>
      <c r="S76" t="s">
        <v>9</v>
      </c>
      <c r="T76">
        <v>0</v>
      </c>
      <c r="U76" t="s">
        <v>10</v>
      </c>
      <c r="V76" t="s">
        <v>10</v>
      </c>
      <c r="W76" t="s">
        <v>10</v>
      </c>
      <c r="X76" t="s">
        <v>10</v>
      </c>
      <c r="Y76" t="s">
        <v>10</v>
      </c>
      <c r="Z76" t="s">
        <v>10</v>
      </c>
      <c r="AA76" t="s">
        <v>10</v>
      </c>
      <c r="AC76">
        <v>37</v>
      </c>
      <c r="AD76" t="s">
        <v>163</v>
      </c>
      <c r="AE76" s="3">
        <v>44021.409803240742</v>
      </c>
      <c r="AF76" t="s">
        <v>18</v>
      </c>
      <c r="AG76" t="s">
        <v>9</v>
      </c>
      <c r="AH76">
        <v>0</v>
      </c>
      <c r="AI76">
        <v>12.22</v>
      </c>
      <c r="AJ76" s="1">
        <v>2170</v>
      </c>
      <c r="AK76">
        <v>0.47</v>
      </c>
      <c r="AL76" t="s">
        <v>10</v>
      </c>
      <c r="AM76" t="s">
        <v>10</v>
      </c>
      <c r="AN76" t="s">
        <v>10</v>
      </c>
      <c r="AO76" t="s">
        <v>10</v>
      </c>
      <c r="AR76" s="5">
        <v>57</v>
      </c>
      <c r="AT76" s="33">
        <f t="shared" ref="AT76" si="4">IF(H76&lt;15000,((0.00000002125*H76^2)+(0.002705*H76)+(-4.371)),(IF(H76&lt;700000,((-0.0000000008162*H76^2)+(0.003141*H76)+(0.4702)), ((0.000000003285*V76^2)+(0.1899*V76)+(559.5)))))</f>
        <v>3.3921933599999994</v>
      </c>
      <c r="AU76" s="34">
        <f t="shared" ref="AU76" si="5">((-0.00000006277*AJ76^2)+(0.1854*AJ76)+(34.83))</f>
        <v>436.85242234700002</v>
      </c>
    </row>
    <row r="77" spans="1:47" customFormat="1" ht="14.5" x14ac:dyDescent="0.35">
      <c r="A77">
        <v>37</v>
      </c>
      <c r="B77" t="s">
        <v>161</v>
      </c>
      <c r="C77" s="3">
        <v>44022.432905092595</v>
      </c>
      <c r="D77" t="s">
        <v>18</v>
      </c>
      <c r="E77" t="s">
        <v>9</v>
      </c>
      <c r="F77">
        <v>0</v>
      </c>
      <c r="G77">
        <v>6.077</v>
      </c>
      <c r="H77" s="1">
        <v>2849</v>
      </c>
      <c r="I77">
        <v>2E-3</v>
      </c>
      <c r="J77" t="s">
        <v>10</v>
      </c>
      <c r="K77" t="s">
        <v>10</v>
      </c>
      <c r="L77" t="s">
        <v>10</v>
      </c>
      <c r="M77" t="s">
        <v>10</v>
      </c>
      <c r="O77">
        <v>37</v>
      </c>
      <c r="P77" t="s">
        <v>161</v>
      </c>
      <c r="Q77" s="3">
        <v>44022.432905092595</v>
      </c>
      <c r="R77" t="s">
        <v>18</v>
      </c>
      <c r="S77" t="s">
        <v>9</v>
      </c>
      <c r="T77">
        <v>0</v>
      </c>
      <c r="U77" t="s">
        <v>10</v>
      </c>
      <c r="V77" t="s">
        <v>10</v>
      </c>
      <c r="W77" t="s">
        <v>10</v>
      </c>
      <c r="X77" t="s">
        <v>10</v>
      </c>
      <c r="Y77" t="s">
        <v>10</v>
      </c>
      <c r="Z77" t="s">
        <v>10</v>
      </c>
      <c r="AA77" t="s">
        <v>10</v>
      </c>
      <c r="AC77">
        <v>37</v>
      </c>
      <c r="AD77" t="s">
        <v>161</v>
      </c>
      <c r="AE77" s="3">
        <v>44022.432905092595</v>
      </c>
      <c r="AF77" t="s">
        <v>18</v>
      </c>
      <c r="AG77" t="s">
        <v>9</v>
      </c>
      <c r="AH77">
        <v>0</v>
      </c>
      <c r="AI77">
        <v>12.204000000000001</v>
      </c>
      <c r="AJ77" s="1">
        <v>1961</v>
      </c>
      <c r="AK77">
        <v>0.442</v>
      </c>
      <c r="AL77" t="s">
        <v>10</v>
      </c>
      <c r="AM77" t="s">
        <v>10</v>
      </c>
      <c r="AN77" t="s">
        <v>10</v>
      </c>
      <c r="AO77" t="s">
        <v>10</v>
      </c>
      <c r="AR77" s="5">
        <v>58</v>
      </c>
      <c r="AT77" s="33">
        <f t="shared" ref="AT77" si="6">IF(H77&lt;15000,((0.00000002125*H77^2)+(0.002705*H77)+(-4.371)),(IF(H77&lt;700000,((-0.0000000008162*H77^2)+(0.003141*H77)+(0.4702)), ((0.000000003285*V77^2)+(0.1899*V77)+(559.5)))))</f>
        <v>3.5080270212499993</v>
      </c>
      <c r="AU77" s="34">
        <f t="shared" ref="AU77" si="7">((-0.00000006277*AJ77^2)+(0.1854*AJ77)+(34.83))</f>
        <v>398.15801664682999</v>
      </c>
    </row>
    <row r="78" spans="1:47" customFormat="1" ht="14.5" x14ac:dyDescent="0.35">
      <c r="A78">
        <v>37</v>
      </c>
      <c r="B78" t="s">
        <v>160</v>
      </c>
      <c r="C78" s="3">
        <v>44032.428101851852</v>
      </c>
      <c r="D78" t="s">
        <v>18</v>
      </c>
      <c r="E78" t="s">
        <v>9</v>
      </c>
      <c r="F78">
        <v>0</v>
      </c>
      <c r="G78">
        <v>6.0679999999999996</v>
      </c>
      <c r="H78" s="1">
        <v>1957</v>
      </c>
      <c r="I78">
        <v>1E-3</v>
      </c>
      <c r="J78" t="s">
        <v>10</v>
      </c>
      <c r="K78" t="s">
        <v>10</v>
      </c>
      <c r="L78" t="s">
        <v>10</v>
      </c>
      <c r="M78" t="s">
        <v>10</v>
      </c>
      <c r="O78">
        <v>37</v>
      </c>
      <c r="P78" t="s">
        <v>160</v>
      </c>
      <c r="Q78" s="3">
        <v>44032.428101851852</v>
      </c>
      <c r="R78" t="s">
        <v>18</v>
      </c>
      <c r="S78" t="s">
        <v>9</v>
      </c>
      <c r="T78">
        <v>0</v>
      </c>
      <c r="U78" t="s">
        <v>10</v>
      </c>
      <c r="V78" t="s">
        <v>10</v>
      </c>
      <c r="W78" t="s">
        <v>10</v>
      </c>
      <c r="X78" t="s">
        <v>10</v>
      </c>
      <c r="Y78" t="s">
        <v>10</v>
      </c>
      <c r="Z78" t="s">
        <v>10</v>
      </c>
      <c r="AA78" t="s">
        <v>10</v>
      </c>
      <c r="AC78">
        <v>37</v>
      </c>
      <c r="AD78" t="s">
        <v>160</v>
      </c>
      <c r="AE78" s="3">
        <v>44032.428101851852</v>
      </c>
      <c r="AF78" t="s">
        <v>18</v>
      </c>
      <c r="AG78" t="s">
        <v>9</v>
      </c>
      <c r="AH78">
        <v>0</v>
      </c>
      <c r="AI78">
        <v>12.207000000000001</v>
      </c>
      <c r="AJ78" s="1">
        <v>2323</v>
      </c>
      <c r="AK78">
        <v>0.49099999999999999</v>
      </c>
      <c r="AL78" t="s">
        <v>10</v>
      </c>
      <c r="AM78" t="s">
        <v>10</v>
      </c>
      <c r="AN78" t="s">
        <v>10</v>
      </c>
      <c r="AO78" t="s">
        <v>10</v>
      </c>
      <c r="AR78" s="5">
        <v>59</v>
      </c>
      <c r="AT78" s="33">
        <f t="shared" ref="AT78:AT87" si="8">IF(H78&lt;15000,((0.00000002125*H78^2)+(0.002705*H78)+(-4.371)),(IF(H78&lt;700000,((-0.0000000008162*H78^2)+(0.003141*H78)+(0.4702)), ((0.000000003285*V78^2)+(0.1899*V78)+(559.5)))))</f>
        <v>1.0040692912499996</v>
      </c>
      <c r="AU78" s="34">
        <f t="shared" ref="AU78:AU87" si="9">((-0.00000006277*AJ78^2)+(0.1854*AJ78)+(34.83))</f>
        <v>465.17547242866999</v>
      </c>
    </row>
    <row r="79" spans="1:47" customFormat="1" ht="14.5" x14ac:dyDescent="0.35">
      <c r="A79">
        <v>37</v>
      </c>
      <c r="B79" t="s">
        <v>166</v>
      </c>
      <c r="C79" s="3">
        <v>44036.418425925927</v>
      </c>
      <c r="D79" t="s">
        <v>18</v>
      </c>
      <c r="E79" t="s">
        <v>9</v>
      </c>
      <c r="F79">
        <v>0</v>
      </c>
      <c r="G79">
        <v>6.0739999999999998</v>
      </c>
      <c r="H79" s="1">
        <v>2193</v>
      </c>
      <c r="I79">
        <v>1E-3</v>
      </c>
      <c r="J79" t="s">
        <v>10</v>
      </c>
      <c r="K79" t="s">
        <v>10</v>
      </c>
      <c r="L79" t="s">
        <v>10</v>
      </c>
      <c r="M79" t="s">
        <v>10</v>
      </c>
      <c r="O79">
        <v>37</v>
      </c>
      <c r="P79" t="s">
        <v>166</v>
      </c>
      <c r="Q79" s="3">
        <v>44036.418425925927</v>
      </c>
      <c r="R79" t="s">
        <v>18</v>
      </c>
      <c r="S79" t="s">
        <v>9</v>
      </c>
      <c r="T79">
        <v>0</v>
      </c>
      <c r="U79" t="s">
        <v>10</v>
      </c>
      <c r="V79" t="s">
        <v>10</v>
      </c>
      <c r="W79" t="s">
        <v>10</v>
      </c>
      <c r="X79" t="s">
        <v>10</v>
      </c>
      <c r="Y79" t="s">
        <v>10</v>
      </c>
      <c r="Z79" t="s">
        <v>10</v>
      </c>
      <c r="AA79" t="s">
        <v>10</v>
      </c>
      <c r="AC79">
        <v>37</v>
      </c>
      <c r="AD79" t="s">
        <v>166</v>
      </c>
      <c r="AE79" s="3">
        <v>44036.418425925927</v>
      </c>
      <c r="AF79" t="s">
        <v>18</v>
      </c>
      <c r="AG79" t="s">
        <v>9</v>
      </c>
      <c r="AH79">
        <v>0</v>
      </c>
      <c r="AI79">
        <v>12.214</v>
      </c>
      <c r="AJ79" s="1">
        <v>2461</v>
      </c>
      <c r="AK79">
        <v>0.51</v>
      </c>
      <c r="AL79" t="s">
        <v>10</v>
      </c>
      <c r="AM79" t="s">
        <v>10</v>
      </c>
      <c r="AN79" t="s">
        <v>10</v>
      </c>
      <c r="AO79" t="s">
        <v>10</v>
      </c>
      <c r="AR79" s="5">
        <v>60</v>
      </c>
      <c r="AT79" s="33">
        <f t="shared" si="8"/>
        <v>1.6632615412499989</v>
      </c>
      <c r="AU79" s="34">
        <f t="shared" si="9"/>
        <v>490.71923217683002</v>
      </c>
    </row>
    <row r="80" spans="1:47" customFormat="1" ht="14.5" x14ac:dyDescent="0.35">
      <c r="A80">
        <v>37</v>
      </c>
      <c r="B80" t="s">
        <v>167</v>
      </c>
      <c r="C80" s="3">
        <v>44040.484027777777</v>
      </c>
      <c r="D80" t="s">
        <v>18</v>
      </c>
      <c r="E80" t="s">
        <v>9</v>
      </c>
      <c r="F80">
        <v>0</v>
      </c>
      <c r="G80">
        <v>6.0620000000000003</v>
      </c>
      <c r="H80" s="1">
        <v>2405</v>
      </c>
      <c r="I80">
        <v>2E-3</v>
      </c>
      <c r="J80" t="s">
        <v>10</v>
      </c>
      <c r="K80" t="s">
        <v>10</v>
      </c>
      <c r="L80" t="s">
        <v>10</v>
      </c>
      <c r="M80" t="s">
        <v>10</v>
      </c>
      <c r="O80">
        <v>37</v>
      </c>
      <c r="P80" t="s">
        <v>167</v>
      </c>
      <c r="Q80" s="3">
        <v>44040.484027777777</v>
      </c>
      <c r="R80" t="s">
        <v>18</v>
      </c>
      <c r="S80" t="s">
        <v>9</v>
      </c>
      <c r="T80">
        <v>0</v>
      </c>
      <c r="U80" t="s">
        <v>10</v>
      </c>
      <c r="V80" t="s">
        <v>10</v>
      </c>
      <c r="W80" t="s">
        <v>10</v>
      </c>
      <c r="X80" t="s">
        <v>10</v>
      </c>
      <c r="Y80" t="s">
        <v>10</v>
      </c>
      <c r="Z80" t="s">
        <v>10</v>
      </c>
      <c r="AA80" t="s">
        <v>10</v>
      </c>
      <c r="AC80">
        <v>37</v>
      </c>
      <c r="AD80" t="s">
        <v>167</v>
      </c>
      <c r="AE80" s="3">
        <v>44040.484027777777</v>
      </c>
      <c r="AF80" t="s">
        <v>18</v>
      </c>
      <c r="AG80" t="s">
        <v>9</v>
      </c>
      <c r="AH80">
        <v>0</v>
      </c>
      <c r="AI80">
        <v>12.199</v>
      </c>
      <c r="AJ80" s="1">
        <v>2091</v>
      </c>
      <c r="AK80">
        <v>0.46</v>
      </c>
      <c r="AL80" t="s">
        <v>10</v>
      </c>
      <c r="AM80" t="s">
        <v>10</v>
      </c>
      <c r="AN80" t="s">
        <v>10</v>
      </c>
      <c r="AO80" t="s">
        <v>10</v>
      </c>
      <c r="AR80" s="5">
        <v>61</v>
      </c>
      <c r="AT80" s="33">
        <f t="shared" si="8"/>
        <v>2.2574355312499987</v>
      </c>
      <c r="AU80" s="34">
        <f t="shared" si="9"/>
        <v>422.22695192162996</v>
      </c>
    </row>
    <row r="81" spans="1:47" customFormat="1" ht="14.5" x14ac:dyDescent="0.35">
      <c r="A81">
        <v>37</v>
      </c>
      <c r="B81" t="s">
        <v>169</v>
      </c>
      <c r="C81" s="3">
        <v>44042.393506944441</v>
      </c>
      <c r="D81" t="s">
        <v>18</v>
      </c>
      <c r="E81" t="s">
        <v>9</v>
      </c>
      <c r="F81">
        <v>0</v>
      </c>
      <c r="G81">
        <v>6.0670000000000002</v>
      </c>
      <c r="H81" s="1">
        <v>2464</v>
      </c>
      <c r="I81">
        <v>2E-3</v>
      </c>
      <c r="J81" t="s">
        <v>10</v>
      </c>
      <c r="K81" t="s">
        <v>10</v>
      </c>
      <c r="L81" t="s">
        <v>10</v>
      </c>
      <c r="M81" t="s">
        <v>10</v>
      </c>
      <c r="O81">
        <v>37</v>
      </c>
      <c r="P81" t="s">
        <v>169</v>
      </c>
      <c r="Q81" s="3">
        <v>44042.393506944441</v>
      </c>
      <c r="R81" t="s">
        <v>18</v>
      </c>
      <c r="S81" t="s">
        <v>9</v>
      </c>
      <c r="T81">
        <v>0</v>
      </c>
      <c r="U81" t="s">
        <v>10</v>
      </c>
      <c r="V81" t="s">
        <v>10</v>
      </c>
      <c r="W81" t="s">
        <v>10</v>
      </c>
      <c r="X81" t="s">
        <v>10</v>
      </c>
      <c r="Y81" t="s">
        <v>10</v>
      </c>
      <c r="Z81" t="s">
        <v>10</v>
      </c>
      <c r="AA81" t="s">
        <v>10</v>
      </c>
      <c r="AC81">
        <v>37</v>
      </c>
      <c r="AD81" t="s">
        <v>169</v>
      </c>
      <c r="AE81" s="3">
        <v>44042.393506944441</v>
      </c>
      <c r="AF81" t="s">
        <v>18</v>
      </c>
      <c r="AG81" t="s">
        <v>9</v>
      </c>
      <c r="AH81">
        <v>0</v>
      </c>
      <c r="AI81">
        <v>12.207000000000001</v>
      </c>
      <c r="AJ81" s="1">
        <v>1994</v>
      </c>
      <c r="AK81">
        <v>0.44600000000000001</v>
      </c>
      <c r="AL81" t="s">
        <v>10</v>
      </c>
      <c r="AM81" t="s">
        <v>10</v>
      </c>
      <c r="AN81" t="s">
        <v>10</v>
      </c>
      <c r="AO81" t="s">
        <v>10</v>
      </c>
      <c r="AR81" s="5">
        <v>62</v>
      </c>
      <c r="AT81" s="33">
        <f t="shared" si="8"/>
        <v>2.4231350399999991</v>
      </c>
      <c r="AU81" s="34">
        <f t="shared" si="9"/>
        <v>404.26802422028004</v>
      </c>
    </row>
    <row r="82" spans="1:47" customFormat="1" ht="14.5" x14ac:dyDescent="0.35">
      <c r="A82">
        <v>37</v>
      </c>
      <c r="B82" t="s">
        <v>172</v>
      </c>
      <c r="C82" s="3">
        <v>44043.416458333333</v>
      </c>
      <c r="D82" t="s">
        <v>18</v>
      </c>
      <c r="E82" t="s">
        <v>9</v>
      </c>
      <c r="F82">
        <v>0</v>
      </c>
      <c r="G82">
        <v>6.0789999999999997</v>
      </c>
      <c r="H82" s="1">
        <v>2178</v>
      </c>
      <c r="I82">
        <v>1E-3</v>
      </c>
      <c r="J82" t="s">
        <v>10</v>
      </c>
      <c r="K82" t="s">
        <v>10</v>
      </c>
      <c r="L82" t="s">
        <v>10</v>
      </c>
      <c r="M82" t="s">
        <v>10</v>
      </c>
      <c r="O82">
        <v>37</v>
      </c>
      <c r="P82" t="s">
        <v>172</v>
      </c>
      <c r="Q82" s="3">
        <v>44043.416458333333</v>
      </c>
      <c r="R82" t="s">
        <v>18</v>
      </c>
      <c r="S82" t="s">
        <v>9</v>
      </c>
      <c r="T82">
        <v>0</v>
      </c>
      <c r="U82" t="s">
        <v>10</v>
      </c>
      <c r="V82" t="s">
        <v>10</v>
      </c>
      <c r="W82" t="s">
        <v>10</v>
      </c>
      <c r="X82" t="s">
        <v>10</v>
      </c>
      <c r="Y82" t="s">
        <v>10</v>
      </c>
      <c r="Z82" t="s">
        <v>10</v>
      </c>
      <c r="AA82" t="s">
        <v>10</v>
      </c>
      <c r="AC82">
        <v>37</v>
      </c>
      <c r="AD82" t="s">
        <v>172</v>
      </c>
      <c r="AE82" s="3">
        <v>44043.416458333333</v>
      </c>
      <c r="AF82" t="s">
        <v>18</v>
      </c>
      <c r="AG82" t="s">
        <v>9</v>
      </c>
      <c r="AH82">
        <v>0</v>
      </c>
      <c r="AI82">
        <v>12.194000000000001</v>
      </c>
      <c r="AJ82" s="1">
        <v>1734</v>
      </c>
      <c r="AK82">
        <v>0.41099999999999998</v>
      </c>
      <c r="AL82" t="s">
        <v>10</v>
      </c>
      <c r="AM82" t="s">
        <v>10</v>
      </c>
      <c r="AN82" t="s">
        <v>10</v>
      </c>
      <c r="AO82" t="s">
        <v>10</v>
      </c>
      <c r="AR82" s="5">
        <v>63</v>
      </c>
      <c r="AT82" s="33">
        <f t="shared" si="8"/>
        <v>1.6212932849999993</v>
      </c>
      <c r="AU82" s="34">
        <f t="shared" si="9"/>
        <v>356.12486592587999</v>
      </c>
    </row>
    <row r="83" spans="1:47" ht="14.5" x14ac:dyDescent="0.35">
      <c r="A83" s="35">
        <v>37</v>
      </c>
      <c r="B83" s="35" t="s">
        <v>177</v>
      </c>
      <c r="C83" s="36">
        <v>44047.436724537038</v>
      </c>
      <c r="D83" s="35" t="s">
        <v>18</v>
      </c>
      <c r="E83" s="35" t="s">
        <v>9</v>
      </c>
      <c r="F83" s="35">
        <v>0</v>
      </c>
      <c r="G83" s="35">
        <v>6.0709999999999997</v>
      </c>
      <c r="H83" s="37">
        <v>2284</v>
      </c>
      <c r="I83" s="35">
        <v>2E-3</v>
      </c>
      <c r="J83" s="35" t="s">
        <v>10</v>
      </c>
      <c r="K83" s="35" t="s">
        <v>10</v>
      </c>
      <c r="L83" s="35" t="s">
        <v>10</v>
      </c>
      <c r="M83" s="37" t="s">
        <v>10</v>
      </c>
      <c r="N83" s="37"/>
      <c r="O83" s="37">
        <v>37</v>
      </c>
      <c r="P83" s="35" t="s">
        <v>177</v>
      </c>
      <c r="Q83" s="36">
        <v>44047.436724537038</v>
      </c>
      <c r="R83" s="35" t="s">
        <v>18</v>
      </c>
      <c r="S83" s="35" t="s">
        <v>9</v>
      </c>
      <c r="T83" s="35">
        <v>0</v>
      </c>
      <c r="U83" s="35" t="s">
        <v>10</v>
      </c>
      <c r="V83" s="35" t="s">
        <v>10</v>
      </c>
      <c r="W83" s="35" t="s">
        <v>10</v>
      </c>
      <c r="X83" s="35" t="s">
        <v>10</v>
      </c>
      <c r="Y83" s="35" t="s">
        <v>10</v>
      </c>
      <c r="Z83" s="35" t="s">
        <v>10</v>
      </c>
      <c r="AA83" s="35" t="s">
        <v>10</v>
      </c>
      <c r="AB83" s="35"/>
      <c r="AC83" s="35">
        <v>37</v>
      </c>
      <c r="AD83" s="35" t="s">
        <v>177</v>
      </c>
      <c r="AE83" s="36">
        <v>44047.436724537038</v>
      </c>
      <c r="AF83" s="35" t="s">
        <v>18</v>
      </c>
      <c r="AG83" s="35" t="s">
        <v>9</v>
      </c>
      <c r="AH83" s="35">
        <v>0</v>
      </c>
      <c r="AI83" s="35">
        <v>12.206</v>
      </c>
      <c r="AJ83" s="37">
        <v>1893</v>
      </c>
      <c r="AK83" s="35">
        <v>0.433</v>
      </c>
      <c r="AL83" s="35" t="s">
        <v>10</v>
      </c>
      <c r="AM83" s="35" t="s">
        <v>10</v>
      </c>
      <c r="AN83" s="35" t="s">
        <v>10</v>
      </c>
      <c r="AO83" s="35" t="s">
        <v>10</v>
      </c>
      <c r="AR83" s="5">
        <v>64</v>
      </c>
      <c r="AT83" s="33">
        <f t="shared" si="8"/>
        <v>1.9180739399999993</v>
      </c>
      <c r="AU83" s="34">
        <f t="shared" si="9"/>
        <v>385.56726690626999</v>
      </c>
    </row>
    <row r="84" spans="1:47" customFormat="1" ht="14.5" x14ac:dyDescent="0.35">
      <c r="A84">
        <v>37</v>
      </c>
      <c r="B84" t="s">
        <v>173</v>
      </c>
      <c r="C84" s="3">
        <v>44050.415752314817</v>
      </c>
      <c r="D84" t="s">
        <v>18</v>
      </c>
      <c r="E84" t="s">
        <v>9</v>
      </c>
      <c r="F84">
        <v>0</v>
      </c>
      <c r="G84">
        <v>6.077</v>
      </c>
      <c r="H84" s="1">
        <v>2348</v>
      </c>
      <c r="I84">
        <v>2E-3</v>
      </c>
      <c r="J84" t="s">
        <v>10</v>
      </c>
      <c r="K84" t="s">
        <v>10</v>
      </c>
      <c r="L84" t="s">
        <v>10</v>
      </c>
      <c r="M84" t="s">
        <v>10</v>
      </c>
      <c r="O84">
        <v>37</v>
      </c>
      <c r="P84" t="s">
        <v>173</v>
      </c>
      <c r="Q84" s="3">
        <v>44050.415752314817</v>
      </c>
      <c r="R84" t="s">
        <v>18</v>
      </c>
      <c r="S84" t="s">
        <v>9</v>
      </c>
      <c r="T84">
        <v>0</v>
      </c>
      <c r="U84" t="s">
        <v>10</v>
      </c>
      <c r="V84" t="s">
        <v>10</v>
      </c>
      <c r="W84" t="s">
        <v>10</v>
      </c>
      <c r="X84" t="s">
        <v>10</v>
      </c>
      <c r="Y84" t="s">
        <v>10</v>
      </c>
      <c r="Z84" t="s">
        <v>10</v>
      </c>
      <c r="AA84" t="s">
        <v>10</v>
      </c>
      <c r="AC84">
        <v>37</v>
      </c>
      <c r="AD84" t="s">
        <v>173</v>
      </c>
      <c r="AE84" s="3">
        <v>44050.415752314817</v>
      </c>
      <c r="AF84" t="s">
        <v>18</v>
      </c>
      <c r="AG84" t="s">
        <v>9</v>
      </c>
      <c r="AH84">
        <v>0</v>
      </c>
      <c r="AI84">
        <v>12.192</v>
      </c>
      <c r="AJ84" s="1">
        <v>2033</v>
      </c>
      <c r="AK84">
        <v>0.45200000000000001</v>
      </c>
      <c r="AL84" t="s">
        <v>10</v>
      </c>
      <c r="AM84" t="s">
        <v>10</v>
      </c>
      <c r="AN84" t="s">
        <v>10</v>
      </c>
      <c r="AO84" t="s">
        <v>10</v>
      </c>
      <c r="AR84" s="5">
        <v>65</v>
      </c>
      <c r="AT84" s="33">
        <f t="shared" si="8"/>
        <v>2.097493459999999</v>
      </c>
      <c r="AU84" s="34">
        <f t="shared" si="9"/>
        <v>411.48876600347</v>
      </c>
    </row>
    <row r="85" spans="1:47" customFormat="1" ht="14.5" x14ac:dyDescent="0.35">
      <c r="A85">
        <v>37</v>
      </c>
      <c r="B85" t="s">
        <v>174</v>
      </c>
      <c r="C85" s="3">
        <v>44053.412754629629</v>
      </c>
      <c r="D85" t="s">
        <v>18</v>
      </c>
      <c r="E85" t="s">
        <v>9</v>
      </c>
      <c r="F85">
        <v>0</v>
      </c>
      <c r="G85">
        <v>6.0750000000000002</v>
      </c>
      <c r="H85" s="1">
        <v>2509</v>
      </c>
      <c r="I85">
        <v>2E-3</v>
      </c>
      <c r="J85" t="s">
        <v>10</v>
      </c>
      <c r="K85" t="s">
        <v>10</v>
      </c>
      <c r="L85" t="s">
        <v>10</v>
      </c>
      <c r="M85" t="s">
        <v>10</v>
      </c>
      <c r="O85">
        <v>37</v>
      </c>
      <c r="P85" t="s">
        <v>174</v>
      </c>
      <c r="Q85" s="3">
        <v>44053.412754629629</v>
      </c>
      <c r="R85" t="s">
        <v>18</v>
      </c>
      <c r="S85" t="s">
        <v>9</v>
      </c>
      <c r="T85">
        <v>0</v>
      </c>
      <c r="U85" t="s">
        <v>10</v>
      </c>
      <c r="V85" t="s">
        <v>10</v>
      </c>
      <c r="W85" t="s">
        <v>10</v>
      </c>
      <c r="X85" t="s">
        <v>10</v>
      </c>
      <c r="Y85" t="s">
        <v>10</v>
      </c>
      <c r="Z85" t="s">
        <v>10</v>
      </c>
      <c r="AA85" t="s">
        <v>10</v>
      </c>
      <c r="AC85">
        <v>37</v>
      </c>
      <c r="AD85" t="s">
        <v>174</v>
      </c>
      <c r="AE85" s="3">
        <v>44053.412754629629</v>
      </c>
      <c r="AF85" t="s">
        <v>18</v>
      </c>
      <c r="AG85" t="s">
        <v>9</v>
      </c>
      <c r="AH85">
        <v>0</v>
      </c>
      <c r="AI85">
        <v>12.21</v>
      </c>
      <c r="AJ85" s="1">
        <v>2960</v>
      </c>
      <c r="AK85">
        <v>0.57799999999999996</v>
      </c>
      <c r="AL85" t="s">
        <v>10</v>
      </c>
      <c r="AM85" t="s">
        <v>10</v>
      </c>
      <c r="AN85" t="s">
        <v>10</v>
      </c>
      <c r="AO85" t="s">
        <v>10</v>
      </c>
      <c r="AR85" s="5">
        <v>66</v>
      </c>
      <c r="AT85" s="33">
        <f t="shared" si="8"/>
        <v>2.5496154712499992</v>
      </c>
      <c r="AU85" s="34">
        <f t="shared" si="9"/>
        <v>583.06403436800008</v>
      </c>
    </row>
    <row r="86" spans="1:47" customFormat="1" ht="14.5" x14ac:dyDescent="0.35">
      <c r="A86">
        <v>37</v>
      </c>
      <c r="B86" t="s">
        <v>179</v>
      </c>
      <c r="C86" s="3">
        <v>44054.460138888891</v>
      </c>
      <c r="D86" t="s">
        <v>18</v>
      </c>
      <c r="E86" t="s">
        <v>9</v>
      </c>
      <c r="F86">
        <v>0</v>
      </c>
      <c r="G86">
        <v>6.0819999999999999</v>
      </c>
      <c r="H86" s="1">
        <v>2218</v>
      </c>
      <c r="I86">
        <v>1E-3</v>
      </c>
      <c r="J86" t="s">
        <v>10</v>
      </c>
      <c r="K86" t="s">
        <v>10</v>
      </c>
      <c r="L86" t="s">
        <v>10</v>
      </c>
      <c r="M86" t="s">
        <v>10</v>
      </c>
      <c r="O86">
        <v>37</v>
      </c>
      <c r="P86" t="s">
        <v>179</v>
      </c>
      <c r="Q86" s="3">
        <v>44054.460138888891</v>
      </c>
      <c r="R86" t="s">
        <v>18</v>
      </c>
      <c r="S86" t="s">
        <v>9</v>
      </c>
      <c r="T86">
        <v>0</v>
      </c>
      <c r="U86" t="s">
        <v>10</v>
      </c>
      <c r="V86" t="s">
        <v>10</v>
      </c>
      <c r="W86" t="s">
        <v>10</v>
      </c>
      <c r="X86" t="s">
        <v>10</v>
      </c>
      <c r="Y86" t="s">
        <v>10</v>
      </c>
      <c r="Z86" t="s">
        <v>10</v>
      </c>
      <c r="AA86" t="s">
        <v>10</v>
      </c>
      <c r="AC86">
        <v>37</v>
      </c>
      <c r="AD86" t="s">
        <v>179</v>
      </c>
      <c r="AE86" s="3">
        <v>44054.460138888891</v>
      </c>
      <c r="AF86" t="s">
        <v>18</v>
      </c>
      <c r="AG86" t="s">
        <v>9</v>
      </c>
      <c r="AH86">
        <v>0</v>
      </c>
      <c r="AI86">
        <v>12.208</v>
      </c>
      <c r="AJ86" s="1">
        <v>1438</v>
      </c>
      <c r="AK86">
        <v>0.371</v>
      </c>
      <c r="AL86" t="s">
        <v>10</v>
      </c>
      <c r="AM86" t="s">
        <v>10</v>
      </c>
      <c r="AN86" t="s">
        <v>10</v>
      </c>
      <c r="AO86" t="s">
        <v>10</v>
      </c>
      <c r="AQ86" s="6">
        <v>1</v>
      </c>
      <c r="AR86" s="5">
        <v>67</v>
      </c>
      <c r="AT86" s="33">
        <f t="shared" si="8"/>
        <v>1.7332298850000001</v>
      </c>
      <c r="AU86" s="34">
        <f t="shared" si="9"/>
        <v>301.30540143211999</v>
      </c>
    </row>
    <row r="87" spans="1:47" customFormat="1" ht="14.5" x14ac:dyDescent="0.35">
      <c r="A87">
        <v>37</v>
      </c>
      <c r="B87" t="s">
        <v>184</v>
      </c>
      <c r="C87" s="3">
        <v>44061.413425925923</v>
      </c>
      <c r="D87" t="s">
        <v>18</v>
      </c>
      <c r="E87" t="s">
        <v>9</v>
      </c>
      <c r="F87">
        <v>0</v>
      </c>
      <c r="G87">
        <v>6.0739999999999998</v>
      </c>
      <c r="H87" s="1">
        <v>2437</v>
      </c>
      <c r="I87">
        <v>2E-3</v>
      </c>
      <c r="J87" t="s">
        <v>10</v>
      </c>
      <c r="K87" t="s">
        <v>10</v>
      </c>
      <c r="L87" t="s">
        <v>10</v>
      </c>
      <c r="M87" t="s">
        <v>10</v>
      </c>
      <c r="O87">
        <v>37</v>
      </c>
      <c r="P87" t="s">
        <v>184</v>
      </c>
      <c r="Q87" s="3">
        <v>44061.413425925923</v>
      </c>
      <c r="R87" t="s">
        <v>18</v>
      </c>
      <c r="S87" t="s">
        <v>9</v>
      </c>
      <c r="T87">
        <v>0</v>
      </c>
      <c r="U87" t="s">
        <v>10</v>
      </c>
      <c r="V87" t="s">
        <v>10</v>
      </c>
      <c r="W87" t="s">
        <v>10</v>
      </c>
      <c r="X87" t="s">
        <v>10</v>
      </c>
      <c r="Y87" t="s">
        <v>10</v>
      </c>
      <c r="Z87" t="s">
        <v>10</v>
      </c>
      <c r="AA87" t="s">
        <v>10</v>
      </c>
      <c r="AC87">
        <v>37</v>
      </c>
      <c r="AD87" t="s">
        <v>184</v>
      </c>
      <c r="AE87" s="3">
        <v>44061.413425925923</v>
      </c>
      <c r="AF87" t="s">
        <v>18</v>
      </c>
      <c r="AG87" t="s">
        <v>9</v>
      </c>
      <c r="AH87">
        <v>0</v>
      </c>
      <c r="AI87">
        <v>12.215</v>
      </c>
      <c r="AJ87" s="1">
        <v>2143</v>
      </c>
      <c r="AK87">
        <v>0.46700000000000003</v>
      </c>
      <c r="AL87" t="s">
        <v>10</v>
      </c>
      <c r="AM87" t="s">
        <v>10</v>
      </c>
      <c r="AN87" t="s">
        <v>10</v>
      </c>
      <c r="AO87" t="s">
        <v>10</v>
      </c>
      <c r="AQ87" s="6">
        <v>1</v>
      </c>
      <c r="AR87" s="5">
        <v>68</v>
      </c>
      <c r="AT87" s="33">
        <f t="shared" si="8"/>
        <v>2.3472880912499994</v>
      </c>
      <c r="AU87" s="34">
        <f t="shared" si="9"/>
        <v>431.85393197627002</v>
      </c>
    </row>
    <row r="88" spans="1:47" customFormat="1" ht="14.5" x14ac:dyDescent="0.35">
      <c r="A88">
        <v>37</v>
      </c>
      <c r="B88" t="s">
        <v>182</v>
      </c>
      <c r="C88" s="3">
        <v>44064.492615740739</v>
      </c>
      <c r="D88" t="s">
        <v>18</v>
      </c>
      <c r="E88" t="s">
        <v>9</v>
      </c>
      <c r="F88">
        <v>0</v>
      </c>
      <c r="G88">
        <v>6.07</v>
      </c>
      <c r="H88" s="1">
        <v>2583</v>
      </c>
      <c r="I88">
        <v>2E-3</v>
      </c>
      <c r="J88" t="s">
        <v>10</v>
      </c>
      <c r="K88" t="s">
        <v>10</v>
      </c>
      <c r="L88" t="s">
        <v>10</v>
      </c>
      <c r="M88" t="s">
        <v>10</v>
      </c>
      <c r="O88">
        <v>37</v>
      </c>
      <c r="P88" t="s">
        <v>182</v>
      </c>
      <c r="Q88" s="3">
        <v>44064.492615740739</v>
      </c>
      <c r="R88" t="s">
        <v>18</v>
      </c>
      <c r="S88" t="s">
        <v>9</v>
      </c>
      <c r="T88">
        <v>0</v>
      </c>
      <c r="U88" t="s">
        <v>10</v>
      </c>
      <c r="V88" t="s">
        <v>10</v>
      </c>
      <c r="W88" t="s">
        <v>10</v>
      </c>
      <c r="X88" t="s">
        <v>10</v>
      </c>
      <c r="Y88" t="s">
        <v>10</v>
      </c>
      <c r="Z88" t="s">
        <v>10</v>
      </c>
      <c r="AA88" t="s">
        <v>10</v>
      </c>
      <c r="AC88">
        <v>37</v>
      </c>
      <c r="AD88" t="s">
        <v>182</v>
      </c>
      <c r="AE88" s="3">
        <v>44064.492615740739</v>
      </c>
      <c r="AF88" t="s">
        <v>18</v>
      </c>
      <c r="AG88" t="s">
        <v>9</v>
      </c>
      <c r="AH88">
        <v>0</v>
      </c>
      <c r="AI88">
        <v>12.212</v>
      </c>
      <c r="AJ88" s="1">
        <v>2063</v>
      </c>
      <c r="AK88">
        <v>0.45600000000000002</v>
      </c>
      <c r="AL88" t="s">
        <v>10</v>
      </c>
      <c r="AM88" t="s">
        <v>10</v>
      </c>
      <c r="AN88" t="s">
        <v>10</v>
      </c>
      <c r="AO88" t="s">
        <v>10</v>
      </c>
      <c r="AQ88" s="6">
        <v>1</v>
      </c>
      <c r="AR88" s="5">
        <v>69</v>
      </c>
      <c r="AT88" s="33">
        <f t="shared" ref="AT88:AT96" si="10">IF(H88&lt;15000,((0.00000002125*H88^2)+(0.002705*H88)+(-4.371)),(IF(H88&lt;700000,((-0.0000000008162*H88^2)+(0.003141*H88)+(0.4702)), ((0.000000003285*V88^2)+(0.1899*V88)+(559.5)))))</f>
        <v>2.7577926412499991</v>
      </c>
      <c r="AU88" s="34">
        <f t="shared" ref="AU88:AU96" si="11">((-0.00000006277*AJ88^2)+(0.1854*AJ88)+(34.83))</f>
        <v>417.04305282587001</v>
      </c>
    </row>
    <row r="89" spans="1:47" customFormat="1" ht="14.5" x14ac:dyDescent="0.35">
      <c r="A89" s="38">
        <v>37</v>
      </c>
      <c r="B89" s="38" t="s">
        <v>188</v>
      </c>
      <c r="C89" s="40">
        <v>44068.399525462963</v>
      </c>
      <c r="D89" s="38" t="s">
        <v>18</v>
      </c>
      <c r="E89" s="38" t="s">
        <v>9</v>
      </c>
      <c r="F89" s="38">
        <v>0</v>
      </c>
      <c r="G89" s="38">
        <v>6.0640000000000001</v>
      </c>
      <c r="H89" s="39">
        <v>2648</v>
      </c>
      <c r="I89" s="38">
        <v>2E-3</v>
      </c>
      <c r="J89" s="38" t="s">
        <v>10</v>
      </c>
      <c r="K89" s="38" t="s">
        <v>10</v>
      </c>
      <c r="L89" s="38" t="s">
        <v>10</v>
      </c>
      <c r="M89" s="38" t="s">
        <v>10</v>
      </c>
      <c r="N89" s="38"/>
      <c r="O89" s="38">
        <v>37</v>
      </c>
      <c r="P89" s="38" t="s">
        <v>188</v>
      </c>
      <c r="Q89" s="40">
        <v>44068.399525462963</v>
      </c>
      <c r="R89" s="38" t="s">
        <v>18</v>
      </c>
      <c r="S89" s="38" t="s">
        <v>9</v>
      </c>
      <c r="T89" s="38">
        <v>0</v>
      </c>
      <c r="U89" s="38" t="s">
        <v>10</v>
      </c>
      <c r="V89" s="39" t="s">
        <v>10</v>
      </c>
      <c r="W89" s="38" t="s">
        <v>10</v>
      </c>
      <c r="X89" s="38" t="s">
        <v>10</v>
      </c>
      <c r="Y89" s="38" t="s">
        <v>10</v>
      </c>
      <c r="Z89" s="38" t="s">
        <v>10</v>
      </c>
      <c r="AA89" s="38" t="s">
        <v>10</v>
      </c>
      <c r="AB89" s="38"/>
      <c r="AC89" s="38">
        <v>37</v>
      </c>
      <c r="AD89" s="38" t="s">
        <v>188</v>
      </c>
      <c r="AE89" s="40">
        <v>44068.399525462963</v>
      </c>
      <c r="AF89" s="38" t="s">
        <v>18</v>
      </c>
      <c r="AG89" s="38" t="s">
        <v>9</v>
      </c>
      <c r="AH89" s="38">
        <v>0</v>
      </c>
      <c r="AI89" s="38">
        <v>12.207000000000001</v>
      </c>
      <c r="AJ89" s="39">
        <v>2390</v>
      </c>
      <c r="AK89" s="38">
        <v>0.5</v>
      </c>
      <c r="AL89" s="38" t="s">
        <v>10</v>
      </c>
      <c r="AM89" s="38" t="s">
        <v>10</v>
      </c>
      <c r="AN89" s="38" t="s">
        <v>10</v>
      </c>
      <c r="AO89" s="38" t="s">
        <v>10</v>
      </c>
      <c r="AP89" s="38"/>
      <c r="AQ89" s="43">
        <v>1</v>
      </c>
      <c r="AR89" s="5">
        <v>70</v>
      </c>
      <c r="AS89" s="38"/>
      <c r="AT89" s="41">
        <v>2.9408429599999995</v>
      </c>
      <c r="AU89" s="42">
        <v>477.577451483</v>
      </c>
    </row>
    <row r="90" spans="1:47" customFormat="1" ht="14.5" x14ac:dyDescent="0.35">
      <c r="A90">
        <v>37</v>
      </c>
      <c r="B90" t="s">
        <v>186</v>
      </c>
      <c r="C90" s="3">
        <v>44076.483263888891</v>
      </c>
      <c r="D90" t="s">
        <v>18</v>
      </c>
      <c r="E90" t="s">
        <v>9</v>
      </c>
      <c r="F90">
        <v>0</v>
      </c>
      <c r="G90">
        <v>6.0670000000000002</v>
      </c>
      <c r="H90" s="1">
        <v>2283</v>
      </c>
      <c r="I90">
        <v>2E-3</v>
      </c>
      <c r="J90" t="s">
        <v>10</v>
      </c>
      <c r="K90" t="s">
        <v>10</v>
      </c>
      <c r="L90" t="s">
        <v>10</v>
      </c>
      <c r="M90" t="s">
        <v>10</v>
      </c>
      <c r="O90">
        <v>37</v>
      </c>
      <c r="P90" t="s">
        <v>186</v>
      </c>
      <c r="Q90" s="3">
        <v>44076.483263888891</v>
      </c>
      <c r="R90" t="s">
        <v>18</v>
      </c>
      <c r="S90" t="s">
        <v>9</v>
      </c>
      <c r="T90">
        <v>0</v>
      </c>
      <c r="U90" t="s">
        <v>10</v>
      </c>
      <c r="V90" t="s">
        <v>10</v>
      </c>
      <c r="W90" t="s">
        <v>10</v>
      </c>
      <c r="X90" t="s">
        <v>10</v>
      </c>
      <c r="Y90" t="s">
        <v>10</v>
      </c>
      <c r="Z90" t="s">
        <v>10</v>
      </c>
      <c r="AA90" t="s">
        <v>10</v>
      </c>
      <c r="AC90">
        <v>37</v>
      </c>
      <c r="AD90" t="s">
        <v>186</v>
      </c>
      <c r="AE90" s="3">
        <v>44076.483263888891</v>
      </c>
      <c r="AF90" t="s">
        <v>18</v>
      </c>
      <c r="AG90" t="s">
        <v>9</v>
      </c>
      <c r="AH90">
        <v>0</v>
      </c>
      <c r="AI90">
        <v>12.191000000000001</v>
      </c>
      <c r="AJ90" s="1">
        <v>1982</v>
      </c>
      <c r="AK90">
        <v>0.44500000000000001</v>
      </c>
      <c r="AL90" t="s">
        <v>10</v>
      </c>
      <c r="AM90" t="s">
        <v>10</v>
      </c>
      <c r="AN90" t="s">
        <v>10</v>
      </c>
      <c r="AO90" t="s">
        <v>10</v>
      </c>
      <c r="AR90" s="5">
        <v>71</v>
      </c>
      <c r="AT90" s="33">
        <f t="shared" si="10"/>
        <v>1.9152718912499997</v>
      </c>
      <c r="AU90" s="34">
        <f t="shared" si="11"/>
        <v>402.04621910252001</v>
      </c>
    </row>
    <row r="91" spans="1:47" s="44" customFormat="1" ht="14.5" x14ac:dyDescent="0.35">
      <c r="A91" s="44">
        <v>37</v>
      </c>
      <c r="B91" s="44" t="s">
        <v>191</v>
      </c>
      <c r="C91" s="46">
        <v>44077.492349537039</v>
      </c>
      <c r="D91" s="44" t="s">
        <v>18</v>
      </c>
      <c r="E91" s="44" t="s">
        <v>9</v>
      </c>
      <c r="F91" s="44">
        <v>0</v>
      </c>
      <c r="G91" s="44">
        <v>6.0819999999999999</v>
      </c>
      <c r="H91" s="45">
        <v>2578</v>
      </c>
      <c r="I91" s="44">
        <v>2E-3</v>
      </c>
      <c r="J91" s="44" t="s">
        <v>10</v>
      </c>
      <c r="K91" s="44" t="s">
        <v>10</v>
      </c>
      <c r="L91" s="44" t="s">
        <v>10</v>
      </c>
      <c r="M91" s="44" t="s">
        <v>10</v>
      </c>
      <c r="O91" s="44">
        <v>37</v>
      </c>
      <c r="P91" s="44" t="s">
        <v>191</v>
      </c>
      <c r="Q91" s="46">
        <v>44077.492349537039</v>
      </c>
      <c r="R91" s="44" t="s">
        <v>18</v>
      </c>
      <c r="S91" s="44" t="s">
        <v>9</v>
      </c>
      <c r="T91" s="44">
        <v>0</v>
      </c>
      <c r="U91" s="44" t="s">
        <v>10</v>
      </c>
      <c r="V91" s="44" t="s">
        <v>10</v>
      </c>
      <c r="W91" s="44" t="s">
        <v>10</v>
      </c>
      <c r="X91" s="44" t="s">
        <v>10</v>
      </c>
      <c r="Y91" s="44" t="s">
        <v>10</v>
      </c>
      <c r="Z91" s="44" t="s">
        <v>10</v>
      </c>
      <c r="AA91" s="44" t="s">
        <v>10</v>
      </c>
      <c r="AC91" s="44">
        <v>37</v>
      </c>
      <c r="AD91" s="44" t="s">
        <v>191</v>
      </c>
      <c r="AE91" s="46">
        <v>44077.492349537039</v>
      </c>
      <c r="AF91" s="44" t="s">
        <v>18</v>
      </c>
      <c r="AG91" s="44" t="s">
        <v>9</v>
      </c>
      <c r="AH91" s="44">
        <v>0</v>
      </c>
      <c r="AI91" s="44">
        <v>12.199</v>
      </c>
      <c r="AJ91" s="45">
        <v>2456</v>
      </c>
      <c r="AK91" s="44">
        <v>0.50900000000000001</v>
      </c>
      <c r="AL91" s="44" t="s">
        <v>10</v>
      </c>
      <c r="AM91" s="44" t="s">
        <v>10</v>
      </c>
      <c r="AN91" s="44" t="s">
        <v>10</v>
      </c>
      <c r="AO91" s="44" t="s">
        <v>10</v>
      </c>
      <c r="AQ91" s="44">
        <v>1</v>
      </c>
      <c r="AR91" s="5">
        <v>72</v>
      </c>
      <c r="AT91" s="47">
        <f t="shared" si="10"/>
        <v>2.7437192849999992</v>
      </c>
      <c r="AU91" s="48">
        <f t="shared" si="11"/>
        <v>489.79377537727999</v>
      </c>
    </row>
    <row r="92" spans="1:47" s="44" customFormat="1" ht="14.5" x14ac:dyDescent="0.35">
      <c r="A92" s="44">
        <v>37</v>
      </c>
      <c r="B92" s="44" t="s">
        <v>194</v>
      </c>
      <c r="C92" s="46">
        <v>44078.547997685186</v>
      </c>
      <c r="D92" s="44" t="s">
        <v>18</v>
      </c>
      <c r="E92" s="44" t="s">
        <v>9</v>
      </c>
      <c r="F92" s="44">
        <v>0</v>
      </c>
      <c r="G92" s="44">
        <v>6.093</v>
      </c>
      <c r="H92" s="45">
        <v>1992</v>
      </c>
      <c r="I92" s="44">
        <v>1E-3</v>
      </c>
      <c r="J92" s="44" t="s">
        <v>10</v>
      </c>
      <c r="K92" s="44" t="s">
        <v>10</v>
      </c>
      <c r="L92" s="44" t="s">
        <v>10</v>
      </c>
      <c r="M92" s="44" t="s">
        <v>10</v>
      </c>
      <c r="O92" s="44">
        <v>37</v>
      </c>
      <c r="P92" s="44" t="s">
        <v>194</v>
      </c>
      <c r="Q92" s="46">
        <v>44078.547997685186</v>
      </c>
      <c r="R92" s="44" t="s">
        <v>18</v>
      </c>
      <c r="S92" s="44" t="s">
        <v>9</v>
      </c>
      <c r="T92" s="44">
        <v>0</v>
      </c>
      <c r="U92" s="44" t="s">
        <v>10</v>
      </c>
      <c r="V92" s="44" t="s">
        <v>10</v>
      </c>
      <c r="W92" s="44" t="s">
        <v>10</v>
      </c>
      <c r="X92" s="44" t="s">
        <v>10</v>
      </c>
      <c r="Y92" s="44" t="s">
        <v>10</v>
      </c>
      <c r="Z92" s="44" t="s">
        <v>10</v>
      </c>
      <c r="AA92" s="44" t="s">
        <v>10</v>
      </c>
      <c r="AC92" s="44">
        <v>37</v>
      </c>
      <c r="AD92" s="44" t="s">
        <v>194</v>
      </c>
      <c r="AE92" s="46">
        <v>44078.547997685186</v>
      </c>
      <c r="AF92" s="44" t="s">
        <v>18</v>
      </c>
      <c r="AG92" s="44" t="s">
        <v>9</v>
      </c>
      <c r="AH92" s="44">
        <v>0</v>
      </c>
      <c r="AI92" s="44">
        <v>12.223000000000001</v>
      </c>
      <c r="AJ92" s="45">
        <v>1790</v>
      </c>
      <c r="AK92" s="44">
        <v>0.41899999999999998</v>
      </c>
      <c r="AL92" s="44" t="s">
        <v>10</v>
      </c>
      <c r="AM92" s="44" t="s">
        <v>10</v>
      </c>
      <c r="AN92" s="44" t="s">
        <v>10</v>
      </c>
      <c r="AO92" s="44" t="s">
        <v>10</v>
      </c>
      <c r="AQ92" s="44">
        <v>1</v>
      </c>
      <c r="AR92" s="5">
        <v>73</v>
      </c>
      <c r="AT92" s="47">
        <f t="shared" si="10"/>
        <v>1.1016813599999988</v>
      </c>
      <c r="AU92" s="48">
        <f t="shared" si="11"/>
        <v>366.49487864300005</v>
      </c>
    </row>
    <row r="93" spans="1:47" s="44" customFormat="1" ht="14.5" x14ac:dyDescent="0.35">
      <c r="A93" s="44">
        <v>37</v>
      </c>
      <c r="B93" s="44" t="s">
        <v>196</v>
      </c>
      <c r="C93" s="46">
        <v>44082.386331018519</v>
      </c>
      <c r="D93" s="44" t="s">
        <v>18</v>
      </c>
      <c r="E93" s="44" t="s">
        <v>9</v>
      </c>
      <c r="F93" s="44">
        <v>0</v>
      </c>
      <c r="G93" s="44">
        <v>6.0670000000000002</v>
      </c>
      <c r="H93" s="45">
        <v>2308</v>
      </c>
      <c r="I93" s="44">
        <v>2E-3</v>
      </c>
      <c r="J93" s="44" t="s">
        <v>10</v>
      </c>
      <c r="K93" s="44" t="s">
        <v>10</v>
      </c>
      <c r="L93" s="44" t="s">
        <v>10</v>
      </c>
      <c r="M93" s="44" t="s">
        <v>10</v>
      </c>
      <c r="O93" s="44">
        <v>37</v>
      </c>
      <c r="P93" s="44" t="s">
        <v>196</v>
      </c>
      <c r="Q93" s="46">
        <v>44082.386331018519</v>
      </c>
      <c r="R93" s="44" t="s">
        <v>18</v>
      </c>
      <c r="S93" s="44" t="s">
        <v>9</v>
      </c>
      <c r="T93" s="44">
        <v>0</v>
      </c>
      <c r="U93" s="44" t="s">
        <v>10</v>
      </c>
      <c r="V93" s="44" t="s">
        <v>10</v>
      </c>
      <c r="W93" s="44" t="s">
        <v>10</v>
      </c>
      <c r="X93" s="44" t="s">
        <v>10</v>
      </c>
      <c r="Y93" s="44" t="s">
        <v>10</v>
      </c>
      <c r="Z93" s="44" t="s">
        <v>10</v>
      </c>
      <c r="AA93" s="44" t="s">
        <v>10</v>
      </c>
      <c r="AC93" s="44">
        <v>37</v>
      </c>
      <c r="AD93" s="44" t="s">
        <v>196</v>
      </c>
      <c r="AE93" s="46">
        <v>44082.386331018519</v>
      </c>
      <c r="AF93" s="44" t="s">
        <v>18</v>
      </c>
      <c r="AG93" s="44" t="s">
        <v>9</v>
      </c>
      <c r="AH93" s="44">
        <v>0</v>
      </c>
      <c r="AI93" s="44">
        <v>12.131</v>
      </c>
      <c r="AJ93" s="45"/>
      <c r="AL93" s="44" t="s">
        <v>10</v>
      </c>
      <c r="AM93" s="44" t="s">
        <v>10</v>
      </c>
      <c r="AN93" s="44" t="s">
        <v>10</v>
      </c>
      <c r="AO93" s="44" t="s">
        <v>10</v>
      </c>
      <c r="AP93" s="44" t="s">
        <v>197</v>
      </c>
      <c r="AQ93" s="44">
        <v>3</v>
      </c>
      <c r="AR93" s="5">
        <v>74</v>
      </c>
      <c r="AT93" s="47">
        <f t="shared" si="10"/>
        <v>1.9853358599999993</v>
      </c>
      <c r="AU93" s="48"/>
    </row>
    <row r="94" spans="1:47" s="44" customFormat="1" ht="14.5" x14ac:dyDescent="0.35">
      <c r="A94" s="44">
        <v>37</v>
      </c>
      <c r="B94" s="44" t="s">
        <v>192</v>
      </c>
      <c r="C94" s="46">
        <v>44088.482928240737</v>
      </c>
      <c r="D94" s="44" t="s">
        <v>18</v>
      </c>
      <c r="E94" s="44" t="s">
        <v>9</v>
      </c>
      <c r="F94" s="44">
        <v>0</v>
      </c>
      <c r="G94" s="44">
        <v>6.08</v>
      </c>
      <c r="H94" s="45">
        <v>2315</v>
      </c>
      <c r="I94" s="44">
        <v>2E-3</v>
      </c>
      <c r="J94" s="44" t="s">
        <v>10</v>
      </c>
      <c r="K94" s="44" t="s">
        <v>10</v>
      </c>
      <c r="L94" s="44" t="s">
        <v>10</v>
      </c>
      <c r="M94" s="44" t="s">
        <v>10</v>
      </c>
      <c r="O94" s="44">
        <v>37</v>
      </c>
      <c r="P94" s="44" t="s">
        <v>192</v>
      </c>
      <c r="Q94" s="46">
        <v>44088.482928240737</v>
      </c>
      <c r="R94" s="44" t="s">
        <v>18</v>
      </c>
      <c r="S94" s="44" t="s">
        <v>9</v>
      </c>
      <c r="T94" s="44">
        <v>0</v>
      </c>
      <c r="U94" s="44" t="s">
        <v>10</v>
      </c>
      <c r="V94" s="44" t="s">
        <v>10</v>
      </c>
      <c r="W94" s="44" t="s">
        <v>10</v>
      </c>
      <c r="X94" s="44" t="s">
        <v>10</v>
      </c>
      <c r="Y94" s="44" t="s">
        <v>10</v>
      </c>
      <c r="Z94" s="44" t="s">
        <v>10</v>
      </c>
      <c r="AA94" s="44" t="s">
        <v>10</v>
      </c>
      <c r="AC94" s="44">
        <v>37</v>
      </c>
      <c r="AD94" s="44" t="s">
        <v>192</v>
      </c>
      <c r="AE94" s="46">
        <v>44088.482928240737</v>
      </c>
      <c r="AF94" s="44" t="s">
        <v>18</v>
      </c>
      <c r="AG94" s="44" t="s">
        <v>9</v>
      </c>
      <c r="AH94" s="44">
        <v>0</v>
      </c>
      <c r="AI94" s="44">
        <v>12.195</v>
      </c>
      <c r="AJ94" s="45">
        <v>2142</v>
      </c>
      <c r="AK94" s="44">
        <v>0.46600000000000003</v>
      </c>
      <c r="AL94" s="44" t="s">
        <v>10</v>
      </c>
      <c r="AM94" s="44" t="s">
        <v>10</v>
      </c>
      <c r="AN94" s="44" t="s">
        <v>10</v>
      </c>
      <c r="AO94" s="44" t="s">
        <v>10</v>
      </c>
      <c r="AQ94" s="44">
        <v>1</v>
      </c>
      <c r="AR94" s="5">
        <v>75</v>
      </c>
      <c r="AT94" s="47">
        <f t="shared" si="10"/>
        <v>2.0049585312499998</v>
      </c>
      <c r="AU94" s="48">
        <f t="shared" si="11"/>
        <v>431.66880094571997</v>
      </c>
    </row>
    <row r="95" spans="1:47" s="44" customFormat="1" ht="14.5" x14ac:dyDescent="0.35">
      <c r="A95" s="44">
        <v>37</v>
      </c>
      <c r="B95" s="44" t="s">
        <v>201</v>
      </c>
      <c r="C95" s="46">
        <v>44090.43959490741</v>
      </c>
      <c r="D95" s="44" t="s">
        <v>18</v>
      </c>
      <c r="E95" s="44" t="s">
        <v>9</v>
      </c>
      <c r="F95" s="44">
        <v>0</v>
      </c>
      <c r="G95" s="44">
        <v>6.07</v>
      </c>
      <c r="H95" s="45">
        <v>2436</v>
      </c>
      <c r="I95" s="44">
        <v>2E-3</v>
      </c>
      <c r="J95" s="44" t="s">
        <v>10</v>
      </c>
      <c r="K95" s="44" t="s">
        <v>10</v>
      </c>
      <c r="L95" s="44" t="s">
        <v>10</v>
      </c>
      <c r="M95" s="44" t="s">
        <v>10</v>
      </c>
      <c r="O95" s="44">
        <v>37</v>
      </c>
      <c r="P95" s="44" t="s">
        <v>201</v>
      </c>
      <c r="Q95" s="46">
        <v>44090.43959490741</v>
      </c>
      <c r="R95" s="44" t="s">
        <v>18</v>
      </c>
      <c r="S95" s="44" t="s">
        <v>9</v>
      </c>
      <c r="T95" s="44">
        <v>0</v>
      </c>
      <c r="U95" s="44" t="s">
        <v>10</v>
      </c>
      <c r="V95" s="44" t="s">
        <v>10</v>
      </c>
      <c r="W95" s="44" t="s">
        <v>10</v>
      </c>
      <c r="X95" s="44" t="s">
        <v>10</v>
      </c>
      <c r="Y95" s="44" t="s">
        <v>10</v>
      </c>
      <c r="Z95" s="44" t="s">
        <v>10</v>
      </c>
      <c r="AA95" s="44" t="s">
        <v>10</v>
      </c>
      <c r="AC95" s="44">
        <v>37</v>
      </c>
      <c r="AD95" s="44" t="s">
        <v>201</v>
      </c>
      <c r="AE95" s="46">
        <v>44090.43959490741</v>
      </c>
      <c r="AF95" s="44" t="s">
        <v>18</v>
      </c>
      <c r="AG95" s="44" t="s">
        <v>9</v>
      </c>
      <c r="AH95" s="44">
        <v>0</v>
      </c>
      <c r="AI95" s="44">
        <v>12.227</v>
      </c>
      <c r="AJ95" s="45">
        <v>2928</v>
      </c>
      <c r="AK95" s="44">
        <v>0.57299999999999995</v>
      </c>
      <c r="AL95" s="44" t="s">
        <v>10</v>
      </c>
      <c r="AM95" s="44" t="s">
        <v>10</v>
      </c>
      <c r="AN95" s="44" t="s">
        <v>10</v>
      </c>
      <c r="AO95" s="44" t="s">
        <v>10</v>
      </c>
      <c r="AQ95" s="44">
        <v>1</v>
      </c>
      <c r="AR95" s="5">
        <v>76</v>
      </c>
      <c r="AT95" s="47">
        <f t="shared" si="10"/>
        <v>2.34447954</v>
      </c>
      <c r="AU95" s="48">
        <f t="shared" si="11"/>
        <v>577.14306124032009</v>
      </c>
    </row>
    <row r="96" spans="1:47" s="44" customFormat="1" ht="14.5" x14ac:dyDescent="0.35">
      <c r="A96" s="44">
        <v>37</v>
      </c>
      <c r="B96" s="44" t="s">
        <v>203</v>
      </c>
      <c r="C96" s="46">
        <v>44091.437280092592</v>
      </c>
      <c r="D96" s="44" t="s">
        <v>18</v>
      </c>
      <c r="E96" s="44" t="s">
        <v>9</v>
      </c>
      <c r="F96" s="44">
        <v>0</v>
      </c>
      <c r="G96" s="44">
        <v>6.08</v>
      </c>
      <c r="H96" s="45">
        <v>2661</v>
      </c>
      <c r="I96" s="44">
        <v>2E-3</v>
      </c>
      <c r="J96" s="44" t="s">
        <v>10</v>
      </c>
      <c r="K96" s="44" t="s">
        <v>10</v>
      </c>
      <c r="L96" s="44" t="s">
        <v>10</v>
      </c>
      <c r="M96" s="44" t="s">
        <v>10</v>
      </c>
      <c r="O96" s="44">
        <v>37</v>
      </c>
      <c r="P96" s="44" t="s">
        <v>203</v>
      </c>
      <c r="Q96" s="46">
        <v>44091.437280092592</v>
      </c>
      <c r="R96" s="44" t="s">
        <v>18</v>
      </c>
      <c r="S96" s="44" t="s">
        <v>9</v>
      </c>
      <c r="T96" s="44">
        <v>0</v>
      </c>
      <c r="U96" s="44" t="s">
        <v>10</v>
      </c>
      <c r="V96" s="44" t="s">
        <v>10</v>
      </c>
      <c r="W96" s="44" t="s">
        <v>10</v>
      </c>
      <c r="X96" s="44" t="s">
        <v>10</v>
      </c>
      <c r="Y96" s="44" t="s">
        <v>10</v>
      </c>
      <c r="Z96" s="44" t="s">
        <v>10</v>
      </c>
      <c r="AA96" s="44" t="s">
        <v>10</v>
      </c>
      <c r="AC96" s="44">
        <v>37</v>
      </c>
      <c r="AD96" s="44" t="s">
        <v>203</v>
      </c>
      <c r="AE96" s="46">
        <v>44091.437280092592</v>
      </c>
      <c r="AF96" s="44" t="s">
        <v>18</v>
      </c>
      <c r="AG96" s="44" t="s">
        <v>9</v>
      </c>
      <c r="AH96" s="44">
        <v>0</v>
      </c>
      <c r="AI96" s="44">
        <v>12.212999999999999</v>
      </c>
      <c r="AJ96" s="45">
        <v>2405</v>
      </c>
      <c r="AK96" s="44">
        <v>0.502</v>
      </c>
      <c r="AL96" s="44" t="s">
        <v>10</v>
      </c>
      <c r="AM96" s="44" t="s">
        <v>10</v>
      </c>
      <c r="AN96" s="44" t="s">
        <v>10</v>
      </c>
      <c r="AO96" s="44" t="s">
        <v>10</v>
      </c>
      <c r="AQ96" s="44">
        <v>1</v>
      </c>
      <c r="AR96" s="5">
        <v>77</v>
      </c>
      <c r="AT96" s="47">
        <f t="shared" si="10"/>
        <v>2.9774745712500001</v>
      </c>
      <c r="AU96" s="48">
        <f t="shared" si="11"/>
        <v>480.35393675074999</v>
      </c>
    </row>
    <row r="97" spans="1:47" s="44" customFormat="1" ht="14.5" x14ac:dyDescent="0.35">
      <c r="A97" s="44">
        <v>37</v>
      </c>
      <c r="B97" s="44" t="s">
        <v>199</v>
      </c>
      <c r="C97" s="46">
        <v>44092.418599537035</v>
      </c>
      <c r="D97" s="44" t="s">
        <v>18</v>
      </c>
      <c r="E97" s="44" t="s">
        <v>9</v>
      </c>
      <c r="F97" s="44">
        <v>0</v>
      </c>
      <c r="G97" s="44">
        <v>6.0810000000000004</v>
      </c>
      <c r="H97" s="45">
        <v>2745</v>
      </c>
      <c r="I97" s="44">
        <v>2E-3</v>
      </c>
      <c r="J97" s="44" t="s">
        <v>10</v>
      </c>
      <c r="K97" s="44" t="s">
        <v>10</v>
      </c>
      <c r="L97" s="44" t="s">
        <v>10</v>
      </c>
      <c r="M97" s="44" t="s">
        <v>10</v>
      </c>
      <c r="O97" s="44">
        <v>37</v>
      </c>
      <c r="P97" s="44" t="s">
        <v>199</v>
      </c>
      <c r="Q97" s="46">
        <v>44092.418599537035</v>
      </c>
      <c r="R97" s="44" t="s">
        <v>18</v>
      </c>
      <c r="S97" s="44" t="s">
        <v>9</v>
      </c>
      <c r="T97" s="44">
        <v>0</v>
      </c>
      <c r="U97" s="44" t="s">
        <v>10</v>
      </c>
      <c r="V97" s="44" t="s">
        <v>10</v>
      </c>
      <c r="W97" s="44" t="s">
        <v>10</v>
      </c>
      <c r="X97" s="44" t="s">
        <v>10</v>
      </c>
      <c r="Y97" s="44" t="s">
        <v>10</v>
      </c>
      <c r="Z97" s="44" t="s">
        <v>10</v>
      </c>
      <c r="AA97" s="44" t="s">
        <v>10</v>
      </c>
      <c r="AC97" s="44">
        <v>37</v>
      </c>
      <c r="AD97" s="44" t="s">
        <v>199</v>
      </c>
      <c r="AE97" s="46">
        <v>44092.418599537035</v>
      </c>
      <c r="AF97" s="44" t="s">
        <v>18</v>
      </c>
      <c r="AG97" s="44" t="s">
        <v>9</v>
      </c>
      <c r="AH97" s="44">
        <v>0</v>
      </c>
      <c r="AI97" s="44">
        <v>12.222</v>
      </c>
      <c r="AJ97" s="45">
        <v>1748</v>
      </c>
      <c r="AK97" s="44">
        <v>0.41299999999999998</v>
      </c>
      <c r="AL97" s="44" t="s">
        <v>10</v>
      </c>
      <c r="AM97" s="44" t="s">
        <v>10</v>
      </c>
      <c r="AN97" s="44" t="s">
        <v>10</v>
      </c>
      <c r="AO97" s="44" t="s">
        <v>10</v>
      </c>
      <c r="AQ97" s="44">
        <v>1</v>
      </c>
      <c r="AR97" s="5">
        <v>78</v>
      </c>
      <c r="AT97" s="47">
        <f t="shared" ref="AT97:AT116" si="12">IF(H97&lt;15000,((0.00000002125*H97^2)+(0.002705*H97)+(-4.371)),(IF(H97&lt;700000,((-0.0000000008162*H97^2)+(0.003141*H97)+(0.4702)), ((0.000000003285*V97^2)+(0.1899*V97)+(559.5)))))</f>
        <v>3.2143442812499998</v>
      </c>
      <c r="AU97" s="48">
        <f t="shared" ref="AU97:AU116" si="13">((-0.00000006277*AJ97^2)+(0.1854*AJ97)+(34.83))</f>
        <v>358.71740601392003</v>
      </c>
    </row>
    <row r="98" spans="1:47" s="44" customFormat="1" ht="14.5" x14ac:dyDescent="0.35">
      <c r="A98" s="44">
        <v>37</v>
      </c>
      <c r="B98" s="44" t="s">
        <v>205</v>
      </c>
      <c r="C98" s="46">
        <v>44096.440578703703</v>
      </c>
      <c r="D98" s="44" t="s">
        <v>18</v>
      </c>
      <c r="E98" s="44" t="s">
        <v>9</v>
      </c>
      <c r="F98" s="44">
        <v>0</v>
      </c>
      <c r="G98" s="44">
        <v>6.0949999999999998</v>
      </c>
      <c r="H98" s="45">
        <v>2370</v>
      </c>
      <c r="I98" s="44">
        <v>2E-3</v>
      </c>
      <c r="J98" s="44" t="s">
        <v>10</v>
      </c>
      <c r="K98" s="44" t="s">
        <v>10</v>
      </c>
      <c r="L98" s="44" t="s">
        <v>10</v>
      </c>
      <c r="M98" s="44" t="s">
        <v>10</v>
      </c>
      <c r="O98" s="44">
        <v>37</v>
      </c>
      <c r="P98" s="44" t="s">
        <v>205</v>
      </c>
      <c r="Q98" s="46">
        <v>44096.440578703703</v>
      </c>
      <c r="R98" s="44" t="s">
        <v>18</v>
      </c>
      <c r="S98" s="44" t="s">
        <v>9</v>
      </c>
      <c r="T98" s="44">
        <v>0</v>
      </c>
      <c r="U98" s="44" t="s">
        <v>10</v>
      </c>
      <c r="V98" s="44" t="s">
        <v>10</v>
      </c>
      <c r="W98" s="44" t="s">
        <v>10</v>
      </c>
      <c r="X98" s="44" t="s">
        <v>10</v>
      </c>
      <c r="Y98" s="44" t="s">
        <v>10</v>
      </c>
      <c r="Z98" s="44" t="s">
        <v>10</v>
      </c>
      <c r="AA98" s="44" t="s">
        <v>10</v>
      </c>
      <c r="AC98" s="44">
        <v>37</v>
      </c>
      <c r="AD98" s="44" t="s">
        <v>205</v>
      </c>
      <c r="AE98" s="46">
        <v>44096.440578703703</v>
      </c>
      <c r="AF98" s="44" t="s">
        <v>18</v>
      </c>
      <c r="AG98" s="44" t="s">
        <v>9</v>
      </c>
      <c r="AH98" s="44">
        <v>0</v>
      </c>
      <c r="AI98" s="44">
        <v>12.250999999999999</v>
      </c>
      <c r="AJ98" s="45">
        <v>2572</v>
      </c>
      <c r="AK98" s="44">
        <v>0.52500000000000002</v>
      </c>
      <c r="AL98" s="44" t="s">
        <v>10</v>
      </c>
      <c r="AM98" s="44" t="s">
        <v>10</v>
      </c>
      <c r="AN98" s="44" t="s">
        <v>10</v>
      </c>
      <c r="AO98" s="44" t="s">
        <v>10</v>
      </c>
      <c r="AQ98" s="44">
        <v>1</v>
      </c>
      <c r="AR98" s="5">
        <v>79</v>
      </c>
      <c r="AT98" s="47">
        <f t="shared" si="12"/>
        <v>2.1592091249999994</v>
      </c>
      <c r="AU98" s="48">
        <f t="shared" si="13"/>
        <v>511.26356490032003</v>
      </c>
    </row>
    <row r="99" spans="1:47" s="44" customFormat="1" ht="14.5" x14ac:dyDescent="0.35">
      <c r="A99" s="44">
        <v>37</v>
      </c>
      <c r="B99" s="44" t="s">
        <v>207</v>
      </c>
      <c r="C99" s="46">
        <v>44105.466747685183</v>
      </c>
      <c r="D99" s="44" t="s">
        <v>18</v>
      </c>
      <c r="E99" s="44" t="s">
        <v>9</v>
      </c>
      <c r="F99" s="44">
        <v>0</v>
      </c>
      <c r="G99" s="44">
        <v>6.0890000000000004</v>
      </c>
      <c r="H99" s="45">
        <v>2210</v>
      </c>
      <c r="I99" s="44">
        <v>1E-3</v>
      </c>
      <c r="J99" s="44" t="s">
        <v>10</v>
      </c>
      <c r="K99" s="44" t="s">
        <v>10</v>
      </c>
      <c r="L99" s="44" t="s">
        <v>10</v>
      </c>
      <c r="M99" s="44" t="s">
        <v>10</v>
      </c>
      <c r="O99" s="44">
        <v>37</v>
      </c>
      <c r="P99" s="44" t="s">
        <v>207</v>
      </c>
      <c r="Q99" s="46">
        <v>44105.466747685183</v>
      </c>
      <c r="R99" s="44" t="s">
        <v>18</v>
      </c>
      <c r="S99" s="44" t="s">
        <v>9</v>
      </c>
      <c r="T99" s="44">
        <v>0</v>
      </c>
      <c r="U99" s="44" t="s">
        <v>10</v>
      </c>
      <c r="V99" s="44" t="s">
        <v>10</v>
      </c>
      <c r="W99" s="44" t="s">
        <v>10</v>
      </c>
      <c r="X99" s="44" t="s">
        <v>10</v>
      </c>
      <c r="Y99" s="44" t="s">
        <v>10</v>
      </c>
      <c r="Z99" s="44" t="s">
        <v>10</v>
      </c>
      <c r="AA99" s="44" t="s">
        <v>10</v>
      </c>
      <c r="AC99" s="44">
        <v>37</v>
      </c>
      <c r="AD99" s="44" t="s">
        <v>207</v>
      </c>
      <c r="AE99" s="46">
        <v>44105.466747685183</v>
      </c>
      <c r="AF99" s="44" t="s">
        <v>18</v>
      </c>
      <c r="AG99" s="44" t="s">
        <v>9</v>
      </c>
      <c r="AH99" s="44">
        <v>0</v>
      </c>
      <c r="AI99" s="44">
        <v>12.23</v>
      </c>
      <c r="AJ99" s="45">
        <v>1846</v>
      </c>
      <c r="AK99" s="44">
        <v>0.42599999999999999</v>
      </c>
      <c r="AL99" s="44" t="s">
        <v>10</v>
      </c>
      <c r="AM99" s="44" t="s">
        <v>10</v>
      </c>
      <c r="AN99" s="44" t="s">
        <v>10</v>
      </c>
      <c r="AO99" s="44" t="s">
        <v>10</v>
      </c>
      <c r="AQ99" s="44">
        <v>1</v>
      </c>
      <c r="AR99" s="5">
        <v>80</v>
      </c>
      <c r="AT99" s="47">
        <f t="shared" si="12"/>
        <v>1.7108371249999994</v>
      </c>
      <c r="AU99" s="48">
        <f t="shared" si="13"/>
        <v>376.86449766667999</v>
      </c>
    </row>
    <row r="100" spans="1:47" s="44" customFormat="1" ht="14.5" x14ac:dyDescent="0.35">
      <c r="A100" s="44">
        <v>37</v>
      </c>
      <c r="B100" s="44" t="s">
        <v>209</v>
      </c>
      <c r="C100" s="46">
        <v>44106.421458333331</v>
      </c>
      <c r="D100" s="44" t="s">
        <v>18</v>
      </c>
      <c r="E100" s="44" t="s">
        <v>9</v>
      </c>
      <c r="F100" s="44">
        <v>0</v>
      </c>
      <c r="G100" s="44">
        <v>6.1050000000000004</v>
      </c>
      <c r="H100" s="45">
        <v>2736</v>
      </c>
      <c r="I100" s="44">
        <v>2E-3</v>
      </c>
      <c r="J100" s="44" t="s">
        <v>10</v>
      </c>
      <c r="K100" s="44" t="s">
        <v>10</v>
      </c>
      <c r="L100" s="44" t="s">
        <v>10</v>
      </c>
      <c r="M100" s="44" t="s">
        <v>10</v>
      </c>
      <c r="O100" s="44">
        <v>37</v>
      </c>
      <c r="P100" s="44" t="s">
        <v>209</v>
      </c>
      <c r="Q100" s="46">
        <v>44106.421458333331</v>
      </c>
      <c r="R100" s="44" t="s">
        <v>18</v>
      </c>
      <c r="S100" s="44" t="s">
        <v>9</v>
      </c>
      <c r="T100" s="44">
        <v>0</v>
      </c>
      <c r="U100" s="44" t="s">
        <v>10</v>
      </c>
      <c r="V100" s="44" t="s">
        <v>10</v>
      </c>
      <c r="W100" s="44" t="s">
        <v>10</v>
      </c>
      <c r="X100" s="44" t="s">
        <v>10</v>
      </c>
      <c r="Y100" s="44" t="s">
        <v>10</v>
      </c>
      <c r="Z100" s="44" t="s">
        <v>10</v>
      </c>
      <c r="AA100" s="44" t="s">
        <v>10</v>
      </c>
      <c r="AC100" s="44">
        <v>37</v>
      </c>
      <c r="AD100" s="44" t="s">
        <v>209</v>
      </c>
      <c r="AE100" s="46">
        <v>44106.421458333331</v>
      </c>
      <c r="AF100" s="44" t="s">
        <v>18</v>
      </c>
      <c r="AG100" s="44" t="s">
        <v>9</v>
      </c>
      <c r="AH100" s="44">
        <v>0</v>
      </c>
      <c r="AI100" s="44">
        <v>12.257</v>
      </c>
      <c r="AJ100" s="45">
        <v>1700</v>
      </c>
      <c r="AK100" s="44">
        <v>0.40699999999999997</v>
      </c>
      <c r="AL100" s="44" t="s">
        <v>10</v>
      </c>
      <c r="AM100" s="44" t="s">
        <v>10</v>
      </c>
      <c r="AN100" s="44" t="s">
        <v>10</v>
      </c>
      <c r="AO100" s="44" t="s">
        <v>10</v>
      </c>
      <c r="AR100" s="5">
        <v>81</v>
      </c>
      <c r="AT100" s="47">
        <f t="shared" si="12"/>
        <v>3.1889510399999992</v>
      </c>
      <c r="AU100" s="48">
        <f t="shared" si="13"/>
        <v>349.8285947</v>
      </c>
    </row>
    <row r="101" spans="1:47" s="44" customFormat="1" ht="14.5" x14ac:dyDescent="0.35">
      <c r="A101" s="44">
        <v>37</v>
      </c>
      <c r="B101" s="44" t="s">
        <v>211</v>
      </c>
      <c r="C101" s="46">
        <v>44110.423055555555</v>
      </c>
      <c r="D101" s="44" t="s">
        <v>18</v>
      </c>
      <c r="E101" s="44" t="s">
        <v>9</v>
      </c>
      <c r="F101" s="44">
        <v>0</v>
      </c>
      <c r="G101" s="44">
        <v>6.0919999999999996</v>
      </c>
      <c r="H101" s="45">
        <v>2575</v>
      </c>
      <c r="I101" s="44">
        <v>2E-3</v>
      </c>
      <c r="J101" s="44" t="s">
        <v>10</v>
      </c>
      <c r="K101" s="44" t="s">
        <v>10</v>
      </c>
      <c r="L101" s="44" t="s">
        <v>10</v>
      </c>
      <c r="M101" s="44" t="s">
        <v>10</v>
      </c>
      <c r="O101" s="44">
        <v>37</v>
      </c>
      <c r="P101" s="44" t="s">
        <v>211</v>
      </c>
      <c r="Q101" s="46">
        <v>44110.423055555555</v>
      </c>
      <c r="R101" s="44" t="s">
        <v>18</v>
      </c>
      <c r="S101" s="44" t="s">
        <v>9</v>
      </c>
      <c r="T101" s="44">
        <v>0</v>
      </c>
      <c r="U101" s="44" t="s">
        <v>10</v>
      </c>
      <c r="V101" s="44" t="s">
        <v>10</v>
      </c>
      <c r="W101" s="44" t="s">
        <v>10</v>
      </c>
      <c r="X101" s="44" t="s">
        <v>10</v>
      </c>
      <c r="Y101" s="44" t="s">
        <v>10</v>
      </c>
      <c r="Z101" s="44" t="s">
        <v>10</v>
      </c>
      <c r="AA101" s="44" t="s">
        <v>10</v>
      </c>
      <c r="AC101" s="44">
        <v>37</v>
      </c>
      <c r="AD101" s="44" t="s">
        <v>211</v>
      </c>
      <c r="AE101" s="46">
        <v>44110.423055555555</v>
      </c>
      <c r="AF101" s="44" t="s">
        <v>18</v>
      </c>
      <c r="AG101" s="44" t="s">
        <v>9</v>
      </c>
      <c r="AH101" s="44">
        <v>0</v>
      </c>
      <c r="AI101" s="44">
        <v>12.249000000000001</v>
      </c>
      <c r="AJ101" s="45">
        <v>1641</v>
      </c>
      <c r="AK101" s="44">
        <v>0.39900000000000002</v>
      </c>
      <c r="AL101" s="44" t="s">
        <v>10</v>
      </c>
      <c r="AM101" s="44" t="s">
        <v>10</v>
      </c>
      <c r="AN101" s="44" t="s">
        <v>10</v>
      </c>
      <c r="AO101" s="44" t="s">
        <v>10</v>
      </c>
      <c r="AQ101" s="44">
        <v>1</v>
      </c>
      <c r="AR101" s="5">
        <v>82</v>
      </c>
      <c r="AT101" s="47">
        <f t="shared" si="12"/>
        <v>2.7352757812499995</v>
      </c>
      <c r="AU101" s="48">
        <f t="shared" si="13"/>
        <v>338.90236785962998</v>
      </c>
    </row>
    <row r="102" spans="1:47" s="44" customFormat="1" ht="14.5" x14ac:dyDescent="0.35">
      <c r="A102" s="44">
        <v>37</v>
      </c>
      <c r="B102" s="44" t="s">
        <v>212</v>
      </c>
      <c r="C102" s="46">
        <v>44111.41369212963</v>
      </c>
      <c r="D102" s="44" t="s">
        <v>18</v>
      </c>
      <c r="E102" s="44" t="s">
        <v>9</v>
      </c>
      <c r="F102" s="44">
        <v>0</v>
      </c>
      <c r="G102" s="44">
        <v>6.0910000000000002</v>
      </c>
      <c r="H102" s="45">
        <v>3290</v>
      </c>
      <c r="I102" s="44">
        <v>3.0000000000000001E-3</v>
      </c>
      <c r="J102" s="44" t="s">
        <v>10</v>
      </c>
      <c r="K102" s="44" t="s">
        <v>10</v>
      </c>
      <c r="L102" s="44" t="s">
        <v>10</v>
      </c>
      <c r="M102" s="44" t="s">
        <v>10</v>
      </c>
      <c r="O102" s="44">
        <v>37</v>
      </c>
      <c r="P102" s="44" t="s">
        <v>212</v>
      </c>
      <c r="Q102" s="46">
        <v>44111.41369212963</v>
      </c>
      <c r="R102" s="44" t="s">
        <v>18</v>
      </c>
      <c r="S102" s="44" t="s">
        <v>9</v>
      </c>
      <c r="T102" s="44">
        <v>0</v>
      </c>
      <c r="U102" s="44" t="s">
        <v>10</v>
      </c>
      <c r="V102" s="44" t="s">
        <v>10</v>
      </c>
      <c r="W102" s="44" t="s">
        <v>10</v>
      </c>
      <c r="X102" s="44" t="s">
        <v>10</v>
      </c>
      <c r="Y102" s="44" t="s">
        <v>10</v>
      </c>
      <c r="Z102" s="44" t="s">
        <v>10</v>
      </c>
      <c r="AA102" s="44" t="s">
        <v>10</v>
      </c>
      <c r="AC102" s="44">
        <v>37</v>
      </c>
      <c r="AD102" s="44" t="s">
        <v>212</v>
      </c>
      <c r="AE102" s="46">
        <v>44111.41369212963</v>
      </c>
      <c r="AF102" s="44" t="s">
        <v>18</v>
      </c>
      <c r="AG102" s="44" t="s">
        <v>9</v>
      </c>
      <c r="AH102" s="44">
        <v>0</v>
      </c>
      <c r="AI102" s="44">
        <v>12.234</v>
      </c>
      <c r="AJ102" s="45">
        <v>2882</v>
      </c>
      <c r="AK102" s="44">
        <v>0.56699999999999995</v>
      </c>
      <c r="AL102" s="44" t="s">
        <v>10</v>
      </c>
      <c r="AM102" s="44" t="s">
        <v>10</v>
      </c>
      <c r="AN102" s="44" t="s">
        <v>10</v>
      </c>
      <c r="AO102" s="44" t="s">
        <v>10</v>
      </c>
      <c r="AQ102" s="43">
        <v>1</v>
      </c>
      <c r="AR102" s="5">
        <v>83</v>
      </c>
      <c r="AT102" s="47">
        <f t="shared" si="12"/>
        <v>4.7584621249999994</v>
      </c>
      <c r="AU102" s="48">
        <f t="shared" si="13"/>
        <v>568.63143715052001</v>
      </c>
    </row>
    <row r="103" spans="1:47" s="44" customFormat="1" ht="14.5" x14ac:dyDescent="0.35">
      <c r="A103" s="44">
        <v>37</v>
      </c>
      <c r="B103" s="44" t="s">
        <v>215</v>
      </c>
      <c r="C103" s="46">
        <v>44118.511516203704</v>
      </c>
      <c r="D103" s="44" t="s">
        <v>18</v>
      </c>
      <c r="E103" s="44" t="s">
        <v>9</v>
      </c>
      <c r="F103" s="44">
        <v>0</v>
      </c>
      <c r="G103" s="44">
        <v>6.093</v>
      </c>
      <c r="H103" s="45">
        <v>2802</v>
      </c>
      <c r="I103" s="44">
        <v>2E-3</v>
      </c>
      <c r="J103" s="44" t="s">
        <v>10</v>
      </c>
      <c r="K103" s="44" t="s">
        <v>10</v>
      </c>
      <c r="L103" s="44" t="s">
        <v>10</v>
      </c>
      <c r="M103" s="44" t="s">
        <v>10</v>
      </c>
      <c r="O103" s="44">
        <v>37</v>
      </c>
      <c r="P103" s="44" t="s">
        <v>215</v>
      </c>
      <c r="Q103" s="46">
        <v>44118.511516203704</v>
      </c>
      <c r="R103" s="44" t="s">
        <v>18</v>
      </c>
      <c r="S103" s="44" t="s">
        <v>9</v>
      </c>
      <c r="T103" s="44">
        <v>0</v>
      </c>
      <c r="U103" s="44" t="s">
        <v>10</v>
      </c>
      <c r="V103" s="44" t="s">
        <v>10</v>
      </c>
      <c r="W103" s="44" t="s">
        <v>10</v>
      </c>
      <c r="X103" s="44" t="s">
        <v>10</v>
      </c>
      <c r="Y103" s="44" t="s">
        <v>10</v>
      </c>
      <c r="Z103" s="44" t="s">
        <v>10</v>
      </c>
      <c r="AA103" s="44" t="s">
        <v>10</v>
      </c>
      <c r="AC103" s="44">
        <v>37</v>
      </c>
      <c r="AD103" s="44" t="s">
        <v>215</v>
      </c>
      <c r="AE103" s="46">
        <v>44118.511516203704</v>
      </c>
      <c r="AF103" s="44" t="s">
        <v>18</v>
      </c>
      <c r="AG103" s="44" t="s">
        <v>9</v>
      </c>
      <c r="AH103" s="44">
        <v>0</v>
      </c>
      <c r="AI103" s="44">
        <v>12.237</v>
      </c>
      <c r="AJ103" s="45">
        <v>1535</v>
      </c>
      <c r="AK103" s="44">
        <v>0.38400000000000001</v>
      </c>
      <c r="AL103" s="44" t="s">
        <v>10</v>
      </c>
      <c r="AM103" s="44" t="s">
        <v>10</v>
      </c>
      <c r="AN103" s="44" t="s">
        <v>10</v>
      </c>
      <c r="AO103" s="44" t="s">
        <v>10</v>
      </c>
      <c r="AQ103" s="43">
        <v>1</v>
      </c>
      <c r="AR103" s="5">
        <v>84</v>
      </c>
      <c r="AT103" s="47">
        <f t="shared" si="12"/>
        <v>3.375248085</v>
      </c>
      <c r="AU103" s="48">
        <f t="shared" si="13"/>
        <v>319.27109975675</v>
      </c>
    </row>
    <row r="104" spans="1:47" s="44" customFormat="1" ht="14.5" x14ac:dyDescent="0.35">
      <c r="A104" s="44">
        <v>37</v>
      </c>
      <c r="B104" s="44" t="s">
        <v>216</v>
      </c>
      <c r="C104" s="46">
        <v>44119.478043981479</v>
      </c>
      <c r="D104" s="44" t="s">
        <v>18</v>
      </c>
      <c r="E104" s="44" t="s">
        <v>9</v>
      </c>
      <c r="F104" s="44">
        <v>0</v>
      </c>
      <c r="G104" s="44">
        <v>6.0970000000000004</v>
      </c>
      <c r="H104" s="45">
        <v>2844</v>
      </c>
      <c r="I104" s="44">
        <v>2E-3</v>
      </c>
      <c r="J104" s="44" t="s">
        <v>10</v>
      </c>
      <c r="K104" s="44" t="s">
        <v>10</v>
      </c>
      <c r="L104" s="44" t="s">
        <v>10</v>
      </c>
      <c r="M104" s="44" t="s">
        <v>10</v>
      </c>
      <c r="O104" s="44">
        <v>37</v>
      </c>
      <c r="P104" s="44" t="s">
        <v>216</v>
      </c>
      <c r="Q104" s="46">
        <v>44119.478043981479</v>
      </c>
      <c r="R104" s="44" t="s">
        <v>18</v>
      </c>
      <c r="S104" s="44" t="s">
        <v>9</v>
      </c>
      <c r="T104" s="44">
        <v>0</v>
      </c>
      <c r="U104" s="44" t="s">
        <v>10</v>
      </c>
      <c r="V104" s="44" t="s">
        <v>10</v>
      </c>
      <c r="W104" s="44" t="s">
        <v>10</v>
      </c>
      <c r="X104" s="44" t="s">
        <v>10</v>
      </c>
      <c r="Y104" s="44" t="s">
        <v>10</v>
      </c>
      <c r="Z104" s="44" t="s">
        <v>10</v>
      </c>
      <c r="AA104" s="44" t="s">
        <v>10</v>
      </c>
      <c r="AC104" s="44">
        <v>37</v>
      </c>
      <c r="AD104" s="44" t="s">
        <v>216</v>
      </c>
      <c r="AE104" s="46">
        <v>44119.478043981479</v>
      </c>
      <c r="AF104" s="44" t="s">
        <v>18</v>
      </c>
      <c r="AG104" s="44" t="s">
        <v>9</v>
      </c>
      <c r="AH104" s="44">
        <v>0</v>
      </c>
      <c r="AI104" s="44">
        <v>12.231999999999999</v>
      </c>
      <c r="AJ104" s="45">
        <v>2216</v>
      </c>
      <c r="AK104" s="44">
        <v>0.47699999999999998</v>
      </c>
      <c r="AL104" s="44" t="s">
        <v>10</v>
      </c>
      <c r="AM104" s="44" t="s">
        <v>10</v>
      </c>
      <c r="AN104" s="44" t="s">
        <v>10</v>
      </c>
      <c r="AO104" s="44" t="s">
        <v>10</v>
      </c>
      <c r="AQ104" s="43">
        <v>1</v>
      </c>
      <c r="AR104" s="5">
        <v>85</v>
      </c>
      <c r="AT104" s="47">
        <f t="shared" si="12"/>
        <v>3.4938971399999996</v>
      </c>
      <c r="AU104" s="48">
        <f t="shared" si="13"/>
        <v>445.36815812288</v>
      </c>
    </row>
    <row r="105" spans="1:47" s="44" customFormat="1" ht="14.5" x14ac:dyDescent="0.35">
      <c r="A105" s="44">
        <v>37</v>
      </c>
      <c r="B105" s="44" t="s">
        <v>219</v>
      </c>
      <c r="C105" s="46">
        <v>44124.425856481481</v>
      </c>
      <c r="D105" s="44" t="s">
        <v>18</v>
      </c>
      <c r="E105" s="44" t="s">
        <v>9</v>
      </c>
      <c r="F105" s="44">
        <v>0</v>
      </c>
      <c r="G105" s="44">
        <v>6.0940000000000003</v>
      </c>
      <c r="H105" s="45">
        <v>2737</v>
      </c>
      <c r="I105" s="44">
        <v>2E-3</v>
      </c>
      <c r="J105" s="44" t="s">
        <v>10</v>
      </c>
      <c r="K105" s="44" t="s">
        <v>10</v>
      </c>
      <c r="L105" s="44" t="s">
        <v>10</v>
      </c>
      <c r="M105" s="44" t="s">
        <v>10</v>
      </c>
      <c r="O105" s="44">
        <v>37</v>
      </c>
      <c r="P105" s="44" t="s">
        <v>219</v>
      </c>
      <c r="Q105" s="46">
        <v>44124.425856481481</v>
      </c>
      <c r="R105" s="44" t="s">
        <v>18</v>
      </c>
      <c r="S105" s="44" t="s">
        <v>9</v>
      </c>
      <c r="T105" s="44">
        <v>0</v>
      </c>
      <c r="U105" s="44" t="s">
        <v>10</v>
      </c>
      <c r="V105" s="44" t="s">
        <v>10</v>
      </c>
      <c r="W105" s="44" t="s">
        <v>10</v>
      </c>
      <c r="X105" s="44" t="s">
        <v>10</v>
      </c>
      <c r="Y105" s="44" t="s">
        <v>10</v>
      </c>
      <c r="Z105" s="44" t="s">
        <v>10</v>
      </c>
      <c r="AA105" s="44" t="s">
        <v>10</v>
      </c>
      <c r="AC105" s="44">
        <v>37</v>
      </c>
      <c r="AD105" s="44" t="s">
        <v>219</v>
      </c>
      <c r="AE105" s="46">
        <v>44124.425856481481</v>
      </c>
      <c r="AF105" s="44" t="s">
        <v>18</v>
      </c>
      <c r="AG105" s="44" t="s">
        <v>9</v>
      </c>
      <c r="AH105" s="44">
        <v>0</v>
      </c>
      <c r="AI105" s="44">
        <v>12.205</v>
      </c>
      <c r="AJ105" s="45">
        <v>1859</v>
      </c>
      <c r="AK105" s="44">
        <v>0.42799999999999999</v>
      </c>
      <c r="AL105" s="44" t="s">
        <v>10</v>
      </c>
      <c r="AM105" s="44" t="s">
        <v>10</v>
      </c>
      <c r="AN105" s="44" t="s">
        <v>10</v>
      </c>
      <c r="AO105" s="44" t="s">
        <v>10</v>
      </c>
      <c r="AQ105" s="43">
        <v>1</v>
      </c>
      <c r="AR105" s="5">
        <v>86</v>
      </c>
      <c r="AT105" s="47">
        <f t="shared" si="12"/>
        <v>3.1917723412499992</v>
      </c>
      <c r="AU105" s="48">
        <f t="shared" si="13"/>
        <v>379.27167434963002</v>
      </c>
    </row>
    <row r="106" spans="1:47" s="44" customFormat="1" ht="14.5" x14ac:dyDescent="0.35">
      <c r="A106" s="49">
        <v>37</v>
      </c>
      <c r="B106" s="44" t="s">
        <v>220</v>
      </c>
      <c r="C106" s="46">
        <v>44131.448321759257</v>
      </c>
      <c r="D106" s="44" t="s">
        <v>18</v>
      </c>
      <c r="E106" s="44" t="s">
        <v>9</v>
      </c>
      <c r="F106" s="44">
        <v>0</v>
      </c>
      <c r="G106" s="44">
        <v>6.0880000000000001</v>
      </c>
      <c r="H106" s="45">
        <v>2984</v>
      </c>
      <c r="I106" s="44">
        <v>3.0000000000000001E-3</v>
      </c>
      <c r="J106" s="44" t="s">
        <v>10</v>
      </c>
      <c r="K106" s="44" t="s">
        <v>10</v>
      </c>
      <c r="L106" s="44" t="s">
        <v>10</v>
      </c>
      <c r="M106" s="44" t="s">
        <v>10</v>
      </c>
      <c r="O106" s="44">
        <v>37</v>
      </c>
      <c r="P106" s="44" t="s">
        <v>220</v>
      </c>
      <c r="Q106" s="46">
        <v>44131.448321759257</v>
      </c>
      <c r="R106" s="44" t="s">
        <v>18</v>
      </c>
      <c r="S106" s="44" t="s">
        <v>9</v>
      </c>
      <c r="T106" s="44">
        <v>0</v>
      </c>
      <c r="U106" s="44" t="s">
        <v>10</v>
      </c>
      <c r="V106" s="44" t="s">
        <v>10</v>
      </c>
      <c r="W106" s="44" t="s">
        <v>10</v>
      </c>
      <c r="X106" s="44" t="s">
        <v>10</v>
      </c>
      <c r="Y106" s="44" t="s">
        <v>10</v>
      </c>
      <c r="Z106" s="44" t="s">
        <v>10</v>
      </c>
      <c r="AA106" s="44" t="s">
        <v>10</v>
      </c>
      <c r="AC106" s="44">
        <v>37</v>
      </c>
      <c r="AD106" s="44" t="s">
        <v>220</v>
      </c>
      <c r="AE106" s="46">
        <v>44131.448321759257</v>
      </c>
      <c r="AF106" s="44" t="s">
        <v>18</v>
      </c>
      <c r="AG106" s="44" t="s">
        <v>9</v>
      </c>
      <c r="AH106" s="44">
        <v>0</v>
      </c>
      <c r="AI106" s="44">
        <v>12.218</v>
      </c>
      <c r="AJ106" s="45">
        <v>2211</v>
      </c>
      <c r="AK106" s="44">
        <v>0.47599999999999998</v>
      </c>
      <c r="AL106" s="44" t="s">
        <v>10</v>
      </c>
      <c r="AM106" s="44" t="s">
        <v>10</v>
      </c>
      <c r="AN106" s="44" t="s">
        <v>10</v>
      </c>
      <c r="AO106" s="44" t="s">
        <v>10</v>
      </c>
      <c r="AQ106" s="44">
        <v>1</v>
      </c>
      <c r="AR106" s="5">
        <v>87</v>
      </c>
      <c r="AT106" s="47">
        <f t="shared" si="12"/>
        <v>3.8899354399999986</v>
      </c>
      <c r="AU106" s="48">
        <f t="shared" si="13"/>
        <v>444.44254753682998</v>
      </c>
    </row>
    <row r="107" spans="1:47" s="44" customFormat="1" ht="14.5" x14ac:dyDescent="0.35">
      <c r="A107" s="44">
        <v>37</v>
      </c>
      <c r="B107" s="44" t="s">
        <v>222</v>
      </c>
      <c r="C107" s="46">
        <v>44133.528877314813</v>
      </c>
      <c r="D107" s="44" t="s">
        <v>18</v>
      </c>
      <c r="E107" s="44" t="s">
        <v>9</v>
      </c>
      <c r="F107" s="44">
        <v>0</v>
      </c>
      <c r="G107" s="44">
        <v>6.1020000000000003</v>
      </c>
      <c r="H107" s="45">
        <v>2917</v>
      </c>
      <c r="I107" s="44">
        <v>2E-3</v>
      </c>
      <c r="J107" s="44" t="s">
        <v>10</v>
      </c>
      <c r="K107" s="44" t="s">
        <v>10</v>
      </c>
      <c r="L107" s="44" t="s">
        <v>10</v>
      </c>
      <c r="M107" s="44" t="s">
        <v>10</v>
      </c>
      <c r="O107" s="44">
        <v>37</v>
      </c>
      <c r="P107" s="44" t="s">
        <v>222</v>
      </c>
      <c r="Q107" s="46">
        <v>44133.528877314813</v>
      </c>
      <c r="R107" s="44" t="s">
        <v>18</v>
      </c>
      <c r="S107" s="44" t="s">
        <v>9</v>
      </c>
      <c r="T107" s="44">
        <v>0</v>
      </c>
      <c r="U107" s="44" t="s">
        <v>10</v>
      </c>
      <c r="V107" s="44" t="s">
        <v>10</v>
      </c>
      <c r="W107" s="44" t="s">
        <v>10</v>
      </c>
      <c r="X107" s="44" t="s">
        <v>10</v>
      </c>
      <c r="Y107" s="44" t="s">
        <v>10</v>
      </c>
      <c r="Z107" s="44" t="s">
        <v>10</v>
      </c>
      <c r="AA107" s="44" t="s">
        <v>10</v>
      </c>
      <c r="AC107" s="44">
        <v>37</v>
      </c>
      <c r="AD107" s="44" t="s">
        <v>222</v>
      </c>
      <c r="AE107" s="46">
        <v>44133.528877314813</v>
      </c>
      <c r="AF107" s="44" t="s">
        <v>18</v>
      </c>
      <c r="AG107" s="44" t="s">
        <v>9</v>
      </c>
      <c r="AH107" s="44">
        <v>0</v>
      </c>
      <c r="AI107" s="44">
        <v>12.238</v>
      </c>
      <c r="AJ107" s="45">
        <v>1969</v>
      </c>
      <c r="AK107" s="44">
        <v>0.443</v>
      </c>
      <c r="AL107" s="44" t="s">
        <v>10</v>
      </c>
      <c r="AM107" s="44" t="s">
        <v>10</v>
      </c>
      <c r="AN107" s="44" t="s">
        <v>10</v>
      </c>
      <c r="AO107" s="44" t="s">
        <v>10</v>
      </c>
      <c r="AQ107" s="44">
        <v>1</v>
      </c>
      <c r="AR107" s="5">
        <v>88</v>
      </c>
      <c r="AT107" s="47">
        <f t="shared" si="12"/>
        <v>3.7002988912500001</v>
      </c>
      <c r="AU107" s="48">
        <f t="shared" si="13"/>
        <v>399.63924315803001</v>
      </c>
    </row>
    <row r="108" spans="1:47" s="44" customFormat="1" ht="14.5" x14ac:dyDescent="0.35">
      <c r="A108" s="44">
        <v>37</v>
      </c>
      <c r="B108" s="44" t="s">
        <v>224</v>
      </c>
      <c r="C108" s="46">
        <v>44138.442881944444</v>
      </c>
      <c r="D108" s="44" t="s">
        <v>18</v>
      </c>
      <c r="E108" s="44" t="s">
        <v>9</v>
      </c>
      <c r="F108" s="44">
        <v>0</v>
      </c>
      <c r="G108" s="44">
        <v>6.1379999999999999</v>
      </c>
      <c r="H108" s="45">
        <v>2557</v>
      </c>
      <c r="I108" s="44">
        <v>2E-3</v>
      </c>
      <c r="J108" s="44" t="s">
        <v>10</v>
      </c>
      <c r="K108" s="44" t="s">
        <v>10</v>
      </c>
      <c r="L108" s="44" t="s">
        <v>10</v>
      </c>
      <c r="M108" s="44" t="s">
        <v>10</v>
      </c>
      <c r="O108" s="44">
        <v>37</v>
      </c>
      <c r="P108" s="44" t="s">
        <v>224</v>
      </c>
      <c r="Q108" s="46">
        <v>44138.442881944444</v>
      </c>
      <c r="R108" s="44" t="s">
        <v>18</v>
      </c>
      <c r="S108" s="44" t="s">
        <v>9</v>
      </c>
      <c r="T108" s="44">
        <v>0</v>
      </c>
      <c r="U108" s="44" t="s">
        <v>10</v>
      </c>
      <c r="V108" s="44" t="s">
        <v>10</v>
      </c>
      <c r="W108" s="44" t="s">
        <v>10</v>
      </c>
      <c r="X108" s="44" t="s">
        <v>10</v>
      </c>
      <c r="Y108" s="44" t="s">
        <v>10</v>
      </c>
      <c r="Z108" s="44" t="s">
        <v>10</v>
      </c>
      <c r="AA108" s="44" t="s">
        <v>10</v>
      </c>
      <c r="AC108" s="44">
        <v>37</v>
      </c>
      <c r="AD108" s="44" t="s">
        <v>224</v>
      </c>
      <c r="AE108" s="46">
        <v>44138.442881944444</v>
      </c>
      <c r="AF108" s="44" t="s">
        <v>18</v>
      </c>
      <c r="AG108" s="44" t="s">
        <v>9</v>
      </c>
      <c r="AH108" s="44">
        <v>0</v>
      </c>
      <c r="AI108" s="44">
        <v>12.295999999999999</v>
      </c>
      <c r="AJ108" s="45">
        <v>1699</v>
      </c>
      <c r="AK108" s="44">
        <v>0.40600000000000003</v>
      </c>
      <c r="AL108" s="44" t="s">
        <v>10</v>
      </c>
      <c r="AM108" s="44" t="s">
        <v>10</v>
      </c>
      <c r="AN108" s="44" t="s">
        <v>10</v>
      </c>
      <c r="AO108" s="44" t="s">
        <v>10</v>
      </c>
      <c r="AQ108" s="43">
        <v>1</v>
      </c>
      <c r="AR108" s="5">
        <v>89</v>
      </c>
      <c r="AS108" s="43"/>
      <c r="AT108" s="47">
        <f t="shared" si="12"/>
        <v>2.6846227912499998</v>
      </c>
      <c r="AU108" s="48">
        <f t="shared" si="13"/>
        <v>349.64340805523</v>
      </c>
    </row>
    <row r="109" spans="1:47" s="44" customFormat="1" ht="14.5" x14ac:dyDescent="0.35">
      <c r="A109" s="44">
        <v>37</v>
      </c>
      <c r="B109" s="44" t="s">
        <v>227</v>
      </c>
      <c r="C109" s="46">
        <v>44140.434560185182</v>
      </c>
      <c r="D109" s="44" t="s">
        <v>18</v>
      </c>
      <c r="E109" s="44" t="s">
        <v>9</v>
      </c>
      <c r="F109" s="44">
        <v>0</v>
      </c>
      <c r="G109" s="44">
        <v>6.1109999999999998</v>
      </c>
      <c r="H109" s="45">
        <v>3303</v>
      </c>
      <c r="I109" s="44">
        <v>3.0000000000000001E-3</v>
      </c>
      <c r="J109" s="44" t="s">
        <v>10</v>
      </c>
      <c r="K109" s="44" t="s">
        <v>10</v>
      </c>
      <c r="L109" s="44" t="s">
        <v>10</v>
      </c>
      <c r="M109" s="44" t="s">
        <v>10</v>
      </c>
      <c r="O109" s="44">
        <v>37</v>
      </c>
      <c r="P109" s="44" t="s">
        <v>227</v>
      </c>
      <c r="Q109" s="46">
        <v>44140.434560185182</v>
      </c>
      <c r="R109" s="44" t="s">
        <v>18</v>
      </c>
      <c r="S109" s="44" t="s">
        <v>9</v>
      </c>
      <c r="T109" s="44">
        <v>0</v>
      </c>
      <c r="U109" s="44" t="s">
        <v>10</v>
      </c>
      <c r="V109" s="44" t="s">
        <v>10</v>
      </c>
      <c r="W109" s="44" t="s">
        <v>10</v>
      </c>
      <c r="X109" s="44" t="s">
        <v>10</v>
      </c>
      <c r="Y109" s="44" t="s">
        <v>10</v>
      </c>
      <c r="Z109" s="44" t="s">
        <v>10</v>
      </c>
      <c r="AA109" s="44" t="s">
        <v>10</v>
      </c>
      <c r="AC109" s="44">
        <v>37</v>
      </c>
      <c r="AD109" s="44" t="s">
        <v>227</v>
      </c>
      <c r="AE109" s="46">
        <v>44140.434560185182</v>
      </c>
      <c r="AF109" s="44" t="s">
        <v>18</v>
      </c>
      <c r="AG109" s="44" t="s">
        <v>9</v>
      </c>
      <c r="AH109" s="44">
        <v>0</v>
      </c>
      <c r="AI109" s="44">
        <v>12.282</v>
      </c>
      <c r="AJ109" s="45">
        <v>2199</v>
      </c>
      <c r="AK109" s="44">
        <v>0.47399999999999998</v>
      </c>
      <c r="AL109" s="44" t="s">
        <v>10</v>
      </c>
      <c r="AM109" s="44" t="s">
        <v>10</v>
      </c>
      <c r="AN109" s="44" t="s">
        <v>10</v>
      </c>
      <c r="AO109" s="44" t="s">
        <v>10</v>
      </c>
      <c r="AQ109" s="43">
        <v>1</v>
      </c>
      <c r="AR109" s="5">
        <v>90</v>
      </c>
      <c r="AS109" s="43"/>
      <c r="AT109" s="47">
        <f t="shared" si="12"/>
        <v>4.7954484412499987</v>
      </c>
      <c r="AU109" s="48">
        <f t="shared" si="13"/>
        <v>442.22106932523002</v>
      </c>
    </row>
    <row r="110" spans="1:47" s="44" customFormat="1" ht="14.5" x14ac:dyDescent="0.35">
      <c r="A110" s="44">
        <v>37</v>
      </c>
      <c r="B110" s="44" t="s">
        <v>229</v>
      </c>
      <c r="C110" s="46">
        <v>44145.622662037036</v>
      </c>
      <c r="D110" s="44" t="s">
        <v>18</v>
      </c>
      <c r="E110" s="44" t="s">
        <v>9</v>
      </c>
      <c r="F110" s="44">
        <v>0</v>
      </c>
      <c r="G110" s="44">
        <v>6.0960000000000001</v>
      </c>
      <c r="H110" s="45">
        <v>3182</v>
      </c>
      <c r="I110" s="44">
        <v>3.0000000000000001E-3</v>
      </c>
      <c r="J110" s="44" t="s">
        <v>10</v>
      </c>
      <c r="K110" s="44" t="s">
        <v>10</v>
      </c>
      <c r="L110" s="44" t="s">
        <v>10</v>
      </c>
      <c r="M110" s="44" t="s">
        <v>10</v>
      </c>
      <c r="O110" s="44">
        <v>37</v>
      </c>
      <c r="P110" s="44" t="s">
        <v>229</v>
      </c>
      <c r="Q110" s="46">
        <v>44145.622662037036</v>
      </c>
      <c r="R110" s="44" t="s">
        <v>18</v>
      </c>
      <c r="S110" s="44" t="s">
        <v>9</v>
      </c>
      <c r="T110" s="44">
        <v>0</v>
      </c>
      <c r="U110" s="44" t="s">
        <v>10</v>
      </c>
      <c r="V110" s="44" t="s">
        <v>10</v>
      </c>
      <c r="W110" s="44" t="s">
        <v>10</v>
      </c>
      <c r="X110" s="44" t="s">
        <v>10</v>
      </c>
      <c r="Y110" s="44" t="s">
        <v>10</v>
      </c>
      <c r="Z110" s="44" t="s">
        <v>10</v>
      </c>
      <c r="AA110" s="44" t="s">
        <v>10</v>
      </c>
      <c r="AC110" s="44">
        <v>37</v>
      </c>
      <c r="AD110" s="44" t="s">
        <v>229</v>
      </c>
      <c r="AE110" s="46">
        <v>44145.622662037036</v>
      </c>
      <c r="AF110" s="44" t="s">
        <v>18</v>
      </c>
      <c r="AG110" s="44" t="s">
        <v>9</v>
      </c>
      <c r="AH110" s="44">
        <v>0</v>
      </c>
      <c r="AI110" s="44">
        <v>12.244999999999999</v>
      </c>
      <c r="AJ110" s="45">
        <v>2089</v>
      </c>
      <c r="AK110" s="44">
        <v>0.45900000000000002</v>
      </c>
      <c r="AL110" s="44" t="s">
        <v>10</v>
      </c>
      <c r="AM110" s="44" t="s">
        <v>10</v>
      </c>
      <c r="AN110" s="44" t="s">
        <v>10</v>
      </c>
      <c r="AO110" s="44" t="s">
        <v>10</v>
      </c>
      <c r="AQ110" s="43">
        <v>1</v>
      </c>
      <c r="AR110" s="5">
        <v>91</v>
      </c>
      <c r="AS110" s="43"/>
      <c r="AT110" s="47">
        <f t="shared" si="12"/>
        <v>4.4514688849999988</v>
      </c>
      <c r="AU110" s="48">
        <f t="shared" si="13"/>
        <v>421.85667667883001</v>
      </c>
    </row>
    <row r="111" spans="1:47" s="44" customFormat="1" ht="14.5" x14ac:dyDescent="0.35">
      <c r="A111" s="44">
        <v>37</v>
      </c>
      <c r="B111" s="44" t="s">
        <v>232</v>
      </c>
      <c r="C111" s="46">
        <v>44146.388912037037</v>
      </c>
      <c r="D111" s="44" t="s">
        <v>18</v>
      </c>
      <c r="E111" s="44" t="s">
        <v>9</v>
      </c>
      <c r="F111" s="44">
        <v>0</v>
      </c>
      <c r="G111" s="44">
        <v>6.1020000000000003</v>
      </c>
      <c r="H111" s="45">
        <v>3132</v>
      </c>
      <c r="I111" s="44">
        <v>3.0000000000000001E-3</v>
      </c>
      <c r="J111" s="44" t="s">
        <v>10</v>
      </c>
      <c r="K111" s="44" t="s">
        <v>10</v>
      </c>
      <c r="L111" s="44" t="s">
        <v>10</v>
      </c>
      <c r="M111" s="44" t="s">
        <v>10</v>
      </c>
      <c r="O111" s="44">
        <v>37</v>
      </c>
      <c r="P111" s="44" t="s">
        <v>232</v>
      </c>
      <c r="Q111" s="46">
        <v>44146.388912037037</v>
      </c>
      <c r="R111" s="44" t="s">
        <v>18</v>
      </c>
      <c r="S111" s="44" t="s">
        <v>9</v>
      </c>
      <c r="T111" s="44">
        <v>0</v>
      </c>
      <c r="U111" s="44" t="s">
        <v>10</v>
      </c>
      <c r="V111" s="44" t="s">
        <v>10</v>
      </c>
      <c r="W111" s="44" t="s">
        <v>10</v>
      </c>
      <c r="X111" s="44" t="s">
        <v>10</v>
      </c>
      <c r="Y111" s="44" t="s">
        <v>10</v>
      </c>
      <c r="Z111" s="44" t="s">
        <v>10</v>
      </c>
      <c r="AA111" s="44" t="s">
        <v>10</v>
      </c>
      <c r="AC111" s="44">
        <v>37</v>
      </c>
      <c r="AD111" s="44" t="s">
        <v>232</v>
      </c>
      <c r="AE111" s="46">
        <v>44146.388912037037</v>
      </c>
      <c r="AF111" s="44" t="s">
        <v>18</v>
      </c>
      <c r="AG111" s="44" t="s">
        <v>9</v>
      </c>
      <c r="AH111" s="44">
        <v>0</v>
      </c>
      <c r="AI111" s="44">
        <v>12.222</v>
      </c>
      <c r="AJ111" s="45">
        <v>2339</v>
      </c>
      <c r="AK111" s="44">
        <v>0.49299999999999999</v>
      </c>
      <c r="AL111" s="44" t="s">
        <v>10</v>
      </c>
      <c r="AM111" s="44" t="s">
        <v>10</v>
      </c>
      <c r="AN111" s="44" t="s">
        <v>10</v>
      </c>
      <c r="AO111" s="44" t="s">
        <v>10</v>
      </c>
      <c r="AQ111" s="43">
        <v>1</v>
      </c>
      <c r="AR111" s="5">
        <v>92</v>
      </c>
      <c r="AS111" s="43"/>
      <c r="AT111" s="47">
        <f t="shared" si="12"/>
        <v>4.3095102599999979</v>
      </c>
      <c r="AU111" s="48">
        <f t="shared" si="13"/>
        <v>468.13719028882997</v>
      </c>
    </row>
    <row r="112" spans="1:47" s="44" customFormat="1" ht="14.5" x14ac:dyDescent="0.35">
      <c r="A112" s="44">
        <v>37</v>
      </c>
      <c r="B112" s="44" t="s">
        <v>233</v>
      </c>
      <c r="C112" s="46">
        <v>44168.494421296295</v>
      </c>
      <c r="D112" s="44" t="s">
        <v>18</v>
      </c>
      <c r="E112" s="44" t="s">
        <v>9</v>
      </c>
      <c r="F112" s="44">
        <v>0</v>
      </c>
      <c r="G112" s="44">
        <v>6.1029999999999998</v>
      </c>
      <c r="H112" s="45">
        <v>1720</v>
      </c>
      <c r="I112" s="44">
        <v>1E-3</v>
      </c>
      <c r="J112" s="44" t="s">
        <v>10</v>
      </c>
      <c r="K112" s="44" t="s">
        <v>10</v>
      </c>
      <c r="L112" s="44" t="s">
        <v>10</v>
      </c>
      <c r="M112" s="44" t="s">
        <v>10</v>
      </c>
      <c r="O112" s="44">
        <v>37</v>
      </c>
      <c r="P112" s="44" t="s">
        <v>233</v>
      </c>
      <c r="Q112" s="46">
        <v>44168.494421296295</v>
      </c>
      <c r="R112" s="44" t="s">
        <v>18</v>
      </c>
      <c r="S112" s="44" t="s">
        <v>9</v>
      </c>
      <c r="T112" s="44">
        <v>0</v>
      </c>
      <c r="U112" s="44" t="s">
        <v>10</v>
      </c>
      <c r="V112" s="44" t="s">
        <v>10</v>
      </c>
      <c r="W112" s="44" t="s">
        <v>10</v>
      </c>
      <c r="X112" s="44" t="s">
        <v>10</v>
      </c>
      <c r="Y112" s="44" t="s">
        <v>10</v>
      </c>
      <c r="Z112" s="44" t="s">
        <v>10</v>
      </c>
      <c r="AA112" s="44" t="s">
        <v>10</v>
      </c>
      <c r="AC112" s="44">
        <v>37</v>
      </c>
      <c r="AD112" s="44" t="s">
        <v>233</v>
      </c>
      <c r="AE112" s="46">
        <v>44168.494421296295</v>
      </c>
      <c r="AF112" s="44" t="s">
        <v>18</v>
      </c>
      <c r="AG112" s="44" t="s">
        <v>9</v>
      </c>
      <c r="AH112" s="44">
        <v>0</v>
      </c>
      <c r="AI112" s="44">
        <v>12.295</v>
      </c>
      <c r="AJ112" s="45">
        <v>2091</v>
      </c>
      <c r="AK112" s="44">
        <v>0.46</v>
      </c>
      <c r="AL112" s="44" t="s">
        <v>10</v>
      </c>
      <c r="AM112" s="44" t="s">
        <v>10</v>
      </c>
      <c r="AN112" s="44" t="s">
        <v>10</v>
      </c>
      <c r="AO112" s="44" t="s">
        <v>10</v>
      </c>
      <c r="AQ112" s="43">
        <v>1</v>
      </c>
      <c r="AR112" s="5">
        <v>93</v>
      </c>
      <c r="AS112" s="43"/>
      <c r="AT112" s="47">
        <f t="shared" si="12"/>
        <v>0.34446599999999883</v>
      </c>
      <c r="AU112" s="48">
        <f t="shared" si="13"/>
        <v>422.22695192162996</v>
      </c>
    </row>
    <row r="113" spans="1:94" s="44" customFormat="1" ht="14.5" x14ac:dyDescent="0.35">
      <c r="A113" s="44">
        <v>38</v>
      </c>
      <c r="B113" s="44" t="s">
        <v>234</v>
      </c>
      <c r="C113" s="46">
        <v>44168.5156712963</v>
      </c>
      <c r="D113" s="44" t="s">
        <v>16</v>
      </c>
      <c r="E113" s="44" t="s">
        <v>9</v>
      </c>
      <c r="F113" s="44">
        <v>0</v>
      </c>
      <c r="G113" s="44">
        <v>6.1219999999999999</v>
      </c>
      <c r="H113" s="45">
        <v>1853</v>
      </c>
      <c r="I113" s="44">
        <v>1E-3</v>
      </c>
      <c r="J113" s="44" t="s">
        <v>10</v>
      </c>
      <c r="K113" s="44" t="s">
        <v>10</v>
      </c>
      <c r="L113" s="44" t="s">
        <v>10</v>
      </c>
      <c r="M113" s="44" t="s">
        <v>10</v>
      </c>
      <c r="O113" s="44">
        <v>38</v>
      </c>
      <c r="P113" s="44" t="s">
        <v>234</v>
      </c>
      <c r="Q113" s="46">
        <v>44168.5156712963</v>
      </c>
      <c r="R113" s="44" t="s">
        <v>16</v>
      </c>
      <c r="S113" s="44" t="s">
        <v>9</v>
      </c>
      <c r="T113" s="44">
        <v>0</v>
      </c>
      <c r="U113" s="44" t="s">
        <v>10</v>
      </c>
      <c r="V113" s="45" t="s">
        <v>10</v>
      </c>
      <c r="W113" s="44" t="s">
        <v>10</v>
      </c>
      <c r="X113" s="44" t="s">
        <v>10</v>
      </c>
      <c r="Y113" s="44" t="s">
        <v>10</v>
      </c>
      <c r="Z113" s="44" t="s">
        <v>10</v>
      </c>
      <c r="AA113" s="44" t="s">
        <v>10</v>
      </c>
      <c r="AC113" s="44">
        <v>38</v>
      </c>
      <c r="AD113" s="44" t="s">
        <v>234</v>
      </c>
      <c r="AE113" s="46">
        <v>44168.5156712963</v>
      </c>
      <c r="AF113" s="44" t="s">
        <v>240</v>
      </c>
      <c r="AG113" s="44" t="s">
        <v>9</v>
      </c>
      <c r="AH113" s="44">
        <v>0</v>
      </c>
      <c r="AI113" s="44">
        <v>12.29</v>
      </c>
      <c r="AJ113" s="45">
        <v>2037</v>
      </c>
      <c r="AK113" s="44">
        <v>0.45200000000000001</v>
      </c>
      <c r="AL113" s="44" t="s">
        <v>10</v>
      </c>
      <c r="AM113" s="44" t="s">
        <v>10</v>
      </c>
      <c r="AN113" s="44" t="s">
        <v>10</v>
      </c>
      <c r="AO113" s="44" t="s">
        <v>10</v>
      </c>
      <c r="AQ113" s="43">
        <v>3</v>
      </c>
      <c r="AR113" s="5">
        <v>94</v>
      </c>
      <c r="AS113" s="43"/>
      <c r="AT113" s="47">
        <f t="shared" si="12"/>
        <v>0.71432919124999916</v>
      </c>
      <c r="AU113" s="48">
        <f t="shared" si="13"/>
        <v>412.22934410787002</v>
      </c>
    </row>
    <row r="114" spans="1:94" s="44" customFormat="1" ht="14.5" x14ac:dyDescent="0.35">
      <c r="A114" s="44">
        <v>37</v>
      </c>
      <c r="B114" s="44" t="s">
        <v>235</v>
      </c>
      <c r="C114" s="46">
        <v>44173.457974537036</v>
      </c>
      <c r="D114" s="44" t="s">
        <v>18</v>
      </c>
      <c r="E114" s="44" t="s">
        <v>9</v>
      </c>
      <c r="F114" s="44">
        <v>0</v>
      </c>
      <c r="G114" s="44">
        <v>6.1349999999999998</v>
      </c>
      <c r="H114" s="45">
        <v>1980</v>
      </c>
      <c r="I114" s="44">
        <v>1E-3</v>
      </c>
      <c r="J114" s="44" t="s">
        <v>10</v>
      </c>
      <c r="K114" s="44" t="s">
        <v>10</v>
      </c>
      <c r="L114" s="44" t="s">
        <v>10</v>
      </c>
      <c r="M114" s="44" t="s">
        <v>10</v>
      </c>
      <c r="O114" s="44">
        <v>37</v>
      </c>
      <c r="P114" s="44" t="s">
        <v>235</v>
      </c>
      <c r="Q114" s="46">
        <v>44173.457974537036</v>
      </c>
      <c r="R114" s="44" t="s">
        <v>18</v>
      </c>
      <c r="S114" s="44" t="s">
        <v>9</v>
      </c>
      <c r="T114" s="44">
        <v>0</v>
      </c>
      <c r="U114" s="44" t="s">
        <v>10</v>
      </c>
      <c r="V114" s="44" t="s">
        <v>10</v>
      </c>
      <c r="W114" s="44" t="s">
        <v>10</v>
      </c>
      <c r="X114" s="44" t="s">
        <v>10</v>
      </c>
      <c r="Y114" s="44" t="s">
        <v>10</v>
      </c>
      <c r="Z114" s="44" t="s">
        <v>10</v>
      </c>
      <c r="AA114" s="44" t="s">
        <v>10</v>
      </c>
      <c r="AC114" s="44">
        <v>37</v>
      </c>
      <c r="AD114" s="44" t="s">
        <v>235</v>
      </c>
      <c r="AE114" s="46">
        <v>44173.457974537036</v>
      </c>
      <c r="AF114" s="44" t="s">
        <v>18</v>
      </c>
      <c r="AG114" s="46" t="s">
        <v>9</v>
      </c>
      <c r="AH114" s="44">
        <v>0</v>
      </c>
      <c r="AI114" s="44">
        <v>12.304</v>
      </c>
      <c r="AJ114" s="45">
        <v>2432</v>
      </c>
      <c r="AK114" s="44">
        <v>0.50600000000000001</v>
      </c>
      <c r="AL114" s="45" t="s">
        <v>10</v>
      </c>
      <c r="AM114" s="44" t="s">
        <v>10</v>
      </c>
      <c r="AN114" s="44" t="s">
        <v>10</v>
      </c>
      <c r="AO114" s="44" t="s">
        <v>10</v>
      </c>
      <c r="AQ114" s="44">
        <v>1</v>
      </c>
      <c r="AR114" s="5">
        <v>95</v>
      </c>
      <c r="AT114" s="47">
        <f t="shared" si="12"/>
        <v>1.0682084999999999</v>
      </c>
      <c r="AU114" s="48">
        <f t="shared" si="13"/>
        <v>485.35153905151998</v>
      </c>
    </row>
    <row r="115" spans="1:94" s="44" customFormat="1" ht="14.5" x14ac:dyDescent="0.35">
      <c r="A115" s="44">
        <v>37</v>
      </c>
      <c r="B115" s="44" t="s">
        <v>236</v>
      </c>
      <c r="C115" s="46">
        <v>44174.441469907404</v>
      </c>
      <c r="D115" s="44" t="s">
        <v>18</v>
      </c>
      <c r="E115" s="44" t="s">
        <v>9</v>
      </c>
      <c r="F115" s="44">
        <v>0</v>
      </c>
      <c r="G115" s="44">
        <v>6.1310000000000002</v>
      </c>
      <c r="H115" s="45">
        <v>1796</v>
      </c>
      <c r="I115" s="44">
        <v>1E-3</v>
      </c>
      <c r="J115" s="44" t="s">
        <v>10</v>
      </c>
      <c r="K115" s="44" t="s">
        <v>10</v>
      </c>
      <c r="L115" s="44" t="s">
        <v>10</v>
      </c>
      <c r="M115" s="44" t="s">
        <v>10</v>
      </c>
      <c r="O115" s="44">
        <v>37</v>
      </c>
      <c r="P115" s="44" t="s">
        <v>236</v>
      </c>
      <c r="Q115" s="46">
        <v>44174.441469907404</v>
      </c>
      <c r="R115" s="44" t="s">
        <v>237</v>
      </c>
      <c r="S115" s="44" t="s">
        <v>9</v>
      </c>
      <c r="T115" s="44">
        <v>0</v>
      </c>
      <c r="U115" s="44" t="s">
        <v>10</v>
      </c>
      <c r="V115" s="44" t="s">
        <v>10</v>
      </c>
      <c r="W115" s="44" t="s">
        <v>10</v>
      </c>
      <c r="X115" s="44" t="s">
        <v>10</v>
      </c>
      <c r="Y115" s="44" t="s">
        <v>10</v>
      </c>
      <c r="Z115" s="44" t="s">
        <v>10</v>
      </c>
      <c r="AA115" s="44" t="s">
        <v>10</v>
      </c>
      <c r="AC115" s="44">
        <v>37</v>
      </c>
      <c r="AD115" s="44" t="s">
        <v>236</v>
      </c>
      <c r="AE115" s="46">
        <v>44174.441469907404</v>
      </c>
      <c r="AF115" s="44" t="s">
        <v>237</v>
      </c>
      <c r="AG115" s="44" t="s">
        <v>9</v>
      </c>
      <c r="AH115" s="44">
        <v>0</v>
      </c>
      <c r="AI115" s="44">
        <v>12.33</v>
      </c>
      <c r="AJ115" s="45">
        <v>2391</v>
      </c>
      <c r="AK115" s="44">
        <v>0.5</v>
      </c>
      <c r="AL115" s="44" t="s">
        <v>10</v>
      </c>
      <c r="AM115" s="44" t="s">
        <v>10</v>
      </c>
      <c r="AN115" s="44" t="s">
        <v>10</v>
      </c>
      <c r="AO115" s="44" t="s">
        <v>10</v>
      </c>
      <c r="AQ115" s="44">
        <v>1</v>
      </c>
      <c r="AR115" s="5">
        <v>96</v>
      </c>
      <c r="AT115" s="47">
        <f t="shared" si="12"/>
        <v>0.55572433999999937</v>
      </c>
      <c r="AU115" s="48">
        <f t="shared" si="13"/>
        <v>477.76255137963</v>
      </c>
    </row>
    <row r="116" spans="1:94" s="44" customFormat="1" ht="14.5" x14ac:dyDescent="0.35">
      <c r="A116" s="44">
        <v>37</v>
      </c>
      <c r="B116" s="44" t="s">
        <v>238</v>
      </c>
      <c r="C116" s="46">
        <v>44175.440532407411</v>
      </c>
      <c r="D116" s="44" t="s">
        <v>18</v>
      </c>
      <c r="E116" s="44" t="s">
        <v>9</v>
      </c>
      <c r="F116" s="44">
        <v>0</v>
      </c>
      <c r="G116" s="44">
        <v>6.1130000000000004</v>
      </c>
      <c r="H116" s="45">
        <v>2080</v>
      </c>
      <c r="I116" s="44">
        <v>1E-3</v>
      </c>
      <c r="J116" s="44" t="s">
        <v>10</v>
      </c>
      <c r="K116" s="44" t="s">
        <v>10</v>
      </c>
      <c r="L116" s="44" t="s">
        <v>10</v>
      </c>
      <c r="M116" s="44" t="s">
        <v>10</v>
      </c>
      <c r="O116" s="44">
        <v>37</v>
      </c>
      <c r="P116" s="44" t="s">
        <v>238</v>
      </c>
      <c r="Q116" s="46">
        <v>44175.440532407411</v>
      </c>
      <c r="R116" s="44" t="s">
        <v>18</v>
      </c>
      <c r="S116" s="44" t="s">
        <v>9</v>
      </c>
      <c r="T116" s="44">
        <v>0</v>
      </c>
      <c r="U116" s="44" t="s">
        <v>10</v>
      </c>
      <c r="V116" s="44" t="s">
        <v>10</v>
      </c>
      <c r="W116" s="44" t="s">
        <v>10</v>
      </c>
      <c r="X116" s="44" t="s">
        <v>10</v>
      </c>
      <c r="Y116" s="44" t="s">
        <v>10</v>
      </c>
      <c r="Z116" s="44" t="s">
        <v>10</v>
      </c>
      <c r="AA116" s="44" t="s">
        <v>10</v>
      </c>
      <c r="AC116" s="44">
        <v>37</v>
      </c>
      <c r="AD116" s="44" t="s">
        <v>238</v>
      </c>
      <c r="AE116" s="46">
        <v>44175.440532407411</v>
      </c>
      <c r="AF116" s="44" t="s">
        <v>18</v>
      </c>
      <c r="AG116" s="44" t="s">
        <v>9</v>
      </c>
      <c r="AH116" s="44">
        <v>0</v>
      </c>
      <c r="AI116" s="44">
        <v>12.266999999999999</v>
      </c>
      <c r="AJ116" s="45">
        <v>2661</v>
      </c>
      <c r="AK116" s="44">
        <v>0.53700000000000003</v>
      </c>
      <c r="AL116" s="44" t="s">
        <v>10</v>
      </c>
      <c r="AM116" s="44" t="s">
        <v>10</v>
      </c>
      <c r="AN116" s="44" t="s">
        <v>10</v>
      </c>
      <c r="AO116" s="44" t="s">
        <v>10</v>
      </c>
      <c r="AQ116" s="44">
        <v>1</v>
      </c>
      <c r="AR116" s="5">
        <v>97</v>
      </c>
      <c r="AT116" s="47">
        <f t="shared" si="12"/>
        <v>1.3473359999999994</v>
      </c>
      <c r="AU116" s="48">
        <f t="shared" si="13"/>
        <v>527.73493058883003</v>
      </c>
    </row>
    <row r="117" spans="1:94" s="44" customFormat="1" ht="14.5" x14ac:dyDescent="0.35">
      <c r="A117" s="44">
        <v>37</v>
      </c>
      <c r="B117" s="44" t="s">
        <v>241</v>
      </c>
      <c r="C117" s="46">
        <v>44236.479155092595</v>
      </c>
      <c r="D117" s="44" t="s">
        <v>18</v>
      </c>
      <c r="E117" s="44" t="s">
        <v>9</v>
      </c>
      <c r="F117" s="44">
        <v>0</v>
      </c>
      <c r="G117" s="44">
        <v>6.1040000000000001</v>
      </c>
      <c r="H117" s="45">
        <v>2068</v>
      </c>
      <c r="I117" s="44">
        <v>1E-3</v>
      </c>
      <c r="J117" s="44" t="s">
        <v>10</v>
      </c>
      <c r="K117" s="44" t="s">
        <v>10</v>
      </c>
      <c r="L117" s="44" t="s">
        <v>10</v>
      </c>
      <c r="M117" s="44" t="s">
        <v>10</v>
      </c>
      <c r="O117" s="44">
        <v>37</v>
      </c>
      <c r="P117" s="44" t="s">
        <v>241</v>
      </c>
      <c r="Q117" s="46">
        <v>44236.479155092595</v>
      </c>
      <c r="R117" s="44" t="s">
        <v>18</v>
      </c>
      <c r="S117" s="44" t="s">
        <v>9</v>
      </c>
      <c r="T117" s="44">
        <v>0</v>
      </c>
      <c r="U117" s="44" t="s">
        <v>10</v>
      </c>
      <c r="V117" s="44" t="s">
        <v>10</v>
      </c>
      <c r="W117" s="44" t="s">
        <v>10</v>
      </c>
      <c r="X117" s="44" t="s">
        <v>10</v>
      </c>
      <c r="Y117" s="44" t="s">
        <v>10</v>
      </c>
      <c r="Z117" s="44" t="s">
        <v>10</v>
      </c>
      <c r="AA117" s="44" t="s">
        <v>10</v>
      </c>
      <c r="AC117" s="44">
        <v>37</v>
      </c>
      <c r="AD117" s="44" t="s">
        <v>241</v>
      </c>
      <c r="AE117" s="46">
        <v>44236.479155092595</v>
      </c>
      <c r="AF117" s="44" t="s">
        <v>18</v>
      </c>
      <c r="AG117" s="44" t="s">
        <v>9</v>
      </c>
      <c r="AH117" s="44">
        <v>0</v>
      </c>
      <c r="AI117" s="44">
        <v>12.266999999999999</v>
      </c>
      <c r="AJ117" s="45">
        <v>3146</v>
      </c>
      <c r="AK117" s="44">
        <v>0.60299999999999998</v>
      </c>
      <c r="AL117" s="44" t="s">
        <v>10</v>
      </c>
      <c r="AM117" s="44" t="s">
        <v>10</v>
      </c>
      <c r="AN117" s="44" t="s">
        <v>10</v>
      </c>
      <c r="AO117" s="44" t="s">
        <v>10</v>
      </c>
      <c r="AQ117" s="44">
        <v>1</v>
      </c>
      <c r="AR117" s="5">
        <v>98</v>
      </c>
      <c r="AT117" s="47">
        <f>IF(H117&lt;15000,((0.00000002125*H117^2)+(0.002705*H117)+(-4.371)),(IF(H117&lt;700000,((-0.0000000008162*H117^2)+(0.003141*H117)+(0.4702)), ((0.000000003285*V117^2)+(0.1899*V117)+(559.5)))))</f>
        <v>1.3138182599999997</v>
      </c>
      <c r="AU117" s="48">
        <f>((-0.00000006277*AJ117^2)+(0.1854*AJ117)+(34.83))</f>
        <v>617.47714547468013</v>
      </c>
    </row>
    <row r="118" spans="1:94" s="44" customFormat="1" ht="14.5" x14ac:dyDescent="0.35">
      <c r="A118" s="44">
        <v>37</v>
      </c>
      <c r="B118" s="44" t="s">
        <v>243</v>
      </c>
      <c r="C118" s="46">
        <v>44251.65152777778</v>
      </c>
      <c r="D118" s="44" t="s">
        <v>18</v>
      </c>
      <c r="E118" s="44" t="s">
        <v>9</v>
      </c>
      <c r="F118" s="44">
        <v>0</v>
      </c>
      <c r="G118" s="44">
        <v>6.1130000000000004</v>
      </c>
      <c r="H118" s="45">
        <v>2295</v>
      </c>
      <c r="I118" s="44">
        <v>2E-3</v>
      </c>
      <c r="J118" s="44" t="s">
        <v>10</v>
      </c>
      <c r="K118" s="44" t="s">
        <v>10</v>
      </c>
      <c r="L118" s="44" t="s">
        <v>10</v>
      </c>
      <c r="M118" s="44" t="s">
        <v>10</v>
      </c>
      <c r="O118" s="44">
        <v>37</v>
      </c>
      <c r="P118" s="44" t="s">
        <v>243</v>
      </c>
      <c r="Q118" s="46">
        <v>44251.65152777778</v>
      </c>
      <c r="R118" s="44" t="s">
        <v>18</v>
      </c>
      <c r="S118" s="44" t="s">
        <v>9</v>
      </c>
      <c r="T118" s="44">
        <v>0</v>
      </c>
      <c r="U118" s="44" t="s">
        <v>10</v>
      </c>
      <c r="V118" s="44" t="s">
        <v>10</v>
      </c>
      <c r="W118" s="44" t="s">
        <v>10</v>
      </c>
      <c r="X118" s="44" t="s">
        <v>10</v>
      </c>
      <c r="Y118" s="44" t="s">
        <v>10</v>
      </c>
      <c r="Z118" s="44" t="s">
        <v>10</v>
      </c>
      <c r="AA118" s="44" t="s">
        <v>10</v>
      </c>
      <c r="AC118" s="44">
        <v>37</v>
      </c>
      <c r="AD118" s="44" t="s">
        <v>243</v>
      </c>
      <c r="AE118" s="46">
        <v>44251.65152777778</v>
      </c>
      <c r="AF118" s="44" t="s">
        <v>18</v>
      </c>
      <c r="AG118" s="44" t="s">
        <v>9</v>
      </c>
      <c r="AH118" s="44">
        <v>0</v>
      </c>
      <c r="AI118" s="44">
        <v>12.291</v>
      </c>
      <c r="AJ118" s="45">
        <v>2281</v>
      </c>
      <c r="AK118" s="44">
        <v>0.48499999999999999</v>
      </c>
      <c r="AL118" s="44" t="s">
        <v>10</v>
      </c>
      <c r="AM118" s="44" t="s">
        <v>10</v>
      </c>
      <c r="AN118" s="44" t="s">
        <v>10</v>
      </c>
      <c r="AO118" s="44" t="s">
        <v>10</v>
      </c>
      <c r="AQ118" s="44">
        <v>1</v>
      </c>
      <c r="AR118" s="5">
        <v>99</v>
      </c>
      <c r="AT118" s="47">
        <f t="shared" ref="AT118" si="14">IF(H118&lt;15000,((0.00000002125*H118^2)+(0.002705*H118)+(-4.371)),(IF(H118&lt;700000,((-0.0000000008162*H118^2)+(0.003141*H118)+(0.4702)), ((0.000000003285*V118^2)+(0.1899*V118)+(559.5)))))</f>
        <v>1.9488992812500001</v>
      </c>
      <c r="AU118" s="48">
        <f t="shared" ref="AU118" si="15">((-0.00000006277*AJ118^2)+(0.1854*AJ118)+(34.83))</f>
        <v>457.40081013803001</v>
      </c>
    </row>
    <row r="119" spans="1:94" s="44" customFormat="1" ht="14.5" x14ac:dyDescent="0.35">
      <c r="C119" s="46"/>
      <c r="H119" s="45"/>
      <c r="Q119" s="46"/>
      <c r="V119" s="45"/>
      <c r="AE119" s="46"/>
      <c r="AJ119" s="45"/>
      <c r="AQ119" s="43"/>
      <c r="AR119" s="5"/>
      <c r="AS119" s="43"/>
      <c r="AT119" s="47"/>
      <c r="AU119" s="48"/>
    </row>
    <row r="120" spans="1:94" s="44" customFormat="1" ht="14.5" x14ac:dyDescent="0.35">
      <c r="C120" s="46"/>
      <c r="H120" s="45"/>
      <c r="Q120" s="46"/>
      <c r="V120" s="45"/>
      <c r="AE120" s="46"/>
      <c r="AJ120" s="45"/>
      <c r="AQ120" s="43"/>
      <c r="AR120" s="5"/>
      <c r="AS120" s="43"/>
      <c r="AT120" s="47"/>
      <c r="AU120" s="48"/>
    </row>
    <row r="121" spans="1:94" s="44" customFormat="1" ht="14.5" x14ac:dyDescent="0.35">
      <c r="C121" s="46"/>
      <c r="H121" s="45"/>
      <c r="Q121" s="46"/>
      <c r="AE121" s="46"/>
      <c r="AJ121" s="45"/>
      <c r="AQ121" s="43"/>
      <c r="AR121" s="5"/>
      <c r="AS121" s="43"/>
      <c r="AT121" s="47"/>
      <c r="AU121" s="48"/>
    </row>
    <row r="122" spans="1:94" s="44" customFormat="1" ht="14.5" x14ac:dyDescent="0.35">
      <c r="C122" s="46"/>
      <c r="H122" s="45"/>
      <c r="Q122" s="46"/>
      <c r="AE122" s="46"/>
      <c r="AJ122" s="45"/>
      <c r="AQ122" s="43"/>
      <c r="AR122" s="5"/>
      <c r="AS122" s="43"/>
      <c r="AT122" s="47"/>
      <c r="AU122" s="48"/>
    </row>
    <row r="123" spans="1:94" s="44" customFormat="1" ht="14.5" x14ac:dyDescent="0.35">
      <c r="C123" s="46"/>
      <c r="H123" s="45"/>
      <c r="Q123" s="46"/>
      <c r="AE123" s="46"/>
      <c r="AJ123" s="45"/>
      <c r="AQ123" s="43"/>
      <c r="AR123" s="5"/>
      <c r="AS123" s="43"/>
      <c r="AT123" s="47"/>
      <c r="AU123" s="48"/>
    </row>
    <row r="124" spans="1:94" customFormat="1" ht="14.5" x14ac:dyDescent="0.35">
      <c r="C124" s="3"/>
      <c r="H124" s="1"/>
      <c r="Q124" s="3"/>
      <c r="AE124" s="3"/>
      <c r="AJ124" s="1"/>
    </row>
    <row r="125" spans="1:94" customFormat="1" ht="14.5" x14ac:dyDescent="0.35">
      <c r="C125" s="3"/>
      <c r="H125" s="1"/>
      <c r="Q125" s="3"/>
      <c r="AE125" s="3"/>
      <c r="AJ125" s="1"/>
    </row>
    <row r="126" spans="1:94" customFormat="1" x14ac:dyDescent="0.35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2"/>
      <c r="N126" s="12"/>
      <c r="O126" s="12"/>
      <c r="P126" s="11"/>
      <c r="Q126" s="13"/>
      <c r="R126" s="13"/>
      <c r="S126" s="13"/>
      <c r="T126" s="13"/>
      <c r="U126" s="13"/>
      <c r="V126" s="13"/>
      <c r="W126" s="13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6"/>
      <c r="BB126" s="6"/>
      <c r="BC126" s="6"/>
      <c r="BD126" s="6"/>
      <c r="BE126" s="6"/>
      <c r="BF126" s="6"/>
      <c r="BG126" s="6"/>
    </row>
    <row r="127" spans="1:94" s="13" customFormat="1" ht="14.5" x14ac:dyDescent="0.35">
      <c r="A127"/>
      <c r="B127"/>
      <c r="C127" s="3"/>
      <c r="D127"/>
      <c r="E127"/>
      <c r="F127"/>
      <c r="G127"/>
      <c r="H127" s="1"/>
      <c r="I127"/>
      <c r="J127"/>
      <c r="K127"/>
      <c r="L127"/>
      <c r="M127"/>
      <c r="N127"/>
      <c r="O127"/>
      <c r="P127"/>
      <c r="Q127" s="3"/>
      <c r="R127"/>
      <c r="S127"/>
      <c r="T127"/>
      <c r="U127"/>
      <c r="V127" s="1"/>
      <c r="W127"/>
      <c r="X127"/>
      <c r="Y127"/>
      <c r="Z127"/>
      <c r="AA127"/>
      <c r="AB127"/>
      <c r="AC127"/>
      <c r="AD127"/>
      <c r="AE127" s="3"/>
      <c r="AF127"/>
      <c r="AG127"/>
      <c r="AH127"/>
      <c r="AI127"/>
      <c r="AJ127" s="1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  <c r="BE127"/>
      <c r="BF127"/>
      <c r="BG127"/>
      <c r="BH127"/>
      <c r="BI127"/>
      <c r="BJ127"/>
      <c r="BK127"/>
      <c r="BL127"/>
      <c r="BM127"/>
      <c r="BN127"/>
      <c r="BO127"/>
      <c r="BP127"/>
      <c r="BQ127" s="6"/>
      <c r="BR127" s="6"/>
      <c r="BS127" s="6"/>
      <c r="BT127" s="6"/>
      <c r="BU127" s="6"/>
      <c r="BV127" s="6"/>
      <c r="BW127" s="6"/>
      <c r="BX127" s="6"/>
      <c r="BY127" s="6"/>
      <c r="BZ127" s="6"/>
      <c r="CA127" s="6"/>
      <c r="CB127" s="6"/>
      <c r="CC127" s="6"/>
      <c r="CD127" s="6"/>
      <c r="CE127" s="6"/>
      <c r="CF127" s="6"/>
      <c r="CG127" s="6"/>
      <c r="CH127" s="6"/>
      <c r="CI127" s="6"/>
      <c r="CJ127" s="6"/>
      <c r="CK127" s="6"/>
      <c r="CL127" s="6"/>
      <c r="CM127" s="6"/>
      <c r="CN127" s="6"/>
      <c r="CO127" s="6"/>
      <c r="CP127" s="6"/>
    </row>
    <row r="128" spans="1:94" s="13" customFormat="1" x14ac:dyDescent="0.35">
      <c r="A128" s="14"/>
      <c r="B128" s="14"/>
      <c r="C128" s="14"/>
      <c r="D128" s="14"/>
      <c r="E128" s="15"/>
      <c r="F128" s="15"/>
      <c r="G128" s="16"/>
      <c r="H128" s="14"/>
      <c r="I128" s="17"/>
      <c r="J128" s="14"/>
      <c r="K128" s="14"/>
      <c r="L128" s="14"/>
      <c r="M128" s="15"/>
      <c r="N128" s="15"/>
      <c r="O128" s="15"/>
      <c r="P128" s="11"/>
      <c r="Q128" s="18"/>
      <c r="R128" s="18"/>
      <c r="T128" s="19"/>
      <c r="U128" s="20"/>
      <c r="V128" s="20"/>
      <c r="W128" s="21"/>
      <c r="X128" s="22"/>
      <c r="Y128" s="11"/>
      <c r="Z128" s="11"/>
      <c r="AA128" s="11"/>
      <c r="AB128" s="11"/>
      <c r="AC128" s="11"/>
      <c r="AD128" s="11"/>
      <c r="AE128" s="11"/>
      <c r="AF128" s="11"/>
      <c r="AG128" s="11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6"/>
      <c r="BB128" s="6"/>
      <c r="BC128" s="6"/>
      <c r="BD128" s="6"/>
      <c r="BE128" s="6"/>
      <c r="BF128" s="6"/>
      <c r="BG128" s="6"/>
      <c r="BH128" s="6"/>
      <c r="BI128" s="6"/>
      <c r="BJ128" s="6"/>
      <c r="BK128" s="6"/>
      <c r="BL128" s="6"/>
      <c r="BM128" s="6"/>
      <c r="BN128" s="6"/>
      <c r="BO128" s="6"/>
      <c r="BP128" s="6"/>
      <c r="BQ128" s="6"/>
      <c r="BR128" s="6"/>
      <c r="BS128" s="6"/>
      <c r="BT128" s="6"/>
      <c r="BU128" s="6"/>
      <c r="BV128" s="6"/>
      <c r="BW128" s="6"/>
      <c r="BX128" s="6"/>
      <c r="BY128" s="6"/>
      <c r="BZ128" s="6"/>
      <c r="CA128" s="6"/>
      <c r="CB128" s="6"/>
      <c r="CC128" s="6"/>
      <c r="CD128" s="6"/>
      <c r="CE128" s="6"/>
      <c r="CF128" s="6"/>
      <c r="CG128" s="6"/>
      <c r="CH128" s="6"/>
      <c r="CI128" s="6"/>
      <c r="CJ128" s="6"/>
      <c r="CK128" s="6"/>
      <c r="CL128" s="6"/>
      <c r="CM128" s="6"/>
      <c r="CN128" s="6"/>
      <c r="CO128" s="6"/>
      <c r="CP128" s="6"/>
    </row>
    <row r="129" spans="1:94" s="13" customFormat="1" x14ac:dyDescent="0.35">
      <c r="A129" s="14"/>
      <c r="B129" s="14"/>
      <c r="C129" s="14"/>
      <c r="D129" s="14"/>
      <c r="E129" s="15"/>
      <c r="F129" s="18"/>
      <c r="G129" s="18" t="s">
        <v>69</v>
      </c>
      <c r="H129" s="19">
        <f>AVERAGE(H20:H128)</f>
        <v>2265.9797979797981</v>
      </c>
      <c r="I129" s="19"/>
      <c r="J129" s="20"/>
      <c r="K129" s="20"/>
      <c r="M129" s="21"/>
      <c r="N129" s="15"/>
      <c r="O129" s="15"/>
      <c r="P129" s="15"/>
      <c r="Q129" s="11"/>
      <c r="U129" s="20"/>
      <c r="V129" s="20"/>
      <c r="W129" s="20"/>
      <c r="Z129" s="11"/>
      <c r="AA129" s="11"/>
      <c r="AB129" s="11"/>
      <c r="AC129" s="11"/>
      <c r="AD129" s="11"/>
      <c r="AE129" s="11"/>
      <c r="AF129" s="11"/>
      <c r="AG129" s="11"/>
      <c r="AH129" s="18"/>
      <c r="AI129" s="18" t="s">
        <v>69</v>
      </c>
      <c r="AJ129" s="19">
        <f>AVERAGE(AJ20:AJ128)</f>
        <v>2248.9896907216494</v>
      </c>
      <c r="AK129" s="19"/>
      <c r="AL129" s="6"/>
      <c r="AM129" s="6"/>
      <c r="AN129" s="6"/>
      <c r="AO129" s="6"/>
      <c r="AP129" s="6"/>
      <c r="AQ129" s="6"/>
      <c r="AR129" s="22">
        <f>MIN(AR20:AR128)</f>
        <v>1</v>
      </c>
      <c r="AS129" s="18" t="s">
        <v>69</v>
      </c>
      <c r="AT129" s="29">
        <f>AVERAGE(AT20:AT128)</f>
        <v>2.2291028373733739</v>
      </c>
      <c r="AU129" s="29">
        <f>AVERAGE(AU20:AU128)</f>
        <v>448.30005361396906</v>
      </c>
      <c r="AV129" s="6"/>
      <c r="AW129" s="6"/>
      <c r="AX129" s="6"/>
      <c r="AY129" s="6"/>
      <c r="AZ129" s="6"/>
      <c r="BA129" s="6"/>
      <c r="BB129" s="6"/>
      <c r="BC129" s="6"/>
      <c r="BD129" s="6"/>
      <c r="BE129" s="6"/>
      <c r="BF129" s="6"/>
      <c r="BG129" s="6"/>
      <c r="BH129" s="6"/>
      <c r="BI129" s="6"/>
      <c r="BJ129" s="6"/>
      <c r="BK129" s="6"/>
      <c r="BL129" s="6"/>
      <c r="BM129" s="6"/>
      <c r="BN129" s="6"/>
      <c r="BO129" s="6"/>
      <c r="BP129" s="6"/>
      <c r="BQ129" s="6"/>
      <c r="BR129" s="6"/>
      <c r="BS129" s="6"/>
      <c r="BT129" s="6"/>
      <c r="BU129" s="6"/>
      <c r="BV129" s="6"/>
      <c r="BW129" s="6"/>
      <c r="BX129" s="6"/>
      <c r="BY129" s="6"/>
      <c r="BZ129" s="6"/>
      <c r="CA129" s="6"/>
      <c r="CB129" s="6"/>
      <c r="CC129" s="6"/>
      <c r="CD129" s="6"/>
      <c r="CE129" s="6"/>
      <c r="CF129" s="6"/>
      <c r="CG129" s="6"/>
      <c r="CH129" s="6"/>
      <c r="CI129" s="6"/>
      <c r="CJ129" s="6"/>
      <c r="CK129" s="6"/>
      <c r="CL129" s="6"/>
      <c r="CM129" s="6"/>
      <c r="CN129" s="6"/>
      <c r="CO129" s="6"/>
      <c r="CP129" s="6"/>
    </row>
    <row r="130" spans="1:94" s="13" customFormat="1" x14ac:dyDescent="0.35">
      <c r="A130" s="14"/>
      <c r="B130" s="14"/>
      <c r="C130" s="14"/>
      <c r="D130" s="14"/>
      <c r="E130" s="15"/>
      <c r="F130" s="18"/>
      <c r="G130" s="18" t="s">
        <v>70</v>
      </c>
      <c r="H130" s="24">
        <f>STDEV(H20:H128)</f>
        <v>418.69130364861815</v>
      </c>
      <c r="I130" s="24"/>
      <c r="J130" s="20"/>
      <c r="K130" s="20"/>
      <c r="M130" s="21"/>
      <c r="N130" s="15"/>
      <c r="O130" s="15"/>
      <c r="P130" s="15"/>
      <c r="Q130" s="11"/>
      <c r="U130" s="20"/>
      <c r="V130" s="20"/>
      <c r="W130" s="20"/>
      <c r="Z130" s="11"/>
      <c r="AA130" s="11"/>
      <c r="AB130" s="11"/>
      <c r="AC130" s="11"/>
      <c r="AD130" s="11"/>
      <c r="AE130" s="11"/>
      <c r="AF130" s="11"/>
      <c r="AG130" s="11"/>
      <c r="AH130" s="18"/>
      <c r="AI130" s="18" t="s">
        <v>70</v>
      </c>
      <c r="AJ130" s="24">
        <f>STDEV(AJ20:AJ128)</f>
        <v>455.70557689069193</v>
      </c>
      <c r="AK130" s="24"/>
      <c r="AL130" s="6"/>
      <c r="AM130" s="6"/>
      <c r="AN130" s="6"/>
      <c r="AO130" s="6"/>
      <c r="AP130" s="6"/>
      <c r="AQ130" s="6"/>
      <c r="AR130" s="22">
        <f>MAX(AR20:AR128)</f>
        <v>99</v>
      </c>
      <c r="AS130" s="18" t="s">
        <v>70</v>
      </c>
      <c r="AT130" s="24">
        <f>STDEV(AT20:AT128)</f>
        <v>0.9676083510354232</v>
      </c>
      <c r="AU130" s="24">
        <f>STDEV(AU20:AU128)</f>
        <v>85.729184342188418</v>
      </c>
      <c r="AV130" s="6"/>
      <c r="AW130" s="6"/>
      <c r="AX130" s="6"/>
      <c r="AY130" s="6"/>
      <c r="AZ130" s="6"/>
      <c r="BA130" s="6"/>
      <c r="BB130" s="6"/>
      <c r="BC130" s="6"/>
      <c r="BD130" s="6"/>
      <c r="BE130" s="6"/>
      <c r="BF130" s="6"/>
      <c r="BG130" s="6"/>
      <c r="BH130" s="6"/>
      <c r="BI130" s="6"/>
      <c r="BJ130" s="6"/>
      <c r="BK130" s="6"/>
      <c r="BL130" s="6"/>
      <c r="BM130" s="6"/>
      <c r="BN130" s="6"/>
      <c r="BO130" s="6"/>
      <c r="BP130" s="6"/>
      <c r="BQ130" s="6"/>
      <c r="BR130" s="6"/>
      <c r="BS130" s="6"/>
      <c r="BT130" s="6"/>
      <c r="BU130" s="6"/>
      <c r="BV130" s="6"/>
      <c r="BW130" s="6"/>
      <c r="BX130" s="6"/>
      <c r="BY130" s="6"/>
      <c r="BZ130" s="6"/>
      <c r="CA130" s="6"/>
      <c r="CB130" s="6"/>
      <c r="CC130" s="6"/>
      <c r="CD130" s="6"/>
      <c r="CE130" s="6"/>
      <c r="CF130" s="6"/>
      <c r="CG130" s="6"/>
      <c r="CH130" s="6"/>
      <c r="CI130" s="6"/>
      <c r="CJ130" s="6"/>
      <c r="CK130" s="6"/>
      <c r="CL130" s="6"/>
      <c r="CM130" s="6"/>
      <c r="CN130" s="6"/>
      <c r="CO130" s="6"/>
      <c r="CP130" s="6"/>
    </row>
    <row r="131" spans="1:94" s="13" customFormat="1" x14ac:dyDescent="0.35">
      <c r="A131" s="14"/>
      <c r="B131" s="14"/>
      <c r="C131" s="14"/>
      <c r="D131" s="14"/>
      <c r="E131" s="15"/>
      <c r="F131" s="18"/>
      <c r="G131" s="18" t="s">
        <v>71</v>
      </c>
      <c r="H131" s="24">
        <f>100*H130/H129</f>
        <v>18.477274335009358</v>
      </c>
      <c r="I131" s="24"/>
      <c r="J131" s="20"/>
      <c r="K131" s="20"/>
      <c r="M131" s="21"/>
      <c r="N131" s="15"/>
      <c r="O131" s="15"/>
      <c r="P131" s="15"/>
      <c r="Q131" s="11"/>
      <c r="S131" s="15"/>
      <c r="T131" s="18"/>
      <c r="U131" s="23"/>
      <c r="V131" s="20"/>
      <c r="W131" s="20"/>
      <c r="Z131" s="11"/>
      <c r="AA131" s="11"/>
      <c r="AB131" s="11"/>
      <c r="AC131" s="11"/>
      <c r="AD131" s="11"/>
      <c r="AE131" s="11"/>
      <c r="AF131" s="11"/>
      <c r="AG131" s="11"/>
      <c r="AH131" s="18"/>
      <c r="AI131" s="18" t="s">
        <v>71</v>
      </c>
      <c r="AJ131" s="24">
        <f>100*AJ130/AJ129</f>
        <v>20.262679672153876</v>
      </c>
      <c r="AK131" s="24"/>
      <c r="AL131" s="6"/>
      <c r="AM131" s="6"/>
      <c r="AN131" s="6"/>
      <c r="AO131" s="6"/>
      <c r="AP131" s="6"/>
      <c r="AQ131" s="6"/>
      <c r="AR131" s="22"/>
      <c r="AS131" s="18" t="s">
        <v>71</v>
      </c>
      <c r="AT131" s="24">
        <f>100*AT130/AT129</f>
        <v>43.407972697015104</v>
      </c>
      <c r="AU131" s="24">
        <f>100*AU130/AU129</f>
        <v>19.123170664621373</v>
      </c>
      <c r="AV131" s="6"/>
      <c r="AW131" s="6"/>
      <c r="AX131" s="6"/>
      <c r="AY131" s="6"/>
      <c r="AZ131" s="6"/>
      <c r="BA131" s="6"/>
      <c r="BB131" s="6"/>
      <c r="BC131" s="6"/>
      <c r="BD131" s="6"/>
      <c r="BE131" s="6"/>
      <c r="BF131" s="6"/>
      <c r="BG131" s="6"/>
      <c r="BH131" s="6"/>
      <c r="BI131" s="6"/>
      <c r="BJ131" s="6"/>
      <c r="BK131" s="6"/>
      <c r="BL131" s="6"/>
      <c r="BM131" s="6"/>
      <c r="BN131" s="6"/>
      <c r="BO131" s="6"/>
      <c r="BP131" s="6"/>
      <c r="BQ131" s="6"/>
      <c r="BR131" s="6"/>
      <c r="BS131" s="6"/>
      <c r="BT131" s="6"/>
      <c r="BU131" s="6"/>
      <c r="BV131" s="6"/>
      <c r="BW131" s="6"/>
      <c r="BX131" s="6"/>
      <c r="BY131" s="6"/>
      <c r="BZ131" s="6"/>
      <c r="CA131" s="6"/>
      <c r="CB131" s="6"/>
      <c r="CC131" s="6"/>
      <c r="CD131" s="6"/>
      <c r="CE131" s="6"/>
      <c r="CF131" s="6"/>
      <c r="CG131" s="6"/>
      <c r="CH131" s="6"/>
      <c r="CI131" s="6"/>
      <c r="CJ131" s="6"/>
      <c r="CK131" s="6"/>
      <c r="CL131" s="6"/>
      <c r="CM131" s="6"/>
      <c r="CN131" s="6"/>
      <c r="CO131" s="6"/>
      <c r="CP131" s="6"/>
    </row>
    <row r="132" spans="1:94" s="13" customFormat="1" x14ac:dyDescent="0.35">
      <c r="A132" s="14"/>
      <c r="B132" s="14"/>
      <c r="C132" s="14"/>
      <c r="D132" s="14"/>
      <c r="E132" s="15"/>
      <c r="F132" s="18" t="s">
        <v>72</v>
      </c>
      <c r="G132" s="18" t="s">
        <v>73</v>
      </c>
      <c r="H132" s="24">
        <f>H129-(2*H130)</f>
        <v>1428.5971906825619</v>
      </c>
      <c r="I132" s="24"/>
      <c r="J132" s="20"/>
      <c r="K132" s="20"/>
      <c r="P132" s="15"/>
      <c r="Q132" s="11"/>
      <c r="U132" s="20"/>
      <c r="V132" s="20"/>
      <c r="W132" s="20"/>
      <c r="Y132" s="11"/>
      <c r="Z132" s="11"/>
      <c r="AA132" s="11"/>
      <c r="AB132" s="11"/>
      <c r="AC132" s="11"/>
      <c r="AD132" s="11"/>
      <c r="AE132" s="11"/>
      <c r="AF132" s="11"/>
      <c r="AG132" s="11"/>
      <c r="AH132" s="18" t="s">
        <v>72</v>
      </c>
      <c r="AI132" s="18" t="s">
        <v>73</v>
      </c>
      <c r="AJ132" s="24">
        <f>AJ129-(2*AJ130)</f>
        <v>1337.5785369402656</v>
      </c>
      <c r="AK132" s="24"/>
      <c r="AL132" s="6"/>
      <c r="AM132" s="6"/>
      <c r="AN132" s="6"/>
      <c r="AO132" s="6"/>
      <c r="AP132" s="6"/>
      <c r="AQ132" s="6"/>
      <c r="AR132" s="6"/>
      <c r="AS132" s="18" t="s">
        <v>73</v>
      </c>
      <c r="AT132" s="24">
        <f>AT129-(2*AT130)</f>
        <v>0.2938861353025275</v>
      </c>
      <c r="AU132" s="24">
        <f>AU129-(2*AU130)</f>
        <v>276.84168492959225</v>
      </c>
      <c r="AV132" s="6"/>
      <c r="AW132" s="6"/>
      <c r="AX132" s="6"/>
      <c r="AY132" s="6"/>
      <c r="AZ132" s="6"/>
      <c r="BA132" s="6"/>
      <c r="BB132" s="6"/>
      <c r="BC132" s="6"/>
      <c r="BD132" s="6"/>
      <c r="BE132" s="6"/>
      <c r="BF132" s="6"/>
      <c r="BG132" s="6"/>
      <c r="BH132" s="6"/>
      <c r="BI132" s="6"/>
      <c r="BJ132" s="6"/>
      <c r="BK132" s="6"/>
      <c r="BL132" s="6"/>
      <c r="BM132" s="6"/>
      <c r="BN132" s="6"/>
      <c r="BO132" s="6"/>
      <c r="BP132" s="6"/>
      <c r="BQ132" s="6"/>
      <c r="BR132" s="6"/>
      <c r="BS132" s="6"/>
      <c r="BT132" s="6"/>
      <c r="BU132" s="6"/>
      <c r="BV132" s="6"/>
      <c r="BW132" s="6"/>
      <c r="BX132" s="6"/>
      <c r="BY132" s="6"/>
      <c r="BZ132" s="6"/>
      <c r="CA132" s="6"/>
      <c r="CB132" s="6"/>
      <c r="CC132" s="6"/>
      <c r="CD132" s="6"/>
      <c r="CE132" s="6"/>
      <c r="CF132" s="6"/>
      <c r="CG132" s="6"/>
      <c r="CH132" s="6"/>
      <c r="CI132" s="6"/>
      <c r="CJ132" s="6"/>
      <c r="CK132" s="6"/>
      <c r="CL132" s="6"/>
      <c r="CM132" s="6"/>
      <c r="CN132" s="6"/>
      <c r="CO132" s="6"/>
      <c r="CP132" s="6"/>
    </row>
    <row r="133" spans="1:94" s="13" customFormat="1" x14ac:dyDescent="0.35">
      <c r="A133" s="14"/>
      <c r="B133" s="14"/>
      <c r="C133" s="14"/>
      <c r="D133" s="14"/>
      <c r="E133" s="15"/>
      <c r="F133" s="18"/>
      <c r="G133" s="18" t="s">
        <v>74</v>
      </c>
      <c r="H133" s="24">
        <f>H129+(2*H130)</f>
        <v>3103.3624052770347</v>
      </c>
      <c r="I133" s="24"/>
      <c r="P133" s="15"/>
      <c r="Q133" s="11"/>
      <c r="U133" s="20"/>
      <c r="V133" s="20"/>
      <c r="W133" s="20"/>
      <c r="Y133" s="11"/>
      <c r="Z133" s="11"/>
      <c r="AA133" s="11"/>
      <c r="AB133" s="11"/>
      <c r="AC133" s="11"/>
      <c r="AD133" s="11"/>
      <c r="AE133" s="11"/>
      <c r="AF133" s="11"/>
      <c r="AG133" s="11"/>
      <c r="AH133" s="18"/>
      <c r="AI133" s="18" t="s">
        <v>74</v>
      </c>
      <c r="AJ133" s="24">
        <f>AJ129+(2*AJ130)</f>
        <v>3160.4008445030331</v>
      </c>
      <c r="AK133" s="24"/>
      <c r="AL133" s="6"/>
      <c r="AM133" s="6"/>
      <c r="AN133" s="6"/>
      <c r="AO133" s="6"/>
      <c r="AP133" s="6"/>
      <c r="AQ133" s="6"/>
      <c r="AR133" s="6"/>
      <c r="AS133" s="18" t="s">
        <v>74</v>
      </c>
      <c r="AT133" s="24">
        <f>AT129+(2*AT130)</f>
        <v>4.1643195394442198</v>
      </c>
      <c r="AU133" s="24">
        <f>AU129+(2*AU130)</f>
        <v>619.75842229834586</v>
      </c>
      <c r="AV133" s="6"/>
      <c r="AW133" s="6"/>
      <c r="AX133" s="6"/>
      <c r="AY133" s="6"/>
      <c r="AZ133" s="6"/>
      <c r="BA133" s="6"/>
      <c r="BB133" s="6"/>
      <c r="BC133" s="6"/>
      <c r="BD133" s="6"/>
      <c r="BE133" s="6"/>
      <c r="BF133" s="6"/>
      <c r="BG133" s="6"/>
      <c r="BH133" s="6"/>
      <c r="BI133" s="6"/>
      <c r="BJ133" s="6"/>
      <c r="BK133" s="6"/>
      <c r="BL133" s="6"/>
      <c r="BM133" s="6"/>
      <c r="BN133" s="6"/>
      <c r="BO133" s="6"/>
      <c r="BP133" s="6"/>
      <c r="BQ133" s="6"/>
      <c r="BR133" s="6"/>
      <c r="BS133" s="6"/>
      <c r="BT133" s="6"/>
      <c r="BU133" s="6"/>
      <c r="BV133" s="6"/>
      <c r="BW133" s="6"/>
      <c r="BX133" s="6"/>
      <c r="BY133" s="6"/>
      <c r="BZ133" s="6"/>
      <c r="CA133" s="6"/>
      <c r="CB133" s="6"/>
      <c r="CC133" s="6"/>
      <c r="CD133" s="6"/>
      <c r="CE133" s="6"/>
      <c r="CF133" s="6"/>
      <c r="CG133" s="6"/>
      <c r="CH133" s="6"/>
      <c r="CI133" s="6"/>
      <c r="CJ133" s="6"/>
      <c r="CK133" s="6"/>
      <c r="CL133" s="6"/>
      <c r="CM133" s="6"/>
      <c r="CN133" s="6"/>
      <c r="CO133" s="6"/>
      <c r="CP133" s="6"/>
    </row>
    <row r="134" spans="1:94" s="13" customFormat="1" x14ac:dyDescent="0.35">
      <c r="A134" s="14"/>
      <c r="B134" s="14"/>
      <c r="C134" s="14"/>
      <c r="D134" s="14"/>
      <c r="E134" s="15"/>
      <c r="F134" s="18" t="s">
        <v>75</v>
      </c>
      <c r="G134" s="18" t="s">
        <v>76</v>
      </c>
      <c r="H134" s="24">
        <f>H129-(3*H130)</f>
        <v>1009.9058870339436</v>
      </c>
      <c r="I134" s="24"/>
      <c r="J134" s="20"/>
      <c r="K134" s="20"/>
      <c r="P134" s="11"/>
      <c r="Q134" s="18"/>
      <c r="T134" s="20"/>
      <c r="U134" s="20"/>
      <c r="V134" s="20"/>
      <c r="W134" s="21"/>
      <c r="X134" s="22"/>
      <c r="Y134" s="11"/>
      <c r="Z134" s="11"/>
      <c r="AA134" s="11"/>
      <c r="AB134" s="11"/>
      <c r="AC134" s="11"/>
      <c r="AD134" s="11"/>
      <c r="AE134" s="11"/>
      <c r="AF134" s="11"/>
      <c r="AG134" s="11"/>
      <c r="AH134" s="18" t="s">
        <v>75</v>
      </c>
      <c r="AI134" s="18" t="s">
        <v>76</v>
      </c>
      <c r="AJ134" s="24">
        <f>AJ129-(3*AJ130)</f>
        <v>881.87296004957352</v>
      </c>
      <c r="AK134" s="24"/>
      <c r="AL134" s="6"/>
      <c r="AM134" s="6"/>
      <c r="AN134" s="6"/>
      <c r="AO134" s="6"/>
      <c r="AP134" s="6"/>
      <c r="AQ134" s="6"/>
      <c r="AR134" s="6"/>
      <c r="AS134" s="18" t="s">
        <v>76</v>
      </c>
      <c r="AT134" s="24">
        <f>AT129-(3*AT130)</f>
        <v>-0.6737222157328957</v>
      </c>
      <c r="AU134" s="24">
        <f>AU129-(3*AU130)</f>
        <v>191.11250058740382</v>
      </c>
      <c r="AV134" s="6"/>
      <c r="AW134" s="6"/>
      <c r="AX134" s="6"/>
      <c r="AY134" s="6"/>
      <c r="AZ134" s="6"/>
      <c r="BA134" s="6"/>
      <c r="BB134" s="6"/>
      <c r="BC134" s="6"/>
      <c r="BD134" s="6"/>
      <c r="BE134" s="6"/>
      <c r="BF134" s="6"/>
      <c r="BG134" s="6"/>
      <c r="BH134" s="6"/>
      <c r="BI134" s="6"/>
      <c r="BJ134" s="6"/>
      <c r="BK134" s="6"/>
      <c r="BL134" s="6"/>
      <c r="BM134" s="6"/>
      <c r="BN134" s="6"/>
      <c r="BO134" s="6"/>
      <c r="BP134" s="6"/>
      <c r="BQ134" s="6"/>
      <c r="BR134" s="6"/>
      <c r="BS134" s="6"/>
      <c r="BT134" s="6"/>
      <c r="BU134" s="6"/>
      <c r="BV134" s="6"/>
      <c r="BW134" s="6"/>
      <c r="BX134" s="6"/>
      <c r="BY134" s="6"/>
      <c r="BZ134" s="6"/>
      <c r="CA134" s="6"/>
      <c r="CB134" s="6"/>
      <c r="CC134" s="6"/>
      <c r="CD134" s="6"/>
      <c r="CE134" s="6"/>
      <c r="CF134" s="6"/>
      <c r="CG134" s="6"/>
      <c r="CH134" s="6"/>
      <c r="CI134" s="6"/>
      <c r="CJ134" s="6"/>
      <c r="CK134" s="6"/>
      <c r="CL134" s="6"/>
      <c r="CM134" s="6"/>
      <c r="CN134" s="6"/>
      <c r="CO134" s="6"/>
      <c r="CP134" s="6"/>
    </row>
    <row r="135" spans="1:94" x14ac:dyDescent="0.35">
      <c r="F135" s="18"/>
      <c r="G135" s="18" t="s">
        <v>77</v>
      </c>
      <c r="H135" s="24">
        <f>H129+(3*H130)</f>
        <v>3522.0537089256527</v>
      </c>
      <c r="I135" s="24"/>
      <c r="J135" s="14"/>
      <c r="K135" s="14"/>
      <c r="L135" s="6"/>
      <c r="M135" s="15"/>
      <c r="N135" s="15"/>
      <c r="O135" s="15"/>
      <c r="Q135" s="18"/>
      <c r="R135" s="6"/>
      <c r="T135" s="20"/>
      <c r="U135" s="20"/>
      <c r="V135" s="20"/>
      <c r="W135" s="21"/>
      <c r="X135" s="22"/>
      <c r="AH135" s="18"/>
      <c r="AI135" s="18" t="s">
        <v>77</v>
      </c>
      <c r="AJ135" s="24">
        <f>AJ129+(3*AJ130)</f>
        <v>3616.1064213937252</v>
      </c>
      <c r="AK135" s="24"/>
      <c r="AS135" s="18" t="s">
        <v>77</v>
      </c>
      <c r="AT135" s="24">
        <f>AT129+(3*AT130)</f>
        <v>5.131927890479643</v>
      </c>
      <c r="AU135" s="24">
        <f>AU129+(3*AU130)</f>
        <v>705.4876066405343</v>
      </c>
    </row>
    <row r="136" spans="1:94" x14ac:dyDescent="0.35">
      <c r="G136" s="18" t="s">
        <v>128</v>
      </c>
      <c r="H136" s="24">
        <f>COUNT(H20:H128)</f>
        <v>99</v>
      </c>
      <c r="I136" s="24"/>
      <c r="J136" s="14"/>
      <c r="K136" s="14"/>
      <c r="L136" s="6"/>
      <c r="M136" s="15"/>
      <c r="N136" s="15"/>
      <c r="O136" s="15"/>
      <c r="Q136" s="18"/>
      <c r="R136" s="6"/>
      <c r="T136" s="20"/>
      <c r="U136" s="20"/>
      <c r="V136" s="20"/>
      <c r="W136" s="21"/>
      <c r="X136" s="22"/>
      <c r="AH136" s="18"/>
      <c r="AI136" s="18" t="s">
        <v>128</v>
      </c>
      <c r="AJ136" s="24">
        <f>COUNT(AJ20:AJ128)</f>
        <v>97</v>
      </c>
      <c r="AK136" s="24"/>
      <c r="AS136" s="18" t="s">
        <v>128</v>
      </c>
      <c r="AT136" s="24">
        <f>COUNT(AT20:AT128)</f>
        <v>99</v>
      </c>
      <c r="AU136" s="24">
        <f>COUNT(AU20:AU128)</f>
        <v>98</v>
      </c>
    </row>
    <row r="137" spans="1:94" x14ac:dyDescent="0.35">
      <c r="G137" s="18" t="s">
        <v>129</v>
      </c>
      <c r="H137" s="24">
        <f>TINV(0.02,(H136-1))</f>
        <v>2.3650024104869281</v>
      </c>
      <c r="I137" s="24"/>
      <c r="J137" s="14"/>
      <c r="K137" s="14"/>
      <c r="L137" s="6"/>
      <c r="M137" s="15"/>
      <c r="N137" s="15"/>
      <c r="O137" s="15"/>
      <c r="Q137" s="18"/>
      <c r="R137" s="6"/>
      <c r="T137" s="20"/>
      <c r="U137" s="20"/>
      <c r="V137" s="20"/>
      <c r="W137" s="21"/>
      <c r="X137" s="22"/>
      <c r="AH137" s="18"/>
      <c r="AI137" s="18" t="s">
        <v>129</v>
      </c>
      <c r="AJ137" s="24">
        <f>TINV(0.02,(AJ136-1))</f>
        <v>2.3658206900882854</v>
      </c>
      <c r="AK137" s="24"/>
      <c r="AS137" s="18" t="s">
        <v>129</v>
      </c>
      <c r="AT137" s="24">
        <f>TINV(0.02,(AT136-1))</f>
        <v>2.3650024104869281</v>
      </c>
      <c r="AU137" s="24">
        <f>TINV(0.02,(AU136-1))</f>
        <v>2.3654072653476246</v>
      </c>
    </row>
    <row r="138" spans="1:94" x14ac:dyDescent="0.35">
      <c r="G138" s="18" t="s">
        <v>78</v>
      </c>
      <c r="H138" s="25">
        <f>H130*H137</f>
        <v>990.20594237889622</v>
      </c>
      <c r="I138" s="25"/>
      <c r="AH138" s="18"/>
      <c r="AI138" s="18" t="s">
        <v>78</v>
      </c>
      <c r="AJ138" s="25">
        <f>AJ130*AJ137</f>
        <v>1078.1176823966171</v>
      </c>
      <c r="AK138" s="25"/>
      <c r="AS138" s="18" t="s">
        <v>78</v>
      </c>
      <c r="AT138" s="25">
        <f>AT130*AT137</f>
        <v>2.2883960826060576</v>
      </c>
      <c r="AU138" s="25">
        <f>AU130*AU137</f>
        <v>202.7844354953383</v>
      </c>
    </row>
    <row r="139" spans="1:94" x14ac:dyDescent="0.35">
      <c r="G139" s="18" t="s">
        <v>79</v>
      </c>
      <c r="H139" s="26">
        <f>H130*10</f>
        <v>4186.9130364861812</v>
      </c>
      <c r="I139" s="26"/>
      <c r="J139" s="23"/>
      <c r="AH139" s="18"/>
      <c r="AI139" s="18" t="s">
        <v>79</v>
      </c>
      <c r="AJ139" s="26">
        <f>AJ130*10</f>
        <v>4557.0557689069192</v>
      </c>
      <c r="AK139" s="26"/>
      <c r="AS139" s="18" t="s">
        <v>79</v>
      </c>
      <c r="AT139" s="26">
        <f>AT130*10</f>
        <v>9.676083510354232</v>
      </c>
      <c r="AU139" s="26">
        <f>AU130*10</f>
        <v>857.29184342188421</v>
      </c>
    </row>
    <row r="140" spans="1:94" x14ac:dyDescent="0.35">
      <c r="AS140" s="6" t="s">
        <v>141</v>
      </c>
      <c r="AT140" s="6" t="s">
        <v>142</v>
      </c>
      <c r="AU140" s="6" t="s">
        <v>143</v>
      </c>
    </row>
    <row r="159" spans="1:33" ht="12.5" x14ac:dyDescent="0.2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</row>
    <row r="160" spans="1:33" ht="12.5" x14ac:dyDescent="0.2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</row>
    <row r="161" spans="1:33" ht="12.5" x14ac:dyDescent="0.2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</row>
    <row r="162" spans="1:33" ht="12.5" x14ac:dyDescent="0.2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</row>
    <row r="163" spans="1:33" ht="12.5" x14ac:dyDescent="0.2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</row>
    <row r="164" spans="1:33" ht="12.5" x14ac:dyDescent="0.2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</row>
    <row r="165" spans="1:33" ht="12.5" x14ac:dyDescent="0.2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</row>
    <row r="166" spans="1:33" ht="12.5" x14ac:dyDescent="0.2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</row>
  </sheetData>
  <printOptions gridLines="1"/>
  <pageMargins left="0.7" right="0.7" top="0.75" bottom="0.75" header="0.3" footer="0.3"/>
  <pageSetup scale="38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7:CP140"/>
  <sheetViews>
    <sheetView tabSelected="1" topLeftCell="A82" zoomScale="90" zoomScaleNormal="90" zoomScalePageLayoutView="85" workbookViewId="0">
      <selection activeCell="B128" sqref="B128"/>
    </sheetView>
  </sheetViews>
  <sheetFormatPr defaultColWidth="8.81640625" defaultRowHeight="15.5" x14ac:dyDescent="0.35"/>
  <cols>
    <col min="1" max="1" width="9.26953125" style="11" customWidth="1"/>
    <col min="2" max="2" width="27.81640625" style="11" customWidth="1"/>
    <col min="3" max="4" width="17.453125" style="11" customWidth="1"/>
    <col min="5" max="5" width="8.81640625" style="11"/>
    <col min="6" max="6" width="7.54296875" style="11" customWidth="1"/>
    <col min="7" max="7" width="6.453125" style="11" customWidth="1"/>
    <col min="8" max="8" width="12.453125" style="11" customWidth="1"/>
    <col min="9" max="9" width="10.81640625" style="11" customWidth="1"/>
    <col min="10" max="10" width="11.7265625" style="11" customWidth="1"/>
    <col min="11" max="11" width="5" style="11" customWidth="1"/>
    <col min="12" max="12" width="8.7265625" style="11" customWidth="1"/>
    <col min="13" max="13" width="22.54296875" style="12" customWidth="1"/>
    <col min="14" max="15" width="16.453125" style="12" customWidth="1"/>
    <col min="16" max="16" width="12.81640625" style="11" customWidth="1"/>
    <col min="17" max="17" width="7.26953125" style="13" customWidth="1"/>
    <col min="18" max="18" width="9.26953125" style="13" bestFit="1" customWidth="1"/>
    <col min="19" max="19" width="7.1796875" style="13" customWidth="1"/>
    <col min="20" max="21" width="9.26953125" style="13" bestFit="1" customWidth="1"/>
    <col min="22" max="22" width="10.7265625" style="13" customWidth="1"/>
    <col min="23" max="23" width="12.81640625" style="13" customWidth="1"/>
    <col min="24" max="29" width="8.81640625" style="11"/>
    <col min="30" max="30" width="22.453125" style="11" customWidth="1"/>
    <col min="31" max="31" width="24.54296875" style="11" customWidth="1"/>
    <col min="32" max="32" width="17.54296875" style="11" customWidth="1"/>
    <col min="33" max="33" width="8.81640625" style="11"/>
    <col min="34" max="35" width="8.81640625" style="6"/>
    <col min="36" max="36" width="11.453125" style="6" customWidth="1"/>
    <col min="37" max="37" width="12.81640625" style="6" customWidth="1"/>
    <col min="38" max="45" width="8.81640625" style="6"/>
    <col min="46" max="46" width="10.81640625" style="6" customWidth="1"/>
    <col min="47" max="47" width="10.453125" style="6" customWidth="1"/>
    <col min="48" max="236" width="8.81640625" style="6"/>
    <col min="237" max="237" width="24.81640625" style="6" customWidth="1"/>
    <col min="238" max="238" width="13.453125" style="6" customWidth="1"/>
    <col min="239" max="239" width="8.81640625" style="6"/>
    <col min="240" max="240" width="6.7265625" style="6" customWidth="1"/>
    <col min="241" max="241" width="6.453125" style="6" customWidth="1"/>
    <col min="242" max="242" width="8.26953125" style="6" customWidth="1"/>
    <col min="243" max="243" width="6.7265625" style="6" customWidth="1"/>
    <col min="244" max="244" width="4.81640625" style="6" customWidth="1"/>
    <col min="245" max="246" width="5" style="6" customWidth="1"/>
    <col min="247" max="247" width="8.81640625" style="6"/>
    <col min="248" max="248" width="10.453125" style="6" customWidth="1"/>
    <col min="249" max="249" width="3.81640625" style="6" customWidth="1"/>
    <col min="250" max="251" width="8.81640625" style="6"/>
    <col min="252" max="252" width="3.7265625" style="6" customWidth="1"/>
    <col min="253" max="492" width="8.81640625" style="6"/>
    <col min="493" max="493" width="24.81640625" style="6" customWidth="1"/>
    <col min="494" max="494" width="13.453125" style="6" customWidth="1"/>
    <col min="495" max="495" width="8.81640625" style="6"/>
    <col min="496" max="496" width="6.7265625" style="6" customWidth="1"/>
    <col min="497" max="497" width="6.453125" style="6" customWidth="1"/>
    <col min="498" max="498" width="8.26953125" style="6" customWidth="1"/>
    <col min="499" max="499" width="6.7265625" style="6" customWidth="1"/>
    <col min="500" max="500" width="4.81640625" style="6" customWidth="1"/>
    <col min="501" max="502" width="5" style="6" customWidth="1"/>
    <col min="503" max="503" width="8.81640625" style="6"/>
    <col min="504" max="504" width="10.453125" style="6" customWidth="1"/>
    <col min="505" max="505" width="3.81640625" style="6" customWidth="1"/>
    <col min="506" max="507" width="8.81640625" style="6"/>
    <col min="508" max="508" width="3.7265625" style="6" customWidth="1"/>
    <col min="509" max="748" width="8.81640625" style="6"/>
    <col min="749" max="749" width="24.81640625" style="6" customWidth="1"/>
    <col min="750" max="750" width="13.453125" style="6" customWidth="1"/>
    <col min="751" max="751" width="8.81640625" style="6"/>
    <col min="752" max="752" width="6.7265625" style="6" customWidth="1"/>
    <col min="753" max="753" width="6.453125" style="6" customWidth="1"/>
    <col min="754" max="754" width="8.26953125" style="6" customWidth="1"/>
    <col min="755" max="755" width="6.7265625" style="6" customWidth="1"/>
    <col min="756" max="756" width="4.81640625" style="6" customWidth="1"/>
    <col min="757" max="758" width="5" style="6" customWidth="1"/>
    <col min="759" max="759" width="8.81640625" style="6"/>
    <col min="760" max="760" width="10.453125" style="6" customWidth="1"/>
    <col min="761" max="761" width="3.81640625" style="6" customWidth="1"/>
    <col min="762" max="763" width="8.81640625" style="6"/>
    <col min="764" max="764" width="3.7265625" style="6" customWidth="1"/>
    <col min="765" max="1004" width="8.81640625" style="6"/>
    <col min="1005" max="1005" width="24.81640625" style="6" customWidth="1"/>
    <col min="1006" max="1006" width="13.453125" style="6" customWidth="1"/>
    <col min="1007" max="1007" width="8.81640625" style="6"/>
    <col min="1008" max="1008" width="6.7265625" style="6" customWidth="1"/>
    <col min="1009" max="1009" width="6.453125" style="6" customWidth="1"/>
    <col min="1010" max="1010" width="8.26953125" style="6" customWidth="1"/>
    <col min="1011" max="1011" width="6.7265625" style="6" customWidth="1"/>
    <col min="1012" max="1012" width="4.81640625" style="6" customWidth="1"/>
    <col min="1013" max="1014" width="5" style="6" customWidth="1"/>
    <col min="1015" max="1015" width="8.81640625" style="6"/>
    <col min="1016" max="1016" width="10.453125" style="6" customWidth="1"/>
    <col min="1017" max="1017" width="3.81640625" style="6" customWidth="1"/>
    <col min="1018" max="1019" width="8.81640625" style="6"/>
    <col min="1020" max="1020" width="3.7265625" style="6" customWidth="1"/>
    <col min="1021" max="1260" width="8.81640625" style="6"/>
    <col min="1261" max="1261" width="24.81640625" style="6" customWidth="1"/>
    <col min="1262" max="1262" width="13.453125" style="6" customWidth="1"/>
    <col min="1263" max="1263" width="8.81640625" style="6"/>
    <col min="1264" max="1264" width="6.7265625" style="6" customWidth="1"/>
    <col min="1265" max="1265" width="6.453125" style="6" customWidth="1"/>
    <col min="1266" max="1266" width="8.26953125" style="6" customWidth="1"/>
    <col min="1267" max="1267" width="6.7265625" style="6" customWidth="1"/>
    <col min="1268" max="1268" width="4.81640625" style="6" customWidth="1"/>
    <col min="1269" max="1270" width="5" style="6" customWidth="1"/>
    <col min="1271" max="1271" width="8.81640625" style="6"/>
    <col min="1272" max="1272" width="10.453125" style="6" customWidth="1"/>
    <col min="1273" max="1273" width="3.81640625" style="6" customWidth="1"/>
    <col min="1274" max="1275" width="8.81640625" style="6"/>
    <col min="1276" max="1276" width="3.7265625" style="6" customWidth="1"/>
    <col min="1277" max="1516" width="8.81640625" style="6"/>
    <col min="1517" max="1517" width="24.81640625" style="6" customWidth="1"/>
    <col min="1518" max="1518" width="13.453125" style="6" customWidth="1"/>
    <col min="1519" max="1519" width="8.81640625" style="6"/>
    <col min="1520" max="1520" width="6.7265625" style="6" customWidth="1"/>
    <col min="1521" max="1521" width="6.453125" style="6" customWidth="1"/>
    <col min="1522" max="1522" width="8.26953125" style="6" customWidth="1"/>
    <col min="1523" max="1523" width="6.7265625" style="6" customWidth="1"/>
    <col min="1524" max="1524" width="4.81640625" style="6" customWidth="1"/>
    <col min="1525" max="1526" width="5" style="6" customWidth="1"/>
    <col min="1527" max="1527" width="8.81640625" style="6"/>
    <col min="1528" max="1528" width="10.453125" style="6" customWidth="1"/>
    <col min="1529" max="1529" width="3.81640625" style="6" customWidth="1"/>
    <col min="1530" max="1531" width="8.81640625" style="6"/>
    <col min="1532" max="1532" width="3.7265625" style="6" customWidth="1"/>
    <col min="1533" max="1772" width="8.81640625" style="6"/>
    <col min="1773" max="1773" width="24.81640625" style="6" customWidth="1"/>
    <col min="1774" max="1774" width="13.453125" style="6" customWidth="1"/>
    <col min="1775" max="1775" width="8.81640625" style="6"/>
    <col min="1776" max="1776" width="6.7265625" style="6" customWidth="1"/>
    <col min="1777" max="1777" width="6.453125" style="6" customWidth="1"/>
    <col min="1778" max="1778" width="8.26953125" style="6" customWidth="1"/>
    <col min="1779" max="1779" width="6.7265625" style="6" customWidth="1"/>
    <col min="1780" max="1780" width="4.81640625" style="6" customWidth="1"/>
    <col min="1781" max="1782" width="5" style="6" customWidth="1"/>
    <col min="1783" max="1783" width="8.81640625" style="6"/>
    <col min="1784" max="1784" width="10.453125" style="6" customWidth="1"/>
    <col min="1785" max="1785" width="3.81640625" style="6" customWidth="1"/>
    <col min="1786" max="1787" width="8.81640625" style="6"/>
    <col min="1788" max="1788" width="3.7265625" style="6" customWidth="1"/>
    <col min="1789" max="2028" width="8.81640625" style="6"/>
    <col min="2029" max="2029" width="24.81640625" style="6" customWidth="1"/>
    <col min="2030" max="2030" width="13.453125" style="6" customWidth="1"/>
    <col min="2031" max="2031" width="8.81640625" style="6"/>
    <col min="2032" max="2032" width="6.7265625" style="6" customWidth="1"/>
    <col min="2033" max="2033" width="6.453125" style="6" customWidth="1"/>
    <col min="2034" max="2034" width="8.26953125" style="6" customWidth="1"/>
    <col min="2035" max="2035" width="6.7265625" style="6" customWidth="1"/>
    <col min="2036" max="2036" width="4.81640625" style="6" customWidth="1"/>
    <col min="2037" max="2038" width="5" style="6" customWidth="1"/>
    <col min="2039" max="2039" width="8.81640625" style="6"/>
    <col min="2040" max="2040" width="10.453125" style="6" customWidth="1"/>
    <col min="2041" max="2041" width="3.81640625" style="6" customWidth="1"/>
    <col min="2042" max="2043" width="8.81640625" style="6"/>
    <col min="2044" max="2044" width="3.7265625" style="6" customWidth="1"/>
    <col min="2045" max="2284" width="8.81640625" style="6"/>
    <col min="2285" max="2285" width="24.81640625" style="6" customWidth="1"/>
    <col min="2286" max="2286" width="13.453125" style="6" customWidth="1"/>
    <col min="2287" max="2287" width="8.81640625" style="6"/>
    <col min="2288" max="2288" width="6.7265625" style="6" customWidth="1"/>
    <col min="2289" max="2289" width="6.453125" style="6" customWidth="1"/>
    <col min="2290" max="2290" width="8.26953125" style="6" customWidth="1"/>
    <col min="2291" max="2291" width="6.7265625" style="6" customWidth="1"/>
    <col min="2292" max="2292" width="4.81640625" style="6" customWidth="1"/>
    <col min="2293" max="2294" width="5" style="6" customWidth="1"/>
    <col min="2295" max="2295" width="8.81640625" style="6"/>
    <col min="2296" max="2296" width="10.453125" style="6" customWidth="1"/>
    <col min="2297" max="2297" width="3.81640625" style="6" customWidth="1"/>
    <col min="2298" max="2299" width="8.81640625" style="6"/>
    <col min="2300" max="2300" width="3.7265625" style="6" customWidth="1"/>
    <col min="2301" max="2540" width="8.81640625" style="6"/>
    <col min="2541" max="2541" width="24.81640625" style="6" customWidth="1"/>
    <col min="2542" max="2542" width="13.453125" style="6" customWidth="1"/>
    <col min="2543" max="2543" width="8.81640625" style="6"/>
    <col min="2544" max="2544" width="6.7265625" style="6" customWidth="1"/>
    <col min="2545" max="2545" width="6.453125" style="6" customWidth="1"/>
    <col min="2546" max="2546" width="8.26953125" style="6" customWidth="1"/>
    <col min="2547" max="2547" width="6.7265625" style="6" customWidth="1"/>
    <col min="2548" max="2548" width="4.81640625" style="6" customWidth="1"/>
    <col min="2549" max="2550" width="5" style="6" customWidth="1"/>
    <col min="2551" max="2551" width="8.81640625" style="6"/>
    <col min="2552" max="2552" width="10.453125" style="6" customWidth="1"/>
    <col min="2553" max="2553" width="3.81640625" style="6" customWidth="1"/>
    <col min="2554" max="2555" width="8.81640625" style="6"/>
    <col min="2556" max="2556" width="3.7265625" style="6" customWidth="1"/>
    <col min="2557" max="2796" width="8.81640625" style="6"/>
    <col min="2797" max="2797" width="24.81640625" style="6" customWidth="1"/>
    <col min="2798" max="2798" width="13.453125" style="6" customWidth="1"/>
    <col min="2799" max="2799" width="8.81640625" style="6"/>
    <col min="2800" max="2800" width="6.7265625" style="6" customWidth="1"/>
    <col min="2801" max="2801" width="6.453125" style="6" customWidth="1"/>
    <col min="2802" max="2802" width="8.26953125" style="6" customWidth="1"/>
    <col min="2803" max="2803" width="6.7265625" style="6" customWidth="1"/>
    <col min="2804" max="2804" width="4.81640625" style="6" customWidth="1"/>
    <col min="2805" max="2806" width="5" style="6" customWidth="1"/>
    <col min="2807" max="2807" width="8.81640625" style="6"/>
    <col min="2808" max="2808" width="10.453125" style="6" customWidth="1"/>
    <col min="2809" max="2809" width="3.81640625" style="6" customWidth="1"/>
    <col min="2810" max="2811" width="8.81640625" style="6"/>
    <col min="2812" max="2812" width="3.7265625" style="6" customWidth="1"/>
    <col min="2813" max="3052" width="8.81640625" style="6"/>
    <col min="3053" max="3053" width="24.81640625" style="6" customWidth="1"/>
    <col min="3054" max="3054" width="13.453125" style="6" customWidth="1"/>
    <col min="3055" max="3055" width="8.81640625" style="6"/>
    <col min="3056" max="3056" width="6.7265625" style="6" customWidth="1"/>
    <col min="3057" max="3057" width="6.453125" style="6" customWidth="1"/>
    <col min="3058" max="3058" width="8.26953125" style="6" customWidth="1"/>
    <col min="3059" max="3059" width="6.7265625" style="6" customWidth="1"/>
    <col min="3060" max="3060" width="4.81640625" style="6" customWidth="1"/>
    <col min="3061" max="3062" width="5" style="6" customWidth="1"/>
    <col min="3063" max="3063" width="8.81640625" style="6"/>
    <col min="3064" max="3064" width="10.453125" style="6" customWidth="1"/>
    <col min="3065" max="3065" width="3.81640625" style="6" customWidth="1"/>
    <col min="3066" max="3067" width="8.81640625" style="6"/>
    <col min="3068" max="3068" width="3.7265625" style="6" customWidth="1"/>
    <col min="3069" max="3308" width="8.81640625" style="6"/>
    <col min="3309" max="3309" width="24.81640625" style="6" customWidth="1"/>
    <col min="3310" max="3310" width="13.453125" style="6" customWidth="1"/>
    <col min="3311" max="3311" width="8.81640625" style="6"/>
    <col min="3312" max="3312" width="6.7265625" style="6" customWidth="1"/>
    <col min="3313" max="3313" width="6.453125" style="6" customWidth="1"/>
    <col min="3314" max="3314" width="8.26953125" style="6" customWidth="1"/>
    <col min="3315" max="3315" width="6.7265625" style="6" customWidth="1"/>
    <col min="3316" max="3316" width="4.81640625" style="6" customWidth="1"/>
    <col min="3317" max="3318" width="5" style="6" customWidth="1"/>
    <col min="3319" max="3319" width="8.81640625" style="6"/>
    <col min="3320" max="3320" width="10.453125" style="6" customWidth="1"/>
    <col min="3321" max="3321" width="3.81640625" style="6" customWidth="1"/>
    <col min="3322" max="3323" width="8.81640625" style="6"/>
    <col min="3324" max="3324" width="3.7265625" style="6" customWidth="1"/>
    <col min="3325" max="3564" width="8.81640625" style="6"/>
    <col min="3565" max="3565" width="24.81640625" style="6" customWidth="1"/>
    <col min="3566" max="3566" width="13.453125" style="6" customWidth="1"/>
    <col min="3567" max="3567" width="8.81640625" style="6"/>
    <col min="3568" max="3568" width="6.7265625" style="6" customWidth="1"/>
    <col min="3569" max="3569" width="6.453125" style="6" customWidth="1"/>
    <col min="3570" max="3570" width="8.26953125" style="6" customWidth="1"/>
    <col min="3571" max="3571" width="6.7265625" style="6" customWidth="1"/>
    <col min="3572" max="3572" width="4.81640625" style="6" customWidth="1"/>
    <col min="3573" max="3574" width="5" style="6" customWidth="1"/>
    <col min="3575" max="3575" width="8.81640625" style="6"/>
    <col min="3576" max="3576" width="10.453125" style="6" customWidth="1"/>
    <col min="3577" max="3577" width="3.81640625" style="6" customWidth="1"/>
    <col min="3578" max="3579" width="8.81640625" style="6"/>
    <col min="3580" max="3580" width="3.7265625" style="6" customWidth="1"/>
    <col min="3581" max="3820" width="8.81640625" style="6"/>
    <col min="3821" max="3821" width="24.81640625" style="6" customWidth="1"/>
    <col min="3822" max="3822" width="13.453125" style="6" customWidth="1"/>
    <col min="3823" max="3823" width="8.81640625" style="6"/>
    <col min="3824" max="3824" width="6.7265625" style="6" customWidth="1"/>
    <col min="3825" max="3825" width="6.453125" style="6" customWidth="1"/>
    <col min="3826" max="3826" width="8.26953125" style="6" customWidth="1"/>
    <col min="3827" max="3827" width="6.7265625" style="6" customWidth="1"/>
    <col min="3828" max="3828" width="4.81640625" style="6" customWidth="1"/>
    <col min="3829" max="3830" width="5" style="6" customWidth="1"/>
    <col min="3831" max="3831" width="8.81640625" style="6"/>
    <col min="3832" max="3832" width="10.453125" style="6" customWidth="1"/>
    <col min="3833" max="3833" width="3.81640625" style="6" customWidth="1"/>
    <col min="3834" max="3835" width="8.81640625" style="6"/>
    <col min="3836" max="3836" width="3.7265625" style="6" customWidth="1"/>
    <col min="3837" max="4076" width="8.81640625" style="6"/>
    <col min="4077" max="4077" width="24.81640625" style="6" customWidth="1"/>
    <col min="4078" max="4078" width="13.453125" style="6" customWidth="1"/>
    <col min="4079" max="4079" width="8.81640625" style="6"/>
    <col min="4080" max="4080" width="6.7265625" style="6" customWidth="1"/>
    <col min="4081" max="4081" width="6.453125" style="6" customWidth="1"/>
    <col min="4082" max="4082" width="8.26953125" style="6" customWidth="1"/>
    <col min="4083" max="4083" width="6.7265625" style="6" customWidth="1"/>
    <col min="4084" max="4084" width="4.81640625" style="6" customWidth="1"/>
    <col min="4085" max="4086" width="5" style="6" customWidth="1"/>
    <col min="4087" max="4087" width="8.81640625" style="6"/>
    <col min="4088" max="4088" width="10.453125" style="6" customWidth="1"/>
    <col min="4089" max="4089" width="3.81640625" style="6" customWidth="1"/>
    <col min="4090" max="4091" width="8.81640625" style="6"/>
    <col min="4092" max="4092" width="3.7265625" style="6" customWidth="1"/>
    <col min="4093" max="4332" width="8.81640625" style="6"/>
    <col min="4333" max="4333" width="24.81640625" style="6" customWidth="1"/>
    <col min="4334" max="4334" width="13.453125" style="6" customWidth="1"/>
    <col min="4335" max="4335" width="8.81640625" style="6"/>
    <col min="4336" max="4336" width="6.7265625" style="6" customWidth="1"/>
    <col min="4337" max="4337" width="6.453125" style="6" customWidth="1"/>
    <col min="4338" max="4338" width="8.26953125" style="6" customWidth="1"/>
    <col min="4339" max="4339" width="6.7265625" style="6" customWidth="1"/>
    <col min="4340" max="4340" width="4.81640625" style="6" customWidth="1"/>
    <col min="4341" max="4342" width="5" style="6" customWidth="1"/>
    <col min="4343" max="4343" width="8.81640625" style="6"/>
    <col min="4344" max="4344" width="10.453125" style="6" customWidth="1"/>
    <col min="4345" max="4345" width="3.81640625" style="6" customWidth="1"/>
    <col min="4346" max="4347" width="8.81640625" style="6"/>
    <col min="4348" max="4348" width="3.7265625" style="6" customWidth="1"/>
    <col min="4349" max="4588" width="8.81640625" style="6"/>
    <col min="4589" max="4589" width="24.81640625" style="6" customWidth="1"/>
    <col min="4590" max="4590" width="13.453125" style="6" customWidth="1"/>
    <col min="4591" max="4591" width="8.81640625" style="6"/>
    <col min="4592" max="4592" width="6.7265625" style="6" customWidth="1"/>
    <col min="4593" max="4593" width="6.453125" style="6" customWidth="1"/>
    <col min="4594" max="4594" width="8.26953125" style="6" customWidth="1"/>
    <col min="4595" max="4595" width="6.7265625" style="6" customWidth="1"/>
    <col min="4596" max="4596" width="4.81640625" style="6" customWidth="1"/>
    <col min="4597" max="4598" width="5" style="6" customWidth="1"/>
    <col min="4599" max="4599" width="8.81640625" style="6"/>
    <col min="4600" max="4600" width="10.453125" style="6" customWidth="1"/>
    <col min="4601" max="4601" width="3.81640625" style="6" customWidth="1"/>
    <col min="4602" max="4603" width="8.81640625" style="6"/>
    <col min="4604" max="4604" width="3.7265625" style="6" customWidth="1"/>
    <col min="4605" max="4844" width="8.81640625" style="6"/>
    <col min="4845" max="4845" width="24.81640625" style="6" customWidth="1"/>
    <col min="4846" max="4846" width="13.453125" style="6" customWidth="1"/>
    <col min="4847" max="4847" width="8.81640625" style="6"/>
    <col min="4848" max="4848" width="6.7265625" style="6" customWidth="1"/>
    <col min="4849" max="4849" width="6.453125" style="6" customWidth="1"/>
    <col min="4850" max="4850" width="8.26953125" style="6" customWidth="1"/>
    <col min="4851" max="4851" width="6.7265625" style="6" customWidth="1"/>
    <col min="4852" max="4852" width="4.81640625" style="6" customWidth="1"/>
    <col min="4853" max="4854" width="5" style="6" customWidth="1"/>
    <col min="4855" max="4855" width="8.81640625" style="6"/>
    <col min="4856" max="4856" width="10.453125" style="6" customWidth="1"/>
    <col min="4857" max="4857" width="3.81640625" style="6" customWidth="1"/>
    <col min="4858" max="4859" width="8.81640625" style="6"/>
    <col min="4860" max="4860" width="3.7265625" style="6" customWidth="1"/>
    <col min="4861" max="5100" width="8.81640625" style="6"/>
    <col min="5101" max="5101" width="24.81640625" style="6" customWidth="1"/>
    <col min="5102" max="5102" width="13.453125" style="6" customWidth="1"/>
    <col min="5103" max="5103" width="8.81640625" style="6"/>
    <col min="5104" max="5104" width="6.7265625" style="6" customWidth="1"/>
    <col min="5105" max="5105" width="6.453125" style="6" customWidth="1"/>
    <col min="5106" max="5106" width="8.26953125" style="6" customWidth="1"/>
    <col min="5107" max="5107" width="6.7265625" style="6" customWidth="1"/>
    <col min="5108" max="5108" width="4.81640625" style="6" customWidth="1"/>
    <col min="5109" max="5110" width="5" style="6" customWidth="1"/>
    <col min="5111" max="5111" width="8.81640625" style="6"/>
    <col min="5112" max="5112" width="10.453125" style="6" customWidth="1"/>
    <col min="5113" max="5113" width="3.81640625" style="6" customWidth="1"/>
    <col min="5114" max="5115" width="8.81640625" style="6"/>
    <col min="5116" max="5116" width="3.7265625" style="6" customWidth="1"/>
    <col min="5117" max="5356" width="8.81640625" style="6"/>
    <col min="5357" max="5357" width="24.81640625" style="6" customWidth="1"/>
    <col min="5358" max="5358" width="13.453125" style="6" customWidth="1"/>
    <col min="5359" max="5359" width="8.81640625" style="6"/>
    <col min="5360" max="5360" width="6.7265625" style="6" customWidth="1"/>
    <col min="5361" max="5361" width="6.453125" style="6" customWidth="1"/>
    <col min="5362" max="5362" width="8.26953125" style="6" customWidth="1"/>
    <col min="5363" max="5363" width="6.7265625" style="6" customWidth="1"/>
    <col min="5364" max="5364" width="4.81640625" style="6" customWidth="1"/>
    <col min="5365" max="5366" width="5" style="6" customWidth="1"/>
    <col min="5367" max="5367" width="8.81640625" style="6"/>
    <col min="5368" max="5368" width="10.453125" style="6" customWidth="1"/>
    <col min="5369" max="5369" width="3.81640625" style="6" customWidth="1"/>
    <col min="5370" max="5371" width="8.81640625" style="6"/>
    <col min="5372" max="5372" width="3.7265625" style="6" customWidth="1"/>
    <col min="5373" max="5612" width="8.81640625" style="6"/>
    <col min="5613" max="5613" width="24.81640625" style="6" customWidth="1"/>
    <col min="5614" max="5614" width="13.453125" style="6" customWidth="1"/>
    <col min="5615" max="5615" width="8.81640625" style="6"/>
    <col min="5616" max="5616" width="6.7265625" style="6" customWidth="1"/>
    <col min="5617" max="5617" width="6.453125" style="6" customWidth="1"/>
    <col min="5618" max="5618" width="8.26953125" style="6" customWidth="1"/>
    <col min="5619" max="5619" width="6.7265625" style="6" customWidth="1"/>
    <col min="5620" max="5620" width="4.81640625" style="6" customWidth="1"/>
    <col min="5621" max="5622" width="5" style="6" customWidth="1"/>
    <col min="5623" max="5623" width="8.81640625" style="6"/>
    <col min="5624" max="5624" width="10.453125" style="6" customWidth="1"/>
    <col min="5625" max="5625" width="3.81640625" style="6" customWidth="1"/>
    <col min="5626" max="5627" width="8.81640625" style="6"/>
    <col min="5628" max="5628" width="3.7265625" style="6" customWidth="1"/>
    <col min="5629" max="5868" width="8.81640625" style="6"/>
    <col min="5869" max="5869" width="24.81640625" style="6" customWidth="1"/>
    <col min="5870" max="5870" width="13.453125" style="6" customWidth="1"/>
    <col min="5871" max="5871" width="8.81640625" style="6"/>
    <col min="5872" max="5872" width="6.7265625" style="6" customWidth="1"/>
    <col min="5873" max="5873" width="6.453125" style="6" customWidth="1"/>
    <col min="5874" max="5874" width="8.26953125" style="6" customWidth="1"/>
    <col min="5875" max="5875" width="6.7265625" style="6" customWidth="1"/>
    <col min="5876" max="5876" width="4.81640625" style="6" customWidth="1"/>
    <col min="5877" max="5878" width="5" style="6" customWidth="1"/>
    <col min="5879" max="5879" width="8.81640625" style="6"/>
    <col min="5880" max="5880" width="10.453125" style="6" customWidth="1"/>
    <col min="5881" max="5881" width="3.81640625" style="6" customWidth="1"/>
    <col min="5882" max="5883" width="8.81640625" style="6"/>
    <col min="5884" max="5884" width="3.7265625" style="6" customWidth="1"/>
    <col min="5885" max="6124" width="8.81640625" style="6"/>
    <col min="6125" max="6125" width="24.81640625" style="6" customWidth="1"/>
    <col min="6126" max="6126" width="13.453125" style="6" customWidth="1"/>
    <col min="6127" max="6127" width="8.81640625" style="6"/>
    <col min="6128" max="6128" width="6.7265625" style="6" customWidth="1"/>
    <col min="6129" max="6129" width="6.453125" style="6" customWidth="1"/>
    <col min="6130" max="6130" width="8.26953125" style="6" customWidth="1"/>
    <col min="6131" max="6131" width="6.7265625" style="6" customWidth="1"/>
    <col min="6132" max="6132" width="4.81640625" style="6" customWidth="1"/>
    <col min="6133" max="6134" width="5" style="6" customWidth="1"/>
    <col min="6135" max="6135" width="8.81640625" style="6"/>
    <col min="6136" max="6136" width="10.453125" style="6" customWidth="1"/>
    <col min="6137" max="6137" width="3.81640625" style="6" customWidth="1"/>
    <col min="6138" max="6139" width="8.81640625" style="6"/>
    <col min="6140" max="6140" width="3.7265625" style="6" customWidth="1"/>
    <col min="6141" max="6380" width="8.81640625" style="6"/>
    <col min="6381" max="6381" width="24.81640625" style="6" customWidth="1"/>
    <col min="6382" max="6382" width="13.453125" style="6" customWidth="1"/>
    <col min="6383" max="6383" width="8.81640625" style="6"/>
    <col min="6384" max="6384" width="6.7265625" style="6" customWidth="1"/>
    <col min="6385" max="6385" width="6.453125" style="6" customWidth="1"/>
    <col min="6386" max="6386" width="8.26953125" style="6" customWidth="1"/>
    <col min="6387" max="6387" width="6.7265625" style="6" customWidth="1"/>
    <col min="6388" max="6388" width="4.81640625" style="6" customWidth="1"/>
    <col min="6389" max="6390" width="5" style="6" customWidth="1"/>
    <col min="6391" max="6391" width="8.81640625" style="6"/>
    <col min="6392" max="6392" width="10.453125" style="6" customWidth="1"/>
    <col min="6393" max="6393" width="3.81640625" style="6" customWidth="1"/>
    <col min="6394" max="6395" width="8.81640625" style="6"/>
    <col min="6396" max="6396" width="3.7265625" style="6" customWidth="1"/>
    <col min="6397" max="6636" width="8.81640625" style="6"/>
    <col min="6637" max="6637" width="24.81640625" style="6" customWidth="1"/>
    <col min="6638" max="6638" width="13.453125" style="6" customWidth="1"/>
    <col min="6639" max="6639" width="8.81640625" style="6"/>
    <col min="6640" max="6640" width="6.7265625" style="6" customWidth="1"/>
    <col min="6641" max="6641" width="6.453125" style="6" customWidth="1"/>
    <col min="6642" max="6642" width="8.26953125" style="6" customWidth="1"/>
    <col min="6643" max="6643" width="6.7265625" style="6" customWidth="1"/>
    <col min="6644" max="6644" width="4.81640625" style="6" customWidth="1"/>
    <col min="6645" max="6646" width="5" style="6" customWidth="1"/>
    <col min="6647" max="6647" width="8.81640625" style="6"/>
    <col min="6648" max="6648" width="10.453125" style="6" customWidth="1"/>
    <col min="6649" max="6649" width="3.81640625" style="6" customWidth="1"/>
    <col min="6650" max="6651" width="8.81640625" style="6"/>
    <col min="6652" max="6652" width="3.7265625" style="6" customWidth="1"/>
    <col min="6653" max="6892" width="8.81640625" style="6"/>
    <col min="6893" max="6893" width="24.81640625" style="6" customWidth="1"/>
    <col min="6894" max="6894" width="13.453125" style="6" customWidth="1"/>
    <col min="6895" max="6895" width="8.81640625" style="6"/>
    <col min="6896" max="6896" width="6.7265625" style="6" customWidth="1"/>
    <col min="6897" max="6897" width="6.453125" style="6" customWidth="1"/>
    <col min="6898" max="6898" width="8.26953125" style="6" customWidth="1"/>
    <col min="6899" max="6899" width="6.7265625" style="6" customWidth="1"/>
    <col min="6900" max="6900" width="4.81640625" style="6" customWidth="1"/>
    <col min="6901" max="6902" width="5" style="6" customWidth="1"/>
    <col min="6903" max="6903" width="8.81640625" style="6"/>
    <col min="6904" max="6904" width="10.453125" style="6" customWidth="1"/>
    <col min="6905" max="6905" width="3.81640625" style="6" customWidth="1"/>
    <col min="6906" max="6907" width="8.81640625" style="6"/>
    <col min="6908" max="6908" width="3.7265625" style="6" customWidth="1"/>
    <col min="6909" max="7148" width="8.81640625" style="6"/>
    <col min="7149" max="7149" width="24.81640625" style="6" customWidth="1"/>
    <col min="7150" max="7150" width="13.453125" style="6" customWidth="1"/>
    <col min="7151" max="7151" width="8.81640625" style="6"/>
    <col min="7152" max="7152" width="6.7265625" style="6" customWidth="1"/>
    <col min="7153" max="7153" width="6.453125" style="6" customWidth="1"/>
    <col min="7154" max="7154" width="8.26953125" style="6" customWidth="1"/>
    <col min="7155" max="7155" width="6.7265625" style="6" customWidth="1"/>
    <col min="7156" max="7156" width="4.81640625" style="6" customWidth="1"/>
    <col min="7157" max="7158" width="5" style="6" customWidth="1"/>
    <col min="7159" max="7159" width="8.81640625" style="6"/>
    <col min="7160" max="7160" width="10.453125" style="6" customWidth="1"/>
    <col min="7161" max="7161" width="3.81640625" style="6" customWidth="1"/>
    <col min="7162" max="7163" width="8.81640625" style="6"/>
    <col min="7164" max="7164" width="3.7265625" style="6" customWidth="1"/>
    <col min="7165" max="7404" width="8.81640625" style="6"/>
    <col min="7405" max="7405" width="24.81640625" style="6" customWidth="1"/>
    <col min="7406" max="7406" width="13.453125" style="6" customWidth="1"/>
    <col min="7407" max="7407" width="8.81640625" style="6"/>
    <col min="7408" max="7408" width="6.7265625" style="6" customWidth="1"/>
    <col min="7409" max="7409" width="6.453125" style="6" customWidth="1"/>
    <col min="7410" max="7410" width="8.26953125" style="6" customWidth="1"/>
    <col min="7411" max="7411" width="6.7265625" style="6" customWidth="1"/>
    <col min="7412" max="7412" width="4.81640625" style="6" customWidth="1"/>
    <col min="7413" max="7414" width="5" style="6" customWidth="1"/>
    <col min="7415" max="7415" width="8.81640625" style="6"/>
    <col min="7416" max="7416" width="10.453125" style="6" customWidth="1"/>
    <col min="7417" max="7417" width="3.81640625" style="6" customWidth="1"/>
    <col min="7418" max="7419" width="8.81640625" style="6"/>
    <col min="7420" max="7420" width="3.7265625" style="6" customWidth="1"/>
    <col min="7421" max="7660" width="8.81640625" style="6"/>
    <col min="7661" max="7661" width="24.81640625" style="6" customWidth="1"/>
    <col min="7662" max="7662" width="13.453125" style="6" customWidth="1"/>
    <col min="7663" max="7663" width="8.81640625" style="6"/>
    <col min="7664" max="7664" width="6.7265625" style="6" customWidth="1"/>
    <col min="7665" max="7665" width="6.453125" style="6" customWidth="1"/>
    <col min="7666" max="7666" width="8.26953125" style="6" customWidth="1"/>
    <col min="7667" max="7667" width="6.7265625" style="6" customWidth="1"/>
    <col min="7668" max="7668" width="4.81640625" style="6" customWidth="1"/>
    <col min="7669" max="7670" width="5" style="6" customWidth="1"/>
    <col min="7671" max="7671" width="8.81640625" style="6"/>
    <col min="7672" max="7672" width="10.453125" style="6" customWidth="1"/>
    <col min="7673" max="7673" width="3.81640625" style="6" customWidth="1"/>
    <col min="7674" max="7675" width="8.81640625" style="6"/>
    <col min="7676" max="7676" width="3.7265625" style="6" customWidth="1"/>
    <col min="7677" max="7916" width="8.81640625" style="6"/>
    <col min="7917" max="7917" width="24.81640625" style="6" customWidth="1"/>
    <col min="7918" max="7918" width="13.453125" style="6" customWidth="1"/>
    <col min="7919" max="7919" width="8.81640625" style="6"/>
    <col min="7920" max="7920" width="6.7265625" style="6" customWidth="1"/>
    <col min="7921" max="7921" width="6.453125" style="6" customWidth="1"/>
    <col min="7922" max="7922" width="8.26953125" style="6" customWidth="1"/>
    <col min="7923" max="7923" width="6.7265625" style="6" customWidth="1"/>
    <col min="7924" max="7924" width="4.81640625" style="6" customWidth="1"/>
    <col min="7925" max="7926" width="5" style="6" customWidth="1"/>
    <col min="7927" max="7927" width="8.81640625" style="6"/>
    <col min="7928" max="7928" width="10.453125" style="6" customWidth="1"/>
    <col min="7929" max="7929" width="3.81640625" style="6" customWidth="1"/>
    <col min="7930" max="7931" width="8.81640625" style="6"/>
    <col min="7932" max="7932" width="3.7265625" style="6" customWidth="1"/>
    <col min="7933" max="8172" width="8.81640625" style="6"/>
    <col min="8173" max="8173" width="24.81640625" style="6" customWidth="1"/>
    <col min="8174" max="8174" width="13.453125" style="6" customWidth="1"/>
    <col min="8175" max="8175" width="8.81640625" style="6"/>
    <col min="8176" max="8176" width="6.7265625" style="6" customWidth="1"/>
    <col min="8177" max="8177" width="6.453125" style="6" customWidth="1"/>
    <col min="8178" max="8178" width="8.26953125" style="6" customWidth="1"/>
    <col min="8179" max="8179" width="6.7265625" style="6" customWidth="1"/>
    <col min="8180" max="8180" width="4.81640625" style="6" customWidth="1"/>
    <col min="8181" max="8182" width="5" style="6" customWidth="1"/>
    <col min="8183" max="8183" width="8.81640625" style="6"/>
    <col min="8184" max="8184" width="10.453125" style="6" customWidth="1"/>
    <col min="8185" max="8185" width="3.81640625" style="6" customWidth="1"/>
    <col min="8186" max="8187" width="8.81640625" style="6"/>
    <col min="8188" max="8188" width="3.7265625" style="6" customWidth="1"/>
    <col min="8189" max="8428" width="8.81640625" style="6"/>
    <col min="8429" max="8429" width="24.81640625" style="6" customWidth="1"/>
    <col min="8430" max="8430" width="13.453125" style="6" customWidth="1"/>
    <col min="8431" max="8431" width="8.81640625" style="6"/>
    <col min="8432" max="8432" width="6.7265625" style="6" customWidth="1"/>
    <col min="8433" max="8433" width="6.453125" style="6" customWidth="1"/>
    <col min="8434" max="8434" width="8.26953125" style="6" customWidth="1"/>
    <col min="8435" max="8435" width="6.7265625" style="6" customWidth="1"/>
    <col min="8436" max="8436" width="4.81640625" style="6" customWidth="1"/>
    <col min="8437" max="8438" width="5" style="6" customWidth="1"/>
    <col min="8439" max="8439" width="8.81640625" style="6"/>
    <col min="8440" max="8440" width="10.453125" style="6" customWidth="1"/>
    <col min="8441" max="8441" width="3.81640625" style="6" customWidth="1"/>
    <col min="8442" max="8443" width="8.81640625" style="6"/>
    <col min="8444" max="8444" width="3.7265625" style="6" customWidth="1"/>
    <col min="8445" max="8684" width="8.81640625" style="6"/>
    <col min="8685" max="8685" width="24.81640625" style="6" customWidth="1"/>
    <col min="8686" max="8686" width="13.453125" style="6" customWidth="1"/>
    <col min="8687" max="8687" width="8.81640625" style="6"/>
    <col min="8688" max="8688" width="6.7265625" style="6" customWidth="1"/>
    <col min="8689" max="8689" width="6.453125" style="6" customWidth="1"/>
    <col min="8690" max="8690" width="8.26953125" style="6" customWidth="1"/>
    <col min="8691" max="8691" width="6.7265625" style="6" customWidth="1"/>
    <col min="8692" max="8692" width="4.81640625" style="6" customWidth="1"/>
    <col min="8693" max="8694" width="5" style="6" customWidth="1"/>
    <col min="8695" max="8695" width="8.81640625" style="6"/>
    <col min="8696" max="8696" width="10.453125" style="6" customWidth="1"/>
    <col min="8697" max="8697" width="3.81640625" style="6" customWidth="1"/>
    <col min="8698" max="8699" width="8.81640625" style="6"/>
    <col min="8700" max="8700" width="3.7265625" style="6" customWidth="1"/>
    <col min="8701" max="8940" width="8.81640625" style="6"/>
    <col min="8941" max="8941" width="24.81640625" style="6" customWidth="1"/>
    <col min="8942" max="8942" width="13.453125" style="6" customWidth="1"/>
    <col min="8943" max="8943" width="8.81640625" style="6"/>
    <col min="8944" max="8944" width="6.7265625" style="6" customWidth="1"/>
    <col min="8945" max="8945" width="6.453125" style="6" customWidth="1"/>
    <col min="8946" max="8946" width="8.26953125" style="6" customWidth="1"/>
    <col min="8947" max="8947" width="6.7265625" style="6" customWidth="1"/>
    <col min="8948" max="8948" width="4.81640625" style="6" customWidth="1"/>
    <col min="8949" max="8950" width="5" style="6" customWidth="1"/>
    <col min="8951" max="8951" width="8.81640625" style="6"/>
    <col min="8952" max="8952" width="10.453125" style="6" customWidth="1"/>
    <col min="8953" max="8953" width="3.81640625" style="6" customWidth="1"/>
    <col min="8954" max="8955" width="8.81640625" style="6"/>
    <col min="8956" max="8956" width="3.7265625" style="6" customWidth="1"/>
    <col min="8957" max="9196" width="8.81640625" style="6"/>
    <col min="9197" max="9197" width="24.81640625" style="6" customWidth="1"/>
    <col min="9198" max="9198" width="13.453125" style="6" customWidth="1"/>
    <col min="9199" max="9199" width="8.81640625" style="6"/>
    <col min="9200" max="9200" width="6.7265625" style="6" customWidth="1"/>
    <col min="9201" max="9201" width="6.453125" style="6" customWidth="1"/>
    <col min="9202" max="9202" width="8.26953125" style="6" customWidth="1"/>
    <col min="9203" max="9203" width="6.7265625" style="6" customWidth="1"/>
    <col min="9204" max="9204" width="4.81640625" style="6" customWidth="1"/>
    <col min="9205" max="9206" width="5" style="6" customWidth="1"/>
    <col min="9207" max="9207" width="8.81640625" style="6"/>
    <col min="9208" max="9208" width="10.453125" style="6" customWidth="1"/>
    <col min="9209" max="9209" width="3.81640625" style="6" customWidth="1"/>
    <col min="9210" max="9211" width="8.81640625" style="6"/>
    <col min="9212" max="9212" width="3.7265625" style="6" customWidth="1"/>
    <col min="9213" max="9452" width="8.81640625" style="6"/>
    <col min="9453" max="9453" width="24.81640625" style="6" customWidth="1"/>
    <col min="9454" max="9454" width="13.453125" style="6" customWidth="1"/>
    <col min="9455" max="9455" width="8.81640625" style="6"/>
    <col min="9456" max="9456" width="6.7265625" style="6" customWidth="1"/>
    <col min="9457" max="9457" width="6.453125" style="6" customWidth="1"/>
    <col min="9458" max="9458" width="8.26953125" style="6" customWidth="1"/>
    <col min="9459" max="9459" width="6.7265625" style="6" customWidth="1"/>
    <col min="9460" max="9460" width="4.81640625" style="6" customWidth="1"/>
    <col min="9461" max="9462" width="5" style="6" customWidth="1"/>
    <col min="9463" max="9463" width="8.81640625" style="6"/>
    <col min="9464" max="9464" width="10.453125" style="6" customWidth="1"/>
    <col min="9465" max="9465" width="3.81640625" style="6" customWidth="1"/>
    <col min="9466" max="9467" width="8.81640625" style="6"/>
    <col min="9468" max="9468" width="3.7265625" style="6" customWidth="1"/>
    <col min="9469" max="9708" width="8.81640625" style="6"/>
    <col min="9709" max="9709" width="24.81640625" style="6" customWidth="1"/>
    <col min="9710" max="9710" width="13.453125" style="6" customWidth="1"/>
    <col min="9711" max="9711" width="8.81640625" style="6"/>
    <col min="9712" max="9712" width="6.7265625" style="6" customWidth="1"/>
    <col min="9713" max="9713" width="6.453125" style="6" customWidth="1"/>
    <col min="9714" max="9714" width="8.26953125" style="6" customWidth="1"/>
    <col min="9715" max="9715" width="6.7265625" style="6" customWidth="1"/>
    <col min="9716" max="9716" width="4.81640625" style="6" customWidth="1"/>
    <col min="9717" max="9718" width="5" style="6" customWidth="1"/>
    <col min="9719" max="9719" width="8.81640625" style="6"/>
    <col min="9720" max="9720" width="10.453125" style="6" customWidth="1"/>
    <col min="9721" max="9721" width="3.81640625" style="6" customWidth="1"/>
    <col min="9722" max="9723" width="8.81640625" style="6"/>
    <col min="9724" max="9724" width="3.7265625" style="6" customWidth="1"/>
    <col min="9725" max="9964" width="8.81640625" style="6"/>
    <col min="9965" max="9965" width="24.81640625" style="6" customWidth="1"/>
    <col min="9966" max="9966" width="13.453125" style="6" customWidth="1"/>
    <col min="9967" max="9967" width="8.81640625" style="6"/>
    <col min="9968" max="9968" width="6.7265625" style="6" customWidth="1"/>
    <col min="9969" max="9969" width="6.453125" style="6" customWidth="1"/>
    <col min="9970" max="9970" width="8.26953125" style="6" customWidth="1"/>
    <col min="9971" max="9971" width="6.7265625" style="6" customWidth="1"/>
    <col min="9972" max="9972" width="4.81640625" style="6" customWidth="1"/>
    <col min="9973" max="9974" width="5" style="6" customWidth="1"/>
    <col min="9975" max="9975" width="8.81640625" style="6"/>
    <col min="9976" max="9976" width="10.453125" style="6" customWidth="1"/>
    <col min="9977" max="9977" width="3.81640625" style="6" customWidth="1"/>
    <col min="9978" max="9979" width="8.81640625" style="6"/>
    <col min="9980" max="9980" width="3.7265625" style="6" customWidth="1"/>
    <col min="9981" max="10220" width="8.81640625" style="6"/>
    <col min="10221" max="10221" width="24.81640625" style="6" customWidth="1"/>
    <col min="10222" max="10222" width="13.453125" style="6" customWidth="1"/>
    <col min="10223" max="10223" width="8.81640625" style="6"/>
    <col min="10224" max="10224" width="6.7265625" style="6" customWidth="1"/>
    <col min="10225" max="10225" width="6.453125" style="6" customWidth="1"/>
    <col min="10226" max="10226" width="8.26953125" style="6" customWidth="1"/>
    <col min="10227" max="10227" width="6.7265625" style="6" customWidth="1"/>
    <col min="10228" max="10228" width="4.81640625" style="6" customWidth="1"/>
    <col min="10229" max="10230" width="5" style="6" customWidth="1"/>
    <col min="10231" max="10231" width="8.81640625" style="6"/>
    <col min="10232" max="10232" width="10.453125" style="6" customWidth="1"/>
    <col min="10233" max="10233" width="3.81640625" style="6" customWidth="1"/>
    <col min="10234" max="10235" width="8.81640625" style="6"/>
    <col min="10236" max="10236" width="3.7265625" style="6" customWidth="1"/>
    <col min="10237" max="10476" width="8.81640625" style="6"/>
    <col min="10477" max="10477" width="24.81640625" style="6" customWidth="1"/>
    <col min="10478" max="10478" width="13.453125" style="6" customWidth="1"/>
    <col min="10479" max="10479" width="8.81640625" style="6"/>
    <col min="10480" max="10480" width="6.7265625" style="6" customWidth="1"/>
    <col min="10481" max="10481" width="6.453125" style="6" customWidth="1"/>
    <col min="10482" max="10482" width="8.26953125" style="6" customWidth="1"/>
    <col min="10483" max="10483" width="6.7265625" style="6" customWidth="1"/>
    <col min="10484" max="10484" width="4.81640625" style="6" customWidth="1"/>
    <col min="10485" max="10486" width="5" style="6" customWidth="1"/>
    <col min="10487" max="10487" width="8.81640625" style="6"/>
    <col min="10488" max="10488" width="10.453125" style="6" customWidth="1"/>
    <col min="10489" max="10489" width="3.81640625" style="6" customWidth="1"/>
    <col min="10490" max="10491" width="8.81640625" style="6"/>
    <col min="10492" max="10492" width="3.7265625" style="6" customWidth="1"/>
    <col min="10493" max="10732" width="8.81640625" style="6"/>
    <col min="10733" max="10733" width="24.81640625" style="6" customWidth="1"/>
    <col min="10734" max="10734" width="13.453125" style="6" customWidth="1"/>
    <col min="10735" max="10735" width="8.81640625" style="6"/>
    <col min="10736" max="10736" width="6.7265625" style="6" customWidth="1"/>
    <col min="10737" max="10737" width="6.453125" style="6" customWidth="1"/>
    <col min="10738" max="10738" width="8.26953125" style="6" customWidth="1"/>
    <col min="10739" max="10739" width="6.7265625" style="6" customWidth="1"/>
    <col min="10740" max="10740" width="4.81640625" style="6" customWidth="1"/>
    <col min="10741" max="10742" width="5" style="6" customWidth="1"/>
    <col min="10743" max="10743" width="8.81640625" style="6"/>
    <col min="10744" max="10744" width="10.453125" style="6" customWidth="1"/>
    <col min="10745" max="10745" width="3.81640625" style="6" customWidth="1"/>
    <col min="10746" max="10747" width="8.81640625" style="6"/>
    <col min="10748" max="10748" width="3.7265625" style="6" customWidth="1"/>
    <col min="10749" max="10988" width="8.81640625" style="6"/>
    <col min="10989" max="10989" width="24.81640625" style="6" customWidth="1"/>
    <col min="10990" max="10990" width="13.453125" style="6" customWidth="1"/>
    <col min="10991" max="10991" width="8.81640625" style="6"/>
    <col min="10992" max="10992" width="6.7265625" style="6" customWidth="1"/>
    <col min="10993" max="10993" width="6.453125" style="6" customWidth="1"/>
    <col min="10994" max="10994" width="8.26953125" style="6" customWidth="1"/>
    <col min="10995" max="10995" width="6.7265625" style="6" customWidth="1"/>
    <col min="10996" max="10996" width="4.81640625" style="6" customWidth="1"/>
    <col min="10997" max="10998" width="5" style="6" customWidth="1"/>
    <col min="10999" max="10999" width="8.81640625" style="6"/>
    <col min="11000" max="11000" width="10.453125" style="6" customWidth="1"/>
    <col min="11001" max="11001" width="3.81640625" style="6" customWidth="1"/>
    <col min="11002" max="11003" width="8.81640625" style="6"/>
    <col min="11004" max="11004" width="3.7265625" style="6" customWidth="1"/>
    <col min="11005" max="11244" width="8.81640625" style="6"/>
    <col min="11245" max="11245" width="24.81640625" style="6" customWidth="1"/>
    <col min="11246" max="11246" width="13.453125" style="6" customWidth="1"/>
    <col min="11247" max="11247" width="8.81640625" style="6"/>
    <col min="11248" max="11248" width="6.7265625" style="6" customWidth="1"/>
    <col min="11249" max="11249" width="6.453125" style="6" customWidth="1"/>
    <col min="11250" max="11250" width="8.26953125" style="6" customWidth="1"/>
    <col min="11251" max="11251" width="6.7265625" style="6" customWidth="1"/>
    <col min="11252" max="11252" width="4.81640625" style="6" customWidth="1"/>
    <col min="11253" max="11254" width="5" style="6" customWidth="1"/>
    <col min="11255" max="11255" width="8.81640625" style="6"/>
    <col min="11256" max="11256" width="10.453125" style="6" customWidth="1"/>
    <col min="11257" max="11257" width="3.81640625" style="6" customWidth="1"/>
    <col min="11258" max="11259" width="8.81640625" style="6"/>
    <col min="11260" max="11260" width="3.7265625" style="6" customWidth="1"/>
    <col min="11261" max="11500" width="8.81640625" style="6"/>
    <col min="11501" max="11501" width="24.81640625" style="6" customWidth="1"/>
    <col min="11502" max="11502" width="13.453125" style="6" customWidth="1"/>
    <col min="11503" max="11503" width="8.81640625" style="6"/>
    <col min="11504" max="11504" width="6.7265625" style="6" customWidth="1"/>
    <col min="11505" max="11505" width="6.453125" style="6" customWidth="1"/>
    <col min="11506" max="11506" width="8.26953125" style="6" customWidth="1"/>
    <col min="11507" max="11507" width="6.7265625" style="6" customWidth="1"/>
    <col min="11508" max="11508" width="4.81640625" style="6" customWidth="1"/>
    <col min="11509" max="11510" width="5" style="6" customWidth="1"/>
    <col min="11511" max="11511" width="8.81640625" style="6"/>
    <col min="11512" max="11512" width="10.453125" style="6" customWidth="1"/>
    <col min="11513" max="11513" width="3.81640625" style="6" customWidth="1"/>
    <col min="11514" max="11515" width="8.81640625" style="6"/>
    <col min="11516" max="11516" width="3.7265625" style="6" customWidth="1"/>
    <col min="11517" max="11756" width="8.81640625" style="6"/>
    <col min="11757" max="11757" width="24.81640625" style="6" customWidth="1"/>
    <col min="11758" max="11758" width="13.453125" style="6" customWidth="1"/>
    <col min="11759" max="11759" width="8.81640625" style="6"/>
    <col min="11760" max="11760" width="6.7265625" style="6" customWidth="1"/>
    <col min="11761" max="11761" width="6.453125" style="6" customWidth="1"/>
    <col min="11762" max="11762" width="8.26953125" style="6" customWidth="1"/>
    <col min="11763" max="11763" width="6.7265625" style="6" customWidth="1"/>
    <col min="11764" max="11764" width="4.81640625" style="6" customWidth="1"/>
    <col min="11765" max="11766" width="5" style="6" customWidth="1"/>
    <col min="11767" max="11767" width="8.81640625" style="6"/>
    <col min="11768" max="11768" width="10.453125" style="6" customWidth="1"/>
    <col min="11769" max="11769" width="3.81640625" style="6" customWidth="1"/>
    <col min="11770" max="11771" width="8.81640625" style="6"/>
    <col min="11772" max="11772" width="3.7265625" style="6" customWidth="1"/>
    <col min="11773" max="12012" width="8.81640625" style="6"/>
    <col min="12013" max="12013" width="24.81640625" style="6" customWidth="1"/>
    <col min="12014" max="12014" width="13.453125" style="6" customWidth="1"/>
    <col min="12015" max="12015" width="8.81640625" style="6"/>
    <col min="12016" max="12016" width="6.7265625" style="6" customWidth="1"/>
    <col min="12017" max="12017" width="6.453125" style="6" customWidth="1"/>
    <col min="12018" max="12018" width="8.26953125" style="6" customWidth="1"/>
    <col min="12019" max="12019" width="6.7265625" style="6" customWidth="1"/>
    <col min="12020" max="12020" width="4.81640625" style="6" customWidth="1"/>
    <col min="12021" max="12022" width="5" style="6" customWidth="1"/>
    <col min="12023" max="12023" width="8.81640625" style="6"/>
    <col min="12024" max="12024" width="10.453125" style="6" customWidth="1"/>
    <col min="12025" max="12025" width="3.81640625" style="6" customWidth="1"/>
    <col min="12026" max="12027" width="8.81640625" style="6"/>
    <col min="12028" max="12028" width="3.7265625" style="6" customWidth="1"/>
    <col min="12029" max="12268" width="8.81640625" style="6"/>
    <col min="12269" max="12269" width="24.81640625" style="6" customWidth="1"/>
    <col min="12270" max="12270" width="13.453125" style="6" customWidth="1"/>
    <col min="12271" max="12271" width="8.81640625" style="6"/>
    <col min="12272" max="12272" width="6.7265625" style="6" customWidth="1"/>
    <col min="12273" max="12273" width="6.453125" style="6" customWidth="1"/>
    <col min="12274" max="12274" width="8.26953125" style="6" customWidth="1"/>
    <col min="12275" max="12275" width="6.7265625" style="6" customWidth="1"/>
    <col min="12276" max="12276" width="4.81640625" style="6" customWidth="1"/>
    <col min="12277" max="12278" width="5" style="6" customWidth="1"/>
    <col min="12279" max="12279" width="8.81640625" style="6"/>
    <col min="12280" max="12280" width="10.453125" style="6" customWidth="1"/>
    <col min="12281" max="12281" width="3.81640625" style="6" customWidth="1"/>
    <col min="12282" max="12283" width="8.81640625" style="6"/>
    <col min="12284" max="12284" width="3.7265625" style="6" customWidth="1"/>
    <col min="12285" max="12524" width="8.81640625" style="6"/>
    <col min="12525" max="12525" width="24.81640625" style="6" customWidth="1"/>
    <col min="12526" max="12526" width="13.453125" style="6" customWidth="1"/>
    <col min="12527" max="12527" width="8.81640625" style="6"/>
    <col min="12528" max="12528" width="6.7265625" style="6" customWidth="1"/>
    <col min="12529" max="12529" width="6.453125" style="6" customWidth="1"/>
    <col min="12530" max="12530" width="8.26953125" style="6" customWidth="1"/>
    <col min="12531" max="12531" width="6.7265625" style="6" customWidth="1"/>
    <col min="12532" max="12532" width="4.81640625" style="6" customWidth="1"/>
    <col min="12533" max="12534" width="5" style="6" customWidth="1"/>
    <col min="12535" max="12535" width="8.81640625" style="6"/>
    <col min="12536" max="12536" width="10.453125" style="6" customWidth="1"/>
    <col min="12537" max="12537" width="3.81640625" style="6" customWidth="1"/>
    <col min="12538" max="12539" width="8.81640625" style="6"/>
    <col min="12540" max="12540" width="3.7265625" style="6" customWidth="1"/>
    <col min="12541" max="12780" width="8.81640625" style="6"/>
    <col min="12781" max="12781" width="24.81640625" style="6" customWidth="1"/>
    <col min="12782" max="12782" width="13.453125" style="6" customWidth="1"/>
    <col min="12783" max="12783" width="8.81640625" style="6"/>
    <col min="12784" max="12784" width="6.7265625" style="6" customWidth="1"/>
    <col min="12785" max="12785" width="6.453125" style="6" customWidth="1"/>
    <col min="12786" max="12786" width="8.26953125" style="6" customWidth="1"/>
    <col min="12787" max="12787" width="6.7265625" style="6" customWidth="1"/>
    <col min="12788" max="12788" width="4.81640625" style="6" customWidth="1"/>
    <col min="12789" max="12790" width="5" style="6" customWidth="1"/>
    <col min="12791" max="12791" width="8.81640625" style="6"/>
    <col min="12792" max="12792" width="10.453125" style="6" customWidth="1"/>
    <col min="12793" max="12793" width="3.81640625" style="6" customWidth="1"/>
    <col min="12794" max="12795" width="8.81640625" style="6"/>
    <col min="12796" max="12796" width="3.7265625" style="6" customWidth="1"/>
    <col min="12797" max="13036" width="8.81640625" style="6"/>
    <col min="13037" max="13037" width="24.81640625" style="6" customWidth="1"/>
    <col min="13038" max="13038" width="13.453125" style="6" customWidth="1"/>
    <col min="13039" max="13039" width="8.81640625" style="6"/>
    <col min="13040" max="13040" width="6.7265625" style="6" customWidth="1"/>
    <col min="13041" max="13041" width="6.453125" style="6" customWidth="1"/>
    <col min="13042" max="13042" width="8.26953125" style="6" customWidth="1"/>
    <col min="13043" max="13043" width="6.7265625" style="6" customWidth="1"/>
    <col min="13044" max="13044" width="4.81640625" style="6" customWidth="1"/>
    <col min="13045" max="13046" width="5" style="6" customWidth="1"/>
    <col min="13047" max="13047" width="8.81640625" style="6"/>
    <col min="13048" max="13048" width="10.453125" style="6" customWidth="1"/>
    <col min="13049" max="13049" width="3.81640625" style="6" customWidth="1"/>
    <col min="13050" max="13051" width="8.81640625" style="6"/>
    <col min="13052" max="13052" width="3.7265625" style="6" customWidth="1"/>
    <col min="13053" max="13292" width="8.81640625" style="6"/>
    <col min="13293" max="13293" width="24.81640625" style="6" customWidth="1"/>
    <col min="13294" max="13294" width="13.453125" style="6" customWidth="1"/>
    <col min="13295" max="13295" width="8.81640625" style="6"/>
    <col min="13296" max="13296" width="6.7265625" style="6" customWidth="1"/>
    <col min="13297" max="13297" width="6.453125" style="6" customWidth="1"/>
    <col min="13298" max="13298" width="8.26953125" style="6" customWidth="1"/>
    <col min="13299" max="13299" width="6.7265625" style="6" customWidth="1"/>
    <col min="13300" max="13300" width="4.81640625" style="6" customWidth="1"/>
    <col min="13301" max="13302" width="5" style="6" customWidth="1"/>
    <col min="13303" max="13303" width="8.81640625" style="6"/>
    <col min="13304" max="13304" width="10.453125" style="6" customWidth="1"/>
    <col min="13305" max="13305" width="3.81640625" style="6" customWidth="1"/>
    <col min="13306" max="13307" width="8.81640625" style="6"/>
    <col min="13308" max="13308" width="3.7265625" style="6" customWidth="1"/>
    <col min="13309" max="13548" width="8.81640625" style="6"/>
    <col min="13549" max="13549" width="24.81640625" style="6" customWidth="1"/>
    <col min="13550" max="13550" width="13.453125" style="6" customWidth="1"/>
    <col min="13551" max="13551" width="8.81640625" style="6"/>
    <col min="13552" max="13552" width="6.7265625" style="6" customWidth="1"/>
    <col min="13553" max="13553" width="6.453125" style="6" customWidth="1"/>
    <col min="13554" max="13554" width="8.26953125" style="6" customWidth="1"/>
    <col min="13555" max="13555" width="6.7265625" style="6" customWidth="1"/>
    <col min="13556" max="13556" width="4.81640625" style="6" customWidth="1"/>
    <col min="13557" max="13558" width="5" style="6" customWidth="1"/>
    <col min="13559" max="13559" width="8.81640625" style="6"/>
    <col min="13560" max="13560" width="10.453125" style="6" customWidth="1"/>
    <col min="13561" max="13561" width="3.81640625" style="6" customWidth="1"/>
    <col min="13562" max="13563" width="8.81640625" style="6"/>
    <col min="13564" max="13564" width="3.7265625" style="6" customWidth="1"/>
    <col min="13565" max="13804" width="8.81640625" style="6"/>
    <col min="13805" max="13805" width="24.81640625" style="6" customWidth="1"/>
    <col min="13806" max="13806" width="13.453125" style="6" customWidth="1"/>
    <col min="13807" max="13807" width="8.81640625" style="6"/>
    <col min="13808" max="13808" width="6.7265625" style="6" customWidth="1"/>
    <col min="13809" max="13809" width="6.453125" style="6" customWidth="1"/>
    <col min="13810" max="13810" width="8.26953125" style="6" customWidth="1"/>
    <col min="13811" max="13811" width="6.7265625" style="6" customWidth="1"/>
    <col min="13812" max="13812" width="4.81640625" style="6" customWidth="1"/>
    <col min="13813" max="13814" width="5" style="6" customWidth="1"/>
    <col min="13815" max="13815" width="8.81640625" style="6"/>
    <col min="13816" max="13816" width="10.453125" style="6" customWidth="1"/>
    <col min="13817" max="13817" width="3.81640625" style="6" customWidth="1"/>
    <col min="13818" max="13819" width="8.81640625" style="6"/>
    <col min="13820" max="13820" width="3.7265625" style="6" customWidth="1"/>
    <col min="13821" max="14060" width="8.81640625" style="6"/>
    <col min="14061" max="14061" width="24.81640625" style="6" customWidth="1"/>
    <col min="14062" max="14062" width="13.453125" style="6" customWidth="1"/>
    <col min="14063" max="14063" width="8.81640625" style="6"/>
    <col min="14064" max="14064" width="6.7265625" style="6" customWidth="1"/>
    <col min="14065" max="14065" width="6.453125" style="6" customWidth="1"/>
    <col min="14066" max="14066" width="8.26953125" style="6" customWidth="1"/>
    <col min="14067" max="14067" width="6.7265625" style="6" customWidth="1"/>
    <col min="14068" max="14068" width="4.81640625" style="6" customWidth="1"/>
    <col min="14069" max="14070" width="5" style="6" customWidth="1"/>
    <col min="14071" max="14071" width="8.81640625" style="6"/>
    <col min="14072" max="14072" width="10.453125" style="6" customWidth="1"/>
    <col min="14073" max="14073" width="3.81640625" style="6" customWidth="1"/>
    <col min="14074" max="14075" width="8.81640625" style="6"/>
    <col min="14076" max="14076" width="3.7265625" style="6" customWidth="1"/>
    <col min="14077" max="14316" width="8.81640625" style="6"/>
    <col min="14317" max="14317" width="24.81640625" style="6" customWidth="1"/>
    <col min="14318" max="14318" width="13.453125" style="6" customWidth="1"/>
    <col min="14319" max="14319" width="8.81640625" style="6"/>
    <col min="14320" max="14320" width="6.7265625" style="6" customWidth="1"/>
    <col min="14321" max="14321" width="6.453125" style="6" customWidth="1"/>
    <col min="14322" max="14322" width="8.26953125" style="6" customWidth="1"/>
    <col min="14323" max="14323" width="6.7265625" style="6" customWidth="1"/>
    <col min="14324" max="14324" width="4.81640625" style="6" customWidth="1"/>
    <col min="14325" max="14326" width="5" style="6" customWidth="1"/>
    <col min="14327" max="14327" width="8.81640625" style="6"/>
    <col min="14328" max="14328" width="10.453125" style="6" customWidth="1"/>
    <col min="14329" max="14329" width="3.81640625" style="6" customWidth="1"/>
    <col min="14330" max="14331" width="8.81640625" style="6"/>
    <col min="14332" max="14332" width="3.7265625" style="6" customWidth="1"/>
    <col min="14333" max="14572" width="8.81640625" style="6"/>
    <col min="14573" max="14573" width="24.81640625" style="6" customWidth="1"/>
    <col min="14574" max="14574" width="13.453125" style="6" customWidth="1"/>
    <col min="14575" max="14575" width="8.81640625" style="6"/>
    <col min="14576" max="14576" width="6.7265625" style="6" customWidth="1"/>
    <col min="14577" max="14577" width="6.453125" style="6" customWidth="1"/>
    <col min="14578" max="14578" width="8.26953125" style="6" customWidth="1"/>
    <col min="14579" max="14579" width="6.7265625" style="6" customWidth="1"/>
    <col min="14580" max="14580" width="4.81640625" style="6" customWidth="1"/>
    <col min="14581" max="14582" width="5" style="6" customWidth="1"/>
    <col min="14583" max="14583" width="8.81640625" style="6"/>
    <col min="14584" max="14584" width="10.453125" style="6" customWidth="1"/>
    <col min="14585" max="14585" width="3.81640625" style="6" customWidth="1"/>
    <col min="14586" max="14587" width="8.81640625" style="6"/>
    <col min="14588" max="14588" width="3.7265625" style="6" customWidth="1"/>
    <col min="14589" max="14828" width="8.81640625" style="6"/>
    <col min="14829" max="14829" width="24.81640625" style="6" customWidth="1"/>
    <col min="14830" max="14830" width="13.453125" style="6" customWidth="1"/>
    <col min="14831" max="14831" width="8.81640625" style="6"/>
    <col min="14832" max="14832" width="6.7265625" style="6" customWidth="1"/>
    <col min="14833" max="14833" width="6.453125" style="6" customWidth="1"/>
    <col min="14834" max="14834" width="8.26953125" style="6" customWidth="1"/>
    <col min="14835" max="14835" width="6.7265625" style="6" customWidth="1"/>
    <col min="14836" max="14836" width="4.81640625" style="6" customWidth="1"/>
    <col min="14837" max="14838" width="5" style="6" customWidth="1"/>
    <col min="14839" max="14839" width="8.81640625" style="6"/>
    <col min="14840" max="14840" width="10.453125" style="6" customWidth="1"/>
    <col min="14841" max="14841" width="3.81640625" style="6" customWidth="1"/>
    <col min="14842" max="14843" width="8.81640625" style="6"/>
    <col min="14844" max="14844" width="3.7265625" style="6" customWidth="1"/>
    <col min="14845" max="15084" width="8.81640625" style="6"/>
    <col min="15085" max="15085" width="24.81640625" style="6" customWidth="1"/>
    <col min="15086" max="15086" width="13.453125" style="6" customWidth="1"/>
    <col min="15087" max="15087" width="8.81640625" style="6"/>
    <col min="15088" max="15088" width="6.7265625" style="6" customWidth="1"/>
    <col min="15089" max="15089" width="6.453125" style="6" customWidth="1"/>
    <col min="15090" max="15090" width="8.26953125" style="6" customWidth="1"/>
    <col min="15091" max="15091" width="6.7265625" style="6" customWidth="1"/>
    <col min="15092" max="15092" width="4.81640625" style="6" customWidth="1"/>
    <col min="15093" max="15094" width="5" style="6" customWidth="1"/>
    <col min="15095" max="15095" width="8.81640625" style="6"/>
    <col min="15096" max="15096" width="10.453125" style="6" customWidth="1"/>
    <col min="15097" max="15097" width="3.81640625" style="6" customWidth="1"/>
    <col min="15098" max="15099" width="8.81640625" style="6"/>
    <col min="15100" max="15100" width="3.7265625" style="6" customWidth="1"/>
    <col min="15101" max="15340" width="8.81640625" style="6"/>
    <col min="15341" max="15341" width="24.81640625" style="6" customWidth="1"/>
    <col min="15342" max="15342" width="13.453125" style="6" customWidth="1"/>
    <col min="15343" max="15343" width="8.81640625" style="6"/>
    <col min="15344" max="15344" width="6.7265625" style="6" customWidth="1"/>
    <col min="15345" max="15345" width="6.453125" style="6" customWidth="1"/>
    <col min="15346" max="15346" width="8.26953125" style="6" customWidth="1"/>
    <col min="15347" max="15347" width="6.7265625" style="6" customWidth="1"/>
    <col min="15348" max="15348" width="4.81640625" style="6" customWidth="1"/>
    <col min="15349" max="15350" width="5" style="6" customWidth="1"/>
    <col min="15351" max="15351" width="8.81640625" style="6"/>
    <col min="15352" max="15352" width="10.453125" style="6" customWidth="1"/>
    <col min="15353" max="15353" width="3.81640625" style="6" customWidth="1"/>
    <col min="15354" max="15355" width="8.81640625" style="6"/>
    <col min="15356" max="15356" width="3.7265625" style="6" customWidth="1"/>
    <col min="15357" max="15596" width="8.81640625" style="6"/>
    <col min="15597" max="15597" width="24.81640625" style="6" customWidth="1"/>
    <col min="15598" max="15598" width="13.453125" style="6" customWidth="1"/>
    <col min="15599" max="15599" width="8.81640625" style="6"/>
    <col min="15600" max="15600" width="6.7265625" style="6" customWidth="1"/>
    <col min="15601" max="15601" width="6.453125" style="6" customWidth="1"/>
    <col min="15602" max="15602" width="8.26953125" style="6" customWidth="1"/>
    <col min="15603" max="15603" width="6.7265625" style="6" customWidth="1"/>
    <col min="15604" max="15604" width="4.81640625" style="6" customWidth="1"/>
    <col min="15605" max="15606" width="5" style="6" customWidth="1"/>
    <col min="15607" max="15607" width="8.81640625" style="6"/>
    <col min="15608" max="15608" width="10.453125" style="6" customWidth="1"/>
    <col min="15609" max="15609" width="3.81640625" style="6" customWidth="1"/>
    <col min="15610" max="15611" width="8.81640625" style="6"/>
    <col min="15612" max="15612" width="3.7265625" style="6" customWidth="1"/>
    <col min="15613" max="15852" width="8.81640625" style="6"/>
    <col min="15853" max="15853" width="24.81640625" style="6" customWidth="1"/>
    <col min="15854" max="15854" width="13.453125" style="6" customWidth="1"/>
    <col min="15855" max="15855" width="8.81640625" style="6"/>
    <col min="15856" max="15856" width="6.7265625" style="6" customWidth="1"/>
    <col min="15857" max="15857" width="6.453125" style="6" customWidth="1"/>
    <col min="15858" max="15858" width="8.26953125" style="6" customWidth="1"/>
    <col min="15859" max="15859" width="6.7265625" style="6" customWidth="1"/>
    <col min="15860" max="15860" width="4.81640625" style="6" customWidth="1"/>
    <col min="15861" max="15862" width="5" style="6" customWidth="1"/>
    <col min="15863" max="15863" width="8.81640625" style="6"/>
    <col min="15864" max="15864" width="10.453125" style="6" customWidth="1"/>
    <col min="15865" max="15865" width="3.81640625" style="6" customWidth="1"/>
    <col min="15866" max="15867" width="8.81640625" style="6"/>
    <col min="15868" max="15868" width="3.7265625" style="6" customWidth="1"/>
    <col min="15869" max="16108" width="8.81640625" style="6"/>
    <col min="16109" max="16109" width="24.81640625" style="6" customWidth="1"/>
    <col min="16110" max="16110" width="13.453125" style="6" customWidth="1"/>
    <col min="16111" max="16111" width="8.81640625" style="6"/>
    <col min="16112" max="16112" width="6.7265625" style="6" customWidth="1"/>
    <col min="16113" max="16113" width="6.453125" style="6" customWidth="1"/>
    <col min="16114" max="16114" width="8.26953125" style="6" customWidth="1"/>
    <col min="16115" max="16115" width="6.7265625" style="6" customWidth="1"/>
    <col min="16116" max="16116" width="4.81640625" style="6" customWidth="1"/>
    <col min="16117" max="16118" width="5" style="6" customWidth="1"/>
    <col min="16119" max="16119" width="8.81640625" style="6"/>
    <col min="16120" max="16120" width="10.453125" style="6" customWidth="1"/>
    <col min="16121" max="16121" width="3.81640625" style="6" customWidth="1"/>
    <col min="16122" max="16123" width="8.81640625" style="6"/>
    <col min="16124" max="16124" width="3.7265625" style="6" customWidth="1"/>
    <col min="16125" max="16384" width="8.81640625" style="6"/>
  </cols>
  <sheetData>
    <row r="17" spans="1:47" customFormat="1" ht="14.5" x14ac:dyDescent="0.35">
      <c r="A17" t="s">
        <v>21</v>
      </c>
      <c r="O17" t="s">
        <v>23</v>
      </c>
    </row>
    <row r="18" spans="1:47" customFormat="1" ht="116" x14ac:dyDescent="0.35">
      <c r="A18" t="s">
        <v>0</v>
      </c>
      <c r="B18" t="s">
        <v>1</v>
      </c>
      <c r="C18" t="s">
        <v>11</v>
      </c>
      <c r="D18" t="s">
        <v>12</v>
      </c>
      <c r="E18" t="s">
        <v>2</v>
      </c>
      <c r="F18" t="s">
        <v>3</v>
      </c>
      <c r="G18" t="s">
        <v>4</v>
      </c>
      <c r="H18" t="s">
        <v>5</v>
      </c>
      <c r="I18" t="s">
        <v>6</v>
      </c>
      <c r="J18" t="s">
        <v>7</v>
      </c>
      <c r="K18" t="s">
        <v>8</v>
      </c>
      <c r="L18" t="s">
        <v>13</v>
      </c>
      <c r="M18" t="s">
        <v>14</v>
      </c>
      <c r="O18" t="s">
        <v>0</v>
      </c>
      <c r="P18" t="s">
        <v>1</v>
      </c>
      <c r="Q18" t="s">
        <v>11</v>
      </c>
      <c r="R18" t="s">
        <v>12</v>
      </c>
      <c r="S18" t="s">
        <v>2</v>
      </c>
      <c r="T18" t="s">
        <v>3</v>
      </c>
      <c r="U18" t="s">
        <v>4</v>
      </c>
      <c r="V18" t="s">
        <v>5</v>
      </c>
      <c r="W18" t="s">
        <v>6</v>
      </c>
      <c r="X18" t="s">
        <v>7</v>
      </c>
      <c r="Y18" t="s">
        <v>8</v>
      </c>
      <c r="Z18" t="s">
        <v>13</v>
      </c>
      <c r="AA18" t="s">
        <v>14</v>
      </c>
      <c r="AC18" t="s">
        <v>0</v>
      </c>
      <c r="AD18" t="s">
        <v>1</v>
      </c>
      <c r="AE18" t="s">
        <v>11</v>
      </c>
      <c r="AF18" t="s">
        <v>12</v>
      </c>
      <c r="AG18" t="s">
        <v>2</v>
      </c>
      <c r="AH18" t="s">
        <v>3</v>
      </c>
      <c r="AI18" t="s">
        <v>4</v>
      </c>
      <c r="AJ18" t="s">
        <v>5</v>
      </c>
      <c r="AK18" t="s">
        <v>6</v>
      </c>
      <c r="AL18" t="s">
        <v>7</v>
      </c>
      <c r="AM18" t="s">
        <v>8</v>
      </c>
      <c r="AN18" t="s">
        <v>13</v>
      </c>
      <c r="AO18" t="s">
        <v>14</v>
      </c>
      <c r="AQ18" s="5" t="s">
        <v>24</v>
      </c>
      <c r="AT18" s="4" t="s">
        <v>25</v>
      </c>
      <c r="AU18" s="4" t="s">
        <v>26</v>
      </c>
    </row>
    <row r="19" spans="1:47" customFormat="1" ht="14.5" x14ac:dyDescent="0.35">
      <c r="A19" s="7"/>
      <c r="B19" s="7" t="s">
        <v>81</v>
      </c>
      <c r="C19" s="8">
        <v>43644.407905092594</v>
      </c>
      <c r="D19" s="7" t="s">
        <v>80</v>
      </c>
      <c r="E19" s="7" t="s">
        <v>9</v>
      </c>
      <c r="F19" s="7">
        <v>0</v>
      </c>
      <c r="G19" s="7">
        <v>6.0209999999999999</v>
      </c>
      <c r="H19" s="9">
        <v>781653</v>
      </c>
      <c r="I19" s="27">
        <v>1678.83</v>
      </c>
      <c r="J19" s="7" t="s">
        <v>10</v>
      </c>
      <c r="K19" s="7" t="s">
        <v>10</v>
      </c>
      <c r="L19" s="7" t="s">
        <v>10</v>
      </c>
      <c r="M19" s="7"/>
      <c r="N19" s="7"/>
      <c r="O19" s="7"/>
      <c r="P19" s="7" t="s">
        <v>81</v>
      </c>
      <c r="Q19" s="8">
        <v>43644.407905092594</v>
      </c>
      <c r="R19" s="7" t="s">
        <v>80</v>
      </c>
      <c r="S19" s="7" t="s">
        <v>9</v>
      </c>
      <c r="T19" s="7">
        <v>0</v>
      </c>
      <c r="U19" s="7">
        <v>5.976</v>
      </c>
      <c r="V19" s="9">
        <v>6884</v>
      </c>
      <c r="W19" s="27">
        <v>1754.009</v>
      </c>
      <c r="X19" s="7" t="s">
        <v>10</v>
      </c>
      <c r="Y19" s="7" t="s">
        <v>10</v>
      </c>
      <c r="Z19" s="7" t="s">
        <v>10</v>
      </c>
      <c r="AA19" s="7"/>
      <c r="AB19" s="7"/>
      <c r="AC19" s="7"/>
      <c r="AD19" s="7" t="s">
        <v>81</v>
      </c>
      <c r="AE19" s="8">
        <v>43644.407905092594</v>
      </c>
      <c r="AF19" s="7" t="s">
        <v>80</v>
      </c>
      <c r="AG19" s="7" t="s">
        <v>9</v>
      </c>
      <c r="AH19" s="7">
        <v>0</v>
      </c>
      <c r="AI19" s="7">
        <v>12.157</v>
      </c>
      <c r="AJ19" s="9">
        <v>10595</v>
      </c>
      <c r="AK19" s="27">
        <v>1885.5930000000001</v>
      </c>
      <c r="AL19" s="7" t="s">
        <v>10</v>
      </c>
      <c r="AM19" s="7" t="s">
        <v>10</v>
      </c>
      <c r="AN19" s="7" t="s">
        <v>10</v>
      </c>
      <c r="AO19" s="7"/>
      <c r="AP19" s="7"/>
      <c r="AQ19" s="5">
        <v>1</v>
      </c>
      <c r="AR19" s="7"/>
      <c r="AS19" s="7"/>
      <c r="AT19" s="10">
        <f>IF(H19&lt;20000,((0.000000008558*H19^2)+(0.002341*H19)+(-2.791)),(IF(H19&lt;1000000,((-0.0000000006283*H19^2)+(0.002788*H19)+(-5.018)), ((-0.000000002617*V19^2)+(0.2267*V19)+(367.3)))))</f>
        <v>1790.3509425834252</v>
      </c>
      <c r="AU19" s="10">
        <f>((0.00000001266*AJ19^2)+(0.1538*AJ19)+(107.1))</f>
        <v>1738.0321359564998</v>
      </c>
    </row>
    <row r="20" spans="1:47" customFormat="1" ht="14.5" x14ac:dyDescent="0.35">
      <c r="B20" t="s">
        <v>82</v>
      </c>
      <c r="C20" s="3">
        <v>43648.408634259256</v>
      </c>
      <c r="D20" t="s">
        <v>80</v>
      </c>
      <c r="E20" t="s">
        <v>9</v>
      </c>
      <c r="F20">
        <v>0</v>
      </c>
      <c r="G20">
        <v>6.016</v>
      </c>
      <c r="H20" s="1">
        <v>522800</v>
      </c>
      <c r="I20" s="2">
        <v>1142.675</v>
      </c>
      <c r="J20" t="s">
        <v>10</v>
      </c>
      <c r="K20" t="s">
        <v>10</v>
      </c>
      <c r="L20" t="s">
        <v>10</v>
      </c>
      <c r="P20" t="s">
        <v>82</v>
      </c>
      <c r="Q20" s="3">
        <v>43648.408634259256</v>
      </c>
      <c r="R20" t="s">
        <v>80</v>
      </c>
      <c r="S20" t="s">
        <v>9</v>
      </c>
      <c r="T20">
        <v>0</v>
      </c>
      <c r="U20">
        <v>5.9640000000000004</v>
      </c>
      <c r="V20" s="1">
        <v>5502</v>
      </c>
      <c r="W20" s="2">
        <v>1430.49</v>
      </c>
      <c r="X20" t="s">
        <v>10</v>
      </c>
      <c r="Y20" t="s">
        <v>10</v>
      </c>
      <c r="Z20" t="s">
        <v>10</v>
      </c>
      <c r="AD20" t="s">
        <v>82</v>
      </c>
      <c r="AE20" s="3">
        <v>43648.408634259256</v>
      </c>
      <c r="AF20" t="s">
        <v>80</v>
      </c>
      <c r="AG20" t="s">
        <v>9</v>
      </c>
      <c r="AH20">
        <v>0</v>
      </c>
      <c r="AI20">
        <v>12.148</v>
      </c>
      <c r="AJ20" s="1">
        <v>7571</v>
      </c>
      <c r="AK20" s="2">
        <v>1364.404</v>
      </c>
      <c r="AL20" t="s">
        <v>10</v>
      </c>
      <c r="AM20" t="s">
        <v>10</v>
      </c>
      <c r="AN20" t="s">
        <v>10</v>
      </c>
      <c r="AQ20" s="5">
        <v>2</v>
      </c>
      <c r="AT20" s="10">
        <f t="shared" ref="AT20:AT66" si="0">IF(H20&lt;20000,((0.000000008558*H20^2)+(0.002341*H20)+(-2.791)),(IF(H20&lt;1000000,((-0.0000000006283*H20^2)+(0.002788*H20)+(-5.018)), ((-0.000000002617*V20^2)+(0.2267*V20)+(367.3)))))</f>
        <v>1280.8215445280002</v>
      </c>
      <c r="AU20" s="10">
        <f t="shared" ref="AU20:AU66" si="1">((0.00000001266*AJ20^2)+(0.1538*AJ20)+(107.1))</f>
        <v>1272.2454717190599</v>
      </c>
    </row>
    <row r="21" spans="1:47" customFormat="1" ht="14.5" x14ac:dyDescent="0.35">
      <c r="B21" t="s">
        <v>83</v>
      </c>
      <c r="C21" s="3">
        <v>43649.43891203704</v>
      </c>
      <c r="D21" t="s">
        <v>80</v>
      </c>
      <c r="E21" t="s">
        <v>9</v>
      </c>
      <c r="F21">
        <v>0</v>
      </c>
      <c r="G21">
        <v>6.0209999999999999</v>
      </c>
      <c r="H21" s="1">
        <v>1109085</v>
      </c>
      <c r="I21" s="2">
        <v>2332.08</v>
      </c>
      <c r="J21" t="s">
        <v>10</v>
      </c>
      <c r="K21" t="s">
        <v>10</v>
      </c>
      <c r="L21" t="s">
        <v>10</v>
      </c>
      <c r="P21" t="s">
        <v>83</v>
      </c>
      <c r="Q21" s="3">
        <v>43649.43891203704</v>
      </c>
      <c r="R21" t="s">
        <v>80</v>
      </c>
      <c r="S21" t="s">
        <v>9</v>
      </c>
      <c r="T21">
        <v>0</v>
      </c>
      <c r="U21">
        <v>5.9740000000000002</v>
      </c>
      <c r="V21" s="1">
        <v>8881</v>
      </c>
      <c r="W21" s="2">
        <v>2221.4749999999999</v>
      </c>
      <c r="X21" t="s">
        <v>10</v>
      </c>
      <c r="Y21" t="s">
        <v>10</v>
      </c>
      <c r="Z21" t="s">
        <v>10</v>
      </c>
      <c r="AD21" t="s">
        <v>83</v>
      </c>
      <c r="AE21" s="3">
        <v>43649.43891203704</v>
      </c>
      <c r="AF21" t="s">
        <v>80</v>
      </c>
      <c r="AG21" t="s">
        <v>9</v>
      </c>
      <c r="AH21">
        <v>0</v>
      </c>
      <c r="AI21">
        <v>12.148999999999999</v>
      </c>
      <c r="AJ21" s="1">
        <v>10691</v>
      </c>
      <c r="AK21" s="2">
        <v>1902.1</v>
      </c>
      <c r="AL21" t="s">
        <v>10</v>
      </c>
      <c r="AM21" t="s">
        <v>10</v>
      </c>
      <c r="AN21" t="s">
        <v>10</v>
      </c>
      <c r="AQ21" s="5">
        <v>3</v>
      </c>
      <c r="AT21" s="10">
        <f t="shared" si="0"/>
        <v>2380.4162915546631</v>
      </c>
      <c r="AU21" s="10">
        <f t="shared" si="1"/>
        <v>1752.8228061094599</v>
      </c>
    </row>
    <row r="22" spans="1:47" customFormat="1" ht="14.5" x14ac:dyDescent="0.35">
      <c r="B22" t="s">
        <v>84</v>
      </c>
      <c r="C22" s="3">
        <v>43651.414351851854</v>
      </c>
      <c r="D22" t="s">
        <v>80</v>
      </c>
      <c r="E22" t="s">
        <v>9</v>
      </c>
      <c r="F22">
        <v>0</v>
      </c>
      <c r="G22">
        <v>6.0190000000000001</v>
      </c>
      <c r="H22" s="1">
        <v>1007073</v>
      </c>
      <c r="I22" s="2">
        <v>2131.3679999999999</v>
      </c>
      <c r="J22" t="s">
        <v>10</v>
      </c>
      <c r="K22" t="s">
        <v>10</v>
      </c>
      <c r="L22" t="s">
        <v>10</v>
      </c>
      <c r="P22" t="s">
        <v>84</v>
      </c>
      <c r="Q22" s="3">
        <v>43651.414351851854</v>
      </c>
      <c r="R22" t="s">
        <v>80</v>
      </c>
      <c r="S22" t="s">
        <v>9</v>
      </c>
      <c r="T22">
        <v>0</v>
      </c>
      <c r="U22">
        <v>5.9720000000000004</v>
      </c>
      <c r="V22" s="1">
        <v>7922</v>
      </c>
      <c r="W22" s="2">
        <v>1997.1110000000001</v>
      </c>
      <c r="X22" t="s">
        <v>10</v>
      </c>
      <c r="Y22" t="s">
        <v>10</v>
      </c>
      <c r="Z22" t="s">
        <v>10</v>
      </c>
      <c r="AD22" t="s">
        <v>84</v>
      </c>
      <c r="AE22" s="3">
        <v>43651.414351851854</v>
      </c>
      <c r="AF22" t="s">
        <v>80</v>
      </c>
      <c r="AG22" t="s">
        <v>9</v>
      </c>
      <c r="AH22">
        <v>0</v>
      </c>
      <c r="AI22">
        <v>12.153</v>
      </c>
      <c r="AJ22" s="1">
        <v>10225</v>
      </c>
      <c r="AK22" s="2">
        <v>1821.752</v>
      </c>
      <c r="AL22" t="s">
        <v>10</v>
      </c>
      <c r="AM22" t="s">
        <v>10</v>
      </c>
      <c r="AN22" t="s">
        <v>10</v>
      </c>
      <c r="AQ22" s="5">
        <v>4</v>
      </c>
      <c r="AT22" s="10">
        <f t="shared" si="0"/>
        <v>2163.053162094172</v>
      </c>
      <c r="AU22" s="10">
        <f t="shared" si="1"/>
        <v>1681.0286109125</v>
      </c>
    </row>
    <row r="23" spans="1:47" customFormat="1" ht="14.5" x14ac:dyDescent="0.35">
      <c r="B23" t="s">
        <v>85</v>
      </c>
      <c r="C23" s="3">
        <v>43655.403252314813</v>
      </c>
      <c r="D23" t="s">
        <v>80</v>
      </c>
      <c r="E23" t="s">
        <v>9</v>
      </c>
      <c r="F23">
        <v>0</v>
      </c>
      <c r="G23">
        <v>6.0220000000000002</v>
      </c>
      <c r="H23" s="1">
        <v>998061</v>
      </c>
      <c r="I23" s="2">
        <v>2113.518</v>
      </c>
      <c r="J23" t="s">
        <v>10</v>
      </c>
      <c r="K23" t="s">
        <v>10</v>
      </c>
      <c r="L23" t="s">
        <v>10</v>
      </c>
      <c r="P23" t="s">
        <v>85</v>
      </c>
      <c r="Q23" s="3">
        <v>43655.403252314813</v>
      </c>
      <c r="R23" t="s">
        <v>80</v>
      </c>
      <c r="S23" t="s">
        <v>9</v>
      </c>
      <c r="T23">
        <v>0</v>
      </c>
      <c r="U23">
        <v>5.9740000000000002</v>
      </c>
      <c r="V23" s="1">
        <v>7911</v>
      </c>
      <c r="W23" s="2">
        <v>1994.4639999999999</v>
      </c>
      <c r="X23" t="s">
        <v>10</v>
      </c>
      <c r="Y23" t="s">
        <v>10</v>
      </c>
      <c r="Z23" t="s">
        <v>10</v>
      </c>
      <c r="AD23" t="s">
        <v>85</v>
      </c>
      <c r="AE23" s="3">
        <v>43655.403252314813</v>
      </c>
      <c r="AF23" t="s">
        <v>80</v>
      </c>
      <c r="AG23" t="s">
        <v>9</v>
      </c>
      <c r="AH23">
        <v>0</v>
      </c>
      <c r="AI23">
        <v>12.151</v>
      </c>
      <c r="AJ23" s="1">
        <v>9949</v>
      </c>
      <c r="AK23" s="2">
        <v>1774.296</v>
      </c>
      <c r="AL23" t="s">
        <v>10</v>
      </c>
      <c r="AM23" t="s">
        <v>10</v>
      </c>
      <c r="AN23" t="s">
        <v>10</v>
      </c>
      <c r="AQ23" s="5">
        <v>5</v>
      </c>
      <c r="AT23" s="10">
        <f t="shared" si="0"/>
        <v>2151.7102531672963</v>
      </c>
      <c r="AU23" s="10">
        <f t="shared" si="1"/>
        <v>1638.5093197286599</v>
      </c>
    </row>
    <row r="24" spans="1:47" customFormat="1" ht="14.5" x14ac:dyDescent="0.35">
      <c r="B24" t="s">
        <v>86</v>
      </c>
      <c r="C24" s="3">
        <v>43658.399421296293</v>
      </c>
      <c r="D24" t="s">
        <v>80</v>
      </c>
      <c r="E24" t="s">
        <v>9</v>
      </c>
      <c r="F24">
        <v>0</v>
      </c>
      <c r="G24">
        <v>6.0250000000000004</v>
      </c>
      <c r="H24" s="1">
        <v>711976</v>
      </c>
      <c r="I24" s="2">
        <v>1536.3109999999999</v>
      </c>
      <c r="J24" t="s">
        <v>10</v>
      </c>
      <c r="K24" t="s">
        <v>10</v>
      </c>
      <c r="L24" t="s">
        <v>10</v>
      </c>
      <c r="P24" t="s">
        <v>86</v>
      </c>
      <c r="Q24" s="3">
        <v>43658.399421296293</v>
      </c>
      <c r="R24" t="s">
        <v>80</v>
      </c>
      <c r="S24" t="s">
        <v>9</v>
      </c>
      <c r="T24">
        <v>0</v>
      </c>
      <c r="U24">
        <v>5.976</v>
      </c>
      <c r="V24" s="1">
        <v>6009</v>
      </c>
      <c r="W24" s="2">
        <v>1549.2719999999999</v>
      </c>
      <c r="X24" t="s">
        <v>10</v>
      </c>
      <c r="Y24" t="s">
        <v>10</v>
      </c>
      <c r="Z24" t="s">
        <v>10</v>
      </c>
      <c r="AD24" t="s">
        <v>86</v>
      </c>
      <c r="AE24" s="3">
        <v>43658.399421296293</v>
      </c>
      <c r="AF24" t="s">
        <v>80</v>
      </c>
      <c r="AG24" t="s">
        <v>9</v>
      </c>
      <c r="AH24">
        <v>0</v>
      </c>
      <c r="AI24">
        <v>12.159000000000001</v>
      </c>
      <c r="AJ24" s="1">
        <v>7593</v>
      </c>
      <c r="AK24" s="2">
        <v>1368.174</v>
      </c>
      <c r="AL24" t="s">
        <v>10</v>
      </c>
      <c r="AM24" t="s">
        <v>10</v>
      </c>
      <c r="AN24" t="s">
        <v>10</v>
      </c>
      <c r="AQ24" s="5">
        <v>6</v>
      </c>
      <c r="AT24" s="10">
        <f t="shared" si="0"/>
        <v>1661.4796452188993</v>
      </c>
      <c r="AU24" s="10">
        <f t="shared" si="1"/>
        <v>1275.63329519634</v>
      </c>
    </row>
    <row r="25" spans="1:47" customFormat="1" ht="14.5" x14ac:dyDescent="0.35">
      <c r="B25" t="s">
        <v>87</v>
      </c>
      <c r="C25" s="3">
        <v>43662.407395833332</v>
      </c>
      <c r="D25" t="s">
        <v>80</v>
      </c>
      <c r="E25" t="s">
        <v>9</v>
      </c>
      <c r="F25">
        <v>0</v>
      </c>
      <c r="G25">
        <v>6.02</v>
      </c>
      <c r="H25" s="1">
        <v>1063304</v>
      </c>
      <c r="I25" s="2">
        <v>2242.308</v>
      </c>
      <c r="J25" t="s">
        <v>10</v>
      </c>
      <c r="K25" t="s">
        <v>10</v>
      </c>
      <c r="L25" t="s">
        <v>10</v>
      </c>
      <c r="P25" t="s">
        <v>87</v>
      </c>
      <c r="Q25" s="3">
        <v>43662.407395833332</v>
      </c>
      <c r="R25" t="s">
        <v>80</v>
      </c>
      <c r="S25" t="s">
        <v>9</v>
      </c>
      <c r="T25">
        <v>0</v>
      </c>
      <c r="U25">
        <v>5.9690000000000003</v>
      </c>
      <c r="V25" s="1">
        <v>8643</v>
      </c>
      <c r="W25" s="2">
        <v>2165.788</v>
      </c>
      <c r="X25" t="s">
        <v>10</v>
      </c>
      <c r="Y25" t="s">
        <v>10</v>
      </c>
      <c r="Z25" t="s">
        <v>10</v>
      </c>
      <c r="AD25" t="s">
        <v>87</v>
      </c>
      <c r="AE25" s="3">
        <v>43662.407395833332</v>
      </c>
      <c r="AF25" t="s">
        <v>80</v>
      </c>
      <c r="AG25" t="s">
        <v>9</v>
      </c>
      <c r="AH25">
        <v>0</v>
      </c>
      <c r="AI25">
        <v>12.147</v>
      </c>
      <c r="AJ25" s="1">
        <v>10800</v>
      </c>
      <c r="AK25" s="2">
        <v>1920.989</v>
      </c>
      <c r="AL25" t="s">
        <v>10</v>
      </c>
      <c r="AM25" t="s">
        <v>10</v>
      </c>
      <c r="AN25" t="s">
        <v>10</v>
      </c>
      <c r="AQ25" s="5">
        <v>7</v>
      </c>
      <c r="AT25" s="10">
        <f t="shared" si="0"/>
        <v>2326.472606307967</v>
      </c>
      <c r="AU25" s="10">
        <f t="shared" si="1"/>
        <v>1769.6166623999998</v>
      </c>
    </row>
    <row r="26" spans="1:47" customFormat="1" ht="14.5" x14ac:dyDescent="0.35">
      <c r="B26" t="s">
        <v>88</v>
      </c>
      <c r="C26" s="3">
        <v>43664.449143518519</v>
      </c>
      <c r="D26" t="s">
        <v>80</v>
      </c>
      <c r="E26" t="s">
        <v>9</v>
      </c>
      <c r="F26">
        <v>0</v>
      </c>
      <c r="G26">
        <v>6.0229999999999997</v>
      </c>
      <c r="H26" s="1">
        <v>942786</v>
      </c>
      <c r="I26" s="2">
        <v>2003.6020000000001</v>
      </c>
      <c r="J26" t="s">
        <v>10</v>
      </c>
      <c r="K26" t="s">
        <v>10</v>
      </c>
      <c r="L26" t="s">
        <v>10</v>
      </c>
      <c r="P26" t="s">
        <v>88</v>
      </c>
      <c r="Q26" s="3">
        <v>43664.449143518519</v>
      </c>
      <c r="R26" t="s">
        <v>80</v>
      </c>
      <c r="S26" t="s">
        <v>9</v>
      </c>
      <c r="T26">
        <v>0</v>
      </c>
      <c r="U26">
        <v>5.9740000000000002</v>
      </c>
      <c r="V26" s="1">
        <v>8216</v>
      </c>
      <c r="W26" s="2">
        <v>2065.817</v>
      </c>
      <c r="X26" t="s">
        <v>10</v>
      </c>
      <c r="Y26" t="s">
        <v>10</v>
      </c>
      <c r="Z26" t="s">
        <v>10</v>
      </c>
      <c r="AD26" t="s">
        <v>88</v>
      </c>
      <c r="AE26" s="3">
        <v>43664.449143518519</v>
      </c>
      <c r="AF26" t="s">
        <v>80</v>
      </c>
      <c r="AG26" t="s">
        <v>9</v>
      </c>
      <c r="AH26">
        <v>0</v>
      </c>
      <c r="AI26">
        <v>12.154999999999999</v>
      </c>
      <c r="AJ26" s="1">
        <v>11453</v>
      </c>
      <c r="AK26" s="2">
        <v>2033.558</v>
      </c>
      <c r="AL26" t="s">
        <v>10</v>
      </c>
      <c r="AM26" t="s">
        <v>10</v>
      </c>
      <c r="AN26" t="s">
        <v>10</v>
      </c>
      <c r="AQ26" s="5">
        <v>8</v>
      </c>
      <c r="AT26" s="10">
        <f t="shared" si="0"/>
        <v>2065.0077769195732</v>
      </c>
      <c r="AU26" s="10">
        <f t="shared" si="1"/>
        <v>1870.2320275059399</v>
      </c>
    </row>
    <row r="27" spans="1:47" customFormat="1" ht="14.5" x14ac:dyDescent="0.35">
      <c r="B27" t="s">
        <v>89</v>
      </c>
      <c r="C27" s="3">
        <v>43665.462604166663</v>
      </c>
      <c r="D27" t="s">
        <v>80</v>
      </c>
      <c r="E27" t="s">
        <v>9</v>
      </c>
      <c r="F27">
        <v>0</v>
      </c>
      <c r="G27">
        <v>6.024</v>
      </c>
      <c r="H27" s="1">
        <v>952841</v>
      </c>
      <c r="I27" s="2">
        <v>2023.653</v>
      </c>
      <c r="J27" t="s">
        <v>10</v>
      </c>
      <c r="K27" t="s">
        <v>10</v>
      </c>
      <c r="L27" t="s">
        <v>10</v>
      </c>
      <c r="P27" t="s">
        <v>89</v>
      </c>
      <c r="Q27" s="3">
        <v>43665.462604166663</v>
      </c>
      <c r="R27" t="s">
        <v>80</v>
      </c>
      <c r="S27" t="s">
        <v>9</v>
      </c>
      <c r="T27">
        <v>0</v>
      </c>
      <c r="U27">
        <v>5.9779999999999998</v>
      </c>
      <c r="V27" s="1">
        <v>7915</v>
      </c>
      <c r="W27" s="2">
        <v>1995.326</v>
      </c>
      <c r="X27" t="s">
        <v>10</v>
      </c>
      <c r="Y27" t="s">
        <v>10</v>
      </c>
      <c r="Z27" t="s">
        <v>10</v>
      </c>
      <c r="AD27" t="s">
        <v>89</v>
      </c>
      <c r="AE27" s="3">
        <v>43665.462604166663</v>
      </c>
      <c r="AF27" t="s">
        <v>80</v>
      </c>
      <c r="AG27" t="s">
        <v>9</v>
      </c>
      <c r="AH27">
        <v>0</v>
      </c>
      <c r="AI27">
        <v>12.157999999999999</v>
      </c>
      <c r="AJ27" s="1">
        <v>9748</v>
      </c>
      <c r="AK27" s="2">
        <v>1739.548</v>
      </c>
      <c r="AL27" t="s">
        <v>10</v>
      </c>
      <c r="AM27" t="s">
        <v>10</v>
      </c>
      <c r="AN27" t="s">
        <v>10</v>
      </c>
      <c r="AQ27" s="5">
        <v>9</v>
      </c>
      <c r="AT27" s="10">
        <f t="shared" si="0"/>
        <v>2081.0653862441477</v>
      </c>
      <c r="AU27" s="10">
        <f t="shared" si="1"/>
        <v>1607.5453975606397</v>
      </c>
    </row>
    <row r="28" spans="1:47" customFormat="1" ht="14.5" x14ac:dyDescent="0.35">
      <c r="B28" t="s">
        <v>90</v>
      </c>
      <c r="C28" s="3">
        <v>43669.40724537037</v>
      </c>
      <c r="D28" t="s">
        <v>80</v>
      </c>
      <c r="E28" t="s">
        <v>9</v>
      </c>
      <c r="F28">
        <v>0</v>
      </c>
      <c r="G28">
        <v>6.024</v>
      </c>
      <c r="H28" s="1">
        <v>928590</v>
      </c>
      <c r="I28" s="2">
        <v>1975.252</v>
      </c>
      <c r="J28" t="s">
        <v>10</v>
      </c>
      <c r="K28" t="s">
        <v>10</v>
      </c>
      <c r="L28" t="s">
        <v>10</v>
      </c>
      <c r="P28" t="s">
        <v>90</v>
      </c>
      <c r="Q28" s="3">
        <v>43669.40724537037</v>
      </c>
      <c r="R28" t="s">
        <v>80</v>
      </c>
      <c r="S28" t="s">
        <v>9</v>
      </c>
      <c r="T28">
        <v>0</v>
      </c>
      <c r="U28">
        <v>5.9749999999999996</v>
      </c>
      <c r="V28" s="1">
        <v>8016</v>
      </c>
      <c r="W28" s="2">
        <v>2019.0239999999999</v>
      </c>
      <c r="X28" t="s">
        <v>10</v>
      </c>
      <c r="Y28" t="s">
        <v>10</v>
      </c>
      <c r="Z28" t="s">
        <v>10</v>
      </c>
      <c r="AD28" t="s">
        <v>90</v>
      </c>
      <c r="AE28" s="3">
        <v>43669.40724537037</v>
      </c>
      <c r="AF28" t="s">
        <v>80</v>
      </c>
      <c r="AG28" t="s">
        <v>9</v>
      </c>
      <c r="AH28">
        <v>0</v>
      </c>
      <c r="AI28">
        <v>12.151999999999999</v>
      </c>
      <c r="AJ28" s="1">
        <v>9409</v>
      </c>
      <c r="AK28" s="2">
        <v>1681.1569999999999</v>
      </c>
      <c r="AL28" t="s">
        <v>10</v>
      </c>
      <c r="AM28" t="s">
        <v>10</v>
      </c>
      <c r="AN28" t="s">
        <v>10</v>
      </c>
      <c r="AQ28" s="5">
        <v>10</v>
      </c>
      <c r="AT28" s="10">
        <f t="shared" si="0"/>
        <v>2042.1207804567703</v>
      </c>
      <c r="AU28" s="10">
        <f t="shared" si="1"/>
        <v>1555.32498069746</v>
      </c>
    </row>
    <row r="29" spans="1:47" customFormat="1" ht="14.5" x14ac:dyDescent="0.35">
      <c r="A29">
        <v>35</v>
      </c>
      <c r="B29" t="s">
        <v>91</v>
      </c>
      <c r="C29" s="3">
        <v>43672.54</v>
      </c>
      <c r="D29" t="s">
        <v>80</v>
      </c>
      <c r="E29" t="s">
        <v>9</v>
      </c>
      <c r="F29">
        <v>0</v>
      </c>
      <c r="G29">
        <v>6.0229999999999997</v>
      </c>
      <c r="H29" s="1">
        <v>880450</v>
      </c>
      <c r="I29" s="2">
        <v>1878.741</v>
      </c>
      <c r="J29" t="s">
        <v>10</v>
      </c>
      <c r="K29" t="s">
        <v>10</v>
      </c>
      <c r="L29" t="s">
        <v>10</v>
      </c>
      <c r="M29" t="s">
        <v>10</v>
      </c>
      <c r="O29">
        <v>35</v>
      </c>
      <c r="P29" t="s">
        <v>91</v>
      </c>
      <c r="Q29" s="3">
        <v>43672.54</v>
      </c>
      <c r="R29" t="s">
        <v>80</v>
      </c>
      <c r="S29" t="s">
        <v>9</v>
      </c>
      <c r="T29">
        <v>0</v>
      </c>
      <c r="U29">
        <v>5.9749999999999996</v>
      </c>
      <c r="V29" s="1">
        <v>6923</v>
      </c>
      <c r="W29" s="2">
        <v>1763.1120000000001</v>
      </c>
      <c r="X29" t="s">
        <v>10</v>
      </c>
      <c r="Y29" t="s">
        <v>10</v>
      </c>
      <c r="Z29" t="s">
        <v>10</v>
      </c>
      <c r="AA29" t="s">
        <v>10</v>
      </c>
      <c r="AC29">
        <v>35</v>
      </c>
      <c r="AD29" t="s">
        <v>91</v>
      </c>
      <c r="AE29" s="3">
        <v>43672.54</v>
      </c>
      <c r="AF29" t="s">
        <v>80</v>
      </c>
      <c r="AG29" t="s">
        <v>9</v>
      </c>
      <c r="AH29">
        <v>0</v>
      </c>
      <c r="AI29">
        <v>12.154999999999999</v>
      </c>
      <c r="AJ29" s="1">
        <v>9931</v>
      </c>
      <c r="AK29" s="2">
        <v>1771.097</v>
      </c>
      <c r="AL29" t="s">
        <v>10</v>
      </c>
      <c r="AM29" t="s">
        <v>10</v>
      </c>
      <c r="AN29" t="s">
        <v>10</v>
      </c>
      <c r="AO29" t="s">
        <v>10</v>
      </c>
      <c r="AQ29" s="5">
        <v>11</v>
      </c>
      <c r="AT29" s="10">
        <f t="shared" si="0"/>
        <v>1962.6233391692504</v>
      </c>
      <c r="AU29" s="10">
        <f t="shared" si="1"/>
        <v>1635.7363894742598</v>
      </c>
    </row>
    <row r="30" spans="1:47" customFormat="1" ht="14.5" x14ac:dyDescent="0.35">
      <c r="A30">
        <v>29</v>
      </c>
      <c r="B30" t="s">
        <v>92</v>
      </c>
      <c r="C30" s="3">
        <v>43675.433518518519</v>
      </c>
      <c r="D30" t="s">
        <v>80</v>
      </c>
      <c r="E30" t="s">
        <v>9</v>
      </c>
      <c r="F30">
        <v>0</v>
      </c>
      <c r="G30">
        <v>6.0250000000000004</v>
      </c>
      <c r="H30" s="1">
        <v>842487</v>
      </c>
      <c r="I30" s="2">
        <v>1802.22</v>
      </c>
      <c r="J30" t="s">
        <v>10</v>
      </c>
      <c r="K30" t="s">
        <v>10</v>
      </c>
      <c r="L30" t="s">
        <v>10</v>
      </c>
      <c r="M30" t="s">
        <v>10</v>
      </c>
      <c r="O30">
        <v>29</v>
      </c>
      <c r="P30" t="s">
        <v>92</v>
      </c>
      <c r="Q30" s="3">
        <v>43675.433518518519</v>
      </c>
      <c r="R30" t="s">
        <v>80</v>
      </c>
      <c r="S30" t="s">
        <v>9</v>
      </c>
      <c r="T30">
        <v>0</v>
      </c>
      <c r="U30">
        <v>5.9710000000000001</v>
      </c>
      <c r="V30" s="1">
        <v>6609</v>
      </c>
      <c r="W30" s="2">
        <v>1689.731</v>
      </c>
      <c r="X30" t="s">
        <v>10</v>
      </c>
      <c r="Y30" t="s">
        <v>10</v>
      </c>
      <c r="Z30" t="s">
        <v>10</v>
      </c>
      <c r="AA30" t="s">
        <v>10</v>
      </c>
      <c r="AC30">
        <v>29</v>
      </c>
      <c r="AD30" t="s">
        <v>92</v>
      </c>
      <c r="AE30" s="3">
        <v>43675.433518518519</v>
      </c>
      <c r="AF30" t="s">
        <v>80</v>
      </c>
      <c r="AG30" t="s">
        <v>9</v>
      </c>
      <c r="AH30">
        <v>0</v>
      </c>
      <c r="AI30">
        <v>12.157999999999999</v>
      </c>
      <c r="AJ30" s="1">
        <v>9274</v>
      </c>
      <c r="AK30" s="2">
        <v>1657.9190000000001</v>
      </c>
      <c r="AL30" t="s">
        <v>10</v>
      </c>
      <c r="AM30" t="s">
        <v>10</v>
      </c>
      <c r="AN30" t="s">
        <v>10</v>
      </c>
      <c r="AO30" t="s">
        <v>10</v>
      </c>
      <c r="AQ30" s="5">
        <v>12</v>
      </c>
      <c r="AT30" s="10">
        <f t="shared" si="0"/>
        <v>1897.8782519303172</v>
      </c>
      <c r="AU30" s="10">
        <f t="shared" si="1"/>
        <v>1534.5300495821598</v>
      </c>
    </row>
    <row r="31" spans="1:47" customFormat="1" ht="14.5" x14ac:dyDescent="0.35">
      <c r="A31">
        <v>37</v>
      </c>
      <c r="B31" t="s">
        <v>93</v>
      </c>
      <c r="C31" s="3">
        <v>43676.406689814816</v>
      </c>
      <c r="D31" t="s">
        <v>80</v>
      </c>
      <c r="E31" t="s">
        <v>9</v>
      </c>
      <c r="F31">
        <v>0</v>
      </c>
      <c r="G31">
        <v>6.0209999999999999</v>
      </c>
      <c r="H31" s="1">
        <v>790466</v>
      </c>
      <c r="I31" s="2">
        <v>1696.7660000000001</v>
      </c>
      <c r="J31" t="s">
        <v>10</v>
      </c>
      <c r="K31" t="s">
        <v>10</v>
      </c>
      <c r="L31" t="s">
        <v>10</v>
      </c>
      <c r="M31" t="s">
        <v>10</v>
      </c>
      <c r="O31">
        <v>37</v>
      </c>
      <c r="P31" t="s">
        <v>93</v>
      </c>
      <c r="Q31" s="3">
        <v>43676.406689814816</v>
      </c>
      <c r="R31" t="s">
        <v>80</v>
      </c>
      <c r="S31" t="s">
        <v>9</v>
      </c>
      <c r="T31">
        <v>0</v>
      </c>
      <c r="U31">
        <v>5.9749999999999996</v>
      </c>
      <c r="V31" s="1">
        <v>6153</v>
      </c>
      <c r="W31" s="2">
        <v>1583.018</v>
      </c>
      <c r="X31" t="s">
        <v>10</v>
      </c>
      <c r="Y31" t="s">
        <v>10</v>
      </c>
      <c r="Z31" t="s">
        <v>10</v>
      </c>
      <c r="AA31" t="s">
        <v>10</v>
      </c>
      <c r="AC31">
        <v>37</v>
      </c>
      <c r="AD31" t="s">
        <v>93</v>
      </c>
      <c r="AE31" s="3">
        <v>43676.406689814816</v>
      </c>
      <c r="AF31" t="s">
        <v>80</v>
      </c>
      <c r="AG31" t="s">
        <v>9</v>
      </c>
      <c r="AH31">
        <v>0</v>
      </c>
      <c r="AI31">
        <v>12.161</v>
      </c>
      <c r="AJ31" s="1">
        <v>9021</v>
      </c>
      <c r="AK31" s="2">
        <v>1614.336</v>
      </c>
      <c r="AL31" t="s">
        <v>10</v>
      </c>
      <c r="AM31" t="s">
        <v>10</v>
      </c>
      <c r="AN31" t="s">
        <v>10</v>
      </c>
      <c r="AO31" t="s">
        <v>10</v>
      </c>
      <c r="AQ31" s="5">
        <v>13</v>
      </c>
      <c r="AT31" s="10">
        <f t="shared" si="0"/>
        <v>1806.2164368368851</v>
      </c>
      <c r="AU31" s="10">
        <f t="shared" si="1"/>
        <v>1495.5600510630597</v>
      </c>
    </row>
    <row r="32" spans="1:47" customFormat="1" ht="14.5" x14ac:dyDescent="0.35">
      <c r="A32">
        <v>27</v>
      </c>
      <c r="B32" t="s">
        <v>94</v>
      </c>
      <c r="C32" s="3">
        <v>43678.696400462963</v>
      </c>
      <c r="D32" t="s">
        <v>80</v>
      </c>
      <c r="E32" t="s">
        <v>9</v>
      </c>
      <c r="F32">
        <v>0</v>
      </c>
      <c r="G32">
        <v>6.0179999999999998</v>
      </c>
      <c r="H32" s="1">
        <v>920198</v>
      </c>
      <c r="I32" s="2">
        <v>1958.4690000000001</v>
      </c>
      <c r="J32" t="s">
        <v>10</v>
      </c>
      <c r="K32" t="s">
        <v>10</v>
      </c>
      <c r="L32" t="s">
        <v>10</v>
      </c>
      <c r="M32" t="s">
        <v>10</v>
      </c>
      <c r="O32">
        <v>27</v>
      </c>
      <c r="P32" t="s">
        <v>94</v>
      </c>
      <c r="Q32" s="3">
        <v>43678.696400462963</v>
      </c>
      <c r="R32" t="s">
        <v>80</v>
      </c>
      <c r="S32" t="s">
        <v>9</v>
      </c>
      <c r="T32">
        <v>0</v>
      </c>
      <c r="U32">
        <v>5.9690000000000003</v>
      </c>
      <c r="V32" s="1">
        <v>6804</v>
      </c>
      <c r="W32" s="2">
        <v>1735.3240000000001</v>
      </c>
      <c r="X32" t="s">
        <v>10</v>
      </c>
      <c r="Y32" t="s">
        <v>10</v>
      </c>
      <c r="Z32" t="s">
        <v>10</v>
      </c>
      <c r="AA32" t="s">
        <v>10</v>
      </c>
      <c r="AC32">
        <v>27</v>
      </c>
      <c r="AD32" t="s">
        <v>94</v>
      </c>
      <c r="AE32" s="3">
        <v>43678.696400462963</v>
      </c>
      <c r="AF32" t="s">
        <v>80</v>
      </c>
      <c r="AG32" t="s">
        <v>9</v>
      </c>
      <c r="AH32">
        <v>0</v>
      </c>
      <c r="AI32">
        <v>12.151999999999999</v>
      </c>
      <c r="AJ32" s="1">
        <v>9663</v>
      </c>
      <c r="AK32" s="2">
        <v>1724.962</v>
      </c>
      <c r="AL32" t="s">
        <v>10</v>
      </c>
      <c r="AM32" t="s">
        <v>10</v>
      </c>
      <c r="AN32" t="s">
        <v>10</v>
      </c>
      <c r="AO32" t="s">
        <v>10</v>
      </c>
      <c r="AQ32" s="5">
        <v>14</v>
      </c>
      <c r="AT32" s="10">
        <f t="shared" si="0"/>
        <v>2028.4719771121268</v>
      </c>
      <c r="AU32" s="10">
        <f t="shared" si="1"/>
        <v>1594.4515093835398</v>
      </c>
    </row>
    <row r="33" spans="1:47" customFormat="1" ht="14.5" x14ac:dyDescent="0.35">
      <c r="A33">
        <v>39</v>
      </c>
      <c r="B33" t="s">
        <v>95</v>
      </c>
      <c r="C33" s="3">
        <v>43679.40315972222</v>
      </c>
      <c r="D33" t="s">
        <v>80</v>
      </c>
      <c r="E33" t="s">
        <v>9</v>
      </c>
      <c r="F33">
        <v>0</v>
      </c>
      <c r="G33">
        <v>6.0209999999999999</v>
      </c>
      <c r="H33" s="1">
        <v>927689</v>
      </c>
      <c r="I33" s="2">
        <v>1973.451</v>
      </c>
      <c r="J33" t="s">
        <v>10</v>
      </c>
      <c r="K33" t="s">
        <v>10</v>
      </c>
      <c r="L33" t="s">
        <v>10</v>
      </c>
      <c r="M33" t="s">
        <v>10</v>
      </c>
      <c r="O33">
        <v>39</v>
      </c>
      <c r="P33" t="s">
        <v>95</v>
      </c>
      <c r="Q33" s="3">
        <v>43679.40315972222</v>
      </c>
      <c r="R33" t="s">
        <v>80</v>
      </c>
      <c r="S33" t="s">
        <v>9</v>
      </c>
      <c r="T33">
        <v>0</v>
      </c>
      <c r="U33">
        <v>5.9740000000000002</v>
      </c>
      <c r="V33" s="1">
        <v>7835</v>
      </c>
      <c r="W33" s="2">
        <v>1976.7329999999999</v>
      </c>
      <c r="X33" t="s">
        <v>10</v>
      </c>
      <c r="Y33" t="s">
        <v>10</v>
      </c>
      <c r="Z33" t="s">
        <v>10</v>
      </c>
      <c r="AA33" t="s">
        <v>10</v>
      </c>
      <c r="AC33">
        <v>39</v>
      </c>
      <c r="AD33" t="s">
        <v>95</v>
      </c>
      <c r="AE33" s="3">
        <v>43679.40315972222</v>
      </c>
      <c r="AF33" t="s">
        <v>80</v>
      </c>
      <c r="AG33" t="s">
        <v>9</v>
      </c>
      <c r="AH33">
        <v>0</v>
      </c>
      <c r="AI33">
        <v>12.157</v>
      </c>
      <c r="AJ33" s="1">
        <v>9000</v>
      </c>
      <c r="AK33" s="2">
        <v>1610.6610000000001</v>
      </c>
      <c r="AL33" t="s">
        <v>10</v>
      </c>
      <c r="AM33" t="s">
        <v>10</v>
      </c>
      <c r="AN33" t="s">
        <v>10</v>
      </c>
      <c r="AO33" t="s">
        <v>10</v>
      </c>
      <c r="AQ33" s="5">
        <v>15</v>
      </c>
      <c r="AT33" s="10">
        <f t="shared" si="0"/>
        <v>2040.6596288429957</v>
      </c>
      <c r="AU33" s="10">
        <f t="shared" si="1"/>
        <v>1492.3254599999998</v>
      </c>
    </row>
    <row r="34" spans="1:47" customFormat="1" ht="14.5" x14ac:dyDescent="0.35">
      <c r="A34">
        <v>41</v>
      </c>
      <c r="B34" t="s">
        <v>96</v>
      </c>
      <c r="C34" s="3">
        <v>43683.377870370372</v>
      </c>
      <c r="D34" t="s">
        <v>80</v>
      </c>
      <c r="E34" t="s">
        <v>9</v>
      </c>
      <c r="F34">
        <v>0</v>
      </c>
      <c r="G34">
        <v>6.0140000000000002</v>
      </c>
      <c r="H34" s="1">
        <v>867873</v>
      </c>
      <c r="I34" s="2">
        <v>1853.43</v>
      </c>
      <c r="J34" t="s">
        <v>10</v>
      </c>
      <c r="K34" t="s">
        <v>10</v>
      </c>
      <c r="L34" t="s">
        <v>10</v>
      </c>
      <c r="M34" t="s">
        <v>10</v>
      </c>
      <c r="O34">
        <v>41</v>
      </c>
      <c r="P34" t="s">
        <v>96</v>
      </c>
      <c r="Q34" s="3">
        <v>43683.377870370372</v>
      </c>
      <c r="R34" t="s">
        <v>80</v>
      </c>
      <c r="S34" t="s">
        <v>9</v>
      </c>
      <c r="T34">
        <v>0</v>
      </c>
      <c r="U34">
        <v>5.9630000000000001</v>
      </c>
      <c r="V34" s="1">
        <v>6980</v>
      </c>
      <c r="W34" s="2">
        <v>1776.4349999999999</v>
      </c>
      <c r="X34" t="s">
        <v>10</v>
      </c>
      <c r="Y34" t="s">
        <v>10</v>
      </c>
      <c r="Z34" t="s">
        <v>10</v>
      </c>
      <c r="AA34" t="s">
        <v>10</v>
      </c>
      <c r="AC34">
        <v>41</v>
      </c>
      <c r="AD34" t="s">
        <v>96</v>
      </c>
      <c r="AE34" s="3">
        <v>43683.377870370372</v>
      </c>
      <c r="AF34" t="s">
        <v>80</v>
      </c>
      <c r="AG34" t="s">
        <v>9</v>
      </c>
      <c r="AH34">
        <v>0</v>
      </c>
      <c r="AI34">
        <v>12.146000000000001</v>
      </c>
      <c r="AJ34" s="1">
        <v>9808</v>
      </c>
      <c r="AK34" s="2">
        <v>1749.886</v>
      </c>
      <c r="AL34" t="s">
        <v>10</v>
      </c>
      <c r="AM34" t="s">
        <v>10</v>
      </c>
      <c r="AN34" t="s">
        <v>10</v>
      </c>
      <c r="AO34" t="s">
        <v>10</v>
      </c>
      <c r="AQ34" s="5">
        <v>16</v>
      </c>
      <c r="AT34" s="10">
        <f t="shared" si="0"/>
        <v>1941.3741372237496</v>
      </c>
      <c r="AU34" s="10">
        <f t="shared" si="1"/>
        <v>1616.7882522982397</v>
      </c>
    </row>
    <row r="35" spans="1:47" customFormat="1" ht="14.5" x14ac:dyDescent="0.35">
      <c r="A35">
        <v>43</v>
      </c>
      <c r="B35" t="s">
        <v>97</v>
      </c>
      <c r="C35" s="3">
        <v>43686.376967592594</v>
      </c>
      <c r="D35" t="s">
        <v>80</v>
      </c>
      <c r="E35" t="s">
        <v>9</v>
      </c>
      <c r="F35">
        <v>0</v>
      </c>
      <c r="G35">
        <v>6.0250000000000004</v>
      </c>
      <c r="H35" s="1">
        <v>950310</v>
      </c>
      <c r="I35" s="2">
        <v>2018.6079999999999</v>
      </c>
      <c r="J35" t="s">
        <v>10</v>
      </c>
      <c r="K35" t="s">
        <v>10</v>
      </c>
      <c r="L35" t="s">
        <v>10</v>
      </c>
      <c r="M35" t="s">
        <v>10</v>
      </c>
      <c r="O35">
        <v>43</v>
      </c>
      <c r="P35" t="s">
        <v>97</v>
      </c>
      <c r="Q35" s="3">
        <v>43686.376967592594</v>
      </c>
      <c r="R35" t="s">
        <v>80</v>
      </c>
      <c r="S35" t="s">
        <v>9</v>
      </c>
      <c r="T35">
        <v>0</v>
      </c>
      <c r="U35">
        <v>5.9790000000000001</v>
      </c>
      <c r="V35" s="1">
        <v>8219</v>
      </c>
      <c r="W35" s="2">
        <v>2066.489</v>
      </c>
      <c r="X35" t="s">
        <v>10</v>
      </c>
      <c r="Y35" t="s">
        <v>10</v>
      </c>
      <c r="Z35" t="s">
        <v>10</v>
      </c>
      <c r="AA35" t="s">
        <v>10</v>
      </c>
      <c r="AC35">
        <v>43</v>
      </c>
      <c r="AD35" t="s">
        <v>97</v>
      </c>
      <c r="AE35" s="3">
        <v>43686.376967592594</v>
      </c>
      <c r="AF35" t="s">
        <v>80</v>
      </c>
      <c r="AG35" t="s">
        <v>9</v>
      </c>
      <c r="AH35">
        <v>0</v>
      </c>
      <c r="AI35">
        <v>12.15</v>
      </c>
      <c r="AJ35" s="1">
        <v>8840</v>
      </c>
      <c r="AK35" s="2">
        <v>1583.0250000000001</v>
      </c>
      <c r="AL35" t="s">
        <v>10</v>
      </c>
      <c r="AM35" t="s">
        <v>10</v>
      </c>
      <c r="AN35" t="s">
        <v>10</v>
      </c>
      <c r="AO35" t="s">
        <v>10</v>
      </c>
      <c r="AQ35" s="5">
        <v>17</v>
      </c>
      <c r="AT35" s="10">
        <f t="shared" si="0"/>
        <v>2077.0354009203702</v>
      </c>
      <c r="AU35" s="10">
        <f t="shared" si="1"/>
        <v>1467.6813232959998</v>
      </c>
    </row>
    <row r="36" spans="1:47" customFormat="1" ht="14.5" x14ac:dyDescent="0.35">
      <c r="A36">
        <v>45</v>
      </c>
      <c r="B36" t="s">
        <v>98</v>
      </c>
      <c r="C36" s="3">
        <v>43690.39738425926</v>
      </c>
      <c r="D36" t="s">
        <v>80</v>
      </c>
      <c r="E36" t="s">
        <v>9</v>
      </c>
      <c r="F36">
        <v>0</v>
      </c>
      <c r="G36">
        <v>6.0209999999999999</v>
      </c>
      <c r="H36" s="1">
        <v>947188</v>
      </c>
      <c r="I36" s="2">
        <v>2012.383</v>
      </c>
      <c r="J36" t="s">
        <v>10</v>
      </c>
      <c r="K36" t="s">
        <v>10</v>
      </c>
      <c r="L36" t="s">
        <v>10</v>
      </c>
      <c r="M36" t="s">
        <v>10</v>
      </c>
      <c r="O36">
        <v>45</v>
      </c>
      <c r="P36" t="s">
        <v>98</v>
      </c>
      <c r="Q36" s="3">
        <v>43690.39738425926</v>
      </c>
      <c r="R36" t="s">
        <v>80</v>
      </c>
      <c r="S36" t="s">
        <v>9</v>
      </c>
      <c r="T36">
        <v>0</v>
      </c>
      <c r="U36">
        <v>5.9690000000000003</v>
      </c>
      <c r="V36" s="1">
        <v>7295</v>
      </c>
      <c r="W36" s="2">
        <v>1850.3889999999999</v>
      </c>
      <c r="X36" t="s">
        <v>10</v>
      </c>
      <c r="Y36" t="s">
        <v>10</v>
      </c>
      <c r="Z36" t="s">
        <v>10</v>
      </c>
      <c r="AA36" t="s">
        <v>10</v>
      </c>
      <c r="AC36">
        <v>45</v>
      </c>
      <c r="AD36" t="s">
        <v>98</v>
      </c>
      <c r="AE36" s="3">
        <v>43690.39738425926</v>
      </c>
      <c r="AF36" t="s">
        <v>80</v>
      </c>
      <c r="AG36" t="s">
        <v>9</v>
      </c>
      <c r="AH36">
        <v>0</v>
      </c>
      <c r="AI36">
        <v>12.169</v>
      </c>
      <c r="AJ36" s="1">
        <v>13076</v>
      </c>
      <c r="AK36" s="2">
        <v>2313.3029999999999</v>
      </c>
      <c r="AL36" t="s">
        <v>10</v>
      </c>
      <c r="AM36" t="s">
        <v>10</v>
      </c>
      <c r="AN36" t="s">
        <v>10</v>
      </c>
      <c r="AO36" t="s">
        <v>10</v>
      </c>
      <c r="AQ36" s="5">
        <v>18</v>
      </c>
      <c r="AT36" s="10">
        <f t="shared" si="0"/>
        <v>2072.0533070557649</v>
      </c>
      <c r="AU36" s="10">
        <f t="shared" si="1"/>
        <v>2120.35342928416</v>
      </c>
    </row>
    <row r="37" spans="1:47" customFormat="1" ht="14.5" x14ac:dyDescent="0.35">
      <c r="A37">
        <v>47</v>
      </c>
      <c r="B37" t="s">
        <v>99</v>
      </c>
      <c r="C37" s="3">
        <v>43692.66510416667</v>
      </c>
      <c r="D37" t="s">
        <v>80</v>
      </c>
      <c r="E37" t="s">
        <v>9</v>
      </c>
      <c r="F37">
        <v>0</v>
      </c>
      <c r="G37">
        <v>6.0289999999999999</v>
      </c>
      <c r="H37" s="1">
        <v>874543</v>
      </c>
      <c r="I37" s="2">
        <v>1866.8579999999999</v>
      </c>
      <c r="J37" t="s">
        <v>10</v>
      </c>
      <c r="K37" t="s">
        <v>10</v>
      </c>
      <c r="L37" t="s">
        <v>10</v>
      </c>
      <c r="M37" t="s">
        <v>10</v>
      </c>
      <c r="O37">
        <v>47</v>
      </c>
      <c r="P37" t="s">
        <v>99</v>
      </c>
      <c r="Q37" s="3">
        <v>43692.66510416667</v>
      </c>
      <c r="R37" t="s">
        <v>80</v>
      </c>
      <c r="S37" t="s">
        <v>9</v>
      </c>
      <c r="T37">
        <v>0</v>
      </c>
      <c r="U37">
        <v>5.9820000000000002</v>
      </c>
      <c r="V37" s="1">
        <v>8036</v>
      </c>
      <c r="W37" s="2">
        <v>2023.7619999999999</v>
      </c>
      <c r="X37" t="s">
        <v>10</v>
      </c>
      <c r="Y37" t="s">
        <v>10</v>
      </c>
      <c r="Z37" t="s">
        <v>10</v>
      </c>
      <c r="AA37" t="s">
        <v>10</v>
      </c>
      <c r="AC37">
        <v>47</v>
      </c>
      <c r="AD37" t="s">
        <v>99</v>
      </c>
      <c r="AE37" s="3">
        <v>43692.66510416667</v>
      </c>
      <c r="AF37" t="s">
        <v>80</v>
      </c>
      <c r="AG37" t="s">
        <v>9</v>
      </c>
      <c r="AH37">
        <v>0</v>
      </c>
      <c r="AI37">
        <v>12.173999999999999</v>
      </c>
      <c r="AJ37" s="1">
        <v>9996</v>
      </c>
      <c r="AK37" s="2">
        <v>1782.3579999999999</v>
      </c>
      <c r="AL37" t="s">
        <v>10</v>
      </c>
      <c r="AM37" t="s">
        <v>10</v>
      </c>
      <c r="AN37" t="s">
        <v>10</v>
      </c>
      <c r="AO37" t="s">
        <v>10</v>
      </c>
      <c r="AQ37" s="5">
        <v>19</v>
      </c>
      <c r="AT37" s="10">
        <f t="shared" si="0"/>
        <v>1952.6680482051734</v>
      </c>
      <c r="AU37" s="10">
        <f t="shared" si="1"/>
        <v>1645.7497874025598</v>
      </c>
    </row>
    <row r="38" spans="1:47" customFormat="1" ht="14.5" x14ac:dyDescent="0.35">
      <c r="A38">
        <v>49</v>
      </c>
      <c r="B38" t="s">
        <v>100</v>
      </c>
      <c r="C38" s="3">
        <v>43693.690509259257</v>
      </c>
      <c r="D38" t="s">
        <v>80</v>
      </c>
      <c r="E38" t="s">
        <v>9</v>
      </c>
      <c r="F38">
        <v>0</v>
      </c>
      <c r="G38">
        <v>6.024</v>
      </c>
      <c r="H38" s="1">
        <v>1023048</v>
      </c>
      <c r="I38" s="2">
        <v>2162.962</v>
      </c>
      <c r="J38" t="s">
        <v>10</v>
      </c>
      <c r="K38" t="s">
        <v>10</v>
      </c>
      <c r="L38" t="s">
        <v>10</v>
      </c>
      <c r="M38" t="s">
        <v>10</v>
      </c>
      <c r="O38">
        <v>49</v>
      </c>
      <c r="P38" t="s">
        <v>100</v>
      </c>
      <c r="Q38" s="3">
        <v>43693.690509259257</v>
      </c>
      <c r="R38" t="s">
        <v>80</v>
      </c>
      <c r="S38" t="s">
        <v>9</v>
      </c>
      <c r="T38">
        <v>0</v>
      </c>
      <c r="U38">
        <v>5.9770000000000003</v>
      </c>
      <c r="V38" s="1">
        <v>7986</v>
      </c>
      <c r="W38" s="2">
        <v>2011.998</v>
      </c>
      <c r="X38" t="s">
        <v>10</v>
      </c>
      <c r="Y38" t="s">
        <v>10</v>
      </c>
      <c r="Z38" t="s">
        <v>10</v>
      </c>
      <c r="AA38" t="s">
        <v>10</v>
      </c>
      <c r="AC38">
        <v>49</v>
      </c>
      <c r="AD38" t="s">
        <v>100</v>
      </c>
      <c r="AE38" s="3">
        <v>43693.690509259257</v>
      </c>
      <c r="AF38" t="s">
        <v>80</v>
      </c>
      <c r="AG38" t="s">
        <v>9</v>
      </c>
      <c r="AH38">
        <v>0</v>
      </c>
      <c r="AI38">
        <v>12.172000000000001</v>
      </c>
      <c r="AJ38" s="1">
        <v>10194</v>
      </c>
      <c r="AK38" s="2">
        <v>1816.5340000000001</v>
      </c>
      <c r="AL38" t="s">
        <v>10</v>
      </c>
      <c r="AM38" t="s">
        <v>10</v>
      </c>
      <c r="AN38" t="s">
        <v>10</v>
      </c>
      <c r="AO38" t="s">
        <v>10</v>
      </c>
      <c r="AQ38" s="5">
        <v>20</v>
      </c>
      <c r="AT38" s="10">
        <f t="shared" si="0"/>
        <v>2177.5592976950684</v>
      </c>
      <c r="AU38" s="10">
        <f t="shared" si="1"/>
        <v>1676.2527972717598</v>
      </c>
    </row>
    <row r="39" spans="1:47" customFormat="1" ht="14.5" x14ac:dyDescent="0.35">
      <c r="A39">
        <v>51</v>
      </c>
      <c r="B39" t="s">
        <v>101</v>
      </c>
      <c r="C39" s="3">
        <v>43697.404733796298</v>
      </c>
      <c r="D39" t="s">
        <v>80</v>
      </c>
      <c r="E39" t="s">
        <v>9</v>
      </c>
      <c r="F39">
        <v>0</v>
      </c>
      <c r="G39">
        <v>6.02</v>
      </c>
      <c r="H39" s="1">
        <v>973356</v>
      </c>
      <c r="I39" s="2">
        <v>2064.4839999999999</v>
      </c>
      <c r="J39" t="s">
        <v>10</v>
      </c>
      <c r="K39" t="s">
        <v>10</v>
      </c>
      <c r="L39" t="s">
        <v>10</v>
      </c>
      <c r="M39" t="s">
        <v>10</v>
      </c>
      <c r="O39">
        <v>51</v>
      </c>
      <c r="P39" t="s">
        <v>101</v>
      </c>
      <c r="Q39" s="3">
        <v>43697.404733796298</v>
      </c>
      <c r="R39" t="s">
        <v>80</v>
      </c>
      <c r="S39" t="s">
        <v>9</v>
      </c>
      <c r="T39">
        <v>0</v>
      </c>
      <c r="U39">
        <v>5.9720000000000004</v>
      </c>
      <c r="V39" s="1">
        <v>7906</v>
      </c>
      <c r="W39" s="2">
        <v>1993.191</v>
      </c>
      <c r="X39" t="s">
        <v>10</v>
      </c>
      <c r="Y39" t="s">
        <v>10</v>
      </c>
      <c r="Z39" t="s">
        <v>10</v>
      </c>
      <c r="AA39" t="s">
        <v>10</v>
      </c>
      <c r="AC39">
        <v>51</v>
      </c>
      <c r="AD39" t="s">
        <v>101</v>
      </c>
      <c r="AE39" s="3">
        <v>43697.404733796298</v>
      </c>
      <c r="AF39" t="s">
        <v>80</v>
      </c>
      <c r="AG39" t="s">
        <v>9</v>
      </c>
      <c r="AH39">
        <v>0</v>
      </c>
      <c r="AI39">
        <v>12.162000000000001</v>
      </c>
      <c r="AJ39" s="1">
        <v>9968</v>
      </c>
      <c r="AK39" s="2">
        <v>1777.5530000000001</v>
      </c>
      <c r="AL39" t="s">
        <v>10</v>
      </c>
      <c r="AM39" t="s">
        <v>10</v>
      </c>
      <c r="AN39" t="s">
        <v>10</v>
      </c>
      <c r="AO39" t="s">
        <v>10</v>
      </c>
      <c r="AQ39" s="5">
        <v>21</v>
      </c>
      <c r="AT39" s="10">
        <f t="shared" si="0"/>
        <v>2113.4333465109712</v>
      </c>
      <c r="AU39" s="10">
        <f t="shared" si="1"/>
        <v>1641.4363105638397</v>
      </c>
    </row>
    <row r="40" spans="1:47" customFormat="1" ht="14.5" x14ac:dyDescent="0.35">
      <c r="A40">
        <v>25</v>
      </c>
      <c r="B40" t="s">
        <v>102</v>
      </c>
      <c r="C40" s="3">
        <v>43699.467210648145</v>
      </c>
      <c r="D40" t="s">
        <v>80</v>
      </c>
      <c r="E40" t="s">
        <v>9</v>
      </c>
      <c r="F40">
        <v>0</v>
      </c>
      <c r="G40">
        <v>6.02</v>
      </c>
      <c r="H40" s="1">
        <v>983476</v>
      </c>
      <c r="I40" s="2">
        <v>2084.587</v>
      </c>
      <c r="J40" t="s">
        <v>10</v>
      </c>
      <c r="K40" t="s">
        <v>10</v>
      </c>
      <c r="L40" t="s">
        <v>10</v>
      </c>
      <c r="M40" t="s">
        <v>10</v>
      </c>
      <c r="O40">
        <v>25</v>
      </c>
      <c r="P40" t="s">
        <v>102</v>
      </c>
      <c r="Q40" s="3">
        <v>43699.467210648145</v>
      </c>
      <c r="R40" t="s">
        <v>80</v>
      </c>
      <c r="S40" t="s">
        <v>9</v>
      </c>
      <c r="T40">
        <v>0</v>
      </c>
      <c r="U40">
        <v>5.9669999999999996</v>
      </c>
      <c r="V40" s="1">
        <v>7455</v>
      </c>
      <c r="W40" s="2">
        <v>1887.6659999999999</v>
      </c>
      <c r="X40" t="s">
        <v>10</v>
      </c>
      <c r="Y40" t="s">
        <v>10</v>
      </c>
      <c r="Z40" t="s">
        <v>10</v>
      </c>
      <c r="AA40" t="s">
        <v>10</v>
      </c>
      <c r="AC40">
        <v>25</v>
      </c>
      <c r="AD40" t="s">
        <v>102</v>
      </c>
      <c r="AE40" s="3">
        <v>43699.467210648145</v>
      </c>
      <c r="AF40" t="s">
        <v>80</v>
      </c>
      <c r="AG40" t="s">
        <v>9</v>
      </c>
      <c r="AH40">
        <v>0</v>
      </c>
      <c r="AI40">
        <v>12.164</v>
      </c>
      <c r="AJ40" s="1">
        <v>10776</v>
      </c>
      <c r="AK40" s="2">
        <v>1916.826</v>
      </c>
      <c r="AL40" t="s">
        <v>10</v>
      </c>
      <c r="AM40" t="s">
        <v>10</v>
      </c>
      <c r="AN40" t="s">
        <v>10</v>
      </c>
      <c r="AO40" t="s">
        <v>10</v>
      </c>
      <c r="AQ40" s="5">
        <v>22</v>
      </c>
      <c r="AT40" s="10">
        <f t="shared" si="0"/>
        <v>2129.2055937494997</v>
      </c>
      <c r="AU40" s="10">
        <f t="shared" si="1"/>
        <v>1765.91890674816</v>
      </c>
    </row>
    <row r="41" spans="1:47" customFormat="1" ht="14.5" x14ac:dyDescent="0.35">
      <c r="A41">
        <v>53</v>
      </c>
      <c r="B41" t="s">
        <v>103</v>
      </c>
      <c r="C41" s="3">
        <v>43700.763622685183</v>
      </c>
      <c r="D41" t="s">
        <v>80</v>
      </c>
      <c r="E41" t="s">
        <v>9</v>
      </c>
      <c r="F41">
        <v>0</v>
      </c>
      <c r="G41">
        <v>6.032</v>
      </c>
      <c r="H41" s="1">
        <v>1037460</v>
      </c>
      <c r="I41" s="2">
        <v>2191.413</v>
      </c>
      <c r="J41" t="s">
        <v>10</v>
      </c>
      <c r="K41" t="s">
        <v>10</v>
      </c>
      <c r="L41" t="s">
        <v>10</v>
      </c>
      <c r="M41" t="s">
        <v>10</v>
      </c>
      <c r="O41">
        <v>53</v>
      </c>
      <c r="P41" t="s">
        <v>103</v>
      </c>
      <c r="Q41" s="3">
        <v>43700.763622685183</v>
      </c>
      <c r="R41" t="s">
        <v>80</v>
      </c>
      <c r="S41" t="s">
        <v>9</v>
      </c>
      <c r="T41">
        <v>0</v>
      </c>
      <c r="U41">
        <v>5.9880000000000004</v>
      </c>
      <c r="V41" s="1">
        <v>8871</v>
      </c>
      <c r="W41" s="2">
        <v>2219.2539999999999</v>
      </c>
      <c r="X41" t="s">
        <v>10</v>
      </c>
      <c r="Y41" t="s">
        <v>10</v>
      </c>
      <c r="Z41" t="s">
        <v>10</v>
      </c>
      <c r="AA41" t="s">
        <v>10</v>
      </c>
      <c r="AC41">
        <v>53</v>
      </c>
      <c r="AD41" t="s">
        <v>103</v>
      </c>
      <c r="AE41" s="3">
        <v>43700.763622685183</v>
      </c>
      <c r="AF41" t="s">
        <v>80</v>
      </c>
      <c r="AG41" t="s">
        <v>9</v>
      </c>
      <c r="AH41">
        <v>0</v>
      </c>
      <c r="AI41">
        <v>12.173999999999999</v>
      </c>
      <c r="AJ41" s="1">
        <v>11248</v>
      </c>
      <c r="AK41" s="2">
        <v>1998.085</v>
      </c>
      <c r="AL41" t="s">
        <v>10</v>
      </c>
      <c r="AM41" t="s">
        <v>10</v>
      </c>
      <c r="AN41" t="s">
        <v>10</v>
      </c>
      <c r="AO41" t="s">
        <v>10</v>
      </c>
      <c r="AQ41" s="5">
        <v>23</v>
      </c>
      <c r="AT41" s="10">
        <f t="shared" si="0"/>
        <v>2378.1497561245033</v>
      </c>
      <c r="AU41" s="10">
        <f t="shared" si="1"/>
        <v>1838.6441116006399</v>
      </c>
    </row>
    <row r="42" spans="1:47" customFormat="1" ht="14.5" x14ac:dyDescent="0.35">
      <c r="A42">
        <v>56</v>
      </c>
      <c r="B42" t="s">
        <v>104</v>
      </c>
      <c r="C42" s="3">
        <v>43707.375081018516</v>
      </c>
      <c r="D42" t="s">
        <v>80</v>
      </c>
      <c r="E42" t="s">
        <v>9</v>
      </c>
      <c r="F42">
        <v>0</v>
      </c>
      <c r="G42">
        <v>6.032</v>
      </c>
      <c r="H42" s="1">
        <v>816199</v>
      </c>
      <c r="I42" s="2">
        <v>1749.018</v>
      </c>
      <c r="J42" t="s">
        <v>10</v>
      </c>
      <c r="K42" t="s">
        <v>10</v>
      </c>
      <c r="L42" t="s">
        <v>10</v>
      </c>
      <c r="M42" t="s">
        <v>10</v>
      </c>
      <c r="O42">
        <v>56</v>
      </c>
      <c r="P42" t="s">
        <v>104</v>
      </c>
      <c r="Q42" s="3">
        <v>43707.375081018516</v>
      </c>
      <c r="R42" t="s">
        <v>80</v>
      </c>
      <c r="S42" t="s">
        <v>9</v>
      </c>
      <c r="T42">
        <v>0</v>
      </c>
      <c r="U42">
        <v>5.9850000000000003</v>
      </c>
      <c r="V42" s="1">
        <v>6497</v>
      </c>
      <c r="W42" s="2">
        <v>1663.55</v>
      </c>
      <c r="X42" t="s">
        <v>10</v>
      </c>
      <c r="Y42" t="s">
        <v>10</v>
      </c>
      <c r="Z42" t="s">
        <v>10</v>
      </c>
      <c r="AA42" t="s">
        <v>10</v>
      </c>
      <c r="AC42">
        <v>56</v>
      </c>
      <c r="AD42" t="s">
        <v>104</v>
      </c>
      <c r="AE42" s="3">
        <v>43707.375081018516</v>
      </c>
      <c r="AF42" t="s">
        <v>80</v>
      </c>
      <c r="AG42" t="s">
        <v>9</v>
      </c>
      <c r="AH42">
        <v>0</v>
      </c>
      <c r="AI42">
        <v>12.177</v>
      </c>
      <c r="AJ42" s="1">
        <v>10076</v>
      </c>
      <c r="AK42" s="2">
        <v>1796.175</v>
      </c>
      <c r="AL42" t="s">
        <v>10</v>
      </c>
      <c r="AM42" t="s">
        <v>10</v>
      </c>
      <c r="AN42" t="s">
        <v>10</v>
      </c>
      <c r="AO42" t="s">
        <v>10</v>
      </c>
      <c r="AQ42" s="5">
        <v>24</v>
      </c>
      <c r="AT42" s="10">
        <f t="shared" si="0"/>
        <v>1851.9834105842917</v>
      </c>
      <c r="AU42" s="10">
        <f t="shared" si="1"/>
        <v>1658.0741163241598</v>
      </c>
    </row>
    <row r="43" spans="1:47" customFormat="1" ht="14.5" x14ac:dyDescent="0.35">
      <c r="A43">
        <v>58</v>
      </c>
      <c r="B43" t="s">
        <v>105</v>
      </c>
      <c r="C43" s="3">
        <v>43710.714675925927</v>
      </c>
      <c r="D43" t="s">
        <v>106</v>
      </c>
      <c r="E43" t="s">
        <v>9</v>
      </c>
      <c r="F43">
        <v>0</v>
      </c>
      <c r="G43">
        <v>6.0309999999999997</v>
      </c>
      <c r="H43" s="1">
        <v>905470</v>
      </c>
      <c r="I43" s="2">
        <v>1928.973</v>
      </c>
      <c r="J43" t="s">
        <v>10</v>
      </c>
      <c r="K43" t="s">
        <v>10</v>
      </c>
      <c r="L43" t="s">
        <v>10</v>
      </c>
      <c r="M43" t="s">
        <v>10</v>
      </c>
      <c r="O43">
        <v>58</v>
      </c>
      <c r="P43" t="s">
        <v>105</v>
      </c>
      <c r="Q43" s="3">
        <v>43710.714675925927</v>
      </c>
      <c r="R43" t="s">
        <v>106</v>
      </c>
      <c r="S43" t="s">
        <v>9</v>
      </c>
      <c r="T43">
        <v>0</v>
      </c>
      <c r="U43">
        <v>5.984</v>
      </c>
      <c r="V43" s="1">
        <v>7416</v>
      </c>
      <c r="W43" s="2">
        <v>1878.6890000000001</v>
      </c>
      <c r="X43" t="s">
        <v>10</v>
      </c>
      <c r="Y43" t="s">
        <v>10</v>
      </c>
      <c r="Z43" t="s">
        <v>10</v>
      </c>
      <c r="AA43" t="s">
        <v>10</v>
      </c>
      <c r="AC43">
        <v>58</v>
      </c>
      <c r="AD43" t="s">
        <v>105</v>
      </c>
      <c r="AE43" s="3">
        <v>43710.714675925927</v>
      </c>
      <c r="AF43" t="s">
        <v>106</v>
      </c>
      <c r="AG43" t="s">
        <v>9</v>
      </c>
      <c r="AH43">
        <v>0</v>
      </c>
      <c r="AI43">
        <v>12.179</v>
      </c>
      <c r="AJ43" s="1">
        <v>9326</v>
      </c>
      <c r="AK43" s="2">
        <v>1666.941</v>
      </c>
      <c r="AL43" t="s">
        <v>10</v>
      </c>
      <c r="AM43" t="s">
        <v>10</v>
      </c>
      <c r="AN43" t="s">
        <v>10</v>
      </c>
      <c r="AO43" t="s">
        <v>10</v>
      </c>
      <c r="AQ43" s="5">
        <v>25</v>
      </c>
      <c r="AT43" s="10">
        <f t="shared" si="0"/>
        <v>2004.3043188985303</v>
      </c>
      <c r="AU43" s="10">
        <f t="shared" si="1"/>
        <v>1542.53989433416</v>
      </c>
    </row>
    <row r="44" spans="1:47" customFormat="1" ht="14.5" x14ac:dyDescent="0.35">
      <c r="A44">
        <v>60</v>
      </c>
      <c r="B44" t="s">
        <v>107</v>
      </c>
      <c r="C44" s="3">
        <v>43713.380925925929</v>
      </c>
      <c r="D44" t="s">
        <v>108</v>
      </c>
      <c r="E44" t="s">
        <v>9</v>
      </c>
      <c r="F44">
        <v>0</v>
      </c>
      <c r="G44">
        <v>6.0339999999999998</v>
      </c>
      <c r="H44" s="1">
        <v>931503</v>
      </c>
      <c r="I44" s="2">
        <v>1981.0730000000001</v>
      </c>
      <c r="J44" t="s">
        <v>10</v>
      </c>
      <c r="K44" t="s">
        <v>10</v>
      </c>
      <c r="L44" t="s">
        <v>10</v>
      </c>
      <c r="M44" t="s">
        <v>10</v>
      </c>
      <c r="O44">
        <v>60</v>
      </c>
      <c r="P44" t="s">
        <v>107</v>
      </c>
      <c r="Q44" s="3">
        <v>43713.380925925929</v>
      </c>
      <c r="R44" t="s">
        <v>108</v>
      </c>
      <c r="S44" t="s">
        <v>9</v>
      </c>
      <c r="T44">
        <v>0</v>
      </c>
      <c r="U44">
        <v>5.9889999999999999</v>
      </c>
      <c r="V44" s="1">
        <v>7696</v>
      </c>
      <c r="W44" s="2">
        <v>1944.223</v>
      </c>
      <c r="X44" t="s">
        <v>10</v>
      </c>
      <c r="Y44" t="s">
        <v>10</v>
      </c>
      <c r="Z44" t="s">
        <v>10</v>
      </c>
      <c r="AA44" t="s">
        <v>10</v>
      </c>
      <c r="AC44">
        <v>60</v>
      </c>
      <c r="AD44" t="s">
        <v>107</v>
      </c>
      <c r="AE44" s="3">
        <v>43713.380925925929</v>
      </c>
      <c r="AF44" t="s">
        <v>108</v>
      </c>
      <c r="AG44" t="s">
        <v>9</v>
      </c>
      <c r="AH44">
        <v>0</v>
      </c>
      <c r="AI44">
        <v>12.186</v>
      </c>
      <c r="AJ44" s="1">
        <v>9265</v>
      </c>
      <c r="AK44" s="2">
        <v>1656.3209999999999</v>
      </c>
      <c r="AL44" t="s">
        <v>10</v>
      </c>
      <c r="AM44" t="s">
        <v>10</v>
      </c>
      <c r="AN44" t="s">
        <v>10</v>
      </c>
      <c r="AO44" t="s">
        <v>10</v>
      </c>
      <c r="AQ44" s="5">
        <v>26</v>
      </c>
      <c r="AT44" s="10">
        <f t="shared" si="0"/>
        <v>2046.8378117506454</v>
      </c>
      <c r="AU44" s="10">
        <f t="shared" si="1"/>
        <v>1533.1437372484997</v>
      </c>
    </row>
    <row r="45" spans="1:47" customFormat="1" ht="14.5" x14ac:dyDescent="0.35">
      <c r="A45">
        <v>62</v>
      </c>
      <c r="B45" t="s">
        <v>109</v>
      </c>
      <c r="C45" s="3">
        <v>43720.433298611111</v>
      </c>
      <c r="D45" t="s">
        <v>108</v>
      </c>
      <c r="E45" t="s">
        <v>9</v>
      </c>
      <c r="F45">
        <v>0</v>
      </c>
      <c r="G45">
        <v>6.032</v>
      </c>
      <c r="H45" s="1">
        <v>950186</v>
      </c>
      <c r="I45" s="2">
        <v>2018.3589999999999</v>
      </c>
      <c r="J45" t="s">
        <v>10</v>
      </c>
      <c r="K45" t="s">
        <v>10</v>
      </c>
      <c r="L45" t="s">
        <v>10</v>
      </c>
      <c r="M45" t="s">
        <v>10</v>
      </c>
      <c r="O45">
        <v>62</v>
      </c>
      <c r="P45" t="s">
        <v>109</v>
      </c>
      <c r="Q45" s="3">
        <v>43720.433298611111</v>
      </c>
      <c r="R45" t="s">
        <v>108</v>
      </c>
      <c r="S45" t="s">
        <v>9</v>
      </c>
      <c r="T45">
        <v>0</v>
      </c>
      <c r="U45">
        <v>5.9850000000000003</v>
      </c>
      <c r="V45" s="1">
        <v>8508</v>
      </c>
      <c r="W45" s="2">
        <v>2134.1419999999998</v>
      </c>
      <c r="X45" t="s">
        <v>10</v>
      </c>
      <c r="Y45" t="s">
        <v>10</v>
      </c>
      <c r="Z45" t="s">
        <v>10</v>
      </c>
      <c r="AA45" t="s">
        <v>10</v>
      </c>
      <c r="AC45">
        <v>62</v>
      </c>
      <c r="AD45" t="s">
        <v>109</v>
      </c>
      <c r="AE45" s="3">
        <v>43720.433298611111</v>
      </c>
      <c r="AF45" t="s">
        <v>108</v>
      </c>
      <c r="AG45" t="s">
        <v>9</v>
      </c>
      <c r="AH45">
        <v>0</v>
      </c>
      <c r="AI45">
        <v>12.173999999999999</v>
      </c>
      <c r="AJ45" s="1">
        <v>9767</v>
      </c>
      <c r="AK45" s="2">
        <v>1742.8119999999999</v>
      </c>
      <c r="AL45" t="s">
        <v>10</v>
      </c>
      <c r="AM45" t="s">
        <v>10</v>
      </c>
      <c r="AN45" t="s">
        <v>10</v>
      </c>
      <c r="AO45" t="s">
        <v>10</v>
      </c>
      <c r="AQ45" s="5">
        <v>27</v>
      </c>
      <c r="AT45" s="10">
        <f t="shared" si="0"/>
        <v>2076.8377550433333</v>
      </c>
      <c r="AU45" s="10">
        <f t="shared" si="1"/>
        <v>1610.4722916987398</v>
      </c>
    </row>
    <row r="46" spans="1:47" customFormat="1" ht="14.5" x14ac:dyDescent="0.35">
      <c r="A46">
        <v>23</v>
      </c>
      <c r="B46" t="s">
        <v>110</v>
      </c>
      <c r="C46" s="3">
        <v>43725.417986111112</v>
      </c>
      <c r="D46" t="s">
        <v>80</v>
      </c>
      <c r="E46" t="s">
        <v>9</v>
      </c>
      <c r="F46">
        <v>0</v>
      </c>
      <c r="G46">
        <v>6.0350000000000001</v>
      </c>
      <c r="H46" s="1">
        <v>485986</v>
      </c>
      <c r="I46" s="2">
        <v>1064.8889999999999</v>
      </c>
      <c r="J46" t="s">
        <v>10</v>
      </c>
      <c r="K46" t="s">
        <v>10</v>
      </c>
      <c r="L46" t="s">
        <v>10</v>
      </c>
      <c r="M46" t="s">
        <v>10</v>
      </c>
      <c r="O46">
        <v>23</v>
      </c>
      <c r="P46" t="s">
        <v>110</v>
      </c>
      <c r="Q46" s="3">
        <v>43725.417986111112</v>
      </c>
      <c r="R46" t="s">
        <v>80</v>
      </c>
      <c r="S46" t="s">
        <v>9</v>
      </c>
      <c r="T46">
        <v>0</v>
      </c>
      <c r="U46">
        <v>5.9889999999999999</v>
      </c>
      <c r="V46" s="1">
        <v>3898</v>
      </c>
      <c r="W46" s="2">
        <v>1055.107</v>
      </c>
      <c r="X46" t="s">
        <v>10</v>
      </c>
      <c r="Y46" t="s">
        <v>10</v>
      </c>
      <c r="Z46" t="s">
        <v>10</v>
      </c>
      <c r="AA46" t="s">
        <v>10</v>
      </c>
      <c r="AC46">
        <v>23</v>
      </c>
      <c r="AD46" t="s">
        <v>110</v>
      </c>
      <c r="AE46" s="3">
        <v>43725.417986111112</v>
      </c>
      <c r="AF46" t="s">
        <v>80</v>
      </c>
      <c r="AG46" t="s">
        <v>9</v>
      </c>
      <c r="AH46">
        <v>0</v>
      </c>
      <c r="AI46">
        <v>12.193</v>
      </c>
      <c r="AJ46" s="1">
        <v>7477</v>
      </c>
      <c r="AK46" s="2">
        <v>1348.086</v>
      </c>
      <c r="AL46" t="s">
        <v>10</v>
      </c>
      <c r="AM46" t="s">
        <v>10</v>
      </c>
      <c r="AN46" t="s">
        <v>10</v>
      </c>
      <c r="AO46" t="s">
        <v>10</v>
      </c>
      <c r="AQ46" s="5">
        <v>28</v>
      </c>
      <c r="AT46" s="10">
        <f t="shared" si="0"/>
        <v>1201.5175709832533</v>
      </c>
      <c r="AU46" s="10">
        <f t="shared" si="1"/>
        <v>1257.7703639971398</v>
      </c>
    </row>
    <row r="47" spans="1:47" customFormat="1" ht="14.5" x14ac:dyDescent="0.35">
      <c r="A47">
        <v>64</v>
      </c>
      <c r="B47" t="s">
        <v>111</v>
      </c>
      <c r="C47" s="3">
        <v>43731.441099537034</v>
      </c>
      <c r="D47" t="s">
        <v>80</v>
      </c>
      <c r="E47" t="s">
        <v>9</v>
      </c>
      <c r="F47">
        <v>0</v>
      </c>
      <c r="G47">
        <v>6.0359999999999996</v>
      </c>
      <c r="H47" s="1">
        <v>422749</v>
      </c>
      <c r="I47">
        <v>930.33799999999997</v>
      </c>
      <c r="J47" t="s">
        <v>10</v>
      </c>
      <c r="K47" t="s">
        <v>10</v>
      </c>
      <c r="L47" t="s">
        <v>10</v>
      </c>
      <c r="M47" t="s">
        <v>10</v>
      </c>
      <c r="O47">
        <v>64</v>
      </c>
      <c r="P47" t="s">
        <v>111</v>
      </c>
      <c r="Q47" s="3">
        <v>43731.441099537034</v>
      </c>
      <c r="R47" t="s">
        <v>80</v>
      </c>
      <c r="S47" t="s">
        <v>9</v>
      </c>
      <c r="T47">
        <v>0</v>
      </c>
      <c r="U47">
        <v>5.992</v>
      </c>
      <c r="V47" s="1">
        <v>4039</v>
      </c>
      <c r="W47" s="2">
        <v>1088.1659999999999</v>
      </c>
      <c r="X47" t="s">
        <v>10</v>
      </c>
      <c r="Y47" t="s">
        <v>10</v>
      </c>
      <c r="Z47" t="s">
        <v>10</v>
      </c>
      <c r="AA47" t="s">
        <v>10</v>
      </c>
      <c r="AC47">
        <v>64</v>
      </c>
      <c r="AD47" t="s">
        <v>111</v>
      </c>
      <c r="AE47" s="3">
        <v>43731.441099537034</v>
      </c>
      <c r="AF47" t="s">
        <v>80</v>
      </c>
      <c r="AG47" t="s">
        <v>9</v>
      </c>
      <c r="AH47">
        <v>0</v>
      </c>
      <c r="AI47">
        <v>12.196999999999999</v>
      </c>
      <c r="AJ47" s="1">
        <v>6981</v>
      </c>
      <c r="AK47" s="2">
        <v>1262.691</v>
      </c>
      <c r="AL47" t="s">
        <v>10</v>
      </c>
      <c r="AM47" t="s">
        <v>10</v>
      </c>
      <c r="AN47" t="s">
        <v>10</v>
      </c>
      <c r="AO47" t="s">
        <v>10</v>
      </c>
      <c r="AQ47" s="5">
        <v>29</v>
      </c>
      <c r="AT47" s="10">
        <f t="shared" si="0"/>
        <v>1061.3184987082716</v>
      </c>
      <c r="AU47" s="10">
        <f t="shared" si="1"/>
        <v>1181.3947770102598</v>
      </c>
    </row>
    <row r="48" spans="1:47" customFormat="1" ht="14.5" x14ac:dyDescent="0.35">
      <c r="A48">
        <v>66</v>
      </c>
      <c r="B48" t="s">
        <v>112</v>
      </c>
      <c r="C48" s="3">
        <v>43738.414004629631</v>
      </c>
      <c r="D48" t="s">
        <v>80</v>
      </c>
      <c r="E48" t="s">
        <v>9</v>
      </c>
      <c r="F48">
        <v>0</v>
      </c>
      <c r="G48">
        <v>6.032</v>
      </c>
      <c r="H48" s="1">
        <v>855295</v>
      </c>
      <c r="I48" s="2">
        <v>1828.079</v>
      </c>
      <c r="J48" t="s">
        <v>10</v>
      </c>
      <c r="K48" t="s">
        <v>10</v>
      </c>
      <c r="L48" t="s">
        <v>10</v>
      </c>
      <c r="M48" t="s">
        <v>10</v>
      </c>
      <c r="O48">
        <v>66</v>
      </c>
      <c r="P48" t="s">
        <v>112</v>
      </c>
      <c r="Q48" s="3">
        <v>43738.414004629631</v>
      </c>
      <c r="R48" t="s">
        <v>80</v>
      </c>
      <c r="S48" t="s">
        <v>9</v>
      </c>
      <c r="T48">
        <v>0</v>
      </c>
      <c r="U48">
        <v>5.9870000000000001</v>
      </c>
      <c r="V48" s="1">
        <v>6922</v>
      </c>
      <c r="W48" s="2">
        <v>1762.9970000000001</v>
      </c>
      <c r="X48" t="s">
        <v>10</v>
      </c>
      <c r="Y48" t="s">
        <v>10</v>
      </c>
      <c r="Z48" t="s">
        <v>10</v>
      </c>
      <c r="AA48" t="s">
        <v>10</v>
      </c>
      <c r="AC48">
        <v>66</v>
      </c>
      <c r="AD48" t="s">
        <v>112</v>
      </c>
      <c r="AE48" s="3">
        <v>43738.414004629631</v>
      </c>
      <c r="AF48" t="s">
        <v>80</v>
      </c>
      <c r="AG48" t="s">
        <v>9</v>
      </c>
      <c r="AH48">
        <v>0</v>
      </c>
      <c r="AI48">
        <v>12.18</v>
      </c>
      <c r="AJ48" s="1">
        <v>9466</v>
      </c>
      <c r="AK48" s="2">
        <v>1691.0309999999999</v>
      </c>
      <c r="AL48" t="s">
        <v>10</v>
      </c>
      <c r="AM48" t="s">
        <v>10</v>
      </c>
      <c r="AN48" t="s">
        <v>10</v>
      </c>
      <c r="AO48" t="s">
        <v>10</v>
      </c>
      <c r="AQ48" s="5">
        <v>30</v>
      </c>
      <c r="AT48" s="10">
        <f t="shared" si="0"/>
        <v>1919.9244518871926</v>
      </c>
      <c r="AU48" s="10">
        <f t="shared" si="1"/>
        <v>1564.1052012749599</v>
      </c>
    </row>
    <row r="49" spans="1:47" customFormat="1" ht="14.5" x14ac:dyDescent="0.35">
      <c r="A49">
        <v>68</v>
      </c>
      <c r="B49" t="s">
        <v>113</v>
      </c>
      <c r="C49" s="3">
        <v>43745.38689814815</v>
      </c>
      <c r="D49" t="s">
        <v>80</v>
      </c>
      <c r="E49" t="s">
        <v>9</v>
      </c>
      <c r="F49">
        <v>0</v>
      </c>
      <c r="G49">
        <v>6.0339999999999998</v>
      </c>
      <c r="H49" s="1">
        <v>541748</v>
      </c>
      <c r="I49" s="2">
        <v>1182.558</v>
      </c>
      <c r="J49" t="s">
        <v>10</v>
      </c>
      <c r="K49" t="s">
        <v>10</v>
      </c>
      <c r="L49" t="s">
        <v>10</v>
      </c>
      <c r="M49" t="s">
        <v>10</v>
      </c>
      <c r="O49">
        <v>68</v>
      </c>
      <c r="P49" t="s">
        <v>113</v>
      </c>
      <c r="Q49" s="3">
        <v>43745.38689814815</v>
      </c>
      <c r="R49" t="s">
        <v>80</v>
      </c>
      <c r="S49" t="s">
        <v>9</v>
      </c>
      <c r="T49">
        <v>0</v>
      </c>
      <c r="U49">
        <v>5.984</v>
      </c>
      <c r="V49" s="1">
        <v>5015</v>
      </c>
      <c r="W49" s="2">
        <v>1316.559</v>
      </c>
      <c r="X49" t="s">
        <v>10</v>
      </c>
      <c r="Y49" t="s">
        <v>10</v>
      </c>
      <c r="Z49" t="s">
        <v>10</v>
      </c>
      <c r="AA49" t="s">
        <v>10</v>
      </c>
      <c r="AC49">
        <v>68</v>
      </c>
      <c r="AD49" t="s">
        <v>113</v>
      </c>
      <c r="AE49" s="3">
        <v>43745.38689814815</v>
      </c>
      <c r="AF49" t="s">
        <v>80</v>
      </c>
      <c r="AG49" t="s">
        <v>9</v>
      </c>
      <c r="AH49">
        <v>0</v>
      </c>
      <c r="AI49">
        <v>12.189</v>
      </c>
      <c r="AJ49" s="1">
        <v>5883</v>
      </c>
      <c r="AK49" s="2">
        <v>1073.423</v>
      </c>
      <c r="AL49" t="s">
        <v>10</v>
      </c>
      <c r="AM49" t="s">
        <v>10</v>
      </c>
      <c r="AN49" t="s">
        <v>10</v>
      </c>
      <c r="AO49" t="s">
        <v>10</v>
      </c>
      <c r="AQ49" s="5">
        <v>31</v>
      </c>
      <c r="AT49" s="10">
        <f t="shared" si="0"/>
        <v>1320.975094354837</v>
      </c>
      <c r="AU49" s="10">
        <f t="shared" si="1"/>
        <v>1012.34355866274</v>
      </c>
    </row>
    <row r="50" spans="1:47" customFormat="1" ht="14.5" x14ac:dyDescent="0.35">
      <c r="A50">
        <v>21</v>
      </c>
      <c r="B50" t="s">
        <v>114</v>
      </c>
      <c r="C50" s="3">
        <v>43747.455011574071</v>
      </c>
      <c r="D50" t="s">
        <v>80</v>
      </c>
      <c r="E50" t="s">
        <v>9</v>
      </c>
      <c r="F50">
        <v>0</v>
      </c>
      <c r="G50">
        <v>6.0359999999999996</v>
      </c>
      <c r="H50" s="1">
        <v>1024913</v>
      </c>
      <c r="I50" s="2">
        <v>2166.6480000000001</v>
      </c>
      <c r="J50" t="s">
        <v>10</v>
      </c>
      <c r="K50" t="s">
        <v>10</v>
      </c>
      <c r="L50" t="s">
        <v>10</v>
      </c>
      <c r="M50" t="s">
        <v>10</v>
      </c>
      <c r="O50">
        <v>21</v>
      </c>
      <c r="P50" t="s">
        <v>114</v>
      </c>
      <c r="Q50" s="3">
        <v>43747.455011574071</v>
      </c>
      <c r="R50" t="s">
        <v>80</v>
      </c>
      <c r="S50" t="s">
        <v>9</v>
      </c>
      <c r="T50">
        <v>0</v>
      </c>
      <c r="U50">
        <v>5.9930000000000003</v>
      </c>
      <c r="V50" s="1">
        <v>9775</v>
      </c>
      <c r="W50" s="2">
        <v>2430.8440000000001</v>
      </c>
      <c r="X50" t="s">
        <v>10</v>
      </c>
      <c r="Y50" t="s">
        <v>10</v>
      </c>
      <c r="Z50" t="s">
        <v>10</v>
      </c>
      <c r="AA50" t="s">
        <v>10</v>
      </c>
      <c r="AC50">
        <v>21</v>
      </c>
      <c r="AD50" t="s">
        <v>114</v>
      </c>
      <c r="AE50" s="3">
        <v>43747.455011574071</v>
      </c>
      <c r="AF50" t="s">
        <v>80</v>
      </c>
      <c r="AG50" t="s">
        <v>9</v>
      </c>
      <c r="AH50">
        <v>0</v>
      </c>
      <c r="AI50">
        <v>12.188000000000001</v>
      </c>
      <c r="AJ50" s="1">
        <v>10104</v>
      </c>
      <c r="AK50" s="2">
        <v>1800.9390000000001</v>
      </c>
      <c r="AL50" t="s">
        <v>10</v>
      </c>
      <c r="AM50" t="s">
        <v>10</v>
      </c>
      <c r="AN50" t="s">
        <v>10</v>
      </c>
      <c r="AO50" t="s">
        <v>10</v>
      </c>
      <c r="AQ50" s="5">
        <v>32</v>
      </c>
      <c r="AT50" s="10">
        <f t="shared" si="0"/>
        <v>2583.0424440143756</v>
      </c>
      <c r="AU50" s="10">
        <f t="shared" si="1"/>
        <v>1662.3876697305598</v>
      </c>
    </row>
    <row r="51" spans="1:47" customFormat="1" ht="14.5" x14ac:dyDescent="0.35">
      <c r="A51">
        <v>70</v>
      </c>
      <c r="B51" t="s">
        <v>115</v>
      </c>
      <c r="C51" s="3">
        <v>43752.398715277777</v>
      </c>
      <c r="D51" t="s">
        <v>80</v>
      </c>
      <c r="E51" t="s">
        <v>9</v>
      </c>
      <c r="F51">
        <v>0</v>
      </c>
      <c r="G51">
        <v>6.0910000000000002</v>
      </c>
      <c r="H51" s="1">
        <v>1094930</v>
      </c>
      <c r="I51" s="2">
        <v>2304.377</v>
      </c>
      <c r="J51" t="s">
        <v>10</v>
      </c>
      <c r="K51" t="s">
        <v>10</v>
      </c>
      <c r="L51" t="s">
        <v>10</v>
      </c>
      <c r="M51" t="s">
        <v>10</v>
      </c>
      <c r="O51">
        <v>70</v>
      </c>
      <c r="P51" t="s">
        <v>115</v>
      </c>
      <c r="Q51" s="3">
        <v>43752.398715277777</v>
      </c>
      <c r="R51" t="s">
        <v>80</v>
      </c>
      <c r="S51" t="s">
        <v>9</v>
      </c>
      <c r="T51">
        <v>0</v>
      </c>
      <c r="U51">
        <v>6.0460000000000003</v>
      </c>
      <c r="V51" s="1">
        <v>8707</v>
      </c>
      <c r="W51" s="2">
        <v>2180.7260000000001</v>
      </c>
      <c r="X51" t="s">
        <v>10</v>
      </c>
      <c r="Y51" t="s">
        <v>10</v>
      </c>
      <c r="Z51" t="s">
        <v>10</v>
      </c>
      <c r="AA51" t="s">
        <v>10</v>
      </c>
      <c r="AC51">
        <v>70</v>
      </c>
      <c r="AD51" t="s">
        <v>115</v>
      </c>
      <c r="AE51" s="3">
        <v>43752.398715277777</v>
      </c>
      <c r="AF51" t="s">
        <v>80</v>
      </c>
      <c r="AG51" t="s">
        <v>9</v>
      </c>
      <c r="AH51">
        <v>0</v>
      </c>
      <c r="AI51">
        <v>12.242000000000001</v>
      </c>
      <c r="AJ51" s="1">
        <v>10798</v>
      </c>
      <c r="AK51" s="2">
        <v>1920.5440000000001</v>
      </c>
      <c r="AL51" t="s">
        <v>10</v>
      </c>
      <c r="AM51" t="s">
        <v>10</v>
      </c>
      <c r="AN51" t="s">
        <v>10</v>
      </c>
      <c r="AO51" t="s">
        <v>10</v>
      </c>
      <c r="AQ51" s="5">
        <v>33</v>
      </c>
      <c r="AT51" s="10">
        <f t="shared" si="0"/>
        <v>2340.9785003911675</v>
      </c>
      <c r="AU51" s="10">
        <f t="shared" si="1"/>
        <v>1769.3085155386398</v>
      </c>
    </row>
    <row r="52" spans="1:47" customFormat="1" ht="14.5" x14ac:dyDescent="0.35">
      <c r="A52">
        <v>72</v>
      </c>
      <c r="B52" t="s">
        <v>116</v>
      </c>
      <c r="C52" s="3">
        <v>43755.410127314812</v>
      </c>
      <c r="D52" t="s">
        <v>80</v>
      </c>
      <c r="E52" t="s">
        <v>9</v>
      </c>
      <c r="F52">
        <v>0</v>
      </c>
      <c r="G52">
        <v>6.0570000000000004</v>
      </c>
      <c r="H52" s="1">
        <v>854491</v>
      </c>
      <c r="I52" s="2">
        <v>1826.4559999999999</v>
      </c>
      <c r="J52" t="s">
        <v>10</v>
      </c>
      <c r="K52" t="s">
        <v>10</v>
      </c>
      <c r="L52" t="s">
        <v>10</v>
      </c>
      <c r="M52" t="s">
        <v>10</v>
      </c>
      <c r="O52">
        <v>72</v>
      </c>
      <c r="P52" t="s">
        <v>116</v>
      </c>
      <c r="Q52" s="3">
        <v>43755.410127314812</v>
      </c>
      <c r="R52" t="s">
        <v>80</v>
      </c>
      <c r="S52" t="s">
        <v>9</v>
      </c>
      <c r="T52">
        <v>0</v>
      </c>
      <c r="U52">
        <v>6.01</v>
      </c>
      <c r="V52" s="1">
        <v>7202</v>
      </c>
      <c r="W52" s="2">
        <v>1828.4559999999999</v>
      </c>
      <c r="X52" t="s">
        <v>10</v>
      </c>
      <c r="Y52" t="s">
        <v>10</v>
      </c>
      <c r="Z52" t="s">
        <v>10</v>
      </c>
      <c r="AA52" t="s">
        <v>10</v>
      </c>
      <c r="AC52">
        <v>72</v>
      </c>
      <c r="AD52" t="s">
        <v>116</v>
      </c>
      <c r="AE52" s="3">
        <v>43755.410127314812</v>
      </c>
      <c r="AF52" t="s">
        <v>80</v>
      </c>
      <c r="AG52" t="s">
        <v>9</v>
      </c>
      <c r="AH52">
        <v>0</v>
      </c>
      <c r="AI52">
        <v>12.236000000000001</v>
      </c>
      <c r="AJ52" s="1">
        <v>9472</v>
      </c>
      <c r="AK52" s="2">
        <v>1692.078</v>
      </c>
      <c r="AL52" t="s">
        <v>10</v>
      </c>
      <c r="AM52" t="s">
        <v>10</v>
      </c>
      <c r="AN52" t="s">
        <v>10</v>
      </c>
      <c r="AO52" t="s">
        <v>10</v>
      </c>
      <c r="AQ52" s="5">
        <v>34</v>
      </c>
      <c r="AT52" s="10">
        <f t="shared" si="0"/>
        <v>1918.5466037564079</v>
      </c>
      <c r="AU52" s="10">
        <f t="shared" si="1"/>
        <v>1565.0294398054398</v>
      </c>
    </row>
    <row r="53" spans="1:47" customFormat="1" ht="14.5" x14ac:dyDescent="0.35">
      <c r="A53">
        <v>76</v>
      </c>
      <c r="B53" t="s">
        <v>117</v>
      </c>
      <c r="C53" s="3">
        <v>43759.381481481483</v>
      </c>
      <c r="D53" t="s">
        <v>80</v>
      </c>
      <c r="E53" t="s">
        <v>9</v>
      </c>
      <c r="F53">
        <v>0</v>
      </c>
      <c r="G53">
        <v>6.0410000000000004</v>
      </c>
      <c r="H53" s="1">
        <v>959104</v>
      </c>
      <c r="I53" s="2">
        <v>2036.1289999999999</v>
      </c>
      <c r="J53" t="s">
        <v>10</v>
      </c>
      <c r="K53" t="s">
        <v>10</v>
      </c>
      <c r="L53" t="s">
        <v>10</v>
      </c>
      <c r="M53" t="s">
        <v>10</v>
      </c>
      <c r="O53">
        <v>76</v>
      </c>
      <c r="P53" t="s">
        <v>117</v>
      </c>
      <c r="Q53" s="3">
        <v>43759.381481481483</v>
      </c>
      <c r="R53" t="s">
        <v>80</v>
      </c>
      <c r="S53" t="s">
        <v>9</v>
      </c>
      <c r="T53">
        <v>0</v>
      </c>
      <c r="U53">
        <v>6.0030000000000001</v>
      </c>
      <c r="V53" s="1">
        <v>7877</v>
      </c>
      <c r="W53" s="2">
        <v>1986.41</v>
      </c>
      <c r="X53" t="s">
        <v>10</v>
      </c>
      <c r="Y53" t="s">
        <v>10</v>
      </c>
      <c r="Z53" t="s">
        <v>10</v>
      </c>
      <c r="AA53" t="s">
        <v>10</v>
      </c>
      <c r="AC53">
        <v>76</v>
      </c>
      <c r="AD53" t="s">
        <v>117</v>
      </c>
      <c r="AE53" s="3">
        <v>43759.381481481483</v>
      </c>
      <c r="AF53" t="s">
        <v>80</v>
      </c>
      <c r="AG53" t="s">
        <v>9</v>
      </c>
      <c r="AH53">
        <v>0</v>
      </c>
      <c r="AI53">
        <v>12.199</v>
      </c>
      <c r="AJ53" s="1">
        <v>9747</v>
      </c>
      <c r="AK53" s="2">
        <v>1739.4749999999999</v>
      </c>
      <c r="AL53" t="s">
        <v>10</v>
      </c>
      <c r="AM53" t="s">
        <v>10</v>
      </c>
      <c r="AN53" t="s">
        <v>10</v>
      </c>
      <c r="AO53" t="s">
        <v>10</v>
      </c>
      <c r="AQ53" s="5">
        <v>35</v>
      </c>
      <c r="AT53" s="10">
        <f t="shared" si="0"/>
        <v>2091.0030446467072</v>
      </c>
      <c r="AU53" s="10">
        <f t="shared" si="1"/>
        <v>1607.3913507539398</v>
      </c>
    </row>
    <row r="54" spans="1:47" customFormat="1" ht="14.5" x14ac:dyDescent="0.35">
      <c r="A54">
        <v>19</v>
      </c>
      <c r="B54" t="s">
        <v>118</v>
      </c>
      <c r="C54" s="3">
        <v>43761.470138888886</v>
      </c>
      <c r="D54" t="s">
        <v>80</v>
      </c>
      <c r="E54" t="s">
        <v>9</v>
      </c>
      <c r="F54">
        <v>0</v>
      </c>
      <c r="G54">
        <v>6.0549999999999997</v>
      </c>
      <c r="H54" s="1">
        <v>931283</v>
      </c>
      <c r="I54" s="2">
        <v>1980.634</v>
      </c>
      <c r="J54" t="s">
        <v>10</v>
      </c>
      <c r="K54" t="s">
        <v>10</v>
      </c>
      <c r="L54" t="s">
        <v>10</v>
      </c>
      <c r="M54" t="s">
        <v>10</v>
      </c>
      <c r="O54">
        <v>19</v>
      </c>
      <c r="P54" t="s">
        <v>118</v>
      </c>
      <c r="Q54" s="3">
        <v>43761.470138888886</v>
      </c>
      <c r="R54" t="s">
        <v>80</v>
      </c>
      <c r="S54" t="s">
        <v>9</v>
      </c>
      <c r="T54">
        <v>0</v>
      </c>
      <c r="U54">
        <v>6.0060000000000002</v>
      </c>
      <c r="V54" s="1">
        <v>8444</v>
      </c>
      <c r="W54" s="2">
        <v>2119.1570000000002</v>
      </c>
      <c r="X54" t="s">
        <v>10</v>
      </c>
      <c r="Y54" t="s">
        <v>10</v>
      </c>
      <c r="Z54" t="s">
        <v>10</v>
      </c>
      <c r="AA54" t="s">
        <v>10</v>
      </c>
      <c r="AC54">
        <v>19</v>
      </c>
      <c r="AD54" t="s">
        <v>118</v>
      </c>
      <c r="AE54" s="3">
        <v>43761.470138888886</v>
      </c>
      <c r="AF54" t="s">
        <v>80</v>
      </c>
      <c r="AG54" t="s">
        <v>9</v>
      </c>
      <c r="AH54">
        <v>0</v>
      </c>
      <c r="AI54">
        <v>12.227</v>
      </c>
      <c r="AJ54" s="1">
        <v>9868</v>
      </c>
      <c r="AK54" s="2">
        <v>1760.278</v>
      </c>
      <c r="AL54" t="s">
        <v>10</v>
      </c>
      <c r="AM54" t="s">
        <v>10</v>
      </c>
      <c r="AN54" t="s">
        <v>10</v>
      </c>
      <c r="AO54" t="s">
        <v>10</v>
      </c>
      <c r="AQ54" s="5">
        <v>36</v>
      </c>
      <c r="AT54" s="10">
        <f t="shared" si="0"/>
        <v>2046.4819372082811</v>
      </c>
      <c r="AU54" s="10">
        <f t="shared" si="1"/>
        <v>1626.0311981878399</v>
      </c>
    </row>
    <row r="55" spans="1:47" customFormat="1" ht="14.5" x14ac:dyDescent="0.35">
      <c r="A55">
        <v>28</v>
      </c>
      <c r="B55" t="s">
        <v>119</v>
      </c>
      <c r="C55" s="3">
        <v>43762.755613425928</v>
      </c>
      <c r="D55" t="s">
        <v>80</v>
      </c>
      <c r="E55" t="s">
        <v>9</v>
      </c>
      <c r="F55">
        <v>0</v>
      </c>
      <c r="G55">
        <v>6.0620000000000003</v>
      </c>
      <c r="H55" s="1">
        <v>934729</v>
      </c>
      <c r="I55" s="2">
        <v>1987.519</v>
      </c>
      <c r="J55" t="s">
        <v>10</v>
      </c>
      <c r="K55" t="s">
        <v>10</v>
      </c>
      <c r="L55" t="s">
        <v>10</v>
      </c>
      <c r="M55" t="s">
        <v>10</v>
      </c>
      <c r="O55">
        <v>28</v>
      </c>
      <c r="P55" t="s">
        <v>119</v>
      </c>
      <c r="Q55" s="3">
        <v>43762.755613425928</v>
      </c>
      <c r="R55" t="s">
        <v>80</v>
      </c>
      <c r="S55" t="s">
        <v>9</v>
      </c>
      <c r="T55">
        <v>0</v>
      </c>
      <c r="U55">
        <v>6.0140000000000002</v>
      </c>
      <c r="V55" s="1">
        <v>8478</v>
      </c>
      <c r="W55" s="2">
        <v>2127.2330000000002</v>
      </c>
      <c r="X55" t="s">
        <v>10</v>
      </c>
      <c r="Y55" t="s">
        <v>10</v>
      </c>
      <c r="Z55" t="s">
        <v>10</v>
      </c>
      <c r="AA55" t="s">
        <v>10</v>
      </c>
      <c r="AC55">
        <v>28</v>
      </c>
      <c r="AD55" t="s">
        <v>119</v>
      </c>
      <c r="AE55" s="3">
        <v>43762.755613425928</v>
      </c>
      <c r="AF55" t="s">
        <v>80</v>
      </c>
      <c r="AG55" t="s">
        <v>9</v>
      </c>
      <c r="AH55">
        <v>0</v>
      </c>
      <c r="AI55">
        <v>12.244999999999999</v>
      </c>
      <c r="AJ55" s="1">
        <v>9635</v>
      </c>
      <c r="AK55" s="2">
        <v>1720.136</v>
      </c>
      <c r="AL55" t="s">
        <v>10</v>
      </c>
      <c r="AM55" t="s">
        <v>10</v>
      </c>
      <c r="AN55" t="s">
        <v>10</v>
      </c>
      <c r="AO55" t="s">
        <v>10</v>
      </c>
      <c r="AQ55" s="5">
        <v>37</v>
      </c>
      <c r="AT55" s="10">
        <f t="shared" si="0"/>
        <v>2052.0492419480197</v>
      </c>
      <c r="AU55" s="10">
        <f t="shared" si="1"/>
        <v>1590.1382686284996</v>
      </c>
    </row>
    <row r="56" spans="1:47" customFormat="1" ht="14.5" x14ac:dyDescent="0.35">
      <c r="A56">
        <v>26</v>
      </c>
      <c r="B56" t="s">
        <v>120</v>
      </c>
      <c r="C56" s="3">
        <v>43781.400405092594</v>
      </c>
      <c r="D56" t="s">
        <v>80</v>
      </c>
      <c r="E56" t="s">
        <v>9</v>
      </c>
      <c r="F56">
        <v>0</v>
      </c>
      <c r="G56">
        <v>6.0650000000000004</v>
      </c>
      <c r="H56" s="1">
        <v>781012</v>
      </c>
      <c r="I56" s="2">
        <v>1677.5250000000001</v>
      </c>
      <c r="J56" t="s">
        <v>10</v>
      </c>
      <c r="K56" t="s">
        <v>10</v>
      </c>
      <c r="L56" t="s">
        <v>10</v>
      </c>
      <c r="M56" t="s">
        <v>10</v>
      </c>
      <c r="O56">
        <v>26</v>
      </c>
      <c r="P56" t="s">
        <v>120</v>
      </c>
      <c r="Q56" s="3">
        <v>43781.400405092594</v>
      </c>
      <c r="R56" t="s">
        <v>80</v>
      </c>
      <c r="S56" t="s">
        <v>9</v>
      </c>
      <c r="T56">
        <v>0</v>
      </c>
      <c r="U56">
        <v>6.02</v>
      </c>
      <c r="V56" s="1">
        <v>5957</v>
      </c>
      <c r="W56" s="2">
        <v>1537.068</v>
      </c>
      <c r="X56" t="s">
        <v>10</v>
      </c>
      <c r="Y56" t="s">
        <v>10</v>
      </c>
      <c r="Z56" t="s">
        <v>10</v>
      </c>
      <c r="AA56" t="s">
        <v>10</v>
      </c>
      <c r="AC56">
        <v>26</v>
      </c>
      <c r="AD56" t="s">
        <v>120</v>
      </c>
      <c r="AE56" s="3">
        <v>43781.400405092594</v>
      </c>
      <c r="AF56" t="s">
        <v>80</v>
      </c>
      <c r="AG56" t="s">
        <v>9</v>
      </c>
      <c r="AH56">
        <v>0</v>
      </c>
      <c r="AI56">
        <v>12.244999999999999</v>
      </c>
      <c r="AJ56" s="1">
        <v>8582</v>
      </c>
      <c r="AK56" s="2">
        <v>1538.6110000000001</v>
      </c>
      <c r="AL56" t="s">
        <v>10</v>
      </c>
      <c r="AM56" t="s">
        <v>10</v>
      </c>
      <c r="AN56" t="s">
        <v>10</v>
      </c>
      <c r="AO56" t="s">
        <v>10</v>
      </c>
      <c r="AQ56" s="5">
        <v>38</v>
      </c>
      <c r="AT56" s="10">
        <f t="shared" si="0"/>
        <v>1789.1931827543249</v>
      </c>
      <c r="AU56" s="10">
        <f t="shared" si="1"/>
        <v>1427.9440181658399</v>
      </c>
    </row>
    <row r="57" spans="1:47" customFormat="1" ht="14.5" x14ac:dyDescent="0.35">
      <c r="A57">
        <v>22</v>
      </c>
      <c r="B57" t="s">
        <v>121</v>
      </c>
      <c r="C57" s="3">
        <v>43784.796412037038</v>
      </c>
      <c r="D57" t="s">
        <v>80</v>
      </c>
      <c r="E57" t="s">
        <v>9</v>
      </c>
      <c r="F57">
        <v>0</v>
      </c>
      <c r="G57">
        <v>6.0759999999999996</v>
      </c>
      <c r="H57" s="1">
        <v>859140</v>
      </c>
      <c r="I57" s="2">
        <v>1835.8320000000001</v>
      </c>
      <c r="J57" t="s">
        <v>10</v>
      </c>
      <c r="K57" t="s">
        <v>10</v>
      </c>
      <c r="L57" t="s">
        <v>10</v>
      </c>
      <c r="M57" t="s">
        <v>10</v>
      </c>
      <c r="O57">
        <v>22</v>
      </c>
      <c r="P57" t="s">
        <v>121</v>
      </c>
      <c r="Q57" s="3">
        <v>43784.796412037038</v>
      </c>
      <c r="R57" t="s">
        <v>80</v>
      </c>
      <c r="S57" t="s">
        <v>9</v>
      </c>
      <c r="T57">
        <v>0</v>
      </c>
      <c r="U57">
        <v>6.0289999999999999</v>
      </c>
      <c r="V57" s="1">
        <v>7273</v>
      </c>
      <c r="W57" s="2">
        <v>1845.1659999999999</v>
      </c>
      <c r="X57" t="s">
        <v>10</v>
      </c>
      <c r="Y57" t="s">
        <v>10</v>
      </c>
      <c r="Z57" t="s">
        <v>10</v>
      </c>
      <c r="AA57" t="s">
        <v>10</v>
      </c>
      <c r="AC57">
        <v>22</v>
      </c>
      <c r="AD57" t="s">
        <v>121</v>
      </c>
      <c r="AE57" s="3">
        <v>43784.796412037038</v>
      </c>
      <c r="AF57" t="s">
        <v>80</v>
      </c>
      <c r="AG57" t="s">
        <v>9</v>
      </c>
      <c r="AH57">
        <v>0</v>
      </c>
      <c r="AI57">
        <v>12.266999999999999</v>
      </c>
      <c r="AJ57" s="1">
        <v>8986</v>
      </c>
      <c r="AK57" s="2">
        <v>1608.3330000000001</v>
      </c>
      <c r="AL57" t="s">
        <v>10</v>
      </c>
      <c r="AM57" t="s">
        <v>10</v>
      </c>
      <c r="AN57" t="s">
        <v>10</v>
      </c>
      <c r="AO57" t="s">
        <v>10</v>
      </c>
      <c r="AQ57" s="5">
        <v>39</v>
      </c>
      <c r="AT57" s="10">
        <f t="shared" si="0"/>
        <v>1926.5025566693203</v>
      </c>
      <c r="AU57" s="10">
        <f t="shared" si="1"/>
        <v>1490.1690721613597</v>
      </c>
    </row>
    <row r="58" spans="1:47" customFormat="1" ht="14.5" x14ac:dyDescent="0.35">
      <c r="A58">
        <v>20</v>
      </c>
      <c r="B58" t="s">
        <v>122</v>
      </c>
      <c r="C58" s="3">
        <v>43790.383391203701</v>
      </c>
      <c r="D58" t="s">
        <v>80</v>
      </c>
      <c r="E58" t="s">
        <v>9</v>
      </c>
      <c r="F58">
        <v>0</v>
      </c>
      <c r="G58">
        <v>6.0540000000000003</v>
      </c>
      <c r="H58" s="1">
        <v>856045</v>
      </c>
      <c r="I58" s="2">
        <v>1829.5920000000001</v>
      </c>
      <c r="J58" t="s">
        <v>10</v>
      </c>
      <c r="K58" t="s">
        <v>10</v>
      </c>
      <c r="L58" t="s">
        <v>10</v>
      </c>
      <c r="M58" t="s">
        <v>10</v>
      </c>
      <c r="O58">
        <v>20</v>
      </c>
      <c r="P58" t="s">
        <v>122</v>
      </c>
      <c r="Q58" s="3">
        <v>43790.383391203701</v>
      </c>
      <c r="R58" t="s">
        <v>80</v>
      </c>
      <c r="S58" t="s">
        <v>9</v>
      </c>
      <c r="T58">
        <v>0</v>
      </c>
      <c r="U58">
        <v>6.0090000000000003</v>
      </c>
      <c r="V58" s="1">
        <v>7038</v>
      </c>
      <c r="W58" s="2">
        <v>1790.2139999999999</v>
      </c>
      <c r="X58" t="s">
        <v>10</v>
      </c>
      <c r="Y58" t="s">
        <v>10</v>
      </c>
      <c r="Z58" t="s">
        <v>10</v>
      </c>
      <c r="AA58" t="s">
        <v>10</v>
      </c>
      <c r="AC58">
        <v>20</v>
      </c>
      <c r="AD58" t="s">
        <v>122</v>
      </c>
      <c r="AE58" s="3">
        <v>43790.383391203701</v>
      </c>
      <c r="AF58" t="s">
        <v>80</v>
      </c>
      <c r="AG58" t="s">
        <v>9</v>
      </c>
      <c r="AH58">
        <v>0</v>
      </c>
      <c r="AI58">
        <v>12.244</v>
      </c>
      <c r="AJ58" s="1">
        <v>8847</v>
      </c>
      <c r="AK58" s="2">
        <v>1584.229</v>
      </c>
      <c r="AL58" t="s">
        <v>10</v>
      </c>
      <c r="AM58" t="s">
        <v>10</v>
      </c>
      <c r="AN58" t="s">
        <v>10</v>
      </c>
      <c r="AO58" t="s">
        <v>10</v>
      </c>
      <c r="AQ58" s="5">
        <v>40</v>
      </c>
      <c r="AT58" s="10">
        <f t="shared" si="0"/>
        <v>1921.2090256956924</v>
      </c>
      <c r="AU58" s="10">
        <f t="shared" si="1"/>
        <v>1468.7594907179398</v>
      </c>
    </row>
    <row r="59" spans="1:47" customFormat="1" ht="14.5" x14ac:dyDescent="0.35">
      <c r="A59">
        <v>24</v>
      </c>
      <c r="B59" t="s">
        <v>123</v>
      </c>
      <c r="C59" s="3">
        <v>43833.573078703703</v>
      </c>
      <c r="D59" t="s">
        <v>80</v>
      </c>
      <c r="E59" t="s">
        <v>9</v>
      </c>
      <c r="F59">
        <v>0</v>
      </c>
      <c r="G59">
        <v>6.0330000000000004</v>
      </c>
      <c r="H59" s="1">
        <v>671558</v>
      </c>
      <c r="I59" s="2">
        <v>1453.0450000000001</v>
      </c>
      <c r="J59" t="s">
        <v>10</v>
      </c>
      <c r="K59" t="s">
        <v>10</v>
      </c>
      <c r="L59" t="s">
        <v>10</v>
      </c>
      <c r="M59" t="s">
        <v>10</v>
      </c>
      <c r="O59">
        <v>24</v>
      </c>
      <c r="P59" t="s">
        <v>123</v>
      </c>
      <c r="Q59" s="3">
        <v>43833.573078703703</v>
      </c>
      <c r="R59" t="s">
        <v>80</v>
      </c>
      <c r="S59" t="s">
        <v>9</v>
      </c>
      <c r="T59">
        <v>0</v>
      </c>
      <c r="U59">
        <v>5.9870000000000001</v>
      </c>
      <c r="V59" s="1">
        <v>5411</v>
      </c>
      <c r="W59" s="2">
        <v>1409.1980000000001</v>
      </c>
      <c r="X59" t="s">
        <v>10</v>
      </c>
      <c r="Y59" t="s">
        <v>10</v>
      </c>
      <c r="Z59" t="s">
        <v>10</v>
      </c>
      <c r="AA59" t="s">
        <v>10</v>
      </c>
      <c r="AC59">
        <v>24</v>
      </c>
      <c r="AD59" t="s">
        <v>123</v>
      </c>
      <c r="AE59" s="3">
        <v>43833.573078703703</v>
      </c>
      <c r="AF59" t="s">
        <v>80</v>
      </c>
      <c r="AG59" t="s">
        <v>9</v>
      </c>
      <c r="AH59">
        <v>0</v>
      </c>
      <c r="AI59">
        <v>12.218999999999999</v>
      </c>
      <c r="AJ59" s="1">
        <v>8173</v>
      </c>
      <c r="AK59" s="2">
        <v>1468.1289999999999</v>
      </c>
      <c r="AL59" t="s">
        <v>10</v>
      </c>
      <c r="AM59" t="s">
        <v>10</v>
      </c>
      <c r="AN59" t="s">
        <v>10</v>
      </c>
      <c r="AO59" t="s">
        <v>10</v>
      </c>
      <c r="AQ59" s="5">
        <v>41</v>
      </c>
      <c r="AT59" s="10">
        <f t="shared" si="0"/>
        <v>1583.9285944111989</v>
      </c>
      <c r="AU59" s="10">
        <f t="shared" si="1"/>
        <v>1364.9530617811399</v>
      </c>
    </row>
    <row r="60" spans="1:47" customFormat="1" ht="14.5" x14ac:dyDescent="0.35">
      <c r="A60">
        <v>23</v>
      </c>
      <c r="B60" t="s">
        <v>124</v>
      </c>
      <c r="C60" s="3">
        <v>43858.507025462961</v>
      </c>
      <c r="D60" t="s">
        <v>80</v>
      </c>
      <c r="E60" t="s">
        <v>9</v>
      </c>
      <c r="F60">
        <v>0</v>
      </c>
      <c r="G60">
        <v>6.05</v>
      </c>
      <c r="H60" s="1">
        <v>1174334</v>
      </c>
      <c r="I60" s="2">
        <v>2459.1889999999999</v>
      </c>
      <c r="J60" t="s">
        <v>10</v>
      </c>
      <c r="K60" t="s">
        <v>10</v>
      </c>
      <c r="L60" t="s">
        <v>10</v>
      </c>
      <c r="M60" t="s">
        <v>10</v>
      </c>
      <c r="O60">
        <v>23</v>
      </c>
      <c r="P60" t="s">
        <v>124</v>
      </c>
      <c r="Q60" s="3">
        <v>43858.507025462961</v>
      </c>
      <c r="R60" t="s">
        <v>80</v>
      </c>
      <c r="S60" t="s">
        <v>9</v>
      </c>
      <c r="T60">
        <v>0</v>
      </c>
      <c r="U60">
        <v>6.0030000000000001</v>
      </c>
      <c r="V60" s="1">
        <v>9501</v>
      </c>
      <c r="W60" s="2">
        <v>2366.7150000000001</v>
      </c>
      <c r="X60" t="s">
        <v>10</v>
      </c>
      <c r="Y60" t="s">
        <v>10</v>
      </c>
      <c r="Z60" t="s">
        <v>10</v>
      </c>
      <c r="AA60" t="s">
        <v>10</v>
      </c>
      <c r="AC60">
        <v>23</v>
      </c>
      <c r="AD60" t="s">
        <v>124</v>
      </c>
      <c r="AE60" s="3">
        <v>43858.507025462961</v>
      </c>
      <c r="AF60" t="s">
        <v>80</v>
      </c>
      <c r="AG60" t="s">
        <v>9</v>
      </c>
      <c r="AH60">
        <v>0</v>
      </c>
      <c r="AI60">
        <v>12.257</v>
      </c>
      <c r="AJ60" s="1">
        <v>11271</v>
      </c>
      <c r="AK60" s="2">
        <v>2002.046</v>
      </c>
      <c r="AL60" t="s">
        <v>10</v>
      </c>
      <c r="AM60" t="s">
        <v>10</v>
      </c>
      <c r="AN60" t="s">
        <v>10</v>
      </c>
      <c r="AO60" t="s">
        <v>10</v>
      </c>
      <c r="AQ60" s="5">
        <v>42</v>
      </c>
      <c r="AT60" s="10">
        <f t="shared" si="0"/>
        <v>2520.9404660243836</v>
      </c>
      <c r="AU60" s="10">
        <f t="shared" si="1"/>
        <v>1842.1880686830598</v>
      </c>
    </row>
    <row r="61" spans="1:47" customFormat="1" ht="14.5" x14ac:dyDescent="0.35">
      <c r="A61">
        <v>21</v>
      </c>
      <c r="B61" t="s">
        <v>125</v>
      </c>
      <c r="C61" s="3">
        <v>43873.582835648151</v>
      </c>
      <c r="D61" t="s">
        <v>80</v>
      </c>
      <c r="E61" t="s">
        <v>9</v>
      </c>
      <c r="F61">
        <v>0</v>
      </c>
      <c r="G61">
        <v>6.0430000000000001</v>
      </c>
      <c r="H61" s="1">
        <v>920392</v>
      </c>
      <c r="I61" s="2">
        <v>1958.857</v>
      </c>
      <c r="J61" t="s">
        <v>10</v>
      </c>
      <c r="K61" t="s">
        <v>10</v>
      </c>
      <c r="L61" t="s">
        <v>10</v>
      </c>
      <c r="M61" t="s">
        <v>10</v>
      </c>
      <c r="O61">
        <v>21</v>
      </c>
      <c r="P61" t="s">
        <v>125</v>
      </c>
      <c r="Q61" s="3">
        <v>43873.582835648151</v>
      </c>
      <c r="R61" t="s">
        <v>80</v>
      </c>
      <c r="S61" t="s">
        <v>9</v>
      </c>
      <c r="T61">
        <v>0</v>
      </c>
      <c r="U61">
        <v>5.9950000000000001</v>
      </c>
      <c r="V61" s="1">
        <v>9153</v>
      </c>
      <c r="W61" s="2">
        <v>2285.2280000000001</v>
      </c>
      <c r="X61" t="s">
        <v>10</v>
      </c>
      <c r="Y61" t="s">
        <v>10</v>
      </c>
      <c r="Z61" t="s">
        <v>10</v>
      </c>
      <c r="AA61" t="s">
        <v>10</v>
      </c>
      <c r="AC61">
        <v>21</v>
      </c>
      <c r="AD61" t="s">
        <v>125</v>
      </c>
      <c r="AE61" s="3">
        <v>43873.582835648151</v>
      </c>
      <c r="AF61" t="s">
        <v>80</v>
      </c>
      <c r="AG61" t="s">
        <v>9</v>
      </c>
      <c r="AH61">
        <v>0</v>
      </c>
      <c r="AI61">
        <v>12.24</v>
      </c>
      <c r="AJ61" s="1">
        <v>10662</v>
      </c>
      <c r="AK61" s="2">
        <v>1897.222</v>
      </c>
      <c r="AL61" t="s">
        <v>10</v>
      </c>
      <c r="AM61" t="s">
        <v>10</v>
      </c>
      <c r="AN61" t="s">
        <v>10</v>
      </c>
      <c r="AO61" t="s">
        <v>10</v>
      </c>
      <c r="AQ61" s="5">
        <v>43</v>
      </c>
      <c r="AT61" s="10">
        <f t="shared" si="0"/>
        <v>2028.7884992289089</v>
      </c>
      <c r="AU61" s="10">
        <f t="shared" si="1"/>
        <v>1748.3547665690398</v>
      </c>
    </row>
    <row r="62" spans="1:47" customFormat="1" ht="14.5" x14ac:dyDescent="0.35">
      <c r="A62">
        <v>19</v>
      </c>
      <c r="B62" t="s">
        <v>124</v>
      </c>
      <c r="C62" s="3">
        <v>43880.531701388885</v>
      </c>
      <c r="D62" t="s">
        <v>80</v>
      </c>
      <c r="E62" t="s">
        <v>9</v>
      </c>
      <c r="F62">
        <v>0</v>
      </c>
      <c r="G62">
        <v>6.0410000000000004</v>
      </c>
      <c r="H62" s="1">
        <v>948172</v>
      </c>
      <c r="I62" s="2">
        <v>2014.3440000000001</v>
      </c>
      <c r="J62" t="s">
        <v>10</v>
      </c>
      <c r="K62" t="s">
        <v>10</v>
      </c>
      <c r="L62" t="s">
        <v>10</v>
      </c>
      <c r="M62" t="s">
        <v>10</v>
      </c>
      <c r="O62">
        <v>19</v>
      </c>
      <c r="P62" t="s">
        <v>124</v>
      </c>
      <c r="Q62" s="3">
        <v>43880.531701388885</v>
      </c>
      <c r="R62" t="s">
        <v>80</v>
      </c>
      <c r="S62" t="s">
        <v>9</v>
      </c>
      <c r="T62">
        <v>0</v>
      </c>
      <c r="U62">
        <v>5.9969999999999999</v>
      </c>
      <c r="V62" s="1">
        <v>7116</v>
      </c>
      <c r="W62" s="2">
        <v>1808.425</v>
      </c>
      <c r="X62" t="s">
        <v>10</v>
      </c>
      <c r="Y62" t="s">
        <v>10</v>
      </c>
      <c r="Z62" t="s">
        <v>10</v>
      </c>
      <c r="AA62" t="s">
        <v>10</v>
      </c>
      <c r="AC62">
        <v>19</v>
      </c>
      <c r="AD62" t="s">
        <v>124</v>
      </c>
      <c r="AE62" s="3">
        <v>43880.531701388885</v>
      </c>
      <c r="AF62" t="s">
        <v>80</v>
      </c>
      <c r="AG62" t="s">
        <v>9</v>
      </c>
      <c r="AH62">
        <v>0</v>
      </c>
      <c r="AI62">
        <v>12.24</v>
      </c>
      <c r="AJ62" s="1">
        <v>9930</v>
      </c>
      <c r="AK62" s="2">
        <v>1770.8920000000001</v>
      </c>
      <c r="AL62" t="s">
        <v>10</v>
      </c>
      <c r="AM62" t="s">
        <v>10</v>
      </c>
      <c r="AN62" t="s">
        <v>10</v>
      </c>
      <c r="AO62" t="s">
        <v>10</v>
      </c>
      <c r="AQ62" s="5">
        <v>44</v>
      </c>
      <c r="AT62" s="10">
        <f t="shared" si="0"/>
        <v>2073.6248980427731</v>
      </c>
      <c r="AU62" s="10">
        <f t="shared" si="1"/>
        <v>1635.5823380339998</v>
      </c>
    </row>
    <row r="63" spans="1:47" customFormat="1" ht="14.5" x14ac:dyDescent="0.35">
      <c r="A63">
        <v>18</v>
      </c>
      <c r="B63" t="s">
        <v>126</v>
      </c>
      <c r="C63" s="3">
        <v>43893.67659722222</v>
      </c>
      <c r="D63" t="s">
        <v>80</v>
      </c>
      <c r="E63" t="s">
        <v>9</v>
      </c>
      <c r="F63">
        <v>0</v>
      </c>
      <c r="G63">
        <v>6.0380000000000003</v>
      </c>
      <c r="H63" s="1">
        <v>918395</v>
      </c>
      <c r="I63" s="2">
        <v>1954.8610000000001</v>
      </c>
      <c r="J63" t="s">
        <v>10</v>
      </c>
      <c r="K63" t="s">
        <v>10</v>
      </c>
      <c r="L63" t="s">
        <v>10</v>
      </c>
      <c r="M63" t="s">
        <v>10</v>
      </c>
      <c r="O63">
        <v>18</v>
      </c>
      <c r="P63" t="s">
        <v>126</v>
      </c>
      <c r="Q63" s="3">
        <v>43893.67659722222</v>
      </c>
      <c r="R63" t="s">
        <v>80</v>
      </c>
      <c r="S63" t="s">
        <v>9</v>
      </c>
      <c r="T63">
        <v>0</v>
      </c>
      <c r="U63">
        <v>5.992</v>
      </c>
      <c r="V63" s="1">
        <v>8032</v>
      </c>
      <c r="W63" s="2">
        <v>2022.7829999999999</v>
      </c>
      <c r="X63" t="s">
        <v>10</v>
      </c>
      <c r="Y63" t="s">
        <v>10</v>
      </c>
      <c r="Z63" t="s">
        <v>10</v>
      </c>
      <c r="AA63" t="s">
        <v>10</v>
      </c>
      <c r="AC63">
        <v>18</v>
      </c>
      <c r="AD63" t="s">
        <v>126</v>
      </c>
      <c r="AE63" s="3">
        <v>43893.67659722222</v>
      </c>
      <c r="AF63" t="s">
        <v>80</v>
      </c>
      <c r="AG63" t="s">
        <v>9</v>
      </c>
      <c r="AH63">
        <v>0</v>
      </c>
      <c r="AI63">
        <v>12.228999999999999</v>
      </c>
      <c r="AJ63" s="1">
        <v>9939</v>
      </c>
      <c r="AK63" s="2">
        <v>1772.5360000000001</v>
      </c>
      <c r="AL63" t="s">
        <v>10</v>
      </c>
      <c r="AM63" t="s">
        <v>10</v>
      </c>
      <c r="AN63" t="s">
        <v>10</v>
      </c>
      <c r="AO63" t="s">
        <v>10</v>
      </c>
      <c r="AQ63" s="5">
        <v>45</v>
      </c>
      <c r="AT63" s="10">
        <f t="shared" si="0"/>
        <v>2025.5280170434924</v>
      </c>
      <c r="AU63" s="10">
        <f t="shared" si="1"/>
        <v>1636.9688019078599</v>
      </c>
    </row>
    <row r="64" spans="1:47" customFormat="1" ht="14.5" x14ac:dyDescent="0.35">
      <c r="A64">
        <v>44</v>
      </c>
      <c r="B64" t="s">
        <v>105</v>
      </c>
      <c r="C64" s="3">
        <v>43710.714675925927</v>
      </c>
      <c r="D64" t="s">
        <v>106</v>
      </c>
      <c r="E64" t="s">
        <v>9</v>
      </c>
      <c r="F64">
        <v>0</v>
      </c>
      <c r="G64">
        <v>6.0309999999999997</v>
      </c>
      <c r="H64" s="1">
        <v>905470</v>
      </c>
      <c r="I64" s="2">
        <v>1928.973</v>
      </c>
      <c r="J64" t="s">
        <v>10</v>
      </c>
      <c r="K64" t="s">
        <v>10</v>
      </c>
      <c r="L64" t="s">
        <v>10</v>
      </c>
      <c r="M64" t="s">
        <v>10</v>
      </c>
      <c r="O64">
        <v>44</v>
      </c>
      <c r="P64" t="s">
        <v>105</v>
      </c>
      <c r="Q64" s="3">
        <v>43710.714675925927</v>
      </c>
      <c r="R64" t="s">
        <v>106</v>
      </c>
      <c r="S64" t="s">
        <v>9</v>
      </c>
      <c r="T64">
        <v>0</v>
      </c>
      <c r="U64">
        <v>5.984</v>
      </c>
      <c r="V64" s="1">
        <v>7416</v>
      </c>
      <c r="W64" s="2">
        <v>1878.6890000000001</v>
      </c>
      <c r="X64" t="s">
        <v>10</v>
      </c>
      <c r="Y64" t="s">
        <v>10</v>
      </c>
      <c r="Z64" t="s">
        <v>10</v>
      </c>
      <c r="AA64" t="s">
        <v>10</v>
      </c>
      <c r="AC64">
        <v>44</v>
      </c>
      <c r="AD64" t="s">
        <v>105</v>
      </c>
      <c r="AE64" s="3">
        <v>43710.714675925927</v>
      </c>
      <c r="AF64" t="s">
        <v>106</v>
      </c>
      <c r="AG64" t="s">
        <v>9</v>
      </c>
      <c r="AH64">
        <v>0</v>
      </c>
      <c r="AI64">
        <v>12.179</v>
      </c>
      <c r="AJ64" s="1">
        <v>9326</v>
      </c>
      <c r="AK64" s="2">
        <v>1666.941</v>
      </c>
      <c r="AL64" t="s">
        <v>10</v>
      </c>
      <c r="AM64" t="s">
        <v>10</v>
      </c>
      <c r="AN64" t="s">
        <v>10</v>
      </c>
      <c r="AO64" t="s">
        <v>10</v>
      </c>
      <c r="AQ64" s="5">
        <v>46</v>
      </c>
      <c r="AT64" s="10">
        <f t="shared" si="0"/>
        <v>2004.3043188985303</v>
      </c>
      <c r="AU64" s="10">
        <f t="shared" si="1"/>
        <v>1542.53989433416</v>
      </c>
    </row>
    <row r="65" spans="1:47" customFormat="1" ht="14.5" x14ac:dyDescent="0.35">
      <c r="A65">
        <v>29</v>
      </c>
      <c r="B65" t="s">
        <v>127</v>
      </c>
      <c r="C65" s="3">
        <v>43899.585127314815</v>
      </c>
      <c r="D65" t="s">
        <v>16</v>
      </c>
      <c r="E65" t="s">
        <v>9</v>
      </c>
      <c r="F65">
        <v>0</v>
      </c>
      <c r="G65">
        <v>6.0540000000000003</v>
      </c>
      <c r="H65" s="1">
        <v>812848</v>
      </c>
      <c r="I65" s="2">
        <v>1742.2239999999999</v>
      </c>
      <c r="J65" t="s">
        <v>10</v>
      </c>
      <c r="K65" t="s">
        <v>10</v>
      </c>
      <c r="L65" t="s">
        <v>10</v>
      </c>
      <c r="M65" t="s">
        <v>10</v>
      </c>
      <c r="O65">
        <v>29</v>
      </c>
      <c r="P65" t="s">
        <v>127</v>
      </c>
      <c r="Q65" s="3">
        <v>43899.585127314815</v>
      </c>
      <c r="R65" t="s">
        <v>16</v>
      </c>
      <c r="S65" t="s">
        <v>9</v>
      </c>
      <c r="T65">
        <v>0</v>
      </c>
      <c r="U65">
        <v>6.0049999999999999</v>
      </c>
      <c r="V65" s="1">
        <v>6722</v>
      </c>
      <c r="W65" s="2">
        <v>1716.173</v>
      </c>
      <c r="X65" t="s">
        <v>10</v>
      </c>
      <c r="Y65" t="s">
        <v>10</v>
      </c>
      <c r="Z65" t="s">
        <v>10</v>
      </c>
      <c r="AA65" t="s">
        <v>10</v>
      </c>
      <c r="AC65">
        <v>29</v>
      </c>
      <c r="AD65" t="s">
        <v>127</v>
      </c>
      <c r="AE65" s="3">
        <v>43899.585127314815</v>
      </c>
      <c r="AF65" t="s">
        <v>16</v>
      </c>
      <c r="AG65" t="s">
        <v>9</v>
      </c>
      <c r="AH65">
        <v>0</v>
      </c>
      <c r="AI65">
        <v>12.262</v>
      </c>
      <c r="AJ65" s="1">
        <v>9275</v>
      </c>
      <c r="AK65" s="2">
        <v>1658.136</v>
      </c>
      <c r="AL65" t="s">
        <v>10</v>
      </c>
      <c r="AM65" t="s">
        <v>10</v>
      </c>
      <c r="AN65" t="s">
        <v>10</v>
      </c>
      <c r="AO65" t="s">
        <v>10</v>
      </c>
      <c r="AQ65" s="5">
        <v>47</v>
      </c>
      <c r="AT65" s="10">
        <f t="shared" si="0"/>
        <v>1846.0706723853568</v>
      </c>
      <c r="AU65" s="10">
        <f t="shared" si="1"/>
        <v>1534.6840844124997</v>
      </c>
    </row>
    <row r="66" spans="1:47" customFormat="1" ht="14.5" x14ac:dyDescent="0.35">
      <c r="A66">
        <v>91</v>
      </c>
      <c r="B66" t="s">
        <v>19</v>
      </c>
      <c r="C66" s="3">
        <v>43907.511782407404</v>
      </c>
      <c r="D66" t="s">
        <v>16</v>
      </c>
      <c r="E66" t="s">
        <v>9</v>
      </c>
      <c r="F66">
        <v>0</v>
      </c>
      <c r="G66">
        <v>6.05</v>
      </c>
      <c r="H66" s="1">
        <v>503073</v>
      </c>
      <c r="I66" s="2">
        <v>1101.0419999999999</v>
      </c>
      <c r="J66" t="s">
        <v>10</v>
      </c>
      <c r="K66" t="s">
        <v>10</v>
      </c>
      <c r="L66" t="s">
        <v>10</v>
      </c>
      <c r="M66" t="s">
        <v>10</v>
      </c>
      <c r="O66">
        <v>91</v>
      </c>
      <c r="P66" t="s">
        <v>19</v>
      </c>
      <c r="Q66" s="3">
        <v>43907.511782407404</v>
      </c>
      <c r="R66" t="s">
        <v>16</v>
      </c>
      <c r="S66" t="s">
        <v>9</v>
      </c>
      <c r="T66">
        <v>0</v>
      </c>
      <c r="U66">
        <v>6.0049999999999999</v>
      </c>
      <c r="V66" s="1">
        <v>4010</v>
      </c>
      <c r="W66" s="2">
        <v>1081.21</v>
      </c>
      <c r="X66" t="s">
        <v>10</v>
      </c>
      <c r="Y66" t="s">
        <v>10</v>
      </c>
      <c r="Z66" t="s">
        <v>10</v>
      </c>
      <c r="AA66" t="s">
        <v>10</v>
      </c>
      <c r="AC66">
        <v>91</v>
      </c>
      <c r="AD66" t="s">
        <v>19</v>
      </c>
      <c r="AE66" s="3">
        <v>43907.511782407404</v>
      </c>
      <c r="AF66" t="s">
        <v>16</v>
      </c>
      <c r="AG66" t="s">
        <v>9</v>
      </c>
      <c r="AH66">
        <v>0</v>
      </c>
      <c r="AI66">
        <v>12.26</v>
      </c>
      <c r="AJ66" s="1">
        <v>7197</v>
      </c>
      <c r="AK66" s="2">
        <v>1299.8779999999999</v>
      </c>
      <c r="AL66" t="s">
        <v>10</v>
      </c>
      <c r="AM66" t="s">
        <v>10</v>
      </c>
      <c r="AN66" t="s">
        <v>10</v>
      </c>
      <c r="AO66" t="s">
        <v>10</v>
      </c>
      <c r="AQ66" s="5">
        <v>48</v>
      </c>
      <c r="AT66" s="10">
        <f t="shared" si="0"/>
        <v>1238.5378248563893</v>
      </c>
      <c r="AU66" s="10">
        <f t="shared" si="1"/>
        <v>1214.6543476019399</v>
      </c>
    </row>
    <row r="67" spans="1:47" customFormat="1" ht="14.5" x14ac:dyDescent="0.35">
      <c r="A67">
        <v>58</v>
      </c>
      <c r="B67" t="s">
        <v>15</v>
      </c>
      <c r="C67" s="3">
        <v>43908.454687500001</v>
      </c>
      <c r="D67" t="s">
        <v>16</v>
      </c>
      <c r="E67" t="s">
        <v>9</v>
      </c>
      <c r="F67">
        <v>0</v>
      </c>
      <c r="G67">
        <v>6.0389999999999997</v>
      </c>
      <c r="H67" s="1">
        <v>484870</v>
      </c>
      <c r="I67" s="2">
        <v>1062.5260000000001</v>
      </c>
      <c r="J67" t="s">
        <v>10</v>
      </c>
      <c r="K67" t="s">
        <v>10</v>
      </c>
      <c r="L67" t="s">
        <v>10</v>
      </c>
      <c r="M67" t="s">
        <v>10</v>
      </c>
      <c r="O67">
        <v>58</v>
      </c>
      <c r="P67" t="s">
        <v>15</v>
      </c>
      <c r="Q67" s="3">
        <v>43908.454687500001</v>
      </c>
      <c r="R67" t="s">
        <v>16</v>
      </c>
      <c r="S67" t="s">
        <v>9</v>
      </c>
      <c r="T67">
        <v>0</v>
      </c>
      <c r="U67">
        <v>5.9930000000000003</v>
      </c>
      <c r="V67" s="1">
        <v>4411</v>
      </c>
      <c r="W67" s="2">
        <v>1175.069</v>
      </c>
      <c r="X67" t="s">
        <v>10</v>
      </c>
      <c r="Y67" t="s">
        <v>10</v>
      </c>
      <c r="Z67" t="s">
        <v>10</v>
      </c>
      <c r="AA67" t="s">
        <v>10</v>
      </c>
      <c r="AC67">
        <v>58</v>
      </c>
      <c r="AD67" t="s">
        <v>15</v>
      </c>
      <c r="AE67" s="3">
        <v>43908.454687500001</v>
      </c>
      <c r="AF67" t="s">
        <v>16</v>
      </c>
      <c r="AG67" t="s">
        <v>9</v>
      </c>
      <c r="AH67">
        <v>0</v>
      </c>
      <c r="AI67">
        <v>12.223000000000001</v>
      </c>
      <c r="AJ67" s="1">
        <v>7346</v>
      </c>
      <c r="AK67" s="2">
        <v>1325.664</v>
      </c>
      <c r="AL67" t="s">
        <v>10</v>
      </c>
      <c r="AM67" t="s">
        <v>10</v>
      </c>
      <c r="AN67" t="s">
        <v>10</v>
      </c>
      <c r="AO67" t="s">
        <v>10</v>
      </c>
      <c r="AQ67" s="5">
        <v>49</v>
      </c>
      <c r="AT67" s="10">
        <f t="shared" ref="AT67" si="2">IF(H67&lt;20000,((0.000000008558*H67^2)+(0.002341*H67)+(-2.791)),(IF(H67&lt;1000000,((-0.0000000006283*H67^2)+(0.002788*H67)+(-5.018)), ((-0.000000002617*V67^2)+(0.2267*V67)+(367.3)))))</f>
        <v>1199.0869105117299</v>
      </c>
      <c r="AU67" s="10">
        <f t="shared" ref="AU67" si="3">((0.00000001266*AJ67^2)+(0.1538*AJ67)+(107.1))</f>
        <v>1237.5979806445598</v>
      </c>
    </row>
    <row r="68" spans="1:47" customFormat="1" ht="14.5" x14ac:dyDescent="0.35">
      <c r="A68">
        <v>18</v>
      </c>
      <c r="B68" t="s">
        <v>138</v>
      </c>
      <c r="C68" s="3">
        <v>44004.968402777777</v>
      </c>
      <c r="D68" t="s">
        <v>139</v>
      </c>
      <c r="E68" t="s">
        <v>140</v>
      </c>
      <c r="F68">
        <v>18</v>
      </c>
      <c r="G68">
        <v>6.01</v>
      </c>
      <c r="H68" s="1">
        <v>985822</v>
      </c>
      <c r="I68">
        <v>1.86</v>
      </c>
      <c r="J68">
        <v>2.387</v>
      </c>
      <c r="K68">
        <v>1</v>
      </c>
      <c r="L68">
        <v>77.900000000000006</v>
      </c>
      <c r="M68">
        <v>-0.52700000000000002</v>
      </c>
      <c r="O68">
        <v>18</v>
      </c>
      <c r="P68" t="s">
        <v>138</v>
      </c>
      <c r="Q68" s="3">
        <v>44004.968402777777</v>
      </c>
      <c r="R68" t="s">
        <v>139</v>
      </c>
      <c r="S68" t="s">
        <v>140</v>
      </c>
      <c r="T68">
        <v>18</v>
      </c>
      <c r="U68">
        <v>5.9630000000000001</v>
      </c>
      <c r="V68" s="1">
        <v>7633</v>
      </c>
      <c r="W68">
        <v>2.2799999999999998</v>
      </c>
      <c r="X68">
        <v>2.3868999999999998</v>
      </c>
      <c r="Y68">
        <v>1</v>
      </c>
      <c r="Z68">
        <v>95.5</v>
      </c>
      <c r="AA68">
        <v>-0.107</v>
      </c>
      <c r="AC68">
        <v>18</v>
      </c>
      <c r="AD68" t="s">
        <v>138</v>
      </c>
      <c r="AE68" s="3">
        <v>44004.968402777777</v>
      </c>
      <c r="AF68" t="s">
        <v>139</v>
      </c>
      <c r="AG68" t="s">
        <v>140</v>
      </c>
      <c r="AH68">
        <v>18</v>
      </c>
      <c r="AI68">
        <v>12.183999999999999</v>
      </c>
      <c r="AJ68" s="1">
        <v>10006</v>
      </c>
      <c r="AK68">
        <v>2.0390000000000001</v>
      </c>
      <c r="AL68">
        <v>2.0670000000000002</v>
      </c>
      <c r="AM68">
        <v>1</v>
      </c>
      <c r="AN68">
        <v>98.6</v>
      </c>
      <c r="AO68">
        <v>-2.8000000000000001E-2</v>
      </c>
      <c r="AQ68" s="5">
        <v>50</v>
      </c>
      <c r="AT68" s="31">
        <f t="shared" ref="AT68:AT72" si="4">IF(H68&lt;15000,((0.00000002125*H68^2)+(0.002705*H68)+(-4.371)),(IF(H68&lt;700000,((-0.0000000008162*H68^2)+(0.003141*H68)+(0.4702)), ((0.000000003285*V68^2)+(0.1899*V68)+(559.5)))))</f>
        <v>2009.1980929333652</v>
      </c>
      <c r="AU68" s="32">
        <f t="shared" ref="AU68:AU74" si="5">((-0.00000006277*AJ68^2)+(0.1854*AJ68)+(34.83))</f>
        <v>1883.6578653402798</v>
      </c>
    </row>
    <row r="69" spans="1:47" customFormat="1" ht="14.5" x14ac:dyDescent="0.35">
      <c r="A69">
        <v>43</v>
      </c>
      <c r="B69" t="s">
        <v>137</v>
      </c>
      <c r="C69" s="3">
        <v>44005.449340277781</v>
      </c>
      <c r="D69" t="s">
        <v>132</v>
      </c>
      <c r="E69" t="s">
        <v>9</v>
      </c>
      <c r="F69">
        <v>0</v>
      </c>
      <c r="G69">
        <v>6.0110000000000001</v>
      </c>
      <c r="H69" s="1">
        <v>948061</v>
      </c>
      <c r="I69">
        <v>1.7889999999999999</v>
      </c>
      <c r="J69" t="s">
        <v>10</v>
      </c>
      <c r="K69" t="s">
        <v>10</v>
      </c>
      <c r="L69" t="s">
        <v>10</v>
      </c>
      <c r="M69" t="s">
        <v>10</v>
      </c>
      <c r="O69">
        <v>43</v>
      </c>
      <c r="P69" t="s">
        <v>137</v>
      </c>
      <c r="Q69" s="3">
        <v>44005.449340277781</v>
      </c>
      <c r="R69" t="s">
        <v>132</v>
      </c>
      <c r="S69" t="s">
        <v>9</v>
      </c>
      <c r="T69">
        <v>0</v>
      </c>
      <c r="U69">
        <v>5.9690000000000003</v>
      </c>
      <c r="V69" s="1">
        <v>7379</v>
      </c>
      <c r="W69">
        <v>2.2090000000000001</v>
      </c>
      <c r="X69" t="s">
        <v>10</v>
      </c>
      <c r="Y69" t="s">
        <v>10</v>
      </c>
      <c r="Z69" t="s">
        <v>10</v>
      </c>
      <c r="AA69" t="s">
        <v>10</v>
      </c>
      <c r="AC69">
        <v>43</v>
      </c>
      <c r="AD69" t="s">
        <v>137</v>
      </c>
      <c r="AE69" s="3">
        <v>44005.449340277781</v>
      </c>
      <c r="AF69" t="s">
        <v>132</v>
      </c>
      <c r="AG69" t="s">
        <v>9</v>
      </c>
      <c r="AH69">
        <v>0</v>
      </c>
      <c r="AI69">
        <v>12.183</v>
      </c>
      <c r="AJ69" s="1">
        <v>9472</v>
      </c>
      <c r="AK69">
        <v>1.93</v>
      </c>
      <c r="AL69" t="s">
        <v>10</v>
      </c>
      <c r="AM69" t="s">
        <v>10</v>
      </c>
      <c r="AN69" t="s">
        <v>10</v>
      </c>
      <c r="AO69" t="s">
        <v>10</v>
      </c>
      <c r="AQ69" s="5">
        <v>51</v>
      </c>
      <c r="AT69" s="31">
        <f t="shared" si="4"/>
        <v>1960.9509670706852</v>
      </c>
      <c r="AU69" s="32">
        <f t="shared" si="5"/>
        <v>1785.3071519283199</v>
      </c>
    </row>
    <row r="70" spans="1:47" customFormat="1" ht="14.5" x14ac:dyDescent="0.35">
      <c r="A70">
        <v>39</v>
      </c>
      <c r="B70" t="s">
        <v>145</v>
      </c>
      <c r="C70" s="3">
        <v>44006.406111111108</v>
      </c>
      <c r="D70">
        <v>100</v>
      </c>
      <c r="E70" t="s">
        <v>9</v>
      </c>
      <c r="F70">
        <v>0</v>
      </c>
      <c r="G70">
        <v>6.01</v>
      </c>
      <c r="H70" s="1">
        <v>744286</v>
      </c>
      <c r="I70">
        <v>1.4039999999999999</v>
      </c>
      <c r="J70" t="s">
        <v>10</v>
      </c>
      <c r="K70" t="s">
        <v>10</v>
      </c>
      <c r="L70" t="s">
        <v>10</v>
      </c>
      <c r="M70" t="s">
        <v>10</v>
      </c>
      <c r="O70">
        <v>39</v>
      </c>
      <c r="P70" t="s">
        <v>145</v>
      </c>
      <c r="Q70" s="3">
        <v>44006.406111111108</v>
      </c>
      <c r="R70">
        <v>100</v>
      </c>
      <c r="S70" t="s">
        <v>9</v>
      </c>
      <c r="T70">
        <v>0</v>
      </c>
      <c r="U70">
        <v>5.9569999999999999</v>
      </c>
      <c r="V70" s="1">
        <v>6479</v>
      </c>
      <c r="W70">
        <v>1.9570000000000001</v>
      </c>
      <c r="X70" t="s">
        <v>10</v>
      </c>
      <c r="Y70" t="s">
        <v>10</v>
      </c>
      <c r="Z70" t="s">
        <v>10</v>
      </c>
      <c r="AA70" t="s">
        <v>10</v>
      </c>
      <c r="AC70">
        <v>39</v>
      </c>
      <c r="AD70" t="s">
        <v>145</v>
      </c>
      <c r="AE70" s="3">
        <v>44006.406111111108</v>
      </c>
      <c r="AF70">
        <v>100</v>
      </c>
      <c r="AG70" t="s">
        <v>9</v>
      </c>
      <c r="AH70">
        <v>0</v>
      </c>
      <c r="AI70">
        <v>12.172000000000001</v>
      </c>
      <c r="AJ70" s="1">
        <v>8763</v>
      </c>
      <c r="AK70">
        <v>1.7849999999999999</v>
      </c>
      <c r="AL70" t="s">
        <v>10</v>
      </c>
      <c r="AM70" t="s">
        <v>10</v>
      </c>
      <c r="AN70" t="s">
        <v>10</v>
      </c>
      <c r="AO70" t="s">
        <v>10</v>
      </c>
      <c r="AQ70" s="5">
        <v>52</v>
      </c>
      <c r="AT70" s="31">
        <f t="shared" si="4"/>
        <v>1789.9999958936851</v>
      </c>
      <c r="AU70" s="32">
        <f t="shared" si="5"/>
        <v>1654.6700810918699</v>
      </c>
    </row>
    <row r="71" spans="1:47" customFormat="1" ht="14.5" x14ac:dyDescent="0.35">
      <c r="A71">
        <v>12</v>
      </c>
      <c r="B71" t="s">
        <v>147</v>
      </c>
      <c r="C71" s="3">
        <v>44007.46534722222</v>
      </c>
      <c r="D71">
        <v>100</v>
      </c>
      <c r="E71" t="s">
        <v>9</v>
      </c>
      <c r="F71">
        <v>0</v>
      </c>
      <c r="G71">
        <v>6.0119999999999996</v>
      </c>
      <c r="H71" s="1">
        <v>1041139</v>
      </c>
      <c r="I71">
        <v>2.1120000000000001</v>
      </c>
      <c r="J71" t="s">
        <v>10</v>
      </c>
      <c r="K71" t="s">
        <v>10</v>
      </c>
      <c r="L71" t="s">
        <v>10</v>
      </c>
      <c r="M71" t="s">
        <v>10</v>
      </c>
      <c r="O71">
        <v>12</v>
      </c>
      <c r="P71" t="s">
        <v>147</v>
      </c>
      <c r="Q71" s="3">
        <v>44007.46534722222</v>
      </c>
      <c r="R71">
        <v>100</v>
      </c>
      <c r="S71" t="s">
        <v>9</v>
      </c>
      <c r="T71">
        <v>0</v>
      </c>
      <c r="U71">
        <v>5.9669999999999996</v>
      </c>
      <c r="V71" s="1">
        <v>8589</v>
      </c>
      <c r="W71">
        <v>2.4039999999999999</v>
      </c>
      <c r="X71" t="s">
        <v>10</v>
      </c>
      <c r="Y71" t="s">
        <v>10</v>
      </c>
      <c r="Z71" t="s">
        <v>10</v>
      </c>
      <c r="AA71" t="s">
        <v>10</v>
      </c>
      <c r="AC71">
        <v>12</v>
      </c>
      <c r="AD71" t="s">
        <v>147</v>
      </c>
      <c r="AE71" s="3">
        <v>44007.46534722222</v>
      </c>
      <c r="AF71">
        <v>100</v>
      </c>
      <c r="AG71" t="s">
        <v>9</v>
      </c>
      <c r="AH71">
        <v>0</v>
      </c>
      <c r="AI71">
        <v>12.17</v>
      </c>
      <c r="AJ71" s="1">
        <v>9810</v>
      </c>
      <c r="AK71">
        <v>1.903</v>
      </c>
      <c r="AL71" t="s">
        <v>10</v>
      </c>
      <c r="AM71" t="s">
        <v>10</v>
      </c>
      <c r="AN71" t="s">
        <v>10</v>
      </c>
      <c r="AO71" t="s">
        <v>10</v>
      </c>
      <c r="AQ71" s="5">
        <v>53</v>
      </c>
      <c r="AT71" s="31">
        <f t="shared" si="4"/>
        <v>2190.793437475485</v>
      </c>
      <c r="AU71" s="32">
        <f t="shared" si="5"/>
        <v>1847.5632600030001</v>
      </c>
    </row>
    <row r="72" spans="1:47" customFormat="1" ht="14.5" x14ac:dyDescent="0.35">
      <c r="A72">
        <v>38</v>
      </c>
      <c r="B72" t="s">
        <v>151</v>
      </c>
      <c r="C72" s="3">
        <v>44008.479317129626</v>
      </c>
      <c r="D72" t="s">
        <v>152</v>
      </c>
      <c r="E72" t="s">
        <v>9</v>
      </c>
      <c r="F72">
        <v>0</v>
      </c>
      <c r="G72">
        <v>6.0129999999999999</v>
      </c>
      <c r="H72" s="1">
        <v>1074175</v>
      </c>
      <c r="I72">
        <v>1.599</v>
      </c>
      <c r="J72" t="s">
        <v>10</v>
      </c>
      <c r="K72" t="s">
        <v>10</v>
      </c>
      <c r="L72" t="s">
        <v>10</v>
      </c>
      <c r="M72" t="s">
        <v>10</v>
      </c>
      <c r="O72">
        <v>38</v>
      </c>
      <c r="P72" t="s">
        <v>151</v>
      </c>
      <c r="Q72" s="3">
        <v>44008.479317129626</v>
      </c>
      <c r="R72">
        <v>100</v>
      </c>
      <c r="S72" t="s">
        <v>9</v>
      </c>
      <c r="T72">
        <v>0</v>
      </c>
      <c r="U72">
        <v>5.9649999999999999</v>
      </c>
      <c r="V72" s="1">
        <v>8712</v>
      </c>
      <c r="W72">
        <v>2.198</v>
      </c>
      <c r="X72" t="s">
        <v>10</v>
      </c>
      <c r="Y72" t="s">
        <v>10</v>
      </c>
      <c r="Z72" t="s">
        <v>10</v>
      </c>
      <c r="AA72" t="s">
        <v>10</v>
      </c>
      <c r="AC72">
        <v>38</v>
      </c>
      <c r="AD72" t="s">
        <v>151</v>
      </c>
      <c r="AE72" s="3">
        <v>44008.479317129626</v>
      </c>
      <c r="AF72">
        <v>100</v>
      </c>
      <c r="AG72" t="s">
        <v>9</v>
      </c>
      <c r="AH72">
        <v>0</v>
      </c>
      <c r="AI72">
        <v>12.180999999999999</v>
      </c>
      <c r="AJ72" s="1">
        <v>10136</v>
      </c>
      <c r="AK72">
        <v>1.5529999999999999</v>
      </c>
      <c r="AL72" t="s">
        <v>10</v>
      </c>
      <c r="AM72" t="s">
        <v>10</v>
      </c>
      <c r="AN72" t="s">
        <v>10</v>
      </c>
      <c r="AO72" t="s">
        <v>10</v>
      </c>
      <c r="AQ72" s="5">
        <v>54</v>
      </c>
      <c r="AT72" s="31">
        <f t="shared" si="4"/>
        <v>2214.1581280310402</v>
      </c>
      <c r="AU72" s="32">
        <f t="shared" si="5"/>
        <v>1907.5955046060799</v>
      </c>
    </row>
    <row r="73" spans="1:47" customFormat="1" ht="14.5" x14ac:dyDescent="0.35">
      <c r="A73">
        <v>38</v>
      </c>
      <c r="B73" t="s">
        <v>154</v>
      </c>
      <c r="C73" s="3">
        <v>44012.447962962964</v>
      </c>
      <c r="D73" t="s">
        <v>16</v>
      </c>
      <c r="E73" t="s">
        <v>9</v>
      </c>
      <c r="F73">
        <v>0</v>
      </c>
      <c r="G73">
        <v>6.0090000000000003</v>
      </c>
      <c r="H73" s="1">
        <v>1066950</v>
      </c>
      <c r="I73">
        <v>1.5880000000000001</v>
      </c>
      <c r="J73" t="s">
        <v>10</v>
      </c>
      <c r="K73" t="s">
        <v>10</v>
      </c>
      <c r="L73" t="s">
        <v>10</v>
      </c>
      <c r="M73" t="s">
        <v>10</v>
      </c>
      <c r="O73">
        <v>38</v>
      </c>
      <c r="P73" t="s">
        <v>154</v>
      </c>
      <c r="Q73" s="3">
        <v>44012.447962962964</v>
      </c>
      <c r="R73" t="s">
        <v>16</v>
      </c>
      <c r="S73" t="s">
        <v>9</v>
      </c>
      <c r="T73">
        <v>0</v>
      </c>
      <c r="U73">
        <v>5.9589999999999996</v>
      </c>
      <c r="V73" s="1">
        <v>8475</v>
      </c>
      <c r="W73">
        <v>2.1549999999999998</v>
      </c>
      <c r="X73" t="s">
        <v>10</v>
      </c>
      <c r="Y73" t="s">
        <v>10</v>
      </c>
      <c r="Z73" t="s">
        <v>10</v>
      </c>
      <c r="AA73" t="s">
        <v>10</v>
      </c>
      <c r="AC73">
        <v>38</v>
      </c>
      <c r="AD73" t="s">
        <v>154</v>
      </c>
      <c r="AE73" s="3">
        <v>44012.447962962964</v>
      </c>
      <c r="AF73" t="s">
        <v>16</v>
      </c>
      <c r="AG73" t="s">
        <v>9</v>
      </c>
      <c r="AH73">
        <v>0</v>
      </c>
      <c r="AI73">
        <v>12.177</v>
      </c>
      <c r="AJ73" s="1">
        <v>10848</v>
      </c>
      <c r="AK73">
        <v>1.649</v>
      </c>
      <c r="AL73" t="s">
        <v>10</v>
      </c>
      <c r="AM73" t="s">
        <v>10</v>
      </c>
      <c r="AN73" t="s">
        <v>10</v>
      </c>
      <c r="AO73" t="s">
        <v>10</v>
      </c>
      <c r="AQ73" s="5">
        <v>55</v>
      </c>
      <c r="AT73" s="31">
        <f t="shared" ref="AT73:AT77" si="6">IF(H73&lt;15000,((0.00000002125*H73^2)+(0.002705*H73)+(-4.371)),(IF(H73&lt;700000,((-0.0000000008162*H73^2)+(0.003141*H73)+(0.4702)), ((0.000000003285*V73^2)+(0.1899*V73)+(559.5)))))</f>
        <v>2169.1384471781248</v>
      </c>
      <c r="AU73" s="32">
        <f>((-0.00000006277*AJ73^2)+(0.1854*AJ73)+(34.83))</f>
        <v>2038.66248264192</v>
      </c>
    </row>
    <row r="74" spans="1:47" customFormat="1" ht="14.5" x14ac:dyDescent="0.35">
      <c r="A74">
        <v>38</v>
      </c>
      <c r="B74" t="s">
        <v>156</v>
      </c>
      <c r="C74" s="3">
        <v>44015.453043981484</v>
      </c>
      <c r="D74" t="s">
        <v>16</v>
      </c>
      <c r="E74" t="s">
        <v>9</v>
      </c>
      <c r="F74">
        <v>0</v>
      </c>
      <c r="G74">
        <v>6.0119999999999996</v>
      </c>
      <c r="H74" s="1">
        <v>1080031</v>
      </c>
      <c r="I74">
        <v>1.6080000000000001</v>
      </c>
      <c r="J74" t="s">
        <v>10</v>
      </c>
      <c r="K74" t="s">
        <v>10</v>
      </c>
      <c r="L74" t="s">
        <v>10</v>
      </c>
      <c r="M74" t="s">
        <v>10</v>
      </c>
      <c r="O74">
        <v>38</v>
      </c>
      <c r="P74" t="s">
        <v>156</v>
      </c>
      <c r="Q74" s="3">
        <v>44015.453043981484</v>
      </c>
      <c r="R74" t="s">
        <v>16</v>
      </c>
      <c r="S74" t="s">
        <v>9</v>
      </c>
      <c r="T74">
        <v>0</v>
      </c>
      <c r="U74">
        <v>5.968</v>
      </c>
      <c r="V74" s="1">
        <v>8948</v>
      </c>
      <c r="W74">
        <v>2.242</v>
      </c>
      <c r="X74" t="s">
        <v>10</v>
      </c>
      <c r="Y74" t="s">
        <v>10</v>
      </c>
      <c r="Z74" t="s">
        <v>10</v>
      </c>
      <c r="AA74" t="s">
        <v>10</v>
      </c>
      <c r="AC74">
        <v>38</v>
      </c>
      <c r="AD74" t="s">
        <v>156</v>
      </c>
      <c r="AE74" s="3">
        <v>44015.453043981484</v>
      </c>
      <c r="AF74" t="s">
        <v>16</v>
      </c>
      <c r="AG74" t="s">
        <v>9</v>
      </c>
      <c r="AH74">
        <v>0</v>
      </c>
      <c r="AI74">
        <v>12.169</v>
      </c>
      <c r="AJ74" s="1">
        <v>10286</v>
      </c>
      <c r="AK74">
        <v>1.573</v>
      </c>
      <c r="AL74" t="s">
        <v>10</v>
      </c>
      <c r="AM74" t="s">
        <v>10</v>
      </c>
      <c r="AN74" t="s">
        <v>10</v>
      </c>
      <c r="AO74" t="s">
        <v>10</v>
      </c>
      <c r="AQ74" s="5">
        <v>56</v>
      </c>
      <c r="AT74" s="31">
        <f t="shared" si="6"/>
        <v>2258.9882191226397</v>
      </c>
      <c r="AU74" s="32">
        <f t="shared" si="5"/>
        <v>1935.2132212650799</v>
      </c>
    </row>
    <row r="75" spans="1:47" customFormat="1" ht="14.5" x14ac:dyDescent="0.35">
      <c r="A75">
        <v>38</v>
      </c>
      <c r="B75" t="s">
        <v>158</v>
      </c>
      <c r="C75" s="3">
        <v>44019.472094907411</v>
      </c>
      <c r="D75" t="s">
        <v>16</v>
      </c>
      <c r="E75" t="s">
        <v>9</v>
      </c>
      <c r="F75">
        <v>0</v>
      </c>
      <c r="G75">
        <v>6.01</v>
      </c>
      <c r="H75" s="1">
        <v>800686</v>
      </c>
      <c r="I75">
        <v>1.1910000000000001</v>
      </c>
      <c r="J75" t="s">
        <v>10</v>
      </c>
      <c r="K75" t="s">
        <v>10</v>
      </c>
      <c r="L75" t="s">
        <v>10</v>
      </c>
      <c r="M75" t="s">
        <v>10</v>
      </c>
      <c r="O75">
        <v>38</v>
      </c>
      <c r="P75" t="s">
        <v>158</v>
      </c>
      <c r="Q75" s="3">
        <v>44019.472094907411</v>
      </c>
      <c r="R75" t="s">
        <v>16</v>
      </c>
      <c r="S75" t="s">
        <v>9</v>
      </c>
      <c r="T75">
        <v>0</v>
      </c>
      <c r="U75">
        <v>5.9649999999999999</v>
      </c>
      <c r="V75" s="1">
        <v>6961</v>
      </c>
      <c r="W75">
        <v>1.8759999999999999</v>
      </c>
      <c r="X75" t="s">
        <v>10</v>
      </c>
      <c r="Y75" t="s">
        <v>10</v>
      </c>
      <c r="Z75" t="s">
        <v>10</v>
      </c>
      <c r="AA75" t="s">
        <v>10</v>
      </c>
      <c r="AC75">
        <v>38</v>
      </c>
      <c r="AD75" t="s">
        <v>158</v>
      </c>
      <c r="AE75" s="3">
        <v>44019.472094907411</v>
      </c>
      <c r="AF75" t="s">
        <v>16</v>
      </c>
      <c r="AG75" t="s">
        <v>9</v>
      </c>
      <c r="AH75">
        <v>0</v>
      </c>
      <c r="AI75">
        <v>12.185</v>
      </c>
      <c r="AJ75" s="1">
        <v>9470</v>
      </c>
      <c r="AK75">
        <v>1.462</v>
      </c>
      <c r="AL75" t="s">
        <v>10</v>
      </c>
      <c r="AM75" t="s">
        <v>10</v>
      </c>
      <c r="AN75" t="s">
        <v>10</v>
      </c>
      <c r="AO75" t="s">
        <v>10</v>
      </c>
      <c r="AQ75" s="5">
        <v>57</v>
      </c>
      <c r="AT75" s="33">
        <f t="shared" si="6"/>
        <v>1881.5530763864849</v>
      </c>
      <c r="AU75" s="34">
        <f>((-0.00000006277*AJ75^2)+(0.1854*AJ75)+(34.83))</f>
        <v>1784.9387299069999</v>
      </c>
    </row>
    <row r="76" spans="1:47" customFormat="1" ht="14.5" x14ac:dyDescent="0.35">
      <c r="A76">
        <v>38</v>
      </c>
      <c r="B76" t="s">
        <v>164</v>
      </c>
      <c r="C76" s="3">
        <v>44021.431041666663</v>
      </c>
      <c r="D76" t="s">
        <v>16</v>
      </c>
      <c r="E76" t="s">
        <v>9</v>
      </c>
      <c r="F76">
        <v>0</v>
      </c>
      <c r="G76">
        <v>6.0090000000000003</v>
      </c>
      <c r="H76" s="1">
        <v>897807</v>
      </c>
      <c r="I76">
        <v>1.3360000000000001</v>
      </c>
      <c r="J76" t="s">
        <v>10</v>
      </c>
      <c r="K76" t="s">
        <v>10</v>
      </c>
      <c r="L76" t="s">
        <v>10</v>
      </c>
      <c r="M76" t="s">
        <v>10</v>
      </c>
      <c r="O76">
        <v>38</v>
      </c>
      <c r="P76" t="s">
        <v>164</v>
      </c>
      <c r="Q76" s="3">
        <v>44021.431041666663</v>
      </c>
      <c r="R76" t="s">
        <v>16</v>
      </c>
      <c r="S76" t="s">
        <v>9</v>
      </c>
      <c r="T76">
        <v>0</v>
      </c>
      <c r="U76">
        <v>5.9580000000000002</v>
      </c>
      <c r="V76" s="1">
        <v>9563</v>
      </c>
      <c r="W76">
        <v>2.355</v>
      </c>
      <c r="X76" t="s">
        <v>10</v>
      </c>
      <c r="Y76" t="s">
        <v>10</v>
      </c>
      <c r="Z76" t="s">
        <v>10</v>
      </c>
      <c r="AA76" t="s">
        <v>10</v>
      </c>
      <c r="AC76">
        <v>38</v>
      </c>
      <c r="AD76" t="s">
        <v>164</v>
      </c>
      <c r="AE76" s="3">
        <v>44021.431041666663</v>
      </c>
      <c r="AF76" t="s">
        <v>16</v>
      </c>
      <c r="AG76" t="s">
        <v>9</v>
      </c>
      <c r="AH76">
        <v>0</v>
      </c>
      <c r="AI76">
        <v>12.162000000000001</v>
      </c>
      <c r="AJ76" s="1">
        <v>10249</v>
      </c>
      <c r="AK76">
        <v>1.5680000000000001</v>
      </c>
      <c r="AL76" t="s">
        <v>10</v>
      </c>
      <c r="AM76" t="s">
        <v>10</v>
      </c>
      <c r="AN76" t="s">
        <v>10</v>
      </c>
      <c r="AO76" t="s">
        <v>10</v>
      </c>
      <c r="AQ76" s="5">
        <v>58</v>
      </c>
      <c r="AT76" s="33">
        <f t="shared" si="6"/>
        <v>2375.8141164331655</v>
      </c>
      <c r="AU76" s="34">
        <f t="shared" ref="AU76" si="7">((-0.00000006277*AJ76^2)+(0.1854*AJ76)+(34.83))</f>
        <v>1928.4011135972301</v>
      </c>
    </row>
    <row r="77" spans="1:47" customFormat="1" ht="14.5" x14ac:dyDescent="0.35">
      <c r="A77">
        <v>38</v>
      </c>
      <c r="B77" t="s">
        <v>162</v>
      </c>
      <c r="C77" s="3">
        <v>44022.454155092593</v>
      </c>
      <c r="D77" t="s">
        <v>16</v>
      </c>
      <c r="E77" t="s">
        <v>9</v>
      </c>
      <c r="F77">
        <v>0</v>
      </c>
      <c r="G77">
        <v>6.0129999999999999</v>
      </c>
      <c r="H77" s="1">
        <v>1038316</v>
      </c>
      <c r="I77">
        <v>1.546</v>
      </c>
      <c r="J77" t="s">
        <v>10</v>
      </c>
      <c r="K77" t="s">
        <v>10</v>
      </c>
      <c r="L77" t="s">
        <v>10</v>
      </c>
      <c r="M77" t="s">
        <v>10</v>
      </c>
      <c r="O77">
        <v>38</v>
      </c>
      <c r="P77" t="s">
        <v>162</v>
      </c>
      <c r="Q77" s="3">
        <v>44022.454155092593</v>
      </c>
      <c r="R77" t="s">
        <v>16</v>
      </c>
      <c r="S77" t="s">
        <v>9</v>
      </c>
      <c r="T77">
        <v>0</v>
      </c>
      <c r="U77">
        <v>5.9660000000000002</v>
      </c>
      <c r="V77" s="1">
        <v>9384</v>
      </c>
      <c r="W77">
        <v>2.3220000000000001</v>
      </c>
      <c r="X77" t="s">
        <v>10</v>
      </c>
      <c r="Y77" t="s">
        <v>10</v>
      </c>
      <c r="Z77" t="s">
        <v>10</v>
      </c>
      <c r="AA77" t="s">
        <v>10</v>
      </c>
      <c r="AC77">
        <v>38</v>
      </c>
      <c r="AD77" t="s">
        <v>162</v>
      </c>
      <c r="AE77" s="3">
        <v>44022.454155092593</v>
      </c>
      <c r="AF77" t="s">
        <v>16</v>
      </c>
      <c r="AG77" t="s">
        <v>9</v>
      </c>
      <c r="AH77">
        <v>0</v>
      </c>
      <c r="AI77">
        <v>12.167999999999999</v>
      </c>
      <c r="AJ77" s="1">
        <v>11222</v>
      </c>
      <c r="AK77">
        <v>1.7</v>
      </c>
      <c r="AL77" t="s">
        <v>10</v>
      </c>
      <c r="AM77" t="s">
        <v>10</v>
      </c>
      <c r="AN77" t="s">
        <v>10</v>
      </c>
      <c r="AO77" t="s">
        <v>10</v>
      </c>
      <c r="AQ77" s="5">
        <v>59</v>
      </c>
      <c r="AT77" s="33">
        <f t="shared" si="6"/>
        <v>2341.81087531296</v>
      </c>
      <c r="AU77" s="34">
        <f t="shared" ref="AU77" si="8">((-0.00000006277*AJ77^2)+(0.1854*AJ77)+(34.83))</f>
        <v>2107.4839677633204</v>
      </c>
    </row>
    <row r="78" spans="1:47" customFormat="1" ht="14.5" x14ac:dyDescent="0.35">
      <c r="A78">
        <v>38</v>
      </c>
      <c r="B78" t="s">
        <v>159</v>
      </c>
      <c r="C78" s="3">
        <v>44032.449363425927</v>
      </c>
      <c r="D78" t="s">
        <v>16</v>
      </c>
      <c r="E78" t="s">
        <v>9</v>
      </c>
      <c r="F78">
        <v>0</v>
      </c>
      <c r="G78">
        <v>6.0140000000000002</v>
      </c>
      <c r="H78" s="1">
        <v>968922</v>
      </c>
      <c r="I78">
        <v>1.4419999999999999</v>
      </c>
      <c r="J78" t="s">
        <v>10</v>
      </c>
      <c r="K78" t="s">
        <v>10</v>
      </c>
      <c r="L78" t="s">
        <v>10</v>
      </c>
      <c r="M78" t="s">
        <v>10</v>
      </c>
      <c r="O78">
        <v>38</v>
      </c>
      <c r="P78" t="s">
        <v>159</v>
      </c>
      <c r="Q78" s="3">
        <v>44032.449363425927</v>
      </c>
      <c r="R78" t="s">
        <v>16</v>
      </c>
      <c r="S78" t="s">
        <v>9</v>
      </c>
      <c r="T78">
        <v>0</v>
      </c>
      <c r="U78">
        <v>5.9660000000000002</v>
      </c>
      <c r="V78" s="1">
        <v>8134</v>
      </c>
      <c r="W78">
        <v>2.0920000000000001</v>
      </c>
      <c r="X78" t="s">
        <v>10</v>
      </c>
      <c r="Y78" t="s">
        <v>10</v>
      </c>
      <c r="Z78" t="s">
        <v>10</v>
      </c>
      <c r="AA78" t="s">
        <v>10</v>
      </c>
      <c r="AC78">
        <v>38</v>
      </c>
      <c r="AD78" t="s">
        <v>159</v>
      </c>
      <c r="AE78" s="3">
        <v>44032.449363425927</v>
      </c>
      <c r="AF78" t="s">
        <v>16</v>
      </c>
      <c r="AG78" t="s">
        <v>9</v>
      </c>
      <c r="AH78">
        <v>0</v>
      </c>
      <c r="AI78">
        <v>12.169</v>
      </c>
      <c r="AJ78" s="1">
        <v>12404</v>
      </c>
      <c r="AK78">
        <v>1.861</v>
      </c>
      <c r="AL78" t="s">
        <v>10</v>
      </c>
      <c r="AM78" t="s">
        <v>10</v>
      </c>
      <c r="AN78" t="s">
        <v>10</v>
      </c>
      <c r="AO78" t="s">
        <v>10</v>
      </c>
      <c r="AQ78" s="5">
        <v>60</v>
      </c>
      <c r="AT78" s="33">
        <f t="shared" ref="AT78:AT87" si="9">IF(H78&lt;15000,((0.00000002125*H78^2)+(0.002705*H78)+(-4.371)),(IF(H78&lt;700000,((-0.0000000008162*H78^2)+(0.003141*H78)+(0.4702)), ((0.000000003285*V78^2)+(0.1899*V78)+(559.5)))))</f>
        <v>2104.3639420254603</v>
      </c>
      <c r="AU78" s="34">
        <f t="shared" ref="AU78:AU87" si="10">((-0.00000006277*AJ78^2)+(0.1854*AJ78)+(34.83))</f>
        <v>2324.8738570116802</v>
      </c>
    </row>
    <row r="79" spans="1:47" customFormat="1" ht="14.5" x14ac:dyDescent="0.35">
      <c r="A79">
        <v>38</v>
      </c>
      <c r="B79" t="s">
        <v>165</v>
      </c>
      <c r="C79" s="3">
        <v>44036.439641203702</v>
      </c>
      <c r="D79" t="s">
        <v>16</v>
      </c>
      <c r="E79" t="s">
        <v>9</v>
      </c>
      <c r="F79">
        <v>0</v>
      </c>
      <c r="G79">
        <v>6.0110000000000001</v>
      </c>
      <c r="H79" s="1">
        <v>992072</v>
      </c>
      <c r="I79">
        <v>1.4770000000000001</v>
      </c>
      <c r="J79" t="s">
        <v>10</v>
      </c>
      <c r="K79" t="s">
        <v>10</v>
      </c>
      <c r="L79" t="s">
        <v>10</v>
      </c>
      <c r="M79" t="s">
        <v>10</v>
      </c>
      <c r="O79">
        <v>38</v>
      </c>
      <c r="P79" t="s">
        <v>165</v>
      </c>
      <c r="Q79" s="3">
        <v>44036.439641203702</v>
      </c>
      <c r="R79" t="s">
        <v>16</v>
      </c>
      <c r="S79" t="s">
        <v>9</v>
      </c>
      <c r="T79">
        <v>0</v>
      </c>
      <c r="U79">
        <v>5.9669999999999996</v>
      </c>
      <c r="V79" s="1">
        <v>7977</v>
      </c>
      <c r="W79">
        <v>2.0630000000000002</v>
      </c>
      <c r="X79" t="s">
        <v>10</v>
      </c>
      <c r="Y79" t="s">
        <v>10</v>
      </c>
      <c r="Z79" t="s">
        <v>10</v>
      </c>
      <c r="AA79" t="s">
        <v>10</v>
      </c>
      <c r="AC79">
        <v>38</v>
      </c>
      <c r="AD79" t="s">
        <v>165</v>
      </c>
      <c r="AE79" s="3">
        <v>44036.439641203702</v>
      </c>
      <c r="AF79" t="s">
        <v>16</v>
      </c>
      <c r="AG79" t="s">
        <v>9</v>
      </c>
      <c r="AH79">
        <v>0</v>
      </c>
      <c r="AI79">
        <v>12.18</v>
      </c>
      <c r="AJ79" s="1">
        <v>9506</v>
      </c>
      <c r="AK79">
        <v>1.4670000000000001</v>
      </c>
      <c r="AL79" t="s">
        <v>10</v>
      </c>
      <c r="AM79" t="s">
        <v>10</v>
      </c>
      <c r="AN79" t="s">
        <v>10</v>
      </c>
      <c r="AO79" t="s">
        <v>10</v>
      </c>
      <c r="AQ79" s="5">
        <v>61</v>
      </c>
      <c r="AT79" s="33">
        <f t="shared" si="9"/>
        <v>2074.5413328577652</v>
      </c>
      <c r="AU79" s="34">
        <f t="shared" si="10"/>
        <v>1791.5702494602801</v>
      </c>
    </row>
    <row r="80" spans="1:47" customFormat="1" ht="14.5" x14ac:dyDescent="0.35">
      <c r="A80">
        <v>38</v>
      </c>
      <c r="B80" t="s">
        <v>168</v>
      </c>
      <c r="C80" s="3">
        <v>44040.505254629628</v>
      </c>
      <c r="D80" t="s">
        <v>16</v>
      </c>
      <c r="E80" t="s">
        <v>9</v>
      </c>
      <c r="F80">
        <v>0</v>
      </c>
      <c r="G80">
        <v>6.0149999999999997</v>
      </c>
      <c r="H80" s="1">
        <v>702131</v>
      </c>
      <c r="I80">
        <v>1.044</v>
      </c>
      <c r="J80" t="s">
        <v>10</v>
      </c>
      <c r="K80" t="s">
        <v>10</v>
      </c>
      <c r="L80" t="s">
        <v>10</v>
      </c>
      <c r="M80" t="s">
        <v>10</v>
      </c>
      <c r="O80">
        <v>38</v>
      </c>
      <c r="P80" t="s">
        <v>168</v>
      </c>
      <c r="Q80" s="3">
        <v>44040.505254629628</v>
      </c>
      <c r="R80" t="s">
        <v>16</v>
      </c>
      <c r="S80" t="s">
        <v>9</v>
      </c>
      <c r="T80">
        <v>0</v>
      </c>
      <c r="U80">
        <v>5.9669999999999996</v>
      </c>
      <c r="V80" s="1">
        <v>5706</v>
      </c>
      <c r="W80">
        <v>1.6459999999999999</v>
      </c>
      <c r="X80" t="s">
        <v>10</v>
      </c>
      <c r="Y80" t="s">
        <v>10</v>
      </c>
      <c r="Z80" t="s">
        <v>10</v>
      </c>
      <c r="AA80" t="s">
        <v>10</v>
      </c>
      <c r="AC80">
        <v>38</v>
      </c>
      <c r="AD80" t="s">
        <v>168</v>
      </c>
      <c r="AE80" s="3">
        <v>44040.505254629628</v>
      </c>
      <c r="AF80" t="s">
        <v>16</v>
      </c>
      <c r="AG80" t="s">
        <v>9</v>
      </c>
      <c r="AH80">
        <v>0</v>
      </c>
      <c r="AI80">
        <v>12.173999999999999</v>
      </c>
      <c r="AJ80" s="1">
        <v>8283</v>
      </c>
      <c r="AK80">
        <v>1.3009999999999999</v>
      </c>
      <c r="AL80" t="s">
        <v>10</v>
      </c>
      <c r="AM80" t="s">
        <v>10</v>
      </c>
      <c r="AN80" t="s">
        <v>10</v>
      </c>
      <c r="AO80" t="s">
        <v>10</v>
      </c>
      <c r="AQ80" s="5">
        <v>62</v>
      </c>
      <c r="AT80" s="33">
        <f t="shared" si="9"/>
        <v>1643.1763544622602</v>
      </c>
      <c r="AU80" s="34">
        <f t="shared" si="10"/>
        <v>1566.19167025347</v>
      </c>
    </row>
    <row r="81" spans="1:47" customFormat="1" ht="14.5" x14ac:dyDescent="0.35">
      <c r="A81">
        <v>38</v>
      </c>
      <c r="B81" t="s">
        <v>170</v>
      </c>
      <c r="C81" s="3">
        <v>44042.414733796293</v>
      </c>
      <c r="D81" t="s">
        <v>16</v>
      </c>
      <c r="E81" t="s">
        <v>9</v>
      </c>
      <c r="F81">
        <v>0</v>
      </c>
      <c r="G81">
        <v>6.016</v>
      </c>
      <c r="H81" s="1">
        <v>657701</v>
      </c>
      <c r="I81">
        <v>0.97799999999999998</v>
      </c>
      <c r="J81" t="s">
        <v>10</v>
      </c>
      <c r="K81" t="s">
        <v>10</v>
      </c>
      <c r="L81" t="s">
        <v>10</v>
      </c>
      <c r="M81" t="s">
        <v>10</v>
      </c>
      <c r="O81">
        <v>38</v>
      </c>
      <c r="P81" t="s">
        <v>170</v>
      </c>
      <c r="Q81" s="3">
        <v>44042.414733796293</v>
      </c>
      <c r="R81" t="s">
        <v>16</v>
      </c>
      <c r="S81" t="s">
        <v>9</v>
      </c>
      <c r="T81">
        <v>0</v>
      </c>
      <c r="U81">
        <v>5.97</v>
      </c>
      <c r="V81" s="1">
        <v>6043</v>
      </c>
      <c r="W81">
        <v>1.708</v>
      </c>
      <c r="X81" t="s">
        <v>10</v>
      </c>
      <c r="Y81" t="s">
        <v>10</v>
      </c>
      <c r="Z81" t="s">
        <v>10</v>
      </c>
      <c r="AA81" t="s">
        <v>10</v>
      </c>
      <c r="AC81">
        <v>38</v>
      </c>
      <c r="AD81" t="s">
        <v>170</v>
      </c>
      <c r="AE81" s="3">
        <v>44042.414733796293</v>
      </c>
      <c r="AF81" t="s">
        <v>16</v>
      </c>
      <c r="AG81" t="s">
        <v>9</v>
      </c>
      <c r="AH81">
        <v>0</v>
      </c>
      <c r="AI81">
        <v>12.172000000000001</v>
      </c>
      <c r="AJ81" s="1">
        <v>8794</v>
      </c>
      <c r="AK81">
        <v>1.37</v>
      </c>
      <c r="AL81" t="s">
        <v>10</v>
      </c>
      <c r="AM81" t="s">
        <v>10</v>
      </c>
      <c r="AN81" t="s">
        <v>10</v>
      </c>
      <c r="AO81" t="s">
        <v>10</v>
      </c>
      <c r="AQ81" s="5">
        <v>63</v>
      </c>
      <c r="AT81" s="33">
        <f t="shared" si="9"/>
        <v>1713.2449128717039</v>
      </c>
      <c r="AU81" s="34">
        <f t="shared" si="10"/>
        <v>1660.3833174522799</v>
      </c>
    </row>
    <row r="82" spans="1:47" customFormat="1" ht="14.5" x14ac:dyDescent="0.35">
      <c r="A82">
        <v>38</v>
      </c>
      <c r="B82" t="s">
        <v>171</v>
      </c>
      <c r="C82" s="3">
        <v>44043.437719907408</v>
      </c>
      <c r="D82" t="s">
        <v>16</v>
      </c>
      <c r="E82" t="s">
        <v>9</v>
      </c>
      <c r="F82">
        <v>0</v>
      </c>
      <c r="G82">
        <v>6.0140000000000002</v>
      </c>
      <c r="H82" s="1">
        <v>649094</v>
      </c>
      <c r="I82">
        <v>0.96499999999999997</v>
      </c>
      <c r="J82" t="s">
        <v>10</v>
      </c>
      <c r="K82" t="s">
        <v>10</v>
      </c>
      <c r="L82" t="s">
        <v>10</v>
      </c>
      <c r="M82" t="s">
        <v>10</v>
      </c>
      <c r="O82">
        <v>38</v>
      </c>
      <c r="P82" t="s">
        <v>171</v>
      </c>
      <c r="Q82" s="3">
        <v>44043.437719907408</v>
      </c>
      <c r="R82" t="s">
        <v>16</v>
      </c>
      <c r="S82" t="s">
        <v>9</v>
      </c>
      <c r="T82">
        <v>0</v>
      </c>
      <c r="U82">
        <v>5.9619999999999997</v>
      </c>
      <c r="V82" s="1">
        <v>6249</v>
      </c>
      <c r="W82">
        <v>1.746</v>
      </c>
      <c r="X82" t="s">
        <v>10</v>
      </c>
      <c r="Y82" t="s">
        <v>10</v>
      </c>
      <c r="Z82" t="s">
        <v>10</v>
      </c>
      <c r="AA82" t="s">
        <v>10</v>
      </c>
      <c r="AC82">
        <v>38</v>
      </c>
      <c r="AD82" t="s">
        <v>171</v>
      </c>
      <c r="AE82" s="3">
        <v>44043.437719907408</v>
      </c>
      <c r="AF82" t="s">
        <v>16</v>
      </c>
      <c r="AG82" t="s">
        <v>9</v>
      </c>
      <c r="AH82">
        <v>0</v>
      </c>
      <c r="AI82">
        <v>12.167</v>
      </c>
      <c r="AJ82" s="1">
        <v>7480</v>
      </c>
      <c r="AK82">
        <v>1.1919999999999999</v>
      </c>
      <c r="AL82" t="s">
        <v>10</v>
      </c>
      <c r="AM82" t="s">
        <v>10</v>
      </c>
      <c r="AN82" t="s">
        <v>10</v>
      </c>
      <c r="AO82" t="s">
        <v>10</v>
      </c>
      <c r="AQ82" s="5">
        <v>64</v>
      </c>
      <c r="AT82" s="33">
        <f t="shared" si="9"/>
        <v>1695.390604393657</v>
      </c>
      <c r="AU82" s="34">
        <f t="shared" si="10"/>
        <v>1418.109993392</v>
      </c>
    </row>
    <row r="83" spans="1:47" ht="14.5" x14ac:dyDescent="0.35">
      <c r="A83" s="35">
        <v>38</v>
      </c>
      <c r="B83" s="35" t="s">
        <v>178</v>
      </c>
      <c r="C83" s="36">
        <v>44047.457928240743</v>
      </c>
      <c r="D83" s="35" t="s">
        <v>16</v>
      </c>
      <c r="E83" s="35" t="s">
        <v>9</v>
      </c>
      <c r="F83" s="35">
        <v>0</v>
      </c>
      <c r="G83" s="35">
        <v>6.0129999999999999</v>
      </c>
      <c r="H83" s="37">
        <v>660024</v>
      </c>
      <c r="I83" s="35">
        <v>0.98099999999999998</v>
      </c>
      <c r="J83" s="35" t="s">
        <v>10</v>
      </c>
      <c r="K83" s="35" t="s">
        <v>10</v>
      </c>
      <c r="L83" s="35" t="s">
        <v>10</v>
      </c>
      <c r="M83" s="37" t="s">
        <v>10</v>
      </c>
      <c r="N83" s="37"/>
      <c r="O83" s="37">
        <v>38</v>
      </c>
      <c r="P83" s="35" t="s">
        <v>178</v>
      </c>
      <c r="Q83" s="36">
        <v>44047.457928240743</v>
      </c>
      <c r="R83" s="35" t="s">
        <v>16</v>
      </c>
      <c r="S83" s="35" t="s">
        <v>9</v>
      </c>
      <c r="T83" s="35">
        <v>0</v>
      </c>
      <c r="U83" s="35">
        <v>5.9560000000000004</v>
      </c>
      <c r="V83" s="37">
        <v>4987</v>
      </c>
      <c r="W83" s="35">
        <v>1.514</v>
      </c>
      <c r="X83" s="35" t="s">
        <v>10</v>
      </c>
      <c r="Y83" s="35" t="s">
        <v>10</v>
      </c>
      <c r="Z83" s="35" t="s">
        <v>10</v>
      </c>
      <c r="AA83" s="35" t="s">
        <v>10</v>
      </c>
      <c r="AB83" s="35"/>
      <c r="AC83" s="35">
        <v>38</v>
      </c>
      <c r="AD83" s="35" t="s">
        <v>178</v>
      </c>
      <c r="AE83" s="36">
        <v>44047.457928240743</v>
      </c>
      <c r="AF83" s="35" t="s">
        <v>16</v>
      </c>
      <c r="AG83" s="35" t="s">
        <v>9</v>
      </c>
      <c r="AH83" s="35">
        <v>0</v>
      </c>
      <c r="AI83" s="35">
        <v>12.172000000000001</v>
      </c>
      <c r="AJ83" s="37">
        <v>6845</v>
      </c>
      <c r="AK83" s="35">
        <v>1.105</v>
      </c>
      <c r="AL83" s="35" t="s">
        <v>10</v>
      </c>
      <c r="AM83" s="35" t="s">
        <v>10</v>
      </c>
      <c r="AN83" s="35" t="s">
        <v>10</v>
      </c>
      <c r="AO83" s="35" t="s">
        <v>10</v>
      </c>
      <c r="AQ83" s="5">
        <v>65</v>
      </c>
      <c r="AT83" s="33">
        <f t="shared" si="9"/>
        <v>1718.043006313869</v>
      </c>
      <c r="AU83" s="34">
        <f t="shared" si="10"/>
        <v>1300.9519728507501</v>
      </c>
    </row>
    <row r="84" spans="1:47" customFormat="1" ht="14.5" x14ac:dyDescent="0.35">
      <c r="A84">
        <v>38</v>
      </c>
      <c r="B84" t="s">
        <v>175</v>
      </c>
      <c r="C84" s="3">
        <v>44050.436944444446</v>
      </c>
      <c r="D84" t="s">
        <v>16</v>
      </c>
      <c r="E84" t="s">
        <v>9</v>
      </c>
      <c r="F84">
        <v>0</v>
      </c>
      <c r="G84">
        <v>6.0110000000000001</v>
      </c>
      <c r="H84" s="1">
        <v>678528</v>
      </c>
      <c r="I84">
        <v>1.0089999999999999</v>
      </c>
      <c r="J84" t="s">
        <v>10</v>
      </c>
      <c r="K84" t="s">
        <v>10</v>
      </c>
      <c r="L84" t="s">
        <v>10</v>
      </c>
      <c r="M84" t="s">
        <v>10</v>
      </c>
      <c r="O84">
        <v>38</v>
      </c>
      <c r="P84" t="s">
        <v>175</v>
      </c>
      <c r="Q84" s="3">
        <v>44050.436944444446</v>
      </c>
      <c r="R84" t="s">
        <v>16</v>
      </c>
      <c r="S84" t="s">
        <v>9</v>
      </c>
      <c r="T84">
        <v>0</v>
      </c>
      <c r="U84">
        <v>5.9660000000000002</v>
      </c>
      <c r="V84" s="1">
        <v>6351</v>
      </c>
      <c r="W84">
        <v>1.764</v>
      </c>
      <c r="X84" t="s">
        <v>10</v>
      </c>
      <c r="Y84" t="s">
        <v>10</v>
      </c>
      <c r="Z84" t="s">
        <v>10</v>
      </c>
      <c r="AA84" t="s">
        <v>10</v>
      </c>
      <c r="AC84">
        <v>38</v>
      </c>
      <c r="AD84" t="s">
        <v>175</v>
      </c>
      <c r="AE84" s="3">
        <v>44050.436944444446</v>
      </c>
      <c r="AF84" t="s">
        <v>16</v>
      </c>
      <c r="AG84" t="s">
        <v>9</v>
      </c>
      <c r="AH84">
        <v>0</v>
      </c>
      <c r="AI84">
        <v>12.17</v>
      </c>
      <c r="AJ84" s="1">
        <v>7369</v>
      </c>
      <c r="AK84">
        <v>1.177</v>
      </c>
      <c r="AL84" t="s">
        <v>10</v>
      </c>
      <c r="AM84" t="s">
        <v>10</v>
      </c>
      <c r="AN84" t="s">
        <v>10</v>
      </c>
      <c r="AO84" t="s">
        <v>10</v>
      </c>
      <c r="AQ84" s="5">
        <v>66</v>
      </c>
      <c r="AT84" s="33">
        <f t="shared" si="9"/>
        <v>1755.9479665748993</v>
      </c>
      <c r="AU84" s="34">
        <f t="shared" si="10"/>
        <v>1397.6340533540299</v>
      </c>
    </row>
    <row r="85" spans="1:47" customFormat="1" ht="14.5" x14ac:dyDescent="0.35">
      <c r="A85">
        <v>38</v>
      </c>
      <c r="B85" t="s">
        <v>176</v>
      </c>
      <c r="C85" s="3">
        <v>44053.433981481481</v>
      </c>
      <c r="D85" t="s">
        <v>16</v>
      </c>
      <c r="E85" t="s">
        <v>9</v>
      </c>
      <c r="F85">
        <v>0</v>
      </c>
      <c r="G85">
        <v>6.0170000000000003</v>
      </c>
      <c r="H85" s="1">
        <v>653055</v>
      </c>
      <c r="I85">
        <v>0.97099999999999997</v>
      </c>
      <c r="J85" t="s">
        <v>10</v>
      </c>
      <c r="K85" t="s">
        <v>10</v>
      </c>
      <c r="L85" t="s">
        <v>10</v>
      </c>
      <c r="M85" t="s">
        <v>10</v>
      </c>
      <c r="O85">
        <v>38</v>
      </c>
      <c r="P85" t="s">
        <v>176</v>
      </c>
      <c r="Q85" s="3">
        <v>44053.433981481481</v>
      </c>
      <c r="R85" t="s">
        <v>16</v>
      </c>
      <c r="S85" t="s">
        <v>9</v>
      </c>
      <c r="T85">
        <v>0</v>
      </c>
      <c r="U85">
        <v>5.9740000000000002</v>
      </c>
      <c r="V85" s="1">
        <v>5739</v>
      </c>
      <c r="W85">
        <v>1.6519999999999999</v>
      </c>
      <c r="X85" t="s">
        <v>10</v>
      </c>
      <c r="Y85" t="s">
        <v>10</v>
      </c>
      <c r="Z85" t="s">
        <v>10</v>
      </c>
      <c r="AA85" t="s">
        <v>10</v>
      </c>
      <c r="AC85">
        <v>38</v>
      </c>
      <c r="AD85" t="s">
        <v>176</v>
      </c>
      <c r="AE85" s="3">
        <v>44053.433981481481</v>
      </c>
      <c r="AF85" t="s">
        <v>16</v>
      </c>
      <c r="AG85" t="s">
        <v>9</v>
      </c>
      <c r="AH85">
        <v>0</v>
      </c>
      <c r="AI85">
        <v>12.182</v>
      </c>
      <c r="AJ85" s="1">
        <v>7993</v>
      </c>
      <c r="AK85">
        <v>1.2609999999999999</v>
      </c>
      <c r="AL85" t="s">
        <v>10</v>
      </c>
      <c r="AM85" t="s">
        <v>10</v>
      </c>
      <c r="AN85" t="s">
        <v>10</v>
      </c>
      <c r="AO85" t="s">
        <v>10</v>
      </c>
      <c r="AQ85" s="5">
        <v>67</v>
      </c>
      <c r="AT85" s="33">
        <f t="shared" si="9"/>
        <v>1703.6222990849949</v>
      </c>
      <c r="AU85" s="34">
        <f t="shared" si="10"/>
        <v>1512.72194716427</v>
      </c>
    </row>
    <row r="86" spans="1:47" customFormat="1" ht="14.5" x14ac:dyDescent="0.35">
      <c r="A86">
        <v>38</v>
      </c>
      <c r="B86" t="s">
        <v>180</v>
      </c>
      <c r="C86" s="3">
        <v>44054.481377314813</v>
      </c>
      <c r="D86" t="s">
        <v>181</v>
      </c>
      <c r="E86" t="s">
        <v>9</v>
      </c>
      <c r="F86">
        <v>0</v>
      </c>
      <c r="G86">
        <v>6.0190000000000001</v>
      </c>
      <c r="H86" s="1">
        <v>663627</v>
      </c>
      <c r="I86">
        <v>0.98699999999999999</v>
      </c>
      <c r="J86" t="s">
        <v>10</v>
      </c>
      <c r="K86" t="s">
        <v>10</v>
      </c>
      <c r="L86" t="s">
        <v>10</v>
      </c>
      <c r="M86" t="s">
        <v>10</v>
      </c>
      <c r="O86">
        <v>38</v>
      </c>
      <c r="P86" t="s">
        <v>180</v>
      </c>
      <c r="Q86" s="3">
        <v>44054.481377314813</v>
      </c>
      <c r="R86" t="s">
        <v>181</v>
      </c>
      <c r="S86" t="s">
        <v>9</v>
      </c>
      <c r="T86">
        <v>0</v>
      </c>
      <c r="U86">
        <v>5.9779999999999998</v>
      </c>
      <c r="V86" s="1">
        <v>5504</v>
      </c>
      <c r="W86">
        <v>1.609</v>
      </c>
      <c r="X86" t="s">
        <v>10</v>
      </c>
      <c r="Y86" t="s">
        <v>10</v>
      </c>
      <c r="Z86" t="s">
        <v>10</v>
      </c>
      <c r="AA86" t="s">
        <v>10</v>
      </c>
      <c r="AC86">
        <v>38</v>
      </c>
      <c r="AD86" t="s">
        <v>180</v>
      </c>
      <c r="AE86" s="3">
        <v>44054.481377314813</v>
      </c>
      <c r="AF86" t="s">
        <v>181</v>
      </c>
      <c r="AG86" t="s">
        <v>9</v>
      </c>
      <c r="AH86">
        <v>0</v>
      </c>
      <c r="AI86">
        <v>12.183999999999999</v>
      </c>
      <c r="AJ86" s="1">
        <v>7535</v>
      </c>
      <c r="AK86">
        <v>1.1990000000000001</v>
      </c>
      <c r="AL86" t="s">
        <v>10</v>
      </c>
      <c r="AM86" t="s">
        <v>10</v>
      </c>
      <c r="AN86" t="s">
        <v>10</v>
      </c>
      <c r="AO86" t="s">
        <v>10</v>
      </c>
      <c r="AQ86" s="5">
        <v>68</v>
      </c>
      <c r="AR86" s="6"/>
      <c r="AT86" s="33">
        <f t="shared" si="9"/>
        <v>1725.4674780157104</v>
      </c>
      <c r="AU86" s="34">
        <f t="shared" si="10"/>
        <v>1428.2551563567499</v>
      </c>
    </row>
    <row r="87" spans="1:47" customFormat="1" ht="14.5" x14ac:dyDescent="0.35">
      <c r="A87">
        <v>38</v>
      </c>
      <c r="B87" t="s">
        <v>185</v>
      </c>
      <c r="C87" s="3">
        <v>44061.434629629628</v>
      </c>
      <c r="D87" t="s">
        <v>16</v>
      </c>
      <c r="E87" t="s">
        <v>9</v>
      </c>
      <c r="F87">
        <v>0</v>
      </c>
      <c r="G87">
        <v>6.016</v>
      </c>
      <c r="H87" s="1">
        <v>684691</v>
      </c>
      <c r="I87">
        <v>1.018</v>
      </c>
      <c r="J87" t="s">
        <v>10</v>
      </c>
      <c r="K87" t="s">
        <v>10</v>
      </c>
      <c r="L87" t="s">
        <v>10</v>
      </c>
      <c r="M87" t="s">
        <v>10</v>
      </c>
      <c r="O87">
        <v>38</v>
      </c>
      <c r="P87" t="s">
        <v>185</v>
      </c>
      <c r="Q87" s="3">
        <v>44061.434629629628</v>
      </c>
      <c r="R87" t="s">
        <v>16</v>
      </c>
      <c r="S87" t="s">
        <v>9</v>
      </c>
      <c r="T87">
        <v>0</v>
      </c>
      <c r="U87">
        <v>5.9660000000000002</v>
      </c>
      <c r="V87" s="1">
        <v>5180</v>
      </c>
      <c r="W87">
        <v>1.5489999999999999</v>
      </c>
      <c r="X87" t="s">
        <v>10</v>
      </c>
      <c r="Y87" t="s">
        <v>10</v>
      </c>
      <c r="Z87" t="s">
        <v>10</v>
      </c>
      <c r="AA87" t="s">
        <v>10</v>
      </c>
      <c r="AC87">
        <v>38</v>
      </c>
      <c r="AD87" t="s">
        <v>185</v>
      </c>
      <c r="AE87" s="3">
        <v>44061.434629629628</v>
      </c>
      <c r="AF87" t="s">
        <v>16</v>
      </c>
      <c r="AG87" t="s">
        <v>9</v>
      </c>
      <c r="AH87">
        <v>0</v>
      </c>
      <c r="AI87">
        <v>12.186</v>
      </c>
      <c r="AJ87" s="1">
        <v>7727</v>
      </c>
      <c r="AK87">
        <v>1.2250000000000001</v>
      </c>
      <c r="AL87" t="s">
        <v>10</v>
      </c>
      <c r="AM87" t="s">
        <v>10</v>
      </c>
      <c r="AN87" t="s">
        <v>10</v>
      </c>
      <c r="AO87" t="s">
        <v>10</v>
      </c>
      <c r="AQ87" s="5">
        <v>69</v>
      </c>
      <c r="AT87" s="33">
        <f t="shared" si="9"/>
        <v>1768.4486300144079</v>
      </c>
      <c r="AU87" s="34">
        <f t="shared" si="10"/>
        <v>1463.66802117467</v>
      </c>
    </row>
    <row r="88" spans="1:47" customFormat="1" ht="14.5" x14ac:dyDescent="0.35">
      <c r="A88">
        <v>38</v>
      </c>
      <c r="B88" t="s">
        <v>183</v>
      </c>
      <c r="C88" s="3">
        <v>44064.513784722221</v>
      </c>
      <c r="D88" t="s">
        <v>16</v>
      </c>
      <c r="E88" t="s">
        <v>9</v>
      </c>
      <c r="F88">
        <v>0</v>
      </c>
      <c r="G88">
        <v>6.0140000000000002</v>
      </c>
      <c r="H88" s="1">
        <v>634367</v>
      </c>
      <c r="I88">
        <v>0.94299999999999995</v>
      </c>
      <c r="J88" t="s">
        <v>10</v>
      </c>
      <c r="K88" t="s">
        <v>10</v>
      </c>
      <c r="L88" t="s">
        <v>10</v>
      </c>
      <c r="M88" t="s">
        <v>10</v>
      </c>
      <c r="O88">
        <v>38</v>
      </c>
      <c r="P88" t="s">
        <v>183</v>
      </c>
      <c r="Q88" s="3">
        <v>44064.513784722221</v>
      </c>
      <c r="R88" t="s">
        <v>16</v>
      </c>
      <c r="S88" t="s">
        <v>9</v>
      </c>
      <c r="T88">
        <v>0</v>
      </c>
      <c r="U88">
        <v>5.968</v>
      </c>
      <c r="V88" s="1">
        <v>4850</v>
      </c>
      <c r="W88">
        <v>1.488</v>
      </c>
      <c r="X88" t="s">
        <v>10</v>
      </c>
      <c r="Y88" t="s">
        <v>10</v>
      </c>
      <c r="Z88" t="s">
        <v>10</v>
      </c>
      <c r="AA88" t="s">
        <v>10</v>
      </c>
      <c r="AC88">
        <v>38</v>
      </c>
      <c r="AD88" t="s">
        <v>183</v>
      </c>
      <c r="AE88" s="3">
        <v>44064.513784722221</v>
      </c>
      <c r="AF88" t="s">
        <v>16</v>
      </c>
      <c r="AG88" t="s">
        <v>9</v>
      </c>
      <c r="AH88">
        <v>0</v>
      </c>
      <c r="AI88">
        <v>12.175000000000001</v>
      </c>
      <c r="AJ88" s="1">
        <v>8043</v>
      </c>
      <c r="AK88">
        <v>1.268</v>
      </c>
      <c r="AL88" t="s">
        <v>10</v>
      </c>
      <c r="AM88" t="s">
        <v>10</v>
      </c>
      <c r="AN88" t="s">
        <v>10</v>
      </c>
      <c r="AO88" t="s">
        <v>10</v>
      </c>
      <c r="AQ88" s="5">
        <v>70</v>
      </c>
      <c r="AT88" s="33">
        <f t="shared" ref="AT88:AT96" si="11">IF(H88&lt;15000,((0.00000002125*H88^2)+(0.002705*H88)+(-4.371)),(IF(H88&lt;700000,((-0.0000000008162*H88^2)+(0.003141*H88)+(0.4702)), ((0.000000003285*V88^2)+(0.1899*V88)+(559.5)))))</f>
        <v>1664.5605262996382</v>
      </c>
      <c r="AU88" s="34">
        <f t="shared" ref="AU88:AU96" si="12">((-0.00000006277*AJ88^2)+(0.1854*AJ88)+(34.83))</f>
        <v>1521.9416181782699</v>
      </c>
    </row>
    <row r="89" spans="1:47" customFormat="1" ht="14.5" x14ac:dyDescent="0.35">
      <c r="A89" s="44">
        <v>38</v>
      </c>
      <c r="B89" s="44" t="s">
        <v>189</v>
      </c>
      <c r="C89" s="46">
        <v>44068.420752314814</v>
      </c>
      <c r="D89" s="44" t="s">
        <v>16</v>
      </c>
      <c r="E89" s="44" t="s">
        <v>9</v>
      </c>
      <c r="F89" s="44">
        <v>0</v>
      </c>
      <c r="G89" s="44">
        <v>6.0119999999999996</v>
      </c>
      <c r="H89" s="45">
        <v>642250</v>
      </c>
      <c r="I89" s="44">
        <v>0.95499999999999996</v>
      </c>
      <c r="J89" s="44" t="s">
        <v>10</v>
      </c>
      <c r="K89" s="44" t="s">
        <v>10</v>
      </c>
      <c r="L89" s="44" t="s">
        <v>10</v>
      </c>
      <c r="M89" s="44" t="s">
        <v>10</v>
      </c>
      <c r="N89" s="44"/>
      <c r="O89" s="44">
        <v>38</v>
      </c>
      <c r="P89" s="44" t="s">
        <v>189</v>
      </c>
      <c r="Q89" s="46">
        <v>44068.420752314814</v>
      </c>
      <c r="R89" s="44" t="s">
        <v>16</v>
      </c>
      <c r="S89" s="44" t="s">
        <v>9</v>
      </c>
      <c r="T89" s="44">
        <v>0</v>
      </c>
      <c r="U89" s="44">
        <v>5.9669999999999996</v>
      </c>
      <c r="V89" s="45">
        <v>5414</v>
      </c>
      <c r="W89" s="44">
        <v>1.5920000000000001</v>
      </c>
      <c r="X89" s="44" t="s">
        <v>10</v>
      </c>
      <c r="Y89" s="44" t="s">
        <v>10</v>
      </c>
      <c r="Z89" s="44" t="s">
        <v>10</v>
      </c>
      <c r="AA89" s="44" t="s">
        <v>10</v>
      </c>
      <c r="AB89" s="44"/>
      <c r="AC89" s="44">
        <v>38</v>
      </c>
      <c r="AD89" s="44" t="s">
        <v>189</v>
      </c>
      <c r="AE89" s="46">
        <v>44068.420752314814</v>
      </c>
      <c r="AF89" s="44" t="s">
        <v>16</v>
      </c>
      <c r="AG89" s="44" t="s">
        <v>9</v>
      </c>
      <c r="AH89" s="44">
        <v>0</v>
      </c>
      <c r="AI89" s="44">
        <v>12.17</v>
      </c>
      <c r="AJ89" s="45">
        <v>8173</v>
      </c>
      <c r="AK89" s="44">
        <v>1.286</v>
      </c>
      <c r="AL89" s="44" t="s">
        <v>10</v>
      </c>
      <c r="AM89" s="44" t="s">
        <v>10</v>
      </c>
      <c r="AN89" s="44" t="s">
        <v>10</v>
      </c>
      <c r="AO89" s="44" t="s">
        <v>10</v>
      </c>
      <c r="AP89" s="44"/>
      <c r="AQ89" s="5">
        <v>71</v>
      </c>
      <c r="AR89" s="44"/>
      <c r="AS89" s="44"/>
      <c r="AT89" s="47">
        <v>1681.1071419875</v>
      </c>
      <c r="AU89" s="48">
        <v>1545.9112939966699</v>
      </c>
    </row>
    <row r="90" spans="1:47" customFormat="1" ht="14.5" x14ac:dyDescent="0.35">
      <c r="A90">
        <v>38</v>
      </c>
      <c r="B90" t="s">
        <v>187</v>
      </c>
      <c r="C90" s="3">
        <v>44076.504479166666</v>
      </c>
      <c r="D90" t="s">
        <v>16</v>
      </c>
      <c r="E90" t="s">
        <v>9</v>
      </c>
      <c r="F90">
        <v>0</v>
      </c>
      <c r="G90">
        <v>6.0069999999999997</v>
      </c>
      <c r="H90" s="1">
        <v>857174</v>
      </c>
      <c r="I90">
        <v>1.2749999999999999</v>
      </c>
      <c r="J90" t="s">
        <v>10</v>
      </c>
      <c r="K90" t="s">
        <v>10</v>
      </c>
      <c r="L90" t="s">
        <v>10</v>
      </c>
      <c r="M90" t="s">
        <v>10</v>
      </c>
      <c r="O90">
        <v>38</v>
      </c>
      <c r="P90" t="s">
        <v>187</v>
      </c>
      <c r="Q90" s="3">
        <v>44076.504479166666</v>
      </c>
      <c r="R90" t="s">
        <v>16</v>
      </c>
      <c r="S90" t="s">
        <v>9</v>
      </c>
      <c r="T90">
        <v>0</v>
      </c>
      <c r="U90">
        <v>5.9580000000000002</v>
      </c>
      <c r="V90" s="1">
        <v>6848</v>
      </c>
      <c r="W90">
        <v>1.8560000000000001</v>
      </c>
      <c r="X90" t="s">
        <v>10</v>
      </c>
      <c r="Y90" t="s">
        <v>10</v>
      </c>
      <c r="Z90" t="s">
        <v>10</v>
      </c>
      <c r="AA90" t="s">
        <v>10</v>
      </c>
      <c r="AC90">
        <v>38</v>
      </c>
      <c r="AD90" t="s">
        <v>187</v>
      </c>
      <c r="AE90" s="3">
        <v>44076.504479166666</v>
      </c>
      <c r="AF90" t="s">
        <v>16</v>
      </c>
      <c r="AG90" t="s">
        <v>9</v>
      </c>
      <c r="AH90">
        <v>0</v>
      </c>
      <c r="AI90">
        <v>12.154999999999999</v>
      </c>
      <c r="AJ90" s="1">
        <v>8438</v>
      </c>
      <c r="AK90">
        <v>1.3220000000000001</v>
      </c>
      <c r="AL90" t="s">
        <v>10</v>
      </c>
      <c r="AM90" t="s">
        <v>10</v>
      </c>
      <c r="AN90" t="s">
        <v>10</v>
      </c>
      <c r="AO90" t="s">
        <v>10</v>
      </c>
      <c r="AQ90" s="5">
        <v>72</v>
      </c>
      <c r="AT90" s="33">
        <f t="shared" si="11"/>
        <v>1860.0892504166402</v>
      </c>
      <c r="AU90" s="34">
        <f t="shared" si="12"/>
        <v>1594.7659857921201</v>
      </c>
    </row>
    <row r="91" spans="1:47" s="44" customFormat="1" ht="14.5" x14ac:dyDescent="0.35">
      <c r="A91" s="44">
        <v>38</v>
      </c>
      <c r="B91" s="44" t="s">
        <v>190</v>
      </c>
      <c r="C91" s="46">
        <v>44077.51357638889</v>
      </c>
      <c r="D91" s="44" t="s">
        <v>16</v>
      </c>
      <c r="E91" s="44" t="s">
        <v>9</v>
      </c>
      <c r="F91" s="44">
        <v>0</v>
      </c>
      <c r="G91" s="44">
        <v>6.0110000000000001</v>
      </c>
      <c r="H91" s="45">
        <v>929057</v>
      </c>
      <c r="I91" s="44">
        <v>1.383</v>
      </c>
      <c r="J91" s="44" t="s">
        <v>10</v>
      </c>
      <c r="K91" s="44" t="s">
        <v>10</v>
      </c>
      <c r="L91" s="44" t="s">
        <v>10</v>
      </c>
      <c r="M91" s="44" t="s">
        <v>10</v>
      </c>
      <c r="O91" s="44">
        <v>38</v>
      </c>
      <c r="P91" s="44" t="s">
        <v>190</v>
      </c>
      <c r="Q91" s="46">
        <v>44077.51357638889</v>
      </c>
      <c r="R91" s="44" t="s">
        <v>16</v>
      </c>
      <c r="S91" s="44" t="s">
        <v>9</v>
      </c>
      <c r="T91" s="44">
        <v>0</v>
      </c>
      <c r="U91" s="44">
        <v>5.9669999999999996</v>
      </c>
      <c r="V91" s="45">
        <v>7951</v>
      </c>
      <c r="W91" s="44">
        <v>2.0579999999999998</v>
      </c>
      <c r="X91" s="44" t="s">
        <v>10</v>
      </c>
      <c r="Y91" s="44" t="s">
        <v>10</v>
      </c>
      <c r="Z91" s="44" t="s">
        <v>10</v>
      </c>
      <c r="AA91" s="44" t="s">
        <v>10</v>
      </c>
      <c r="AC91" s="44">
        <v>38</v>
      </c>
      <c r="AD91" s="44" t="s">
        <v>190</v>
      </c>
      <c r="AE91" s="46">
        <v>44077.51357638889</v>
      </c>
      <c r="AF91" s="44" t="s">
        <v>16</v>
      </c>
      <c r="AG91" s="44" t="s">
        <v>9</v>
      </c>
      <c r="AH91" s="44">
        <v>0</v>
      </c>
      <c r="AI91" s="44">
        <v>12.159000000000001</v>
      </c>
      <c r="AJ91" s="45">
        <v>9808</v>
      </c>
      <c r="AK91" s="44">
        <v>1.508</v>
      </c>
      <c r="AL91" s="44" t="s">
        <v>10</v>
      </c>
      <c r="AM91" s="44" t="s">
        <v>10</v>
      </c>
      <c r="AN91" s="44" t="s">
        <v>10</v>
      </c>
      <c r="AO91" s="44" t="s">
        <v>10</v>
      </c>
      <c r="AQ91" s="5">
        <v>73</v>
      </c>
      <c r="AT91" s="47">
        <f t="shared" si="11"/>
        <v>2069.6025724472847</v>
      </c>
      <c r="AU91" s="48">
        <f t="shared" si="12"/>
        <v>1847.1949228467201</v>
      </c>
    </row>
    <row r="92" spans="1:47" s="44" customFormat="1" ht="14.5" x14ac:dyDescent="0.35">
      <c r="A92" s="44">
        <v>38</v>
      </c>
      <c r="B92" s="44" t="s">
        <v>195</v>
      </c>
      <c r="C92" s="46">
        <v>44078.569212962961</v>
      </c>
      <c r="D92" s="44" t="s">
        <v>16</v>
      </c>
      <c r="E92" s="44" t="s">
        <v>9</v>
      </c>
      <c r="F92" s="44">
        <v>0</v>
      </c>
      <c r="G92" s="44">
        <v>6.0049999999999999</v>
      </c>
      <c r="H92" s="45">
        <v>965165</v>
      </c>
      <c r="I92" s="44">
        <v>1.4370000000000001</v>
      </c>
      <c r="J92" s="44" t="s">
        <v>10</v>
      </c>
      <c r="K92" s="44" t="s">
        <v>10</v>
      </c>
      <c r="L92" s="44" t="s">
        <v>10</v>
      </c>
      <c r="M92" s="44" t="s">
        <v>10</v>
      </c>
      <c r="O92" s="44">
        <v>38</v>
      </c>
      <c r="P92" s="44" t="s">
        <v>195</v>
      </c>
      <c r="Q92" s="46">
        <v>44078.569212962961</v>
      </c>
      <c r="R92" s="44" t="s">
        <v>16</v>
      </c>
      <c r="S92" s="44" t="s">
        <v>9</v>
      </c>
      <c r="T92" s="44">
        <v>0</v>
      </c>
      <c r="U92" s="44">
        <v>5.9569999999999999</v>
      </c>
      <c r="V92" s="45">
        <v>7088</v>
      </c>
      <c r="W92" s="44">
        <v>1.9</v>
      </c>
      <c r="X92" s="44" t="s">
        <v>10</v>
      </c>
      <c r="Y92" s="44" t="s">
        <v>10</v>
      </c>
      <c r="Z92" s="44" t="s">
        <v>10</v>
      </c>
      <c r="AA92" s="44" t="s">
        <v>10</v>
      </c>
      <c r="AC92" s="44">
        <v>38</v>
      </c>
      <c r="AD92" s="44" t="s">
        <v>195</v>
      </c>
      <c r="AE92" s="46">
        <v>44078.569212962961</v>
      </c>
      <c r="AF92" s="44" t="s">
        <v>16</v>
      </c>
      <c r="AG92" s="44" t="s">
        <v>9</v>
      </c>
      <c r="AH92" s="44">
        <v>0</v>
      </c>
      <c r="AI92" s="44">
        <v>12.157999999999999</v>
      </c>
      <c r="AJ92" s="45">
        <v>10297</v>
      </c>
      <c r="AK92" s="44">
        <v>1.5740000000000001</v>
      </c>
      <c r="AL92" s="44" t="s">
        <v>10</v>
      </c>
      <c r="AM92" s="44" t="s">
        <v>10</v>
      </c>
      <c r="AN92" s="44" t="s">
        <v>10</v>
      </c>
      <c r="AO92" s="44" t="s">
        <v>10</v>
      </c>
      <c r="AQ92" s="5">
        <v>74</v>
      </c>
      <c r="AT92" s="47">
        <f t="shared" si="11"/>
        <v>1905.6762375590401</v>
      </c>
      <c r="AU92" s="48">
        <f t="shared" si="12"/>
        <v>1937.2384093210701</v>
      </c>
    </row>
    <row r="93" spans="1:47" s="44" customFormat="1" ht="14.5" x14ac:dyDescent="0.35">
      <c r="A93" s="44">
        <v>38</v>
      </c>
      <c r="B93" s="44" t="s">
        <v>198</v>
      </c>
      <c r="C93" s="46">
        <v>44082.407557870371</v>
      </c>
      <c r="D93" s="44" t="s">
        <v>16</v>
      </c>
      <c r="E93" s="44" t="s">
        <v>9</v>
      </c>
      <c r="F93" s="44">
        <v>0</v>
      </c>
      <c r="G93" s="44">
        <v>6.0129999999999999</v>
      </c>
      <c r="H93" s="45">
        <v>914037</v>
      </c>
      <c r="I93" s="44">
        <v>1.36</v>
      </c>
      <c r="J93" s="44" t="s">
        <v>10</v>
      </c>
      <c r="K93" s="44" t="s">
        <v>10</v>
      </c>
      <c r="L93" s="44" t="s">
        <v>10</v>
      </c>
      <c r="M93" s="44" t="s">
        <v>10</v>
      </c>
      <c r="O93" s="44">
        <v>38</v>
      </c>
      <c r="P93" s="44" t="s">
        <v>198</v>
      </c>
      <c r="Q93" s="46">
        <v>44082.407557870371</v>
      </c>
      <c r="R93" s="44" t="s">
        <v>16</v>
      </c>
      <c r="S93" s="44" t="s">
        <v>9</v>
      </c>
      <c r="T93" s="44">
        <v>0</v>
      </c>
      <c r="U93" s="44">
        <v>5.9660000000000002</v>
      </c>
      <c r="V93" s="45">
        <v>7598</v>
      </c>
      <c r="W93" s="44">
        <v>1.994</v>
      </c>
      <c r="X93" s="44" t="s">
        <v>10</v>
      </c>
      <c r="Y93" s="44" t="s">
        <v>10</v>
      </c>
      <c r="Z93" s="44" t="s">
        <v>10</v>
      </c>
      <c r="AA93" s="44" t="s">
        <v>10</v>
      </c>
      <c r="AC93" s="44">
        <v>38</v>
      </c>
      <c r="AD93" s="44" t="s">
        <v>198</v>
      </c>
      <c r="AE93" s="46">
        <v>44082.407557870371</v>
      </c>
      <c r="AF93" s="44" t="s">
        <v>16</v>
      </c>
      <c r="AG93" s="44" t="s">
        <v>9</v>
      </c>
      <c r="AH93" s="44">
        <v>0</v>
      </c>
      <c r="AI93" s="44">
        <v>12.159000000000001</v>
      </c>
      <c r="AJ93" s="45">
        <v>9204</v>
      </c>
      <c r="AK93" s="44">
        <v>1.4259999999999999</v>
      </c>
      <c r="AL93" s="44" t="s">
        <v>10</v>
      </c>
      <c r="AM93" s="44" t="s">
        <v>10</v>
      </c>
      <c r="AN93" s="44" t="s">
        <v>10</v>
      </c>
      <c r="AO93" s="44" t="s">
        <v>10</v>
      </c>
      <c r="AQ93" s="5">
        <v>75</v>
      </c>
      <c r="AT93" s="47">
        <f t="shared" si="11"/>
        <v>2002.5498417491401</v>
      </c>
      <c r="AU93" s="48">
        <f t="shared" si="12"/>
        <v>1735.9341263236799</v>
      </c>
    </row>
    <row r="94" spans="1:47" s="44" customFormat="1" ht="14.5" x14ac:dyDescent="0.35">
      <c r="A94" s="44">
        <v>38</v>
      </c>
      <c r="B94" s="44" t="s">
        <v>193</v>
      </c>
      <c r="C94" s="46">
        <v>44088.504155092596</v>
      </c>
      <c r="D94" s="44" t="s">
        <v>16</v>
      </c>
      <c r="E94" s="44" t="s">
        <v>9</v>
      </c>
      <c r="F94" s="44">
        <v>0</v>
      </c>
      <c r="G94" s="44">
        <v>6.0090000000000003</v>
      </c>
      <c r="H94" s="45">
        <v>864537</v>
      </c>
      <c r="I94" s="44">
        <v>1.286</v>
      </c>
      <c r="J94" s="44" t="s">
        <v>10</v>
      </c>
      <c r="K94" s="44" t="s">
        <v>10</v>
      </c>
      <c r="L94" s="44" t="s">
        <v>10</v>
      </c>
      <c r="M94" s="44" t="s">
        <v>10</v>
      </c>
      <c r="O94" s="44">
        <v>38</v>
      </c>
      <c r="P94" s="44" t="s">
        <v>193</v>
      </c>
      <c r="Q94" s="46">
        <v>44088.504155092596</v>
      </c>
      <c r="R94" s="44" t="s">
        <v>16</v>
      </c>
      <c r="S94" s="44" t="s">
        <v>9</v>
      </c>
      <c r="T94" s="44">
        <v>0</v>
      </c>
      <c r="U94" s="44">
        <v>5.9619999999999997</v>
      </c>
      <c r="V94" s="45">
        <v>6223</v>
      </c>
      <c r="W94" s="44">
        <v>1.7410000000000001</v>
      </c>
      <c r="X94" s="44" t="s">
        <v>10</v>
      </c>
      <c r="Y94" s="44" t="s">
        <v>10</v>
      </c>
      <c r="Z94" s="44" t="s">
        <v>10</v>
      </c>
      <c r="AA94" s="44" t="s">
        <v>10</v>
      </c>
      <c r="AC94" s="44">
        <v>38</v>
      </c>
      <c r="AD94" s="44" t="s">
        <v>193</v>
      </c>
      <c r="AE94" s="46">
        <v>44088.504155092596</v>
      </c>
      <c r="AF94" s="44" t="s">
        <v>16</v>
      </c>
      <c r="AG94" s="44" t="s">
        <v>9</v>
      </c>
      <c r="AH94" s="44">
        <v>0</v>
      </c>
      <c r="AI94" s="44">
        <v>12.170999999999999</v>
      </c>
      <c r="AJ94" s="45">
        <v>9207</v>
      </c>
      <c r="AK94" s="44">
        <v>1.4259999999999999</v>
      </c>
      <c r="AL94" s="44" t="s">
        <v>10</v>
      </c>
      <c r="AM94" s="44" t="s">
        <v>10</v>
      </c>
      <c r="AN94" s="44" t="s">
        <v>10</v>
      </c>
      <c r="AO94" s="44" t="s">
        <v>10</v>
      </c>
      <c r="AQ94" s="5">
        <v>76</v>
      </c>
      <c r="AT94" s="47">
        <f t="shared" si="11"/>
        <v>1741.3749140197651</v>
      </c>
      <c r="AU94" s="48">
        <f t="shared" si="12"/>
        <v>1736.4868593482699</v>
      </c>
    </row>
    <row r="95" spans="1:47" s="44" customFormat="1" ht="14.5" x14ac:dyDescent="0.35">
      <c r="A95" s="44">
        <v>38</v>
      </c>
      <c r="B95" s="44" t="s">
        <v>202</v>
      </c>
      <c r="C95" s="46">
        <v>44090.460798611108</v>
      </c>
      <c r="D95" s="44" t="s">
        <v>16</v>
      </c>
      <c r="E95" s="44" t="s">
        <v>9</v>
      </c>
      <c r="F95" s="44">
        <v>0</v>
      </c>
      <c r="G95" s="44">
        <v>6.0190000000000001</v>
      </c>
      <c r="H95" s="45">
        <v>845061</v>
      </c>
      <c r="I95" s="44">
        <v>1.2569999999999999</v>
      </c>
      <c r="J95" s="44" t="s">
        <v>10</v>
      </c>
      <c r="K95" s="44" t="s">
        <v>10</v>
      </c>
      <c r="L95" s="44" t="s">
        <v>10</v>
      </c>
      <c r="M95" s="44" t="s">
        <v>10</v>
      </c>
      <c r="O95" s="44">
        <v>38</v>
      </c>
      <c r="P95" s="44" t="s">
        <v>202</v>
      </c>
      <c r="Q95" s="46">
        <v>44090.460798611108</v>
      </c>
      <c r="R95" s="44" t="s">
        <v>16</v>
      </c>
      <c r="S95" s="44" t="s">
        <v>9</v>
      </c>
      <c r="T95" s="44">
        <v>0</v>
      </c>
      <c r="U95" s="44">
        <v>5.9740000000000002</v>
      </c>
      <c r="V95" s="45">
        <v>6624</v>
      </c>
      <c r="W95" s="44">
        <v>1.8149999999999999</v>
      </c>
      <c r="X95" s="44" t="s">
        <v>10</v>
      </c>
      <c r="Y95" s="44" t="s">
        <v>10</v>
      </c>
      <c r="Z95" s="44" t="s">
        <v>10</v>
      </c>
      <c r="AA95" s="44" t="s">
        <v>10</v>
      </c>
      <c r="AC95" s="44">
        <v>38</v>
      </c>
      <c r="AD95" s="44" t="s">
        <v>202</v>
      </c>
      <c r="AE95" s="46">
        <v>44090.460798611108</v>
      </c>
      <c r="AF95" s="44" t="s">
        <v>16</v>
      </c>
      <c r="AG95" s="44" t="s">
        <v>9</v>
      </c>
      <c r="AH95" s="44">
        <v>0</v>
      </c>
      <c r="AI95" s="44">
        <v>12.179</v>
      </c>
      <c r="AJ95" s="45">
        <v>9059</v>
      </c>
      <c r="AK95" s="44">
        <v>1.4059999999999999</v>
      </c>
      <c r="AL95" s="44" t="s">
        <v>10</v>
      </c>
      <c r="AM95" s="44" t="s">
        <v>10</v>
      </c>
      <c r="AN95" s="44" t="s">
        <v>10</v>
      </c>
      <c r="AO95" s="44" t="s">
        <v>10</v>
      </c>
      <c r="AQ95" s="5">
        <v>77</v>
      </c>
      <c r="AT95" s="47">
        <f t="shared" si="11"/>
        <v>1817.54173718016</v>
      </c>
      <c r="AU95" s="48">
        <f t="shared" si="12"/>
        <v>1709.21734975763</v>
      </c>
    </row>
    <row r="96" spans="1:47" s="44" customFormat="1" ht="14.5" x14ac:dyDescent="0.35">
      <c r="A96" s="44">
        <v>38</v>
      </c>
      <c r="B96" s="44" t="s">
        <v>204</v>
      </c>
      <c r="C96" s="46">
        <v>44091.458460648151</v>
      </c>
      <c r="D96" s="44" t="s">
        <v>16</v>
      </c>
      <c r="E96" s="44" t="s">
        <v>9</v>
      </c>
      <c r="F96" s="44">
        <v>0</v>
      </c>
      <c r="G96" s="44">
        <v>6.0140000000000002</v>
      </c>
      <c r="H96" s="45">
        <v>890993</v>
      </c>
      <c r="I96" s="44">
        <v>1.3260000000000001</v>
      </c>
      <c r="J96" s="44" t="s">
        <v>10</v>
      </c>
      <c r="K96" s="44" t="s">
        <v>10</v>
      </c>
      <c r="L96" s="44" t="s">
        <v>10</v>
      </c>
      <c r="M96" s="44" t="s">
        <v>10</v>
      </c>
      <c r="O96" s="44">
        <v>38</v>
      </c>
      <c r="P96" s="44" t="s">
        <v>204</v>
      </c>
      <c r="Q96" s="46">
        <v>44091.458460648151</v>
      </c>
      <c r="R96" s="44" t="s">
        <v>16</v>
      </c>
      <c r="S96" s="44" t="s">
        <v>9</v>
      </c>
      <c r="T96" s="44">
        <v>0</v>
      </c>
      <c r="U96" s="44">
        <v>5.9640000000000004</v>
      </c>
      <c r="V96" s="45">
        <v>6997</v>
      </c>
      <c r="W96" s="44">
        <v>1.883</v>
      </c>
      <c r="X96" s="44" t="s">
        <v>10</v>
      </c>
      <c r="Y96" s="44" t="s">
        <v>10</v>
      </c>
      <c r="Z96" s="44" t="s">
        <v>10</v>
      </c>
      <c r="AA96" s="44" t="s">
        <v>10</v>
      </c>
      <c r="AC96" s="44">
        <v>38</v>
      </c>
      <c r="AD96" s="44" t="s">
        <v>204</v>
      </c>
      <c r="AE96" s="46">
        <v>44091.458460648151</v>
      </c>
      <c r="AF96" s="44" t="s">
        <v>16</v>
      </c>
      <c r="AG96" s="44" t="s">
        <v>9</v>
      </c>
      <c r="AH96" s="44">
        <v>0</v>
      </c>
      <c r="AI96" s="44">
        <v>12.167999999999999</v>
      </c>
      <c r="AJ96" s="45">
        <v>9735</v>
      </c>
      <c r="AK96" s="44">
        <v>1.498</v>
      </c>
      <c r="AL96" s="44" t="s">
        <v>10</v>
      </c>
      <c r="AM96" s="44" t="s">
        <v>10</v>
      </c>
      <c r="AN96" s="44" t="s">
        <v>10</v>
      </c>
      <c r="AO96" s="44" t="s">
        <v>10</v>
      </c>
      <c r="AQ96" s="5">
        <v>78</v>
      </c>
      <c r="AT96" s="47">
        <f t="shared" si="11"/>
        <v>1888.3911270595652</v>
      </c>
      <c r="AU96" s="48">
        <f t="shared" si="12"/>
        <v>1833.75027297675</v>
      </c>
    </row>
    <row r="97" spans="1:47" s="44" customFormat="1" ht="14.5" x14ac:dyDescent="0.35">
      <c r="A97" s="44">
        <v>38</v>
      </c>
      <c r="B97" s="44" t="s">
        <v>200</v>
      </c>
      <c r="C97" s="46">
        <v>44092.439791666664</v>
      </c>
      <c r="D97" s="44" t="s">
        <v>16</v>
      </c>
      <c r="E97" s="44" t="s">
        <v>9</v>
      </c>
      <c r="F97" s="44">
        <v>0</v>
      </c>
      <c r="G97" s="44">
        <v>6.0119999999999996</v>
      </c>
      <c r="H97" s="45">
        <v>713942</v>
      </c>
      <c r="I97" s="44">
        <v>1.0620000000000001</v>
      </c>
      <c r="J97" s="44" t="s">
        <v>10</v>
      </c>
      <c r="K97" s="44" t="s">
        <v>10</v>
      </c>
      <c r="L97" s="44" t="s">
        <v>10</v>
      </c>
      <c r="M97" s="44" t="s">
        <v>10</v>
      </c>
      <c r="O97" s="44">
        <v>38</v>
      </c>
      <c r="P97" s="44" t="s">
        <v>200</v>
      </c>
      <c r="Q97" s="46">
        <v>44092.439791666664</v>
      </c>
      <c r="R97" s="44" t="s">
        <v>16</v>
      </c>
      <c r="S97" s="44" t="s">
        <v>9</v>
      </c>
      <c r="T97" s="44">
        <v>0</v>
      </c>
      <c r="U97" s="44">
        <v>5.9669999999999996</v>
      </c>
      <c r="V97" s="45">
        <v>6051</v>
      </c>
      <c r="W97" s="44">
        <v>1.7090000000000001</v>
      </c>
      <c r="X97" s="44" t="s">
        <v>10</v>
      </c>
      <c r="Y97" s="44" t="s">
        <v>10</v>
      </c>
      <c r="Z97" s="44" t="s">
        <v>10</v>
      </c>
      <c r="AA97" s="44" t="s">
        <v>10</v>
      </c>
      <c r="AC97" s="44">
        <v>38</v>
      </c>
      <c r="AD97" s="44" t="s">
        <v>200</v>
      </c>
      <c r="AE97" s="46">
        <v>44092.439791666664</v>
      </c>
      <c r="AF97" s="44" t="s">
        <v>16</v>
      </c>
      <c r="AG97" s="44" t="s">
        <v>9</v>
      </c>
      <c r="AH97" s="44">
        <v>0</v>
      </c>
      <c r="AI97" s="44">
        <v>12.169</v>
      </c>
      <c r="AJ97" s="45">
        <v>8145</v>
      </c>
      <c r="AK97" s="44">
        <v>1.282</v>
      </c>
      <c r="AL97" s="44" t="s">
        <v>10</v>
      </c>
      <c r="AM97" s="44" t="s">
        <v>10</v>
      </c>
      <c r="AN97" s="44" t="s">
        <v>10</v>
      </c>
      <c r="AO97" s="44" t="s">
        <v>10</v>
      </c>
      <c r="AQ97" s="5">
        <v>79</v>
      </c>
      <c r="AT97" s="47">
        <f t="shared" ref="AT97:AT111" si="13">IF(H97&lt;15000,((0.00000002125*H97^2)+(0.002705*H97)+(-4.371)),(IF(H97&lt;700000,((-0.0000000008162*H97^2)+(0.003141*H97)+(0.4702)), ((0.000000003285*V97^2)+(0.1899*V97)+(559.5)))))</f>
        <v>1708.7051789642851</v>
      </c>
      <c r="AU97" s="48">
        <f t="shared" ref="AU97:AU111" si="14">((-0.00000006277*AJ97^2)+(0.1854*AJ97)+(34.83))</f>
        <v>1540.7487738607499</v>
      </c>
    </row>
    <row r="98" spans="1:47" s="44" customFormat="1" ht="14.5" x14ac:dyDescent="0.35">
      <c r="A98" s="44">
        <v>38</v>
      </c>
      <c r="B98" s="44" t="s">
        <v>206</v>
      </c>
      <c r="C98" s="46">
        <v>44096.461817129632</v>
      </c>
      <c r="D98" s="44" t="s">
        <v>16</v>
      </c>
      <c r="E98" s="44" t="s">
        <v>9</v>
      </c>
      <c r="F98" s="44">
        <v>0</v>
      </c>
      <c r="G98" s="44">
        <v>6.02</v>
      </c>
      <c r="H98" s="45">
        <v>982195</v>
      </c>
      <c r="I98" s="44">
        <v>1.462</v>
      </c>
      <c r="J98" s="44" t="s">
        <v>10</v>
      </c>
      <c r="K98" s="44" t="s">
        <v>10</v>
      </c>
      <c r="L98" s="44" t="s">
        <v>10</v>
      </c>
      <c r="M98" s="44" t="s">
        <v>10</v>
      </c>
      <c r="O98" s="44">
        <v>38</v>
      </c>
      <c r="P98" s="44" t="s">
        <v>206</v>
      </c>
      <c r="Q98" s="46">
        <v>44096.461817129632</v>
      </c>
      <c r="R98" s="44" t="s">
        <v>16</v>
      </c>
      <c r="S98" s="44" t="s">
        <v>9</v>
      </c>
      <c r="T98" s="44">
        <v>0</v>
      </c>
      <c r="U98" s="44">
        <v>5.9690000000000003</v>
      </c>
      <c r="V98" s="45">
        <v>7770</v>
      </c>
      <c r="W98" s="44">
        <v>2.0249999999999999</v>
      </c>
      <c r="X98" s="44" t="s">
        <v>10</v>
      </c>
      <c r="Y98" s="44" t="s">
        <v>10</v>
      </c>
      <c r="Z98" s="44" t="s">
        <v>10</v>
      </c>
      <c r="AA98" s="44" t="s">
        <v>10</v>
      </c>
      <c r="AC98" s="44">
        <v>38</v>
      </c>
      <c r="AD98" s="44" t="s">
        <v>206</v>
      </c>
      <c r="AE98" s="46">
        <v>44096.461817129632</v>
      </c>
      <c r="AF98" s="44" t="s">
        <v>16</v>
      </c>
      <c r="AG98" s="44" t="s">
        <v>9</v>
      </c>
      <c r="AH98" s="44">
        <v>0</v>
      </c>
      <c r="AI98" s="44">
        <v>12.202999999999999</v>
      </c>
      <c r="AJ98" s="45">
        <v>10826</v>
      </c>
      <c r="AK98" s="44">
        <v>1.6459999999999999</v>
      </c>
      <c r="AL98" s="44" t="s">
        <v>10</v>
      </c>
      <c r="AM98" s="44" t="s">
        <v>10</v>
      </c>
      <c r="AN98" s="44" t="s">
        <v>10</v>
      </c>
      <c r="AO98" s="44" t="s">
        <v>10</v>
      </c>
      <c r="AQ98" s="5">
        <v>80</v>
      </c>
      <c r="AT98" s="47">
        <f t="shared" si="13"/>
        <v>2035.2213249765002</v>
      </c>
      <c r="AU98" s="48">
        <f t="shared" si="14"/>
        <v>2034.6136131354799</v>
      </c>
    </row>
    <row r="99" spans="1:47" s="44" customFormat="1" ht="14.5" x14ac:dyDescent="0.35">
      <c r="A99" s="44">
        <v>38</v>
      </c>
      <c r="B99" s="44" t="s">
        <v>208</v>
      </c>
      <c r="C99" s="46">
        <v>44105.487974537034</v>
      </c>
      <c r="D99" s="44" t="s">
        <v>16</v>
      </c>
      <c r="E99" s="44" t="s">
        <v>9</v>
      </c>
      <c r="F99" s="44">
        <v>0</v>
      </c>
      <c r="G99" s="44">
        <v>6.0119999999999996</v>
      </c>
      <c r="H99" s="45">
        <v>729248</v>
      </c>
      <c r="I99" s="44">
        <v>1.085</v>
      </c>
      <c r="J99" s="44" t="s">
        <v>10</v>
      </c>
      <c r="K99" s="44" t="s">
        <v>10</v>
      </c>
      <c r="L99" s="44" t="s">
        <v>10</v>
      </c>
      <c r="M99" s="44" t="s">
        <v>10</v>
      </c>
      <c r="O99" s="44">
        <v>38</v>
      </c>
      <c r="P99" s="44" t="s">
        <v>208</v>
      </c>
      <c r="Q99" s="46">
        <v>44105.487974537034</v>
      </c>
      <c r="R99" s="44" t="s">
        <v>16</v>
      </c>
      <c r="S99" s="44" t="s">
        <v>9</v>
      </c>
      <c r="T99" s="44">
        <v>0</v>
      </c>
      <c r="U99" s="44">
        <v>5.9660000000000002</v>
      </c>
      <c r="V99" s="45">
        <v>5902</v>
      </c>
      <c r="W99" s="44">
        <v>1.6819999999999999</v>
      </c>
      <c r="X99" s="44" t="s">
        <v>10</v>
      </c>
      <c r="Y99" s="44" t="s">
        <v>10</v>
      </c>
      <c r="Z99" s="44" t="s">
        <v>10</v>
      </c>
      <c r="AA99" s="44" t="s">
        <v>10</v>
      </c>
      <c r="AC99" s="44">
        <v>38</v>
      </c>
      <c r="AD99" s="44" t="s">
        <v>208</v>
      </c>
      <c r="AE99" s="46">
        <v>44105.487974537034</v>
      </c>
      <c r="AF99" s="44" t="s">
        <v>16</v>
      </c>
      <c r="AG99" s="44" t="s">
        <v>9</v>
      </c>
      <c r="AH99" s="44">
        <v>0</v>
      </c>
      <c r="AI99" s="44">
        <v>12.189</v>
      </c>
      <c r="AJ99" s="45">
        <v>8687</v>
      </c>
      <c r="AK99" s="44">
        <v>1.3560000000000001</v>
      </c>
      <c r="AL99" s="44" t="s">
        <v>10</v>
      </c>
      <c r="AM99" s="44" t="s">
        <v>10</v>
      </c>
      <c r="AN99" s="44" t="s">
        <v>10</v>
      </c>
      <c r="AO99" s="44" t="s">
        <v>10</v>
      </c>
      <c r="AQ99" s="5">
        <v>81</v>
      </c>
      <c r="AT99" s="47">
        <f t="shared" si="13"/>
        <v>1680.4042283891399</v>
      </c>
      <c r="AU99" s="48">
        <f t="shared" si="14"/>
        <v>1640.6629266658699</v>
      </c>
    </row>
    <row r="100" spans="1:47" s="44" customFormat="1" ht="14.5" x14ac:dyDescent="0.35">
      <c r="A100" s="44">
        <v>38</v>
      </c>
      <c r="B100" s="44" t="s">
        <v>210</v>
      </c>
      <c r="C100" s="46">
        <v>44110.44425925926</v>
      </c>
      <c r="D100" s="44" t="s">
        <v>16</v>
      </c>
      <c r="E100" s="44" t="s">
        <v>9</v>
      </c>
      <c r="F100" s="44">
        <v>0</v>
      </c>
      <c r="G100" s="44">
        <v>6.0330000000000004</v>
      </c>
      <c r="H100" s="45">
        <v>747651</v>
      </c>
      <c r="I100" s="44">
        <v>1.1120000000000001</v>
      </c>
      <c r="J100" s="44" t="s">
        <v>10</v>
      </c>
      <c r="K100" s="44" t="s">
        <v>10</v>
      </c>
      <c r="L100" s="44" t="s">
        <v>10</v>
      </c>
      <c r="M100" s="44" t="s">
        <v>10</v>
      </c>
      <c r="O100" s="44">
        <v>38</v>
      </c>
      <c r="P100" s="44" t="s">
        <v>210</v>
      </c>
      <c r="Q100" s="46">
        <v>44110.44425925926</v>
      </c>
      <c r="R100" s="44" t="s">
        <v>16</v>
      </c>
      <c r="S100" s="44" t="s">
        <v>9</v>
      </c>
      <c r="T100" s="44">
        <v>0</v>
      </c>
      <c r="U100" s="44">
        <v>5.984</v>
      </c>
      <c r="V100" s="45">
        <v>6134</v>
      </c>
      <c r="W100" s="44">
        <v>1.724</v>
      </c>
      <c r="X100" s="44" t="s">
        <v>10</v>
      </c>
      <c r="Y100" s="44" t="s">
        <v>10</v>
      </c>
      <c r="Z100" s="44" t="s">
        <v>10</v>
      </c>
      <c r="AA100" s="44" t="s">
        <v>10</v>
      </c>
      <c r="AC100" s="44">
        <v>38</v>
      </c>
      <c r="AD100" s="44" t="s">
        <v>210</v>
      </c>
      <c r="AE100" s="46">
        <v>44110.44425925926</v>
      </c>
      <c r="AF100" s="44" t="s">
        <v>16</v>
      </c>
      <c r="AG100" s="44" t="s">
        <v>9</v>
      </c>
      <c r="AH100" s="44">
        <v>0</v>
      </c>
      <c r="AI100" s="44">
        <v>12.218999999999999</v>
      </c>
      <c r="AJ100" s="45">
        <v>8254</v>
      </c>
      <c r="AK100" s="44">
        <v>1.2969999999999999</v>
      </c>
      <c r="AL100" s="44" t="s">
        <v>10</v>
      </c>
      <c r="AM100" s="44" t="s">
        <v>10</v>
      </c>
      <c r="AN100" s="44" t="s">
        <v>10</v>
      </c>
      <c r="AO100" s="44" t="s">
        <v>10</v>
      </c>
      <c r="AQ100" s="5">
        <v>82</v>
      </c>
      <c r="AT100" s="47">
        <f t="shared" si="13"/>
        <v>1724.47020126546</v>
      </c>
      <c r="AU100" s="48">
        <f t="shared" si="14"/>
        <v>1560.8451730506799</v>
      </c>
    </row>
    <row r="101" spans="1:47" s="44" customFormat="1" ht="14.5" x14ac:dyDescent="0.35">
      <c r="A101" s="44">
        <v>38</v>
      </c>
      <c r="B101" s="44" t="s">
        <v>213</v>
      </c>
      <c r="C101" s="46">
        <v>44111.434907407405</v>
      </c>
      <c r="D101" s="44" t="s">
        <v>16</v>
      </c>
      <c r="E101" s="44" t="s">
        <v>9</v>
      </c>
      <c r="F101" s="44">
        <v>0</v>
      </c>
      <c r="G101" s="44">
        <v>6.0149999999999997</v>
      </c>
      <c r="H101" s="45">
        <v>419056</v>
      </c>
      <c r="I101" s="44">
        <v>0.622</v>
      </c>
      <c r="J101" s="44" t="s">
        <v>10</v>
      </c>
      <c r="K101" s="44" t="s">
        <v>10</v>
      </c>
      <c r="L101" s="44" t="s">
        <v>10</v>
      </c>
      <c r="M101" s="44" t="s">
        <v>10</v>
      </c>
      <c r="O101" s="44">
        <v>38</v>
      </c>
      <c r="P101" s="44" t="s">
        <v>213</v>
      </c>
      <c r="Q101" s="46">
        <v>44111.434907407405</v>
      </c>
      <c r="R101" s="44" t="s">
        <v>16</v>
      </c>
      <c r="S101" s="44" t="s">
        <v>9</v>
      </c>
      <c r="T101" s="44">
        <v>0</v>
      </c>
      <c r="U101" s="44">
        <v>5.968</v>
      </c>
      <c r="V101" s="45">
        <v>3475</v>
      </c>
      <c r="W101" s="44">
        <v>1.236</v>
      </c>
      <c r="X101" s="44" t="s">
        <v>10</v>
      </c>
      <c r="Y101" s="44" t="s">
        <v>10</v>
      </c>
      <c r="Z101" s="44" t="s">
        <v>10</v>
      </c>
      <c r="AA101" s="44" t="s">
        <v>10</v>
      </c>
      <c r="AC101" s="44">
        <v>38</v>
      </c>
      <c r="AD101" s="44" t="s">
        <v>213</v>
      </c>
      <c r="AE101" s="46">
        <v>44111.434907407405</v>
      </c>
      <c r="AF101" s="44" t="s">
        <v>16</v>
      </c>
      <c r="AG101" s="44" t="s">
        <v>9</v>
      </c>
      <c r="AH101" s="44">
        <v>0</v>
      </c>
      <c r="AI101" s="44">
        <v>12.19</v>
      </c>
      <c r="AJ101" s="45">
        <v>6046</v>
      </c>
      <c r="AK101" s="44">
        <v>0.997</v>
      </c>
      <c r="AL101" s="44" t="s">
        <v>10</v>
      </c>
      <c r="AM101" s="44" t="s">
        <v>10</v>
      </c>
      <c r="AN101" s="44" t="s">
        <v>10</v>
      </c>
      <c r="AO101" s="44" t="s">
        <v>10</v>
      </c>
      <c r="AQ101" s="5">
        <v>83</v>
      </c>
      <c r="AT101" s="47">
        <f t="shared" si="13"/>
        <v>1173.3939026067969</v>
      </c>
      <c r="AU101" s="48">
        <f t="shared" si="14"/>
        <v>1153.46389813868</v>
      </c>
    </row>
    <row r="102" spans="1:47" s="44" customFormat="1" ht="14.5" x14ac:dyDescent="0.35">
      <c r="A102" s="44">
        <v>38</v>
      </c>
      <c r="B102" s="44" t="s">
        <v>214</v>
      </c>
      <c r="C102" s="46">
        <v>44118.532754629632</v>
      </c>
      <c r="D102" s="44" t="s">
        <v>16</v>
      </c>
      <c r="E102" s="44" t="s">
        <v>9</v>
      </c>
      <c r="F102" s="44">
        <v>0</v>
      </c>
      <c r="G102" s="44">
        <v>6.0270000000000001</v>
      </c>
      <c r="H102" s="45">
        <v>682790</v>
      </c>
      <c r="I102" s="44">
        <v>1.0149999999999999</v>
      </c>
      <c r="J102" s="44" t="s">
        <v>10</v>
      </c>
      <c r="K102" s="44" t="s">
        <v>10</v>
      </c>
      <c r="L102" s="44" t="s">
        <v>10</v>
      </c>
      <c r="M102" s="44" t="s">
        <v>10</v>
      </c>
      <c r="O102" s="44">
        <v>38</v>
      </c>
      <c r="P102" s="44" t="s">
        <v>214</v>
      </c>
      <c r="Q102" s="46">
        <v>44118.532754629632</v>
      </c>
      <c r="R102" s="44" t="s">
        <v>16</v>
      </c>
      <c r="S102" s="44" t="s">
        <v>9</v>
      </c>
      <c r="T102" s="44">
        <v>0</v>
      </c>
      <c r="U102" s="44">
        <v>5.98</v>
      </c>
      <c r="V102" s="45">
        <v>5588</v>
      </c>
      <c r="W102" s="44">
        <v>1.6240000000000001</v>
      </c>
      <c r="X102" s="44" t="s">
        <v>10</v>
      </c>
      <c r="Y102" s="44" t="s">
        <v>10</v>
      </c>
      <c r="Z102" s="44" t="s">
        <v>10</v>
      </c>
      <c r="AA102" s="44" t="s">
        <v>10</v>
      </c>
      <c r="AC102" s="44">
        <v>38</v>
      </c>
      <c r="AD102" s="44" t="s">
        <v>214</v>
      </c>
      <c r="AE102" s="46">
        <v>44118.532754629632</v>
      </c>
      <c r="AF102" s="44" t="s">
        <v>16</v>
      </c>
      <c r="AG102" s="44" t="s">
        <v>9</v>
      </c>
      <c r="AH102" s="44">
        <v>0</v>
      </c>
      <c r="AI102" s="44">
        <v>12.208</v>
      </c>
      <c r="AJ102" s="45">
        <v>8747</v>
      </c>
      <c r="AK102" s="44">
        <v>1.3640000000000001</v>
      </c>
      <c r="AL102" s="44" t="s">
        <v>10</v>
      </c>
      <c r="AM102" s="44" t="s">
        <v>10</v>
      </c>
      <c r="AN102" s="44" t="s">
        <v>10</v>
      </c>
      <c r="AO102" s="44" t="s">
        <v>10</v>
      </c>
      <c r="AQ102" s="5">
        <v>84</v>
      </c>
      <c r="AT102" s="47">
        <f t="shared" si="13"/>
        <v>1764.5993673375801</v>
      </c>
      <c r="AU102" s="48">
        <f t="shared" si="14"/>
        <v>1651.72126673507</v>
      </c>
    </row>
    <row r="103" spans="1:47" s="44" customFormat="1" ht="14.5" x14ac:dyDescent="0.35">
      <c r="A103" s="44">
        <v>38</v>
      </c>
      <c r="B103" s="44" t="s">
        <v>217</v>
      </c>
      <c r="C103" s="46">
        <v>44119.499259259261</v>
      </c>
      <c r="D103" s="44" t="s">
        <v>16</v>
      </c>
      <c r="E103" s="44" t="s">
        <v>9</v>
      </c>
      <c r="F103" s="44">
        <v>0</v>
      </c>
      <c r="G103" s="44">
        <v>6.024</v>
      </c>
      <c r="H103" s="45">
        <v>624962</v>
      </c>
      <c r="I103" s="44">
        <v>0.92900000000000005</v>
      </c>
      <c r="J103" s="44" t="s">
        <v>10</v>
      </c>
      <c r="K103" s="44" t="s">
        <v>10</v>
      </c>
      <c r="L103" s="44" t="s">
        <v>10</v>
      </c>
      <c r="M103" s="44" t="s">
        <v>10</v>
      </c>
      <c r="O103" s="44">
        <v>38</v>
      </c>
      <c r="P103" s="44" t="s">
        <v>217</v>
      </c>
      <c r="Q103" s="46">
        <v>44119.499259259261</v>
      </c>
      <c r="R103" s="44" t="s">
        <v>16</v>
      </c>
      <c r="S103" s="44" t="s">
        <v>9</v>
      </c>
      <c r="T103" s="44">
        <v>0</v>
      </c>
      <c r="U103" s="44">
        <v>5.976</v>
      </c>
      <c r="V103" s="45">
        <v>4629</v>
      </c>
      <c r="W103" s="44">
        <v>1.448</v>
      </c>
      <c r="X103" s="44" t="s">
        <v>10</v>
      </c>
      <c r="Y103" s="44" t="s">
        <v>10</v>
      </c>
      <c r="Z103" s="44" t="s">
        <v>10</v>
      </c>
      <c r="AA103" s="44" t="s">
        <v>10</v>
      </c>
      <c r="AC103" s="44">
        <v>38</v>
      </c>
      <c r="AD103" s="44" t="s">
        <v>217</v>
      </c>
      <c r="AE103" s="46">
        <v>44119.499259259261</v>
      </c>
      <c r="AF103" s="44" t="s">
        <v>16</v>
      </c>
      <c r="AG103" s="44" t="s">
        <v>9</v>
      </c>
      <c r="AH103" s="44">
        <v>0</v>
      </c>
      <c r="AI103" s="44">
        <v>12.201000000000001</v>
      </c>
      <c r="AJ103" s="45">
        <v>7552</v>
      </c>
      <c r="AK103" s="44">
        <v>1.2010000000000001</v>
      </c>
      <c r="AL103" s="44" t="s">
        <v>10</v>
      </c>
      <c r="AM103" s="44" t="s">
        <v>10</v>
      </c>
      <c r="AN103" s="44" t="s">
        <v>10</v>
      </c>
      <c r="AO103" s="44" t="s">
        <v>10</v>
      </c>
      <c r="AQ103" s="5">
        <v>85</v>
      </c>
      <c r="AT103" s="47">
        <f t="shared" si="13"/>
        <v>1644.6864853214072</v>
      </c>
      <c r="AU103" s="48">
        <f t="shared" si="14"/>
        <v>1431.3908571699201</v>
      </c>
    </row>
    <row r="104" spans="1:47" s="44" customFormat="1" ht="14.5" x14ac:dyDescent="0.35">
      <c r="A104" s="44">
        <v>38</v>
      </c>
      <c r="B104" s="44" t="s">
        <v>218</v>
      </c>
      <c r="C104" s="46">
        <v>44124.447071759256</v>
      </c>
      <c r="D104" s="44" t="s">
        <v>16</v>
      </c>
      <c r="E104" s="44" t="s">
        <v>9</v>
      </c>
      <c r="F104" s="44">
        <v>0</v>
      </c>
      <c r="G104" s="44">
        <v>6.0209999999999999</v>
      </c>
      <c r="H104" s="45">
        <v>676529</v>
      </c>
      <c r="I104" s="44">
        <v>1.006</v>
      </c>
      <c r="J104" s="44" t="s">
        <v>10</v>
      </c>
      <c r="K104" s="44" t="s">
        <v>10</v>
      </c>
      <c r="L104" s="44" t="s">
        <v>10</v>
      </c>
      <c r="M104" s="44" t="s">
        <v>10</v>
      </c>
      <c r="O104" s="44">
        <v>38</v>
      </c>
      <c r="P104" s="44" t="s">
        <v>218</v>
      </c>
      <c r="Q104" s="46">
        <v>44124.447071759256</v>
      </c>
      <c r="R104" s="44" t="s">
        <v>16</v>
      </c>
      <c r="S104" s="44" t="s">
        <v>9</v>
      </c>
      <c r="T104" s="44">
        <v>0</v>
      </c>
      <c r="U104" s="44">
        <v>5.97</v>
      </c>
      <c r="V104" s="45">
        <v>6286</v>
      </c>
      <c r="W104" s="44">
        <v>1.752</v>
      </c>
      <c r="X104" s="44" t="s">
        <v>10</v>
      </c>
      <c r="Y104" s="44" t="s">
        <v>10</v>
      </c>
      <c r="Z104" s="44" t="s">
        <v>10</v>
      </c>
      <c r="AA104" s="44" t="s">
        <v>10</v>
      </c>
      <c r="AC104" s="44">
        <v>38</v>
      </c>
      <c r="AD104" s="44" t="s">
        <v>218</v>
      </c>
      <c r="AE104" s="46">
        <v>44124.447071759256</v>
      </c>
      <c r="AF104" s="44" t="s">
        <v>16</v>
      </c>
      <c r="AG104" s="44" t="s">
        <v>9</v>
      </c>
      <c r="AH104" s="44">
        <v>0</v>
      </c>
      <c r="AI104" s="44">
        <v>12.192</v>
      </c>
      <c r="AJ104" s="45">
        <v>7640</v>
      </c>
      <c r="AK104" s="44">
        <v>1.2130000000000001</v>
      </c>
      <c r="AL104" s="44" t="s">
        <v>10</v>
      </c>
      <c r="AM104" s="44" t="s">
        <v>10</v>
      </c>
      <c r="AN104" s="44" t="s">
        <v>10</v>
      </c>
      <c r="AO104" s="44" t="s">
        <v>10</v>
      </c>
      <c r="AQ104" s="5">
        <v>86</v>
      </c>
      <c r="AT104" s="47">
        <f t="shared" si="13"/>
        <v>1751.8799966241759</v>
      </c>
      <c r="AU104" s="48">
        <f t="shared" si="14"/>
        <v>1447.622140208</v>
      </c>
    </row>
    <row r="105" spans="1:47" s="44" customFormat="1" ht="14.5" x14ac:dyDescent="0.35">
      <c r="A105" s="49">
        <v>38</v>
      </c>
      <c r="B105" s="44" t="s">
        <v>221</v>
      </c>
      <c r="C105" s="46">
        <v>44131.469560185185</v>
      </c>
      <c r="D105" s="44" t="s">
        <v>16</v>
      </c>
      <c r="E105" s="44" t="s">
        <v>9</v>
      </c>
      <c r="F105" s="44">
        <v>0</v>
      </c>
      <c r="G105" s="44">
        <v>6.0129999999999999</v>
      </c>
      <c r="H105" s="45">
        <v>709053</v>
      </c>
      <c r="I105" s="44">
        <v>1.0549999999999999</v>
      </c>
      <c r="J105" s="44" t="s">
        <v>10</v>
      </c>
      <c r="K105" s="44" t="s">
        <v>10</v>
      </c>
      <c r="L105" s="44" t="s">
        <v>10</v>
      </c>
      <c r="M105" s="44" t="s">
        <v>10</v>
      </c>
      <c r="O105" s="44">
        <v>38</v>
      </c>
      <c r="P105" s="44" t="s">
        <v>221</v>
      </c>
      <c r="Q105" s="46">
        <v>44131.469560185185</v>
      </c>
      <c r="R105" s="44" t="s">
        <v>16</v>
      </c>
      <c r="S105" s="44" t="s">
        <v>9</v>
      </c>
      <c r="T105" s="44">
        <v>0</v>
      </c>
      <c r="U105" s="44">
        <v>5.97</v>
      </c>
      <c r="V105" s="45">
        <v>5153</v>
      </c>
      <c r="W105" s="44">
        <v>1.544</v>
      </c>
      <c r="X105" s="44" t="s">
        <v>10</v>
      </c>
      <c r="Y105" s="44" t="s">
        <v>10</v>
      </c>
      <c r="Z105" s="44" t="s">
        <v>10</v>
      </c>
      <c r="AA105" s="44" t="s">
        <v>10</v>
      </c>
      <c r="AC105" s="44">
        <v>38</v>
      </c>
      <c r="AD105" s="44" t="s">
        <v>221</v>
      </c>
      <c r="AE105" s="46">
        <v>44131.469560185185</v>
      </c>
      <c r="AF105" s="44" t="s">
        <v>16</v>
      </c>
      <c r="AG105" s="44" t="s">
        <v>9</v>
      </c>
      <c r="AH105" s="44">
        <v>0</v>
      </c>
      <c r="AI105" s="44">
        <v>12.189</v>
      </c>
      <c r="AJ105" s="45">
        <v>9036</v>
      </c>
      <c r="AK105" s="44">
        <v>1.403</v>
      </c>
      <c r="AL105" s="44" t="s">
        <v>10</v>
      </c>
      <c r="AM105" s="44" t="s">
        <v>10</v>
      </c>
      <c r="AN105" s="44" t="s">
        <v>10</v>
      </c>
      <c r="AO105" s="44" t="s">
        <v>10</v>
      </c>
      <c r="AQ105" s="5">
        <v>87</v>
      </c>
      <c r="AT105" s="47">
        <f t="shared" si="13"/>
        <v>1538.1419279485649</v>
      </c>
      <c r="AU105" s="48">
        <f t="shared" si="14"/>
        <v>1704.9792736900799</v>
      </c>
    </row>
    <row r="106" spans="1:47" s="44" customFormat="1" ht="14.5" x14ac:dyDescent="0.35">
      <c r="A106" s="50">
        <v>38</v>
      </c>
      <c r="B106" s="44" t="s">
        <v>223</v>
      </c>
      <c r="C106" s="46">
        <v>44133.550150462965</v>
      </c>
      <c r="D106" s="44" t="s">
        <v>16</v>
      </c>
      <c r="E106" s="44" t="s">
        <v>9</v>
      </c>
      <c r="F106" s="44">
        <v>0</v>
      </c>
      <c r="G106" s="44">
        <v>6.0209999999999999</v>
      </c>
      <c r="H106" s="45">
        <v>408466</v>
      </c>
      <c r="I106" s="44">
        <v>0.60599999999999998</v>
      </c>
      <c r="J106" s="44" t="s">
        <v>10</v>
      </c>
      <c r="K106" s="44" t="s">
        <v>10</v>
      </c>
      <c r="L106" s="44" t="s">
        <v>10</v>
      </c>
      <c r="M106" s="44" t="s">
        <v>10</v>
      </c>
      <c r="O106" s="44">
        <v>38</v>
      </c>
      <c r="P106" s="44" t="s">
        <v>223</v>
      </c>
      <c r="Q106" s="46">
        <v>44133.550150462965</v>
      </c>
      <c r="R106" s="44" t="s">
        <v>16</v>
      </c>
      <c r="S106" s="44" t="s">
        <v>9</v>
      </c>
      <c r="T106" s="44">
        <v>0</v>
      </c>
      <c r="U106" s="44">
        <v>5.9740000000000002</v>
      </c>
      <c r="V106" s="45">
        <v>3422</v>
      </c>
      <c r="W106" s="44">
        <v>1.226</v>
      </c>
      <c r="X106" s="44" t="s">
        <v>10</v>
      </c>
      <c r="Y106" s="44" t="s">
        <v>10</v>
      </c>
      <c r="Z106" s="44" t="s">
        <v>10</v>
      </c>
      <c r="AA106" s="44" t="s">
        <v>10</v>
      </c>
      <c r="AC106" s="44">
        <v>38</v>
      </c>
      <c r="AD106" s="44" t="s">
        <v>223</v>
      </c>
      <c r="AE106" s="46">
        <v>44133.550150462965</v>
      </c>
      <c r="AF106" s="44" t="s">
        <v>16</v>
      </c>
      <c r="AG106" s="44" t="s">
        <v>9</v>
      </c>
      <c r="AH106" s="44">
        <v>0</v>
      </c>
      <c r="AI106" s="44">
        <v>12.201000000000001</v>
      </c>
      <c r="AJ106" s="45">
        <v>6049</v>
      </c>
      <c r="AK106" s="44">
        <v>0.997</v>
      </c>
      <c r="AL106" s="44" t="s">
        <v>10</v>
      </c>
      <c r="AM106" s="44" t="s">
        <v>10</v>
      </c>
      <c r="AN106" s="44" t="s">
        <v>10</v>
      </c>
      <c r="AO106" s="44" t="s">
        <v>10</v>
      </c>
      <c r="AQ106" s="5">
        <v>88</v>
      </c>
      <c r="AT106" s="47">
        <f t="shared" si="13"/>
        <v>1147.2834470100727</v>
      </c>
      <c r="AU106" s="48">
        <f t="shared" si="14"/>
        <v>1154.01782052923</v>
      </c>
    </row>
    <row r="107" spans="1:47" s="44" customFormat="1" ht="14.5" x14ac:dyDescent="0.35">
      <c r="A107" s="44">
        <v>38</v>
      </c>
      <c r="B107" s="44" t="s">
        <v>225</v>
      </c>
      <c r="C107" s="46">
        <v>44138.464108796295</v>
      </c>
      <c r="D107" s="44" t="s">
        <v>16</v>
      </c>
      <c r="E107" s="44" t="s">
        <v>9</v>
      </c>
      <c r="F107" s="44">
        <v>0</v>
      </c>
      <c r="G107" s="44">
        <v>6.0529999999999999</v>
      </c>
      <c r="H107" s="45">
        <v>722392</v>
      </c>
      <c r="I107" s="44">
        <v>1.0740000000000001</v>
      </c>
      <c r="J107" s="44" t="s">
        <v>10</v>
      </c>
      <c r="K107" s="44" t="s">
        <v>10</v>
      </c>
      <c r="L107" s="44" t="s">
        <v>10</v>
      </c>
      <c r="M107" s="44" t="s">
        <v>10</v>
      </c>
      <c r="O107" s="44">
        <v>38</v>
      </c>
      <c r="P107" s="44" t="s">
        <v>225</v>
      </c>
      <c r="Q107" s="46">
        <v>44138.464108796295</v>
      </c>
      <c r="R107" s="44" t="s">
        <v>16</v>
      </c>
      <c r="S107" s="44" t="s">
        <v>9</v>
      </c>
      <c r="T107" s="44">
        <v>0</v>
      </c>
      <c r="U107" s="44">
        <v>6.0019999999999998</v>
      </c>
      <c r="V107" s="45">
        <v>5932</v>
      </c>
      <c r="W107" s="44">
        <v>1.6870000000000001</v>
      </c>
      <c r="X107" s="44" t="s">
        <v>10</v>
      </c>
      <c r="Y107" s="44" t="s">
        <v>10</v>
      </c>
      <c r="Z107" s="44" t="s">
        <v>10</v>
      </c>
      <c r="AA107" s="44" t="s">
        <v>10</v>
      </c>
      <c r="AC107" s="44">
        <v>38</v>
      </c>
      <c r="AD107" s="44" t="s">
        <v>225</v>
      </c>
      <c r="AE107" s="46">
        <v>44138.464108796295</v>
      </c>
      <c r="AF107" s="44" t="s">
        <v>16</v>
      </c>
      <c r="AG107" s="44" t="s">
        <v>9</v>
      </c>
      <c r="AH107" s="44">
        <v>0</v>
      </c>
      <c r="AI107" s="44">
        <v>12.247</v>
      </c>
      <c r="AJ107" s="45">
        <v>8724</v>
      </c>
      <c r="AK107" s="44">
        <v>1.361</v>
      </c>
      <c r="AL107" s="44" t="s">
        <v>10</v>
      </c>
      <c r="AM107" s="44" t="s">
        <v>10</v>
      </c>
      <c r="AN107" s="44" t="s">
        <v>10</v>
      </c>
      <c r="AO107" s="44" t="s">
        <v>10</v>
      </c>
      <c r="AQ107" s="5">
        <v>89</v>
      </c>
      <c r="AR107" s="43" t="s">
        <v>226</v>
      </c>
      <c r="AS107" s="43"/>
      <c r="AT107" s="47">
        <f t="shared" si="13"/>
        <v>1686.1023946298401</v>
      </c>
      <c r="AU107" s="48">
        <f t="shared" si="14"/>
        <v>1647.4822897924801</v>
      </c>
    </row>
    <row r="108" spans="1:47" s="44" customFormat="1" ht="14.5" x14ac:dyDescent="0.35">
      <c r="A108" s="44">
        <v>38</v>
      </c>
      <c r="B108" s="44" t="s">
        <v>228</v>
      </c>
      <c r="C108" s="46">
        <v>44140.45579861111</v>
      </c>
      <c r="D108" s="44" t="s">
        <v>16</v>
      </c>
      <c r="E108" s="44" t="s">
        <v>9</v>
      </c>
      <c r="F108" s="44">
        <v>0</v>
      </c>
      <c r="G108" s="44">
        <v>6.0410000000000004</v>
      </c>
      <c r="H108" s="45">
        <v>367529</v>
      </c>
      <c r="I108" s="44">
        <v>0.54500000000000004</v>
      </c>
      <c r="J108" s="44" t="s">
        <v>10</v>
      </c>
      <c r="K108" s="44" t="s">
        <v>10</v>
      </c>
      <c r="L108" s="44" t="s">
        <v>10</v>
      </c>
      <c r="M108" s="44" t="s">
        <v>10</v>
      </c>
      <c r="O108" s="44">
        <v>38</v>
      </c>
      <c r="P108" s="44" t="s">
        <v>228</v>
      </c>
      <c r="Q108" s="46">
        <v>44140.45579861111</v>
      </c>
      <c r="R108" s="44" t="s">
        <v>16</v>
      </c>
      <c r="S108" s="44" t="s">
        <v>9</v>
      </c>
      <c r="T108" s="44">
        <v>0</v>
      </c>
      <c r="U108" s="44">
        <v>5.9950000000000001</v>
      </c>
      <c r="V108" s="45">
        <v>3106</v>
      </c>
      <c r="W108" s="44">
        <v>1.1679999999999999</v>
      </c>
      <c r="X108" s="44" t="s">
        <v>10</v>
      </c>
      <c r="Y108" s="44" t="s">
        <v>10</v>
      </c>
      <c r="Z108" s="44" t="s">
        <v>10</v>
      </c>
      <c r="AA108" s="44" t="s">
        <v>10</v>
      </c>
      <c r="AC108" s="44">
        <v>38</v>
      </c>
      <c r="AD108" s="44" t="s">
        <v>228</v>
      </c>
      <c r="AE108" s="46">
        <v>44140.45579861111</v>
      </c>
      <c r="AF108" s="44" t="s">
        <v>16</v>
      </c>
      <c r="AG108" s="44" t="s">
        <v>9</v>
      </c>
      <c r="AH108" s="44">
        <v>0</v>
      </c>
      <c r="AI108" s="44">
        <v>12.241</v>
      </c>
      <c r="AJ108" s="45">
        <v>6066</v>
      </c>
      <c r="AK108" s="44">
        <v>0.999</v>
      </c>
      <c r="AL108" s="44" t="s">
        <v>10</v>
      </c>
      <c r="AM108" s="44" t="s">
        <v>10</v>
      </c>
      <c r="AN108" s="44" t="s">
        <v>10</v>
      </c>
      <c r="AO108" s="44" t="s">
        <v>10</v>
      </c>
      <c r="AQ108" s="5">
        <v>90</v>
      </c>
      <c r="AR108" s="43"/>
      <c r="AS108" s="43"/>
      <c r="AT108" s="47">
        <f t="shared" si="13"/>
        <v>1044.6284797605758</v>
      </c>
      <c r="AU108" s="48">
        <f t="shared" si="14"/>
        <v>1157.1566927338799</v>
      </c>
    </row>
    <row r="109" spans="1:47" s="44" customFormat="1" ht="14.5" x14ac:dyDescent="0.35">
      <c r="A109" s="44">
        <v>38</v>
      </c>
      <c r="B109" s="44" t="s">
        <v>230</v>
      </c>
      <c r="C109" s="46">
        <v>44145.643912037034</v>
      </c>
      <c r="D109" s="44" t="s">
        <v>16</v>
      </c>
      <c r="E109" s="44" t="s">
        <v>9</v>
      </c>
      <c r="F109" s="44">
        <v>0</v>
      </c>
      <c r="G109" s="44">
        <v>6.0190000000000001</v>
      </c>
      <c r="H109" s="45">
        <v>892948</v>
      </c>
      <c r="I109" s="44">
        <v>1.329</v>
      </c>
      <c r="J109" s="44" t="s">
        <v>10</v>
      </c>
      <c r="K109" s="44" t="s">
        <v>10</v>
      </c>
      <c r="L109" s="44" t="s">
        <v>10</v>
      </c>
      <c r="M109" s="44" t="s">
        <v>10</v>
      </c>
      <c r="O109" s="44">
        <v>38</v>
      </c>
      <c r="P109" s="44" t="s">
        <v>230</v>
      </c>
      <c r="Q109" s="46">
        <v>44145.643912037034</v>
      </c>
      <c r="R109" s="44" t="s">
        <v>16</v>
      </c>
      <c r="S109" s="44" t="s">
        <v>9</v>
      </c>
      <c r="T109" s="44">
        <v>0</v>
      </c>
      <c r="U109" s="44">
        <v>5.97</v>
      </c>
      <c r="V109" s="45">
        <v>7016</v>
      </c>
      <c r="W109" s="44">
        <v>1.887</v>
      </c>
      <c r="X109" s="44" t="s">
        <v>10</v>
      </c>
      <c r="Y109" s="44" t="s">
        <v>10</v>
      </c>
      <c r="Z109" s="44" t="s">
        <v>10</v>
      </c>
      <c r="AA109" s="44" t="s">
        <v>10</v>
      </c>
      <c r="AC109" s="44">
        <v>38</v>
      </c>
      <c r="AD109" s="44" t="s">
        <v>230</v>
      </c>
      <c r="AE109" s="46">
        <v>44145.643912037034</v>
      </c>
      <c r="AF109" s="44" t="s">
        <v>16</v>
      </c>
      <c r="AG109" s="44" t="s">
        <v>9</v>
      </c>
      <c r="AH109" s="44">
        <v>0</v>
      </c>
      <c r="AI109" s="44">
        <v>12.191000000000001</v>
      </c>
      <c r="AJ109" s="45">
        <v>9576</v>
      </c>
      <c r="AK109" s="44">
        <v>1.4770000000000001</v>
      </c>
      <c r="AL109" s="44" t="s">
        <v>10</v>
      </c>
      <c r="AM109" s="44" t="s">
        <v>10</v>
      </c>
      <c r="AN109" s="44" t="s">
        <v>10</v>
      </c>
      <c r="AO109" s="44" t="s">
        <v>10</v>
      </c>
      <c r="AQ109" s="5">
        <v>91</v>
      </c>
      <c r="AR109" s="43"/>
      <c r="AS109" s="43"/>
      <c r="AT109" s="47">
        <f t="shared" si="13"/>
        <v>1892.0001016809601</v>
      </c>
      <c r="AU109" s="48">
        <f t="shared" si="14"/>
        <v>1804.46440506048</v>
      </c>
    </row>
    <row r="110" spans="1:47" s="44" customFormat="1" ht="14.5" x14ac:dyDescent="0.35">
      <c r="A110" s="44">
        <v>38</v>
      </c>
      <c r="B110" s="44" t="s">
        <v>231</v>
      </c>
      <c r="C110" s="46">
        <v>44146.410162037035</v>
      </c>
      <c r="D110" s="44" t="s">
        <v>16</v>
      </c>
      <c r="E110" s="44" t="s">
        <v>9</v>
      </c>
      <c r="F110" s="44">
        <v>0</v>
      </c>
      <c r="G110" s="44">
        <v>6.0060000000000002</v>
      </c>
      <c r="H110" s="45">
        <v>925412</v>
      </c>
      <c r="I110" s="44">
        <v>1.377</v>
      </c>
      <c r="J110" s="44" t="s">
        <v>10</v>
      </c>
      <c r="K110" s="44" t="s">
        <v>10</v>
      </c>
      <c r="L110" s="44" t="s">
        <v>10</v>
      </c>
      <c r="M110" s="44" t="s">
        <v>10</v>
      </c>
      <c r="O110" s="44">
        <v>38</v>
      </c>
      <c r="P110" s="44" t="s">
        <v>231</v>
      </c>
      <c r="Q110" s="46">
        <v>44146.410162037035</v>
      </c>
      <c r="R110" s="44" t="s">
        <v>16</v>
      </c>
      <c r="S110" s="44" t="s">
        <v>9</v>
      </c>
      <c r="T110" s="44">
        <v>0</v>
      </c>
      <c r="U110" s="44">
        <v>5.9589999999999996</v>
      </c>
      <c r="V110" s="45">
        <v>7795</v>
      </c>
      <c r="W110" s="44">
        <v>2.0299999999999998</v>
      </c>
      <c r="X110" s="44" t="s">
        <v>10</v>
      </c>
      <c r="Y110" s="44" t="s">
        <v>10</v>
      </c>
      <c r="Z110" s="44" t="s">
        <v>10</v>
      </c>
      <c r="AA110" s="44" t="s">
        <v>10</v>
      </c>
      <c r="AC110" s="44">
        <v>38</v>
      </c>
      <c r="AD110" s="44" t="s">
        <v>231</v>
      </c>
      <c r="AE110" s="46">
        <v>44146.410162037035</v>
      </c>
      <c r="AF110" s="44" t="s">
        <v>16</v>
      </c>
      <c r="AG110" s="44" t="s">
        <v>9</v>
      </c>
      <c r="AH110" s="44">
        <v>0</v>
      </c>
      <c r="AI110" s="44">
        <v>12.162000000000001</v>
      </c>
      <c r="AJ110" s="45">
        <v>10055</v>
      </c>
      <c r="AK110" s="44">
        <v>1.542</v>
      </c>
      <c r="AL110" s="44" t="s">
        <v>10</v>
      </c>
      <c r="AM110" s="44" t="s">
        <v>10</v>
      </c>
      <c r="AN110" s="44" t="s">
        <v>10</v>
      </c>
      <c r="AO110" s="44" t="s">
        <v>10</v>
      </c>
      <c r="AQ110" s="5">
        <v>92</v>
      </c>
      <c r="AR110" s="43"/>
      <c r="AS110" s="43"/>
      <c r="AT110" s="47">
        <f t="shared" si="13"/>
        <v>2039.970103252125</v>
      </c>
      <c r="AU110" s="48">
        <f t="shared" si="14"/>
        <v>1892.68076312075</v>
      </c>
    </row>
    <row r="111" spans="1:47" s="44" customFormat="1" ht="14.5" x14ac:dyDescent="0.35">
      <c r="A111" s="44">
        <v>38</v>
      </c>
      <c r="B111" s="44" t="s">
        <v>239</v>
      </c>
      <c r="C111" s="46">
        <v>44175.461782407408</v>
      </c>
      <c r="D111" s="44" t="s">
        <v>16</v>
      </c>
      <c r="E111" s="44" t="s">
        <v>9</v>
      </c>
      <c r="F111" s="44">
        <v>0</v>
      </c>
      <c r="G111" s="44">
        <v>6.0469999999999997</v>
      </c>
      <c r="H111" s="45">
        <v>605649</v>
      </c>
      <c r="I111" s="44">
        <v>0.9</v>
      </c>
      <c r="J111" s="44" t="s">
        <v>10</v>
      </c>
      <c r="K111" s="44" t="s">
        <v>10</v>
      </c>
      <c r="L111" s="44" t="s">
        <v>10</v>
      </c>
      <c r="M111" s="44" t="s">
        <v>10</v>
      </c>
      <c r="O111" s="44">
        <v>38</v>
      </c>
      <c r="P111" s="44" t="s">
        <v>239</v>
      </c>
      <c r="Q111" s="46">
        <v>44175.461782407408</v>
      </c>
      <c r="R111" s="44" t="s">
        <v>16</v>
      </c>
      <c r="S111" s="44" t="s">
        <v>9</v>
      </c>
      <c r="T111" s="44">
        <v>0</v>
      </c>
      <c r="U111" s="44">
        <v>6.0010000000000003</v>
      </c>
      <c r="V111" s="45">
        <v>5072</v>
      </c>
      <c r="W111" s="44">
        <v>1.5289999999999999</v>
      </c>
      <c r="X111" s="44" t="s">
        <v>10</v>
      </c>
      <c r="Y111" s="44" t="s">
        <v>10</v>
      </c>
      <c r="Z111" s="44" t="s">
        <v>10</v>
      </c>
      <c r="AA111" s="44" t="s">
        <v>10</v>
      </c>
      <c r="AC111" s="44">
        <v>38</v>
      </c>
      <c r="AD111" s="44" t="s">
        <v>239</v>
      </c>
      <c r="AE111" s="46">
        <v>44175.461782407408</v>
      </c>
      <c r="AF111" s="44" t="s">
        <v>16</v>
      </c>
      <c r="AG111" s="44" t="s">
        <v>9</v>
      </c>
      <c r="AH111" s="44">
        <v>0</v>
      </c>
      <c r="AI111" s="44">
        <v>12.253</v>
      </c>
      <c r="AJ111" s="45">
        <v>8563</v>
      </c>
      <c r="AK111" s="44">
        <v>1.339</v>
      </c>
      <c r="AL111" s="44" t="s">
        <v>10</v>
      </c>
      <c r="AM111" s="44" t="s">
        <v>10</v>
      </c>
      <c r="AN111" s="44" t="s">
        <v>10</v>
      </c>
      <c r="AO111" s="44" t="s">
        <v>10</v>
      </c>
      <c r="AQ111" s="5">
        <v>93</v>
      </c>
      <c r="AT111" s="47">
        <f t="shared" si="13"/>
        <v>1603.4228065177438</v>
      </c>
      <c r="AU111" s="48">
        <f t="shared" si="14"/>
        <v>1617.8075916958701</v>
      </c>
    </row>
    <row r="112" spans="1:47" s="44" customFormat="1" ht="14.5" x14ac:dyDescent="0.35">
      <c r="A112" s="44">
        <v>48</v>
      </c>
      <c r="B112" s="44" t="s">
        <v>242</v>
      </c>
      <c r="C112" s="46">
        <v>44236.500428240739</v>
      </c>
      <c r="D112" s="44" t="s">
        <v>16</v>
      </c>
      <c r="E112" s="44" t="s">
        <v>9</v>
      </c>
      <c r="F112" s="44">
        <v>0</v>
      </c>
      <c r="G112" s="44">
        <v>6.0359999999999996</v>
      </c>
      <c r="H112" s="45">
        <v>776477</v>
      </c>
      <c r="I112" s="44">
        <v>1.155</v>
      </c>
      <c r="J112" s="44" t="s">
        <v>10</v>
      </c>
      <c r="K112" s="44" t="s">
        <v>10</v>
      </c>
      <c r="L112" s="44" t="s">
        <v>10</v>
      </c>
      <c r="M112" s="44" t="s">
        <v>10</v>
      </c>
      <c r="O112" s="44">
        <v>48</v>
      </c>
      <c r="P112" s="44" t="s">
        <v>242</v>
      </c>
      <c r="Q112" s="46">
        <v>44236.500428240739</v>
      </c>
      <c r="R112" s="44" t="s">
        <v>16</v>
      </c>
      <c r="S112" s="44" t="s">
        <v>9</v>
      </c>
      <c r="T112" s="44">
        <v>0</v>
      </c>
      <c r="U112" s="44">
        <v>5.9880000000000004</v>
      </c>
      <c r="V112" s="45">
        <v>6406</v>
      </c>
      <c r="W112" s="44">
        <v>1.774</v>
      </c>
      <c r="X112" s="44" t="s">
        <v>10</v>
      </c>
      <c r="Y112" s="44" t="s">
        <v>10</v>
      </c>
      <c r="Z112" s="44" t="s">
        <v>10</v>
      </c>
      <c r="AA112" s="44" t="s">
        <v>10</v>
      </c>
      <c r="AC112" s="44">
        <v>48</v>
      </c>
      <c r="AD112" s="44" t="s">
        <v>242</v>
      </c>
      <c r="AE112" s="46">
        <v>44236.500428240739</v>
      </c>
      <c r="AF112" s="44" t="s">
        <v>16</v>
      </c>
      <c r="AG112" s="44" t="s">
        <v>9</v>
      </c>
      <c r="AH112" s="44">
        <v>0</v>
      </c>
      <c r="AI112" s="44">
        <v>12.241</v>
      </c>
      <c r="AJ112" s="45">
        <v>8647</v>
      </c>
      <c r="AK112" s="44">
        <v>1.35</v>
      </c>
      <c r="AL112" s="44" t="s">
        <v>10</v>
      </c>
      <c r="AM112" s="44" t="s">
        <v>10</v>
      </c>
      <c r="AN112" s="44" t="s">
        <v>10</v>
      </c>
      <c r="AO112" s="44" t="s">
        <v>10</v>
      </c>
      <c r="AQ112" s="5">
        <v>94</v>
      </c>
      <c r="AT112" s="47">
        <f>IF(H112&lt;15000,((0.00000002125*H112^2)+(0.002705*H112)+(-4.371)),(IF(H112&lt;700000,((-0.0000000008162*H112^2)+(0.003141*H112)+(0.4702)), ((0.000000003285*V112^2)+(0.1899*V112)+(559.5)))))</f>
        <v>1776.1342060062602</v>
      </c>
      <c r="AU112" s="48">
        <f>((-0.00000006277*AJ112^2)+(0.1854*AJ112)+(34.83))</f>
        <v>1633.2904488730699</v>
      </c>
    </row>
    <row r="113" spans="1:94" s="44" customFormat="1" ht="14.5" x14ac:dyDescent="0.35">
      <c r="C113" s="46"/>
      <c r="H113" s="45"/>
      <c r="Q113" s="46"/>
      <c r="V113" s="45"/>
      <c r="AE113" s="46"/>
      <c r="AJ113" s="45"/>
      <c r="AQ113" s="5"/>
      <c r="AR113" s="43"/>
      <c r="AS113" s="43"/>
      <c r="AT113" s="47"/>
      <c r="AU113" s="48"/>
    </row>
    <row r="114" spans="1:94" s="44" customFormat="1" ht="14.5" x14ac:dyDescent="0.35">
      <c r="C114" s="46"/>
      <c r="H114" s="45"/>
      <c r="Q114" s="46"/>
      <c r="V114" s="45"/>
      <c r="AE114" s="46"/>
      <c r="AJ114" s="45"/>
      <c r="AQ114" s="5"/>
      <c r="AR114" s="43"/>
      <c r="AS114" s="43"/>
      <c r="AT114" s="47"/>
      <c r="AU114" s="48"/>
    </row>
    <row r="115" spans="1:94" customFormat="1" ht="14.5" x14ac:dyDescent="0.35">
      <c r="C115" s="3"/>
      <c r="H115" s="1"/>
      <c r="Q115" s="3"/>
      <c r="V115" s="1"/>
      <c r="AE115" s="3"/>
      <c r="AJ115" s="1"/>
      <c r="AQ115" s="5"/>
      <c r="AT115" s="31"/>
      <c r="AU115" s="32"/>
    </row>
    <row r="116" spans="1:94" customFormat="1" ht="14.5" x14ac:dyDescent="0.35">
      <c r="C116" s="3"/>
      <c r="H116" s="1"/>
      <c r="Q116" s="3"/>
      <c r="V116" s="1"/>
      <c r="AE116" s="3"/>
      <c r="AJ116" s="1"/>
    </row>
    <row r="117" spans="1:94" s="44" customFormat="1" ht="14.5" x14ac:dyDescent="0.35">
      <c r="C117" s="46"/>
      <c r="H117" s="45"/>
      <c r="Q117" s="46"/>
      <c r="V117" s="45"/>
      <c r="AE117" s="46"/>
      <c r="AJ117" s="45"/>
    </row>
    <row r="118" spans="1:94" s="44" customFormat="1" ht="14.5" x14ac:dyDescent="0.35">
      <c r="C118" s="46"/>
      <c r="H118" s="45"/>
      <c r="Q118" s="46"/>
      <c r="V118" s="45"/>
      <c r="AE118" s="46"/>
      <c r="AJ118" s="45"/>
    </row>
    <row r="119" spans="1:94" s="44" customFormat="1" ht="14.5" x14ac:dyDescent="0.35">
      <c r="C119" s="46"/>
      <c r="H119" s="45"/>
      <c r="Q119" s="46"/>
      <c r="V119" s="45"/>
      <c r="AE119" s="46"/>
      <c r="AJ119" s="45"/>
    </row>
    <row r="120" spans="1:94" s="44" customFormat="1" ht="14.5" x14ac:dyDescent="0.35">
      <c r="C120" s="46"/>
      <c r="H120" s="45"/>
      <c r="Q120" s="46"/>
      <c r="V120" s="45"/>
      <c r="AE120" s="46"/>
      <c r="AJ120" s="45"/>
    </row>
    <row r="121" spans="1:94" s="44" customFormat="1" ht="14.5" x14ac:dyDescent="0.35">
      <c r="C121" s="46"/>
      <c r="H121" s="45"/>
      <c r="Q121" s="46"/>
      <c r="V121" s="45"/>
      <c r="AE121" s="46"/>
      <c r="AJ121" s="45"/>
    </row>
    <row r="122" spans="1:94" s="44" customFormat="1" ht="14.5" x14ac:dyDescent="0.35">
      <c r="C122" s="46"/>
      <c r="H122" s="45"/>
      <c r="Q122" s="46"/>
      <c r="V122" s="45"/>
      <c r="AE122" s="46"/>
      <c r="AJ122" s="45"/>
    </row>
    <row r="123" spans="1:94" s="44" customFormat="1" ht="14.5" x14ac:dyDescent="0.35">
      <c r="C123" s="46"/>
      <c r="H123" s="45"/>
      <c r="Q123" s="46"/>
      <c r="V123" s="45"/>
      <c r="AE123" s="46"/>
      <c r="AJ123" s="45"/>
    </row>
    <row r="124" spans="1:94" s="44" customFormat="1" ht="14.5" x14ac:dyDescent="0.35">
      <c r="C124" s="46"/>
      <c r="H124" s="45"/>
      <c r="Q124" s="46"/>
      <c r="V124" s="45"/>
      <c r="AE124" s="46"/>
      <c r="AJ124" s="45"/>
    </row>
    <row r="125" spans="1:94" customFormat="1" ht="14.5" x14ac:dyDescent="0.35">
      <c r="C125" s="3"/>
      <c r="H125" s="1"/>
      <c r="I125" s="2"/>
      <c r="Q125" s="3"/>
      <c r="V125" s="1"/>
      <c r="W125" s="2"/>
      <c r="AE125" s="3"/>
      <c r="AJ125" s="1"/>
      <c r="AK125" s="2"/>
    </row>
    <row r="126" spans="1:94" s="13" customFormat="1" ht="14.5" x14ac:dyDescent="0.35">
      <c r="A126"/>
      <c r="B126"/>
      <c r="C126" s="3"/>
      <c r="D126"/>
      <c r="E126"/>
      <c r="F126"/>
      <c r="G126"/>
      <c r="H126" s="1"/>
      <c r="I126"/>
      <c r="J126"/>
      <c r="K126"/>
      <c r="L126"/>
      <c r="M126"/>
      <c r="N126"/>
      <c r="O126"/>
      <c r="P126"/>
      <c r="Q126" s="3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 s="3"/>
      <c r="AF126"/>
      <c r="AG126"/>
      <c r="AH126"/>
      <c r="AI126"/>
      <c r="AJ126" s="1"/>
      <c r="AK126"/>
      <c r="AL126"/>
      <c r="AM126"/>
      <c r="AN126"/>
      <c r="AO126"/>
      <c r="AP126"/>
      <c r="AQ126" s="5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  <c r="BE126"/>
      <c r="BF126"/>
      <c r="BG126"/>
      <c r="BH126"/>
      <c r="BI126"/>
      <c r="BJ126"/>
      <c r="BK126"/>
      <c r="BL126"/>
      <c r="BM126"/>
      <c r="BN126"/>
      <c r="BO126"/>
      <c r="BP126"/>
      <c r="BQ126" s="6"/>
      <c r="BR126" s="6"/>
      <c r="BS126" s="6"/>
      <c r="BT126" s="6"/>
      <c r="BU126" s="6"/>
      <c r="BV126" s="6"/>
      <c r="BW126" s="6"/>
      <c r="BX126" s="6"/>
      <c r="BY126" s="6"/>
      <c r="BZ126" s="6"/>
      <c r="CA126" s="6"/>
      <c r="CB126" s="6"/>
      <c r="CC126" s="6"/>
      <c r="CD126" s="6"/>
      <c r="CE126" s="6"/>
      <c r="CF126" s="6"/>
      <c r="CG126" s="6"/>
      <c r="CH126" s="6"/>
      <c r="CI126" s="6"/>
      <c r="CJ126" s="6"/>
      <c r="CK126" s="6"/>
      <c r="CL126" s="6"/>
      <c r="CM126" s="6"/>
      <c r="CN126" s="6"/>
      <c r="CO126" s="6"/>
      <c r="CP126" s="6"/>
    </row>
    <row r="127" spans="1:94" s="13" customFormat="1" ht="14.5" x14ac:dyDescent="0.35">
      <c r="A127"/>
      <c r="B127"/>
      <c r="C127" s="3"/>
      <c r="D127"/>
      <c r="E127"/>
      <c r="F127"/>
      <c r="G127"/>
      <c r="H127" s="1"/>
      <c r="I127"/>
      <c r="J127"/>
      <c r="K127"/>
      <c r="L127"/>
      <c r="M127"/>
      <c r="N127"/>
      <c r="O127"/>
      <c r="P127"/>
      <c r="Q127" s="3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 s="3"/>
      <c r="AF127"/>
      <c r="AG127"/>
      <c r="AH127"/>
      <c r="AI127"/>
      <c r="AJ127" s="1"/>
      <c r="AK127"/>
      <c r="AL127"/>
      <c r="AM127"/>
      <c r="AN127"/>
      <c r="AO127"/>
      <c r="AP127"/>
      <c r="AQ127" s="5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  <c r="BE127"/>
      <c r="BF127"/>
      <c r="BG127"/>
      <c r="BH127"/>
      <c r="BI127"/>
      <c r="BJ127"/>
      <c r="BK127"/>
      <c r="BL127"/>
      <c r="BM127"/>
      <c r="BN127"/>
      <c r="BO127"/>
      <c r="BP127"/>
      <c r="BQ127" s="6"/>
      <c r="BR127" s="6"/>
      <c r="BS127" s="6"/>
      <c r="BT127" s="6"/>
      <c r="BU127" s="6"/>
      <c r="BV127" s="6"/>
      <c r="BW127" s="6"/>
      <c r="BX127" s="6"/>
      <c r="BY127" s="6"/>
      <c r="BZ127" s="6"/>
      <c r="CA127" s="6"/>
      <c r="CB127" s="6"/>
      <c r="CC127" s="6"/>
      <c r="CD127" s="6"/>
      <c r="CE127" s="6"/>
      <c r="CF127" s="6"/>
      <c r="CG127" s="6"/>
      <c r="CH127" s="6"/>
      <c r="CI127" s="6"/>
      <c r="CJ127" s="6"/>
      <c r="CK127" s="6"/>
      <c r="CL127" s="6"/>
      <c r="CM127" s="6"/>
      <c r="CN127" s="6"/>
      <c r="CO127" s="6"/>
      <c r="CP127" s="6"/>
    </row>
    <row r="128" spans="1:94" s="13" customFormat="1" x14ac:dyDescent="0.35">
      <c r="A128" s="14"/>
      <c r="B128" s="14"/>
      <c r="C128" s="14"/>
      <c r="D128" s="14"/>
      <c r="E128" s="15"/>
      <c r="F128" s="15"/>
      <c r="G128" s="16"/>
      <c r="H128" s="14"/>
      <c r="I128" s="17"/>
      <c r="J128" s="14"/>
      <c r="K128" s="14"/>
      <c r="L128" s="14"/>
      <c r="M128" s="15"/>
      <c r="N128" s="15"/>
      <c r="O128" s="15"/>
      <c r="P128" s="11"/>
      <c r="Q128" s="18"/>
      <c r="R128" s="18"/>
      <c r="T128" s="19"/>
      <c r="U128" s="20"/>
      <c r="V128" s="20"/>
      <c r="W128" s="21"/>
      <c r="X128" s="22"/>
      <c r="Y128" s="11"/>
      <c r="Z128" s="11"/>
      <c r="AA128" s="11"/>
      <c r="AB128" s="11"/>
      <c r="AC128" s="11"/>
      <c r="AD128" s="11"/>
      <c r="AE128" s="11"/>
      <c r="AF128" s="11"/>
      <c r="AG128" s="11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6"/>
      <c r="BB128" s="6"/>
      <c r="BC128" s="6"/>
      <c r="BD128" s="6"/>
      <c r="BE128" s="6"/>
      <c r="BF128" s="6"/>
      <c r="BG128" s="6"/>
      <c r="BH128" s="6"/>
      <c r="BI128" s="6"/>
      <c r="BJ128" s="6"/>
      <c r="BK128" s="6"/>
      <c r="BL128" s="6"/>
      <c r="BM128" s="6"/>
      <c r="BN128" s="6"/>
      <c r="BO128" s="6"/>
      <c r="BP128" s="6"/>
      <c r="BQ128" s="6"/>
      <c r="BR128" s="6"/>
      <c r="BS128" s="6"/>
      <c r="BT128" s="6"/>
      <c r="BU128" s="6"/>
      <c r="BV128" s="6"/>
      <c r="BW128" s="6"/>
      <c r="BX128" s="6"/>
      <c r="BY128" s="6"/>
      <c r="BZ128" s="6"/>
      <c r="CA128" s="6"/>
      <c r="CB128" s="6"/>
      <c r="CC128" s="6"/>
      <c r="CD128" s="6"/>
      <c r="CE128" s="6"/>
      <c r="CF128" s="6"/>
      <c r="CG128" s="6"/>
      <c r="CH128" s="6"/>
      <c r="CI128" s="6"/>
      <c r="CJ128" s="6"/>
      <c r="CK128" s="6"/>
      <c r="CL128" s="6"/>
      <c r="CM128" s="6"/>
      <c r="CN128" s="6"/>
      <c r="CO128" s="6"/>
      <c r="CP128" s="6"/>
    </row>
    <row r="129" spans="1:94" s="13" customFormat="1" x14ac:dyDescent="0.35">
      <c r="A129" s="14"/>
      <c r="B129" s="14"/>
      <c r="C129" s="14"/>
      <c r="D129" s="14"/>
      <c r="E129" s="15"/>
      <c r="F129" s="18"/>
      <c r="G129" s="23" t="s">
        <v>69</v>
      </c>
      <c r="H129" s="28">
        <f>AVERAGE(H19:H128)</f>
        <v>830794.31914893619</v>
      </c>
      <c r="I129" s="28"/>
      <c r="J129" s="20"/>
      <c r="K129" s="20"/>
      <c r="M129" s="21"/>
      <c r="N129" s="15"/>
      <c r="O129" s="15"/>
      <c r="P129" s="15"/>
      <c r="Q129" s="11"/>
      <c r="S129" s="15"/>
      <c r="T129" s="18"/>
      <c r="U129" s="23" t="s">
        <v>69</v>
      </c>
      <c r="V129" s="28">
        <f>AVERAGE(V19:V128)</f>
        <v>6902.2127659574471</v>
      </c>
      <c r="W129" s="20"/>
      <c r="Z129" s="11"/>
      <c r="AA129" s="11"/>
      <c r="AB129" s="11"/>
      <c r="AC129" s="11"/>
      <c r="AD129" s="11"/>
      <c r="AE129" s="11"/>
      <c r="AF129" s="11"/>
      <c r="AG129" s="11"/>
      <c r="AH129" s="6"/>
      <c r="AI129" s="23" t="s">
        <v>69</v>
      </c>
      <c r="AJ129" s="28">
        <f>AVERAGE(AJ19:AJ128)</f>
        <v>9202.1595744680853</v>
      </c>
      <c r="AK129" s="6"/>
      <c r="AL129" s="6"/>
      <c r="AM129" s="6"/>
      <c r="AN129" s="6"/>
      <c r="AO129" s="6"/>
      <c r="AP129" s="6"/>
      <c r="AQ129" s="22">
        <f>MIN(AQ19:AQ128)</f>
        <v>1</v>
      </c>
      <c r="AR129" s="18"/>
      <c r="AS129" s="23" t="s">
        <v>69</v>
      </c>
      <c r="AT129" s="28">
        <f>AVERAGE(AT19:AT128)</f>
        <v>1884.3609781341663</v>
      </c>
      <c r="AU129" s="28">
        <f>AVERAGE(AU19:AU128)</f>
        <v>1620.0445508891451</v>
      </c>
      <c r="AV129" s="6"/>
      <c r="AW129" s="6"/>
      <c r="AX129" s="6"/>
      <c r="AY129" s="6"/>
      <c r="AZ129" s="6"/>
      <c r="BA129" s="6"/>
      <c r="BB129" s="6"/>
      <c r="BC129" s="6"/>
      <c r="BD129" s="6"/>
      <c r="BE129" s="6"/>
      <c r="BF129" s="6"/>
      <c r="BG129" s="6"/>
      <c r="BH129" s="6"/>
      <c r="BI129" s="6"/>
      <c r="BJ129" s="6"/>
      <c r="BK129" s="6"/>
      <c r="BL129" s="6"/>
      <c r="BM129" s="6"/>
      <c r="BN129" s="6"/>
      <c r="BO129" s="6"/>
      <c r="BP129" s="6"/>
      <c r="BQ129" s="6"/>
      <c r="BR129" s="6"/>
      <c r="BS129" s="6"/>
      <c r="BT129" s="6"/>
      <c r="BU129" s="6"/>
      <c r="BV129" s="6"/>
      <c r="BW129" s="6"/>
      <c r="BX129" s="6"/>
      <c r="BY129" s="6"/>
      <c r="BZ129" s="6"/>
      <c r="CA129" s="6"/>
      <c r="CB129" s="6"/>
      <c r="CC129" s="6"/>
      <c r="CD129" s="6"/>
      <c r="CE129" s="6"/>
      <c r="CF129" s="6"/>
      <c r="CG129" s="6"/>
      <c r="CH129" s="6"/>
      <c r="CI129" s="6"/>
      <c r="CJ129" s="6"/>
      <c r="CK129" s="6"/>
      <c r="CL129" s="6"/>
      <c r="CM129" s="6"/>
      <c r="CN129" s="6"/>
      <c r="CO129" s="6"/>
      <c r="CP129" s="6"/>
    </row>
    <row r="130" spans="1:94" s="13" customFormat="1" x14ac:dyDescent="0.35">
      <c r="A130" s="14"/>
      <c r="B130" s="14"/>
      <c r="C130" s="14"/>
      <c r="D130" s="14"/>
      <c r="E130" s="15"/>
      <c r="F130" s="18"/>
      <c r="G130" s="23" t="s">
        <v>70</v>
      </c>
      <c r="H130" s="28">
        <f>STDEV(H19:H128)</f>
        <v>178241.71234440862</v>
      </c>
      <c r="I130" s="28"/>
      <c r="J130" s="20"/>
      <c r="K130" s="20"/>
      <c r="M130" s="21"/>
      <c r="N130" s="15"/>
      <c r="O130" s="15"/>
      <c r="P130" s="15"/>
      <c r="Q130" s="11"/>
      <c r="S130" s="15"/>
      <c r="T130" s="18"/>
      <c r="U130" s="23" t="s">
        <v>70</v>
      </c>
      <c r="V130" s="28">
        <f>STDEV(V19:V128)</f>
        <v>1495.6260448627631</v>
      </c>
      <c r="W130" s="20"/>
      <c r="Z130" s="11"/>
      <c r="AA130" s="11"/>
      <c r="AB130" s="11"/>
      <c r="AC130" s="11"/>
      <c r="AD130" s="11"/>
      <c r="AE130" s="11"/>
      <c r="AF130" s="11"/>
      <c r="AG130" s="11"/>
      <c r="AH130" s="6"/>
      <c r="AI130" s="23" t="s">
        <v>70</v>
      </c>
      <c r="AJ130" s="28">
        <f>STDEV(AJ19:AJ128)</f>
        <v>1363.3927423751056</v>
      </c>
      <c r="AK130" s="6"/>
      <c r="AL130" s="6"/>
      <c r="AM130" s="6"/>
      <c r="AN130" s="6"/>
      <c r="AO130" s="6"/>
      <c r="AP130" s="6"/>
      <c r="AQ130" s="22">
        <f>MAX(AQ19:AQ128)</f>
        <v>94</v>
      </c>
      <c r="AR130" s="18"/>
      <c r="AS130" s="23" t="s">
        <v>70</v>
      </c>
      <c r="AT130" s="28">
        <f>STDEV(AT19:AT128)</f>
        <v>313.55097831457721</v>
      </c>
      <c r="AU130" s="28">
        <f>STDEV(AU19:AU128)</f>
        <v>230.65619688112304</v>
      </c>
      <c r="AV130" s="6"/>
      <c r="AW130" s="6"/>
      <c r="AX130" s="6"/>
      <c r="AY130" s="6"/>
      <c r="AZ130" s="6"/>
      <c r="BA130" s="6"/>
      <c r="BB130" s="6"/>
      <c r="BC130" s="6"/>
      <c r="BD130" s="6"/>
      <c r="BE130" s="6"/>
      <c r="BF130" s="6"/>
      <c r="BG130" s="6"/>
      <c r="BH130" s="6"/>
      <c r="BI130" s="6"/>
      <c r="BJ130" s="6"/>
      <c r="BK130" s="6"/>
      <c r="BL130" s="6"/>
      <c r="BM130" s="6"/>
      <c r="BN130" s="6"/>
      <c r="BO130" s="6"/>
      <c r="BP130" s="6"/>
      <c r="BQ130" s="6"/>
      <c r="BR130" s="6"/>
      <c r="BS130" s="6"/>
      <c r="BT130" s="6"/>
      <c r="BU130" s="6"/>
      <c r="BV130" s="6"/>
      <c r="BW130" s="6"/>
      <c r="BX130" s="6"/>
      <c r="BY130" s="6"/>
      <c r="BZ130" s="6"/>
      <c r="CA130" s="6"/>
      <c r="CB130" s="6"/>
      <c r="CC130" s="6"/>
      <c r="CD130" s="6"/>
      <c r="CE130" s="6"/>
      <c r="CF130" s="6"/>
      <c r="CG130" s="6"/>
      <c r="CH130" s="6"/>
      <c r="CI130" s="6"/>
      <c r="CJ130" s="6"/>
      <c r="CK130" s="6"/>
      <c r="CL130" s="6"/>
      <c r="CM130" s="6"/>
      <c r="CN130" s="6"/>
      <c r="CO130" s="6"/>
      <c r="CP130" s="6"/>
    </row>
    <row r="131" spans="1:94" s="13" customFormat="1" x14ac:dyDescent="0.35">
      <c r="A131" s="14"/>
      <c r="B131" s="14"/>
      <c r="C131" s="14"/>
      <c r="D131" s="14"/>
      <c r="E131" s="15"/>
      <c r="F131" s="18"/>
      <c r="G131" s="23" t="s">
        <v>71</v>
      </c>
      <c r="H131" s="28">
        <f>100*H130/H129</f>
        <v>21.454373030258445</v>
      </c>
      <c r="I131" s="28"/>
      <c r="J131" s="20"/>
      <c r="K131" s="20"/>
      <c r="M131" s="21"/>
      <c r="N131" s="15"/>
      <c r="O131" s="15"/>
      <c r="P131" s="15"/>
      <c r="Q131" s="11"/>
      <c r="S131" s="15"/>
      <c r="T131" s="18"/>
      <c r="U131" s="23" t="s">
        <v>71</v>
      </c>
      <c r="V131" s="28">
        <f>100*V130/V129</f>
        <v>21.668790800529543</v>
      </c>
      <c r="W131" s="20"/>
      <c r="Z131" s="11"/>
      <c r="AA131" s="11"/>
      <c r="AB131" s="11"/>
      <c r="AC131" s="11"/>
      <c r="AD131" s="11"/>
      <c r="AE131" s="11"/>
      <c r="AF131" s="11"/>
      <c r="AG131" s="11"/>
      <c r="AH131" s="6"/>
      <c r="AI131" s="23" t="s">
        <v>71</v>
      </c>
      <c r="AJ131" s="28">
        <f>100*AJ130/AJ129</f>
        <v>14.81600847433592</v>
      </c>
      <c r="AK131" s="6"/>
      <c r="AL131" s="6"/>
      <c r="AM131" s="6"/>
      <c r="AN131" s="6"/>
      <c r="AO131" s="6"/>
      <c r="AP131" s="6"/>
      <c r="AQ131" s="22"/>
      <c r="AS131" s="23" t="s">
        <v>71</v>
      </c>
      <c r="AT131" s="28">
        <f>100*AT130/AT129</f>
        <v>16.639645054900537</v>
      </c>
      <c r="AU131" s="28">
        <f>100*AU130/AU129</f>
        <v>14.237645301453576</v>
      </c>
      <c r="AV131" s="6"/>
      <c r="AW131" s="6"/>
      <c r="AX131" s="6"/>
      <c r="AY131" s="6"/>
      <c r="AZ131" s="6"/>
      <c r="BA131" s="6"/>
      <c r="BB131" s="6"/>
      <c r="BC131" s="6"/>
      <c r="BD131" s="6"/>
      <c r="BE131" s="6"/>
      <c r="BF131" s="6"/>
      <c r="BG131" s="6"/>
      <c r="BH131" s="6"/>
      <c r="BI131" s="6"/>
      <c r="BJ131" s="6"/>
      <c r="BK131" s="6"/>
      <c r="BL131" s="6"/>
      <c r="BM131" s="6"/>
      <c r="BN131" s="6"/>
      <c r="BO131" s="6"/>
      <c r="BP131" s="6"/>
      <c r="BQ131" s="6"/>
      <c r="BR131" s="6"/>
      <c r="BS131" s="6"/>
      <c r="BT131" s="6"/>
      <c r="BU131" s="6"/>
      <c r="BV131" s="6"/>
      <c r="BW131" s="6"/>
      <c r="BX131" s="6"/>
      <c r="BY131" s="6"/>
      <c r="BZ131" s="6"/>
      <c r="CA131" s="6"/>
      <c r="CB131" s="6"/>
      <c r="CC131" s="6"/>
      <c r="CD131" s="6"/>
      <c r="CE131" s="6"/>
      <c r="CF131" s="6"/>
      <c r="CG131" s="6"/>
      <c r="CH131" s="6"/>
      <c r="CI131" s="6"/>
      <c r="CJ131" s="6"/>
      <c r="CK131" s="6"/>
      <c r="CL131" s="6"/>
      <c r="CM131" s="6"/>
      <c r="CN131" s="6"/>
      <c r="CO131" s="6"/>
      <c r="CP131" s="6"/>
    </row>
    <row r="132" spans="1:94" s="13" customFormat="1" x14ac:dyDescent="0.35">
      <c r="A132" s="14"/>
      <c r="B132" s="14"/>
      <c r="C132" s="14"/>
      <c r="D132" s="14"/>
      <c r="E132" s="15"/>
      <c r="F132" s="18" t="s">
        <v>72</v>
      </c>
      <c r="G132" s="23" t="s">
        <v>73</v>
      </c>
      <c r="H132" s="28">
        <f>H129-(2*H130)</f>
        <v>474310.89446011896</v>
      </c>
      <c r="I132" s="28"/>
      <c r="J132" s="20"/>
      <c r="K132" s="20"/>
      <c r="P132" s="15"/>
      <c r="Q132" s="11"/>
      <c r="S132" s="15"/>
      <c r="T132" s="18" t="s">
        <v>72</v>
      </c>
      <c r="U132" s="23" t="s">
        <v>73</v>
      </c>
      <c r="V132" s="28">
        <f>V129-(2*V130)</f>
        <v>3910.9606762319208</v>
      </c>
      <c r="W132" s="20"/>
      <c r="Y132" s="11"/>
      <c r="Z132" s="11"/>
      <c r="AA132" s="11"/>
      <c r="AB132" s="11"/>
      <c r="AC132" s="11"/>
      <c r="AD132" s="11"/>
      <c r="AE132" s="11"/>
      <c r="AF132" s="11"/>
      <c r="AG132" s="11"/>
      <c r="AH132" s="6"/>
      <c r="AI132" s="23" t="s">
        <v>73</v>
      </c>
      <c r="AJ132" s="28">
        <f>AJ129-(2*AJ130)</f>
        <v>6475.3740897178741</v>
      </c>
      <c r="AK132" s="6"/>
      <c r="AL132" s="6"/>
      <c r="AM132" s="6"/>
      <c r="AN132" s="6"/>
      <c r="AO132" s="6"/>
      <c r="AP132" s="6"/>
      <c r="AQ132" s="6"/>
      <c r="AR132" s="18" t="s">
        <v>72</v>
      </c>
      <c r="AS132" s="23" t="s">
        <v>73</v>
      </c>
      <c r="AT132" s="28">
        <f>AT129-(2*AT130)</f>
        <v>1257.2590215050118</v>
      </c>
      <c r="AU132" s="28">
        <f>AU129-(2*AU130)</f>
        <v>1158.732157126899</v>
      </c>
      <c r="AV132" s="6"/>
      <c r="AW132" s="6"/>
      <c r="AX132" s="6"/>
      <c r="AY132" s="6"/>
      <c r="AZ132" s="6"/>
      <c r="BA132" s="6"/>
      <c r="BB132" s="6"/>
      <c r="BC132" s="6"/>
      <c r="BD132" s="6"/>
      <c r="BE132" s="6"/>
      <c r="BF132" s="6"/>
      <c r="BG132" s="6"/>
      <c r="BH132" s="6"/>
      <c r="BI132" s="6"/>
      <c r="BJ132" s="6"/>
      <c r="BK132" s="6"/>
      <c r="BL132" s="6"/>
      <c r="BM132" s="6"/>
      <c r="BN132" s="6"/>
      <c r="BO132" s="6"/>
      <c r="BP132" s="6"/>
      <c r="BQ132" s="6"/>
      <c r="BR132" s="6"/>
      <c r="BS132" s="6"/>
      <c r="BT132" s="6"/>
      <c r="BU132" s="6"/>
      <c r="BV132" s="6"/>
      <c r="BW132" s="6"/>
      <c r="BX132" s="6"/>
      <c r="BY132" s="6"/>
      <c r="BZ132" s="6"/>
      <c r="CA132" s="6"/>
      <c r="CB132" s="6"/>
      <c r="CC132" s="6"/>
      <c r="CD132" s="6"/>
      <c r="CE132" s="6"/>
      <c r="CF132" s="6"/>
      <c r="CG132" s="6"/>
      <c r="CH132" s="6"/>
      <c r="CI132" s="6"/>
      <c r="CJ132" s="6"/>
      <c r="CK132" s="6"/>
      <c r="CL132" s="6"/>
      <c r="CM132" s="6"/>
      <c r="CN132" s="6"/>
      <c r="CO132" s="6"/>
      <c r="CP132" s="6"/>
    </row>
    <row r="133" spans="1:94" s="13" customFormat="1" x14ac:dyDescent="0.35">
      <c r="A133" s="14"/>
      <c r="B133" s="14"/>
      <c r="C133" s="14"/>
      <c r="D133" s="14"/>
      <c r="E133" s="15"/>
      <c r="G133" s="23" t="s">
        <v>74</v>
      </c>
      <c r="H133" s="28">
        <f>H129+(2*H130)</f>
        <v>1187277.7438377533</v>
      </c>
      <c r="I133" s="28"/>
      <c r="P133" s="15"/>
      <c r="Q133" s="11"/>
      <c r="S133" s="15"/>
      <c r="U133" s="23" t="s">
        <v>74</v>
      </c>
      <c r="V133" s="28">
        <f>V129+(2*V130)</f>
        <v>9893.4648556829743</v>
      </c>
      <c r="W133" s="20"/>
      <c r="Y133" s="11"/>
      <c r="Z133" s="11"/>
      <c r="AA133" s="11"/>
      <c r="AB133" s="11"/>
      <c r="AC133" s="11"/>
      <c r="AD133" s="11"/>
      <c r="AE133" s="11"/>
      <c r="AF133" s="11"/>
      <c r="AG133" s="11"/>
      <c r="AH133" s="6"/>
      <c r="AI133" s="23" t="s">
        <v>74</v>
      </c>
      <c r="AJ133" s="28">
        <f>AJ129+(2*AJ130)</f>
        <v>11928.945059218297</v>
      </c>
      <c r="AK133" s="6"/>
      <c r="AL133" s="6"/>
      <c r="AM133" s="6"/>
      <c r="AN133" s="6"/>
      <c r="AO133" s="6"/>
      <c r="AP133" s="6"/>
      <c r="AQ133" s="6"/>
      <c r="AS133" s="23" t="s">
        <v>74</v>
      </c>
      <c r="AT133" s="28">
        <f>AT129+(2*AT130)</f>
        <v>2511.4629347633208</v>
      </c>
      <c r="AU133" s="28">
        <f>AU129+(2*AU130)</f>
        <v>2081.3569446513911</v>
      </c>
      <c r="AV133" s="6"/>
      <c r="AW133" s="6"/>
      <c r="AX133" s="6"/>
      <c r="AY133" s="6"/>
      <c r="AZ133" s="6"/>
      <c r="BA133" s="6"/>
      <c r="BB133" s="6"/>
      <c r="BC133" s="6"/>
      <c r="BD133" s="6"/>
      <c r="BE133" s="6"/>
      <c r="BF133" s="6"/>
      <c r="BG133" s="6"/>
      <c r="BH133" s="6"/>
      <c r="BI133" s="6"/>
      <c r="BJ133" s="6"/>
      <c r="BK133" s="6"/>
      <c r="BL133" s="6"/>
      <c r="BM133" s="6"/>
      <c r="BN133" s="6"/>
      <c r="BO133" s="6"/>
      <c r="BP133" s="6"/>
      <c r="BQ133" s="6"/>
      <c r="BR133" s="6"/>
      <c r="BS133" s="6"/>
      <c r="BT133" s="6"/>
      <c r="BU133" s="6"/>
      <c r="BV133" s="6"/>
      <c r="BW133" s="6"/>
      <c r="BX133" s="6"/>
      <c r="BY133" s="6"/>
      <c r="BZ133" s="6"/>
      <c r="CA133" s="6"/>
      <c r="CB133" s="6"/>
      <c r="CC133" s="6"/>
      <c r="CD133" s="6"/>
      <c r="CE133" s="6"/>
      <c r="CF133" s="6"/>
      <c r="CG133" s="6"/>
      <c r="CH133" s="6"/>
      <c r="CI133" s="6"/>
      <c r="CJ133" s="6"/>
      <c r="CK133" s="6"/>
      <c r="CL133" s="6"/>
      <c r="CM133" s="6"/>
      <c r="CN133" s="6"/>
      <c r="CO133" s="6"/>
      <c r="CP133" s="6"/>
    </row>
    <row r="134" spans="1:94" s="13" customFormat="1" x14ac:dyDescent="0.35">
      <c r="A134" s="14"/>
      <c r="B134" s="14"/>
      <c r="C134" s="14"/>
      <c r="D134" s="14"/>
      <c r="E134" s="15"/>
      <c r="F134" s="18" t="s">
        <v>75</v>
      </c>
      <c r="G134" s="23" t="s">
        <v>76</v>
      </c>
      <c r="H134" s="28">
        <f>H129-(3*H130)</f>
        <v>296069.18211571034</v>
      </c>
      <c r="I134" s="28"/>
      <c r="J134" s="20"/>
      <c r="K134" s="20"/>
      <c r="P134" s="11"/>
      <c r="Q134" s="18"/>
      <c r="S134" s="15"/>
      <c r="T134" s="18" t="s">
        <v>75</v>
      </c>
      <c r="U134" s="23" t="s">
        <v>76</v>
      </c>
      <c r="V134" s="28">
        <f>V129-(3*V130)</f>
        <v>2415.3346313691582</v>
      </c>
      <c r="W134" s="21"/>
      <c r="X134" s="22"/>
      <c r="Y134" s="11"/>
      <c r="Z134" s="11"/>
      <c r="AA134" s="11"/>
      <c r="AB134" s="11"/>
      <c r="AC134" s="11"/>
      <c r="AD134" s="11"/>
      <c r="AE134" s="11"/>
      <c r="AF134" s="11"/>
      <c r="AG134" s="11"/>
      <c r="AH134" s="6"/>
      <c r="AI134" s="23" t="s">
        <v>76</v>
      </c>
      <c r="AJ134" s="28">
        <f>AJ129-(3*AJ130)</f>
        <v>5111.9813473427685</v>
      </c>
      <c r="AK134" s="6"/>
      <c r="AL134" s="6"/>
      <c r="AM134" s="6"/>
      <c r="AN134" s="6"/>
      <c r="AO134" s="6"/>
      <c r="AP134" s="6"/>
      <c r="AQ134" s="6"/>
      <c r="AR134" s="18" t="s">
        <v>75</v>
      </c>
      <c r="AS134" s="23" t="s">
        <v>76</v>
      </c>
      <c r="AT134" s="28">
        <f>AT129-(3*AT130)</f>
        <v>943.70804319043464</v>
      </c>
      <c r="AU134" s="28">
        <f>AU129-(3*AU130)</f>
        <v>928.07596024577595</v>
      </c>
      <c r="AV134" s="6"/>
      <c r="AW134" s="6"/>
      <c r="AX134" s="6"/>
      <c r="AY134" s="6"/>
      <c r="AZ134" s="6"/>
      <c r="BA134" s="6"/>
      <c r="BB134" s="6"/>
      <c r="BC134" s="6"/>
      <c r="BD134" s="6"/>
      <c r="BE134" s="6"/>
      <c r="BF134" s="6"/>
      <c r="BG134" s="6"/>
      <c r="BH134" s="6"/>
      <c r="BI134" s="6"/>
      <c r="BJ134" s="6"/>
      <c r="BK134" s="6"/>
      <c r="BL134" s="6"/>
      <c r="BM134" s="6"/>
      <c r="BN134" s="6"/>
      <c r="BO134" s="6"/>
      <c r="BP134" s="6"/>
      <c r="BQ134" s="6"/>
      <c r="BR134" s="6"/>
      <c r="BS134" s="6"/>
      <c r="BT134" s="6"/>
      <c r="BU134" s="6"/>
      <c r="BV134" s="6"/>
      <c r="BW134" s="6"/>
      <c r="BX134" s="6"/>
      <c r="BY134" s="6"/>
      <c r="BZ134" s="6"/>
      <c r="CA134" s="6"/>
      <c r="CB134" s="6"/>
      <c r="CC134" s="6"/>
      <c r="CD134" s="6"/>
      <c r="CE134" s="6"/>
      <c r="CF134" s="6"/>
      <c r="CG134" s="6"/>
      <c r="CH134" s="6"/>
      <c r="CI134" s="6"/>
      <c r="CJ134" s="6"/>
      <c r="CK134" s="6"/>
      <c r="CL134" s="6"/>
      <c r="CM134" s="6"/>
      <c r="CN134" s="6"/>
      <c r="CO134" s="6"/>
      <c r="CP134" s="6"/>
    </row>
    <row r="135" spans="1:94" x14ac:dyDescent="0.35">
      <c r="F135" s="15"/>
      <c r="G135" s="23" t="s">
        <v>77</v>
      </c>
      <c r="H135" s="28">
        <f>H129+(3*H130)</f>
        <v>1365519.456182162</v>
      </c>
      <c r="I135" s="28"/>
      <c r="J135" s="14"/>
      <c r="K135" s="14"/>
      <c r="L135" s="6"/>
      <c r="M135" s="15"/>
      <c r="N135" s="15"/>
      <c r="O135" s="15"/>
      <c r="Q135" s="18"/>
      <c r="R135" s="6"/>
      <c r="S135" s="11"/>
      <c r="T135" s="15"/>
      <c r="U135" s="23" t="s">
        <v>77</v>
      </c>
      <c r="V135" s="28">
        <f>V129+(3*V130)</f>
        <v>11389.090900545736</v>
      </c>
      <c r="W135" s="21"/>
      <c r="X135" s="22"/>
      <c r="AI135" s="23" t="s">
        <v>77</v>
      </c>
      <c r="AJ135" s="28">
        <f>AJ129+(3*AJ130)</f>
        <v>13292.337801593403</v>
      </c>
      <c r="AR135" s="15"/>
      <c r="AS135" s="23" t="s">
        <v>77</v>
      </c>
      <c r="AT135" s="28">
        <f>AT129+(3*AT130)</f>
        <v>2825.013913077898</v>
      </c>
      <c r="AU135" s="28">
        <f>AU129+(3*AU130)</f>
        <v>2312.0131415325141</v>
      </c>
    </row>
    <row r="136" spans="1:94" x14ac:dyDescent="0.35">
      <c r="G136" s="18" t="s">
        <v>128</v>
      </c>
      <c r="H136" s="24">
        <f>COUNT(H19:H128)</f>
        <v>94</v>
      </c>
      <c r="I136" s="24"/>
      <c r="J136" s="14"/>
      <c r="K136" s="14"/>
      <c r="L136" s="6"/>
      <c r="M136" s="15"/>
      <c r="N136" s="15"/>
      <c r="O136" s="15"/>
      <c r="Q136" s="18"/>
      <c r="R136" s="6"/>
      <c r="S136" s="11"/>
      <c r="T136" s="18" t="s">
        <v>78</v>
      </c>
      <c r="U136" s="18" t="s">
        <v>128</v>
      </c>
      <c r="V136" s="24">
        <f>COUNT(V19:V128)</f>
        <v>94</v>
      </c>
      <c r="W136" s="21"/>
      <c r="X136" s="22"/>
      <c r="AH136" s="18" t="s">
        <v>78</v>
      </c>
      <c r="AI136" s="18" t="s">
        <v>128</v>
      </c>
      <c r="AJ136" s="24">
        <f>COUNT(AJ19:AJ128)</f>
        <v>94</v>
      </c>
      <c r="AR136" s="18"/>
      <c r="AS136" s="18" t="s">
        <v>128</v>
      </c>
      <c r="AT136" s="24">
        <f>COUNT(AT19:AT128)</f>
        <v>94</v>
      </c>
      <c r="AU136" s="24">
        <f>COUNT(AU19:AU128)</f>
        <v>94</v>
      </c>
    </row>
    <row r="137" spans="1:94" x14ac:dyDescent="0.35">
      <c r="G137" s="18" t="s">
        <v>129</v>
      </c>
      <c r="H137" s="24">
        <f>TINV(0.02,(H136-1))</f>
        <v>2.3671151937236972</v>
      </c>
      <c r="I137" s="24"/>
      <c r="J137" s="14"/>
      <c r="K137" s="14"/>
      <c r="L137" s="6"/>
      <c r="M137" s="15"/>
      <c r="N137" s="15"/>
      <c r="O137" s="15"/>
      <c r="Q137" s="18"/>
      <c r="R137" s="6"/>
      <c r="S137" s="11"/>
      <c r="T137" s="18" t="s">
        <v>79</v>
      </c>
      <c r="U137" s="18" t="s">
        <v>129</v>
      </c>
      <c r="V137" s="24">
        <f>TINV(0.02,(V136-1))</f>
        <v>2.3671151937236972</v>
      </c>
      <c r="W137" s="21"/>
      <c r="X137" s="22"/>
      <c r="AH137" s="18" t="s">
        <v>79</v>
      </c>
      <c r="AI137" s="18" t="s">
        <v>129</v>
      </c>
      <c r="AJ137" s="24">
        <f>TINV(0.02,(AJ136-1))</f>
        <v>2.3671151937236972</v>
      </c>
      <c r="AR137" s="18"/>
      <c r="AS137" s="18" t="s">
        <v>129</v>
      </c>
      <c r="AT137" s="24">
        <f>TINV(0.02,(AT136-1))</f>
        <v>2.3671151937236972</v>
      </c>
      <c r="AU137" s="24">
        <f>TINV(0.02,(AU136-1))</f>
        <v>2.3671151937236972</v>
      </c>
    </row>
    <row r="138" spans="1:94" x14ac:dyDescent="0.35">
      <c r="G138" s="18" t="s">
        <v>78</v>
      </c>
      <c r="H138" s="25">
        <f>H130*H137</f>
        <v>421918.66544577829</v>
      </c>
      <c r="I138" s="25"/>
      <c r="U138" s="18" t="s">
        <v>78</v>
      </c>
      <c r="V138" s="25">
        <f>V130*V137</f>
        <v>3540.3191349235267</v>
      </c>
      <c r="AI138" s="18" t="s">
        <v>78</v>
      </c>
      <c r="AJ138" s="25">
        <f>AJ130*AJ137</f>
        <v>3227.3076754887311</v>
      </c>
      <c r="AS138" s="18" t="s">
        <v>78</v>
      </c>
      <c r="AT138" s="25">
        <f>AT130*AT137</f>
        <v>742.21128477536524</v>
      </c>
      <c r="AU138" s="25">
        <f>AU130*AU137</f>
        <v>545.98978816383078</v>
      </c>
    </row>
    <row r="139" spans="1:94" x14ac:dyDescent="0.35">
      <c r="G139" s="18" t="s">
        <v>79</v>
      </c>
      <c r="H139" s="26">
        <f>H130*10</f>
        <v>1782417.1234440862</v>
      </c>
      <c r="I139" s="26"/>
      <c r="U139" s="18" t="s">
        <v>79</v>
      </c>
      <c r="V139" s="26">
        <f>V130*10</f>
        <v>14956.260448627632</v>
      </c>
      <c r="AI139" s="18" t="s">
        <v>79</v>
      </c>
      <c r="AJ139" s="26">
        <f>AJ130*10</f>
        <v>13633.927423751056</v>
      </c>
      <c r="AS139" s="18" t="s">
        <v>79</v>
      </c>
      <c r="AT139" s="26">
        <f>AT130*10</f>
        <v>3135.509783145772</v>
      </c>
      <c r="AU139" s="26">
        <f>AU130*10</f>
        <v>2306.5619688112301</v>
      </c>
    </row>
    <row r="140" spans="1:94" x14ac:dyDescent="0.35">
      <c r="AR140" s="6" t="s">
        <v>141</v>
      </c>
      <c r="AT140" s="30">
        <v>2386.8754728795825</v>
      </c>
      <c r="AU140" s="30">
        <v>2067.1913701514704</v>
      </c>
    </row>
  </sheetData>
  <printOptions gridLines="1"/>
  <pageMargins left="0.7" right="0.7" top="0.75" bottom="0.75" header="0.3" footer="0.3"/>
  <pageSetup scale="3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charting air</vt:lpstr>
      <vt:lpstr>charting +100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Analytical Lab</dc:creator>
  <cp:lastModifiedBy>Niederlehner, Barbara</cp:lastModifiedBy>
  <dcterms:created xsi:type="dcterms:W3CDTF">2018-08-10T19:20:05Z</dcterms:created>
  <dcterms:modified xsi:type="dcterms:W3CDTF">2021-03-01T17:08:53Z</dcterms:modified>
</cp:coreProperties>
</file>