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activeTab="6"/>
  </bookViews>
  <sheets>
    <sheet name="All Matches" sheetId="9" r:id="rId1"/>
    <sheet name="Extrapolation Data" sheetId="10" r:id="rId2"/>
    <sheet name="Extrapolation Overlays" sheetId="11" r:id="rId3"/>
    <sheet name="Interpolation Data" sheetId="13" r:id="rId4"/>
    <sheet name="Interpolation Overlays" sheetId="14" r:id="rId5"/>
    <sheet name="T1 Case Validation" sheetId="5" r:id="rId6"/>
    <sheet name="T2 Case Validation" sheetId="6" r:id="rId7"/>
  </sheets>
  <calcPr calcId="145621"/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2" i="13"/>
  <c r="F5" i="13"/>
  <c r="F6" i="13"/>
  <c r="F7" i="13"/>
  <c r="F3" i="13"/>
  <c r="F4" i="13"/>
  <c r="F2" i="13"/>
  <c r="C3" i="13"/>
  <c r="C4" i="13"/>
  <c r="C5" i="13"/>
  <c r="C6" i="13"/>
  <c r="C7" i="13"/>
  <c r="C2" i="13"/>
  <c r="B3" i="13"/>
  <c r="B4" i="13"/>
  <c r="B5" i="13"/>
  <c r="B6" i="13"/>
  <c r="B7" i="13"/>
  <c r="B2" i="13"/>
  <c r="G3" i="10" l="1"/>
  <c r="G4" i="10"/>
  <c r="G5" i="10"/>
  <c r="G6" i="10"/>
  <c r="G7" i="10"/>
  <c r="G8" i="10"/>
  <c r="G9" i="10"/>
  <c r="G2" i="10"/>
  <c r="F3" i="10"/>
  <c r="F4" i="10"/>
  <c r="F5" i="10"/>
  <c r="F6" i="10"/>
  <c r="F7" i="10"/>
  <c r="F8" i="10"/>
  <c r="F9" i="10"/>
  <c r="F2" i="10"/>
  <c r="F22" i="9" l="1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2" i="9" l="1"/>
  <c r="E2" i="9"/>
  <c r="D2" i="9"/>
  <c r="F3" i="9"/>
  <c r="E3" i="9"/>
  <c r="D3" i="9"/>
  <c r="F4" i="9"/>
  <c r="E4" i="9"/>
  <c r="D4" i="9"/>
  <c r="F5" i="9"/>
  <c r="E5" i="9"/>
  <c r="D5" i="9"/>
  <c r="F6" i="9"/>
  <c r="E6" i="9"/>
  <c r="D6" i="9"/>
  <c r="F7" i="9"/>
  <c r="E7" i="9"/>
  <c r="D7" i="9"/>
  <c r="F8" i="9"/>
  <c r="E8" i="9"/>
  <c r="D8" i="9"/>
  <c r="F9" i="9"/>
  <c r="E9" i="9"/>
  <c r="D9" i="9"/>
  <c r="F10" i="9"/>
  <c r="E10" i="9"/>
  <c r="D10" i="9"/>
  <c r="F11" i="9"/>
  <c r="E11" i="9"/>
  <c r="D11" i="9"/>
  <c r="F12" i="9"/>
  <c r="E12" i="9"/>
  <c r="D12" i="9"/>
</calcChain>
</file>

<file path=xl/sharedStrings.xml><?xml version="1.0" encoding="utf-8"?>
<sst xmlns="http://schemas.openxmlformats.org/spreadsheetml/2006/main" count="47" uniqueCount="32">
  <si>
    <t>Step</t>
  </si>
  <si>
    <t>%dT</t>
  </si>
  <si>
    <t>%dt</t>
  </si>
  <si>
    <t>Thrust (T)</t>
  </si>
  <si>
    <t>Time (t)</t>
  </si>
  <si>
    <t>Start Altitude</t>
  </si>
  <si>
    <t>Landing Altitude</t>
  </si>
  <si>
    <t>Landing Velocity</t>
  </si>
  <si>
    <t>Start Velocity (sv)</t>
  </si>
  <si>
    <t>%dsv</t>
  </si>
  <si>
    <t>Time</t>
  </si>
  <si>
    <t>Exact Altitude</t>
  </si>
  <si>
    <t>Simulation Altitude</t>
  </si>
  <si>
    <t>Exact Velocity</t>
  </si>
  <si>
    <t>Simulation Velocity</t>
  </si>
  <si>
    <t>Thrust</t>
  </si>
  <si>
    <t>Num. Time</t>
  </si>
  <si>
    <t>Num. Velocity</t>
  </si>
  <si>
    <t>Time Points</t>
  </si>
  <si>
    <t>Time Extrapolations</t>
  </si>
  <si>
    <t>Velocity Points</t>
  </si>
  <si>
    <t>Velocity Extrapolations</t>
  </si>
  <si>
    <t>Estimated Time</t>
  </si>
  <si>
    <t>Estimated Velocity</t>
  </si>
  <si>
    <t>Numerical Time</t>
  </si>
  <si>
    <t>Numerical Velocity</t>
  </si>
  <si>
    <t>Time Interpolations</t>
  </si>
  <si>
    <t>Velocity Interpolations</t>
  </si>
  <si>
    <t xml:space="preserve"> Diff. Time</t>
  </si>
  <si>
    <t xml:space="preserve"> Diff. Velocity</t>
  </si>
  <si>
    <t>Case Study Altitude</t>
  </si>
  <si>
    <t>Case Study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</si>
</sst>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0" fillId="0" borderId="0" xfId="0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Landing Time Vs.</a:t>
            </a:r>
            <a:r>
              <a:rPr lang="en-US" baseline="0"/>
              <a:t> Accel. from Thrust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.5"/>
            <c:backward val="1.5"/>
            <c:dispRSqr val="0"/>
            <c:dispEq val="1"/>
            <c:trendlineLbl>
              <c:layout>
                <c:manualLayout>
                  <c:x val="-6.2138888888888889E-2"/>
                  <c:y val="-0.14975831146106736"/>
                </c:manualLayout>
              </c:layout>
              <c:numFmt formatCode="General" sourceLinked="0"/>
            </c:trendlineLbl>
          </c:trendline>
          <c:xVal>
            <c:numRef>
              <c:f>'All Matches'!$A$2:$A$22</c:f>
              <c:numCache>
                <c:formatCode>General</c:formatCode>
                <c:ptCount val="21"/>
                <c:pt idx="0">
                  <c:v>3.5</c:v>
                </c:pt>
                <c:pt idx="1">
                  <c:v>3.55</c:v>
                </c:pt>
                <c:pt idx="2">
                  <c:v>3.6</c:v>
                </c:pt>
                <c:pt idx="3">
                  <c:v>3.65</c:v>
                </c:pt>
                <c:pt idx="4">
                  <c:v>3.7</c:v>
                </c:pt>
                <c:pt idx="5">
                  <c:v>3.75</c:v>
                </c:pt>
                <c:pt idx="6">
                  <c:v>3.8</c:v>
                </c:pt>
                <c:pt idx="7">
                  <c:v>3.85</c:v>
                </c:pt>
                <c:pt idx="8">
                  <c:v>3.9</c:v>
                </c:pt>
                <c:pt idx="9">
                  <c:v>3.95</c:v>
                </c:pt>
                <c:pt idx="10">
                  <c:v>4</c:v>
                </c:pt>
                <c:pt idx="11">
                  <c:v>4.05</c:v>
                </c:pt>
                <c:pt idx="12">
                  <c:v>4.0999999999999996</c:v>
                </c:pt>
                <c:pt idx="13">
                  <c:v>4.1500000000000004</c:v>
                </c:pt>
                <c:pt idx="14">
                  <c:v>4.2</c:v>
                </c:pt>
                <c:pt idx="15">
                  <c:v>4.25</c:v>
                </c:pt>
                <c:pt idx="16">
                  <c:v>4.3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4.45</c:v>
                </c:pt>
                <c:pt idx="20">
                  <c:v>4.5</c:v>
                </c:pt>
              </c:numCache>
            </c:numRef>
          </c:xVal>
          <c:yVal>
            <c:numRef>
              <c:f>'All Matches'!$B$2:$B$22</c:f>
              <c:numCache>
                <c:formatCode>General</c:formatCode>
                <c:ptCount val="21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202</c:v>
                </c:pt>
                <c:pt idx="4">
                  <c:v>200</c:v>
                </c:pt>
                <c:pt idx="5">
                  <c:v>198</c:v>
                </c:pt>
                <c:pt idx="6">
                  <c:v>195</c:v>
                </c:pt>
                <c:pt idx="7">
                  <c:v>193</c:v>
                </c:pt>
                <c:pt idx="8">
                  <c:v>191</c:v>
                </c:pt>
                <c:pt idx="9">
                  <c:v>189</c:v>
                </c:pt>
                <c:pt idx="10">
                  <c:v>187</c:v>
                </c:pt>
                <c:pt idx="11">
                  <c:v>185</c:v>
                </c:pt>
                <c:pt idx="12">
                  <c:v>183</c:v>
                </c:pt>
                <c:pt idx="13">
                  <c:v>181</c:v>
                </c:pt>
                <c:pt idx="14">
                  <c:v>180</c:v>
                </c:pt>
                <c:pt idx="15">
                  <c:v>178</c:v>
                </c:pt>
                <c:pt idx="16">
                  <c:v>176</c:v>
                </c:pt>
                <c:pt idx="17">
                  <c:v>175</c:v>
                </c:pt>
                <c:pt idx="18">
                  <c:v>173</c:v>
                </c:pt>
                <c:pt idx="19">
                  <c:v>172</c:v>
                </c:pt>
                <c:pt idx="20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5344"/>
        <c:axId val="97307264"/>
      </c:scatterChart>
      <c:valAx>
        <c:axId val="97305344"/>
        <c:scaling>
          <c:orientation val="minMax"/>
          <c:max val="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Accleration from Thrust, T, m/s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07264"/>
        <c:crosses val="autoZero"/>
        <c:crossBetween val="midCat"/>
      </c:valAx>
      <c:valAx>
        <c:axId val="97307264"/>
        <c:scaling>
          <c:orientation val="minMax"/>
          <c:max val="300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Landing Time, t,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0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Vs. Accel. from Thrust Interpolation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'Interpolation Overlays'!$B$1</c:f>
              <c:strCache>
                <c:ptCount val="1"/>
                <c:pt idx="0">
                  <c:v>Time Points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8.2292213473315837E-3"/>
                  <c:y val="-0.30716426071741032"/>
                </c:manualLayout>
              </c:layout>
              <c:numFmt formatCode="General" sourceLinked="0"/>
            </c:trendlineLbl>
          </c:trendline>
          <c:xVal>
            <c:numRef>
              <c:f>'Interpolation Overlays'!$A$2:$A$28</c:f>
              <c:numCache>
                <c:formatCode>General</c:formatCode>
                <c:ptCount val="27"/>
                <c:pt idx="0">
                  <c:v>3.5</c:v>
                </c:pt>
                <c:pt idx="1">
                  <c:v>3.55</c:v>
                </c:pt>
                <c:pt idx="2">
                  <c:v>3.57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3.77</c:v>
                </c:pt>
                <c:pt idx="8">
                  <c:v>3.8</c:v>
                </c:pt>
                <c:pt idx="9">
                  <c:v>3.85</c:v>
                </c:pt>
                <c:pt idx="10">
                  <c:v>3.9</c:v>
                </c:pt>
                <c:pt idx="11">
                  <c:v>3.95</c:v>
                </c:pt>
                <c:pt idx="12">
                  <c:v>3.97</c:v>
                </c:pt>
                <c:pt idx="13">
                  <c:v>4</c:v>
                </c:pt>
                <c:pt idx="14">
                  <c:v>4.03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4.25</c:v>
                </c:pt>
                <c:pt idx="21">
                  <c:v>4.3</c:v>
                </c:pt>
                <c:pt idx="22">
                  <c:v>4.3499999999999996</c:v>
                </c:pt>
                <c:pt idx="23">
                  <c:v>4.4000000000000004</c:v>
                </c:pt>
                <c:pt idx="24">
                  <c:v>4.43</c:v>
                </c:pt>
                <c:pt idx="25">
                  <c:v>4.45</c:v>
                </c:pt>
                <c:pt idx="26">
                  <c:v>4.5</c:v>
                </c:pt>
              </c:numCache>
            </c:numRef>
          </c:xVal>
          <c:yVal>
            <c:numRef>
              <c:f>'Interpolation Overlays'!$B$2:$B$28</c:f>
              <c:numCache>
                <c:formatCode>General</c:formatCode>
                <c:ptCount val="27"/>
                <c:pt idx="0">
                  <c:v>210</c:v>
                </c:pt>
                <c:pt idx="1">
                  <c:v>208</c:v>
                </c:pt>
                <c:pt idx="3">
                  <c:v>205</c:v>
                </c:pt>
                <c:pt idx="4">
                  <c:v>202</c:v>
                </c:pt>
                <c:pt idx="5">
                  <c:v>200</c:v>
                </c:pt>
                <c:pt idx="6">
                  <c:v>198</c:v>
                </c:pt>
                <c:pt idx="8">
                  <c:v>195</c:v>
                </c:pt>
                <c:pt idx="9">
                  <c:v>193</c:v>
                </c:pt>
                <c:pt idx="10">
                  <c:v>191</c:v>
                </c:pt>
                <c:pt idx="11">
                  <c:v>189</c:v>
                </c:pt>
                <c:pt idx="13">
                  <c:v>187</c:v>
                </c:pt>
                <c:pt idx="15">
                  <c:v>185</c:v>
                </c:pt>
                <c:pt idx="16">
                  <c:v>183</c:v>
                </c:pt>
                <c:pt idx="17">
                  <c:v>181</c:v>
                </c:pt>
                <c:pt idx="18">
                  <c:v>180</c:v>
                </c:pt>
                <c:pt idx="20">
                  <c:v>178</c:v>
                </c:pt>
                <c:pt idx="21">
                  <c:v>176</c:v>
                </c:pt>
                <c:pt idx="22">
                  <c:v>175</c:v>
                </c:pt>
                <c:pt idx="23">
                  <c:v>173</c:v>
                </c:pt>
                <c:pt idx="25">
                  <c:v>172</c:v>
                </c:pt>
                <c:pt idx="26">
                  <c:v>170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'Interpolation Overlays'!$C$1</c:f>
              <c:strCache>
                <c:ptCount val="1"/>
                <c:pt idx="0">
                  <c:v>Time Interpolations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'Interpolation Overlays'!$A$2:$A$28</c:f>
              <c:numCache>
                <c:formatCode>General</c:formatCode>
                <c:ptCount val="27"/>
                <c:pt idx="0">
                  <c:v>3.5</c:v>
                </c:pt>
                <c:pt idx="1">
                  <c:v>3.55</c:v>
                </c:pt>
                <c:pt idx="2">
                  <c:v>3.57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3.77</c:v>
                </c:pt>
                <c:pt idx="8">
                  <c:v>3.8</c:v>
                </c:pt>
                <c:pt idx="9">
                  <c:v>3.85</c:v>
                </c:pt>
                <c:pt idx="10">
                  <c:v>3.9</c:v>
                </c:pt>
                <c:pt idx="11">
                  <c:v>3.95</c:v>
                </c:pt>
                <c:pt idx="12">
                  <c:v>3.97</c:v>
                </c:pt>
                <c:pt idx="13">
                  <c:v>4</c:v>
                </c:pt>
                <c:pt idx="14">
                  <c:v>4.03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4.25</c:v>
                </c:pt>
                <c:pt idx="21">
                  <c:v>4.3</c:v>
                </c:pt>
                <c:pt idx="22">
                  <c:v>4.3499999999999996</c:v>
                </c:pt>
                <c:pt idx="23">
                  <c:v>4.4000000000000004</c:v>
                </c:pt>
                <c:pt idx="24">
                  <c:v>4.43</c:v>
                </c:pt>
                <c:pt idx="25">
                  <c:v>4.45</c:v>
                </c:pt>
                <c:pt idx="26">
                  <c:v>4.5</c:v>
                </c:pt>
              </c:numCache>
            </c:numRef>
          </c:xVal>
          <c:yVal>
            <c:numRef>
              <c:f>'Interpolation Overlays'!$C$2:$C$28</c:f>
              <c:numCache>
                <c:formatCode>General</c:formatCode>
                <c:ptCount val="27"/>
                <c:pt idx="2">
                  <c:v>207</c:v>
                </c:pt>
                <c:pt idx="7">
                  <c:v>197</c:v>
                </c:pt>
                <c:pt idx="12">
                  <c:v>188</c:v>
                </c:pt>
                <c:pt idx="14">
                  <c:v>186</c:v>
                </c:pt>
                <c:pt idx="19">
                  <c:v>179</c:v>
                </c:pt>
                <c:pt idx="24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1792"/>
        <c:axId val="102720256"/>
      </c:scatterChart>
      <c:valAx>
        <c:axId val="102721792"/>
        <c:scaling>
          <c:orientation val="minMax"/>
          <c:max val="4.5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  <a:r>
                  <a:rPr lang="en-US" baseline="0"/>
                  <a:t> from Thrust, T, m/s</a:t>
                </a:r>
                <a:r>
                  <a:rPr lang="en-US" baseline="30000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20256"/>
        <c:crosses val="autoZero"/>
        <c:crossBetween val="midCat"/>
      </c:valAx>
      <c:valAx>
        <c:axId val="102720256"/>
        <c:scaling>
          <c:orientation val="minMax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Landing Time, t, 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72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Initial Velocity Vs. Accel. from Thrust Interpolation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'Interpolation Overlays'!$D$1</c:f>
              <c:strCache>
                <c:ptCount val="1"/>
                <c:pt idx="0">
                  <c:v>Velocity Points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3.0625546806649167E-3"/>
                  <c:y val="-0.32415609507144938"/>
                </c:manualLayout>
              </c:layout>
              <c:numFmt formatCode="General" sourceLinked="0"/>
            </c:trendlineLbl>
          </c:trendline>
          <c:xVal>
            <c:numRef>
              <c:f>'Interpolation Overlays'!$A$2:$A$28</c:f>
              <c:numCache>
                <c:formatCode>General</c:formatCode>
                <c:ptCount val="27"/>
                <c:pt idx="0">
                  <c:v>3.5</c:v>
                </c:pt>
                <c:pt idx="1">
                  <c:v>3.55</c:v>
                </c:pt>
                <c:pt idx="2">
                  <c:v>3.57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3.77</c:v>
                </c:pt>
                <c:pt idx="8">
                  <c:v>3.8</c:v>
                </c:pt>
                <c:pt idx="9">
                  <c:v>3.85</c:v>
                </c:pt>
                <c:pt idx="10">
                  <c:v>3.9</c:v>
                </c:pt>
                <c:pt idx="11">
                  <c:v>3.95</c:v>
                </c:pt>
                <c:pt idx="12">
                  <c:v>3.97</c:v>
                </c:pt>
                <c:pt idx="13">
                  <c:v>4</c:v>
                </c:pt>
                <c:pt idx="14">
                  <c:v>4.03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4.25</c:v>
                </c:pt>
                <c:pt idx="21">
                  <c:v>4.3</c:v>
                </c:pt>
                <c:pt idx="22">
                  <c:v>4.3499999999999996</c:v>
                </c:pt>
                <c:pt idx="23">
                  <c:v>4.4000000000000004</c:v>
                </c:pt>
                <c:pt idx="24">
                  <c:v>4.43</c:v>
                </c:pt>
                <c:pt idx="25">
                  <c:v>4.45</c:v>
                </c:pt>
                <c:pt idx="26">
                  <c:v>4.5</c:v>
                </c:pt>
              </c:numCache>
            </c:numRef>
          </c:xVal>
          <c:yVal>
            <c:numRef>
              <c:f>'Interpolation Overlays'!$D$2:$D$28</c:f>
              <c:numCache>
                <c:formatCode>General</c:formatCode>
                <c:ptCount val="27"/>
                <c:pt idx="0">
                  <c:v>-400.8</c:v>
                </c:pt>
                <c:pt idx="1">
                  <c:v>-406</c:v>
                </c:pt>
                <c:pt idx="3">
                  <c:v>-411.12</c:v>
                </c:pt>
                <c:pt idx="4">
                  <c:v>-416.18</c:v>
                </c:pt>
                <c:pt idx="5">
                  <c:v>-421.18</c:v>
                </c:pt>
                <c:pt idx="6">
                  <c:v>-426.1</c:v>
                </c:pt>
                <c:pt idx="8">
                  <c:v>-431</c:v>
                </c:pt>
                <c:pt idx="9">
                  <c:v>-435.8</c:v>
                </c:pt>
                <c:pt idx="10">
                  <c:v>-440.6</c:v>
                </c:pt>
                <c:pt idx="11">
                  <c:v>-445.3</c:v>
                </c:pt>
                <c:pt idx="13">
                  <c:v>-450</c:v>
                </c:pt>
                <c:pt idx="15">
                  <c:v>-454.6</c:v>
                </c:pt>
                <c:pt idx="16">
                  <c:v>-459.2</c:v>
                </c:pt>
                <c:pt idx="17">
                  <c:v>-463.72</c:v>
                </c:pt>
                <c:pt idx="18">
                  <c:v>-468.26</c:v>
                </c:pt>
                <c:pt idx="20">
                  <c:v>-472.66</c:v>
                </c:pt>
                <c:pt idx="21">
                  <c:v>-477.1</c:v>
                </c:pt>
                <c:pt idx="22">
                  <c:v>-481.44</c:v>
                </c:pt>
                <c:pt idx="23">
                  <c:v>-485.8</c:v>
                </c:pt>
                <c:pt idx="25">
                  <c:v>-490.1</c:v>
                </c:pt>
                <c:pt idx="26">
                  <c:v>-494.31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'Interpolation Overlays'!$E$1</c:f>
              <c:strCache>
                <c:ptCount val="1"/>
                <c:pt idx="0">
                  <c:v>Velocity Interpolations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'Interpolation Overlays'!$A$2:$A$28</c:f>
              <c:numCache>
                <c:formatCode>General</c:formatCode>
                <c:ptCount val="27"/>
                <c:pt idx="0">
                  <c:v>3.5</c:v>
                </c:pt>
                <c:pt idx="1">
                  <c:v>3.55</c:v>
                </c:pt>
                <c:pt idx="2">
                  <c:v>3.57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3.77</c:v>
                </c:pt>
                <c:pt idx="8">
                  <c:v>3.8</c:v>
                </c:pt>
                <c:pt idx="9">
                  <c:v>3.85</c:v>
                </c:pt>
                <c:pt idx="10">
                  <c:v>3.9</c:v>
                </c:pt>
                <c:pt idx="11">
                  <c:v>3.95</c:v>
                </c:pt>
                <c:pt idx="12">
                  <c:v>3.97</c:v>
                </c:pt>
                <c:pt idx="13">
                  <c:v>4</c:v>
                </c:pt>
                <c:pt idx="14">
                  <c:v>4.03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4.2300000000000004</c:v>
                </c:pt>
                <c:pt idx="20">
                  <c:v>4.25</c:v>
                </c:pt>
                <c:pt idx="21">
                  <c:v>4.3</c:v>
                </c:pt>
                <c:pt idx="22">
                  <c:v>4.3499999999999996</c:v>
                </c:pt>
                <c:pt idx="23">
                  <c:v>4.4000000000000004</c:v>
                </c:pt>
                <c:pt idx="24">
                  <c:v>4.43</c:v>
                </c:pt>
                <c:pt idx="25">
                  <c:v>4.45</c:v>
                </c:pt>
                <c:pt idx="26">
                  <c:v>4.5</c:v>
                </c:pt>
              </c:numCache>
            </c:numRef>
          </c:xVal>
          <c:yVal>
            <c:numRef>
              <c:f>'Interpolation Overlays'!$E$2:$E$28</c:f>
              <c:numCache>
                <c:formatCode>General</c:formatCode>
                <c:ptCount val="27"/>
                <c:pt idx="2">
                  <c:v>-408.05</c:v>
                </c:pt>
                <c:pt idx="7">
                  <c:v>-428.08</c:v>
                </c:pt>
                <c:pt idx="12">
                  <c:v>-447.22</c:v>
                </c:pt>
                <c:pt idx="14">
                  <c:v>-452.76</c:v>
                </c:pt>
                <c:pt idx="19">
                  <c:v>-470.89</c:v>
                </c:pt>
                <c:pt idx="24">
                  <c:v>-488.35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2096"/>
        <c:axId val="88382848"/>
      </c:scatterChart>
      <c:valAx>
        <c:axId val="106452096"/>
        <c:scaling>
          <c:orientation val="minMax"/>
          <c:max val="4.5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Accel. From Thrust, T, m/s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382848"/>
        <c:crosses val="autoZero"/>
        <c:crossBetween val="midCat"/>
      </c:valAx>
      <c:valAx>
        <c:axId val="88382848"/>
        <c:scaling>
          <c:orientation val="minMax"/>
          <c:max val="-350"/>
          <c:min val="-5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Initial Velocity, v</a:t>
                </a:r>
                <a:r>
                  <a:rPr lang="en-US" sz="1000" b="1" i="0" baseline="-25000">
                    <a:effectLst/>
                  </a:rPr>
                  <a:t>0</a:t>
                </a:r>
                <a:r>
                  <a:rPr lang="en-US" sz="1000" b="1" i="0" baseline="0">
                    <a:effectLst/>
                  </a:rPr>
                  <a:t>, m/s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5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 Case Validation'!$D$1</c:f>
              <c:strCache>
                <c:ptCount val="1"/>
                <c:pt idx="0">
                  <c:v>Simulation Altitude</c:v>
                </c:pt>
              </c:strCache>
            </c:strRef>
          </c:tx>
          <c:spPr>
            <a:ln w="28575">
              <a:noFill/>
            </a:ln>
          </c:spPr>
          <c:xVal>
            <c:numRef>
              <c:f>'T1 Case Validation'!$B$2:$B$12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'T1 Case Validation'!$D$2:$D$12</c:f>
              <c:numCache>
                <c:formatCode>General</c:formatCode>
                <c:ptCount val="11"/>
                <c:pt idx="0">
                  <c:v>1781870</c:v>
                </c:pt>
                <c:pt idx="1">
                  <c:v>1773360</c:v>
                </c:pt>
                <c:pt idx="2">
                  <c:v>1765826</c:v>
                </c:pt>
                <c:pt idx="3">
                  <c:v>1759264</c:v>
                </c:pt>
                <c:pt idx="4">
                  <c:v>1753667</c:v>
                </c:pt>
                <c:pt idx="5">
                  <c:v>1749033</c:v>
                </c:pt>
                <c:pt idx="6">
                  <c:v>1745357</c:v>
                </c:pt>
                <c:pt idx="7">
                  <c:v>1742637</c:v>
                </c:pt>
                <c:pt idx="8">
                  <c:v>1740872</c:v>
                </c:pt>
                <c:pt idx="9">
                  <c:v>1740059</c:v>
                </c:pt>
                <c:pt idx="10">
                  <c:v>1740198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3008"/>
        <c:axId val="98529280"/>
      </c:scatterChart>
      <c:valAx>
        <c:axId val="985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t,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29280"/>
        <c:crosses val="autoZero"/>
        <c:crossBetween val="midCat"/>
      </c:valAx>
      <c:valAx>
        <c:axId val="9852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Altitude,</a:t>
                </a:r>
                <a:r>
                  <a:rPr lang="en-US" baseline="0"/>
                  <a:t> r, 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2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Velocity Vs. Time #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 Case Validation'!$F$1</c:f>
              <c:strCache>
                <c:ptCount val="1"/>
                <c:pt idx="0">
                  <c:v>Simulation Velocity</c:v>
                </c:pt>
              </c:strCache>
            </c:strRef>
          </c:tx>
          <c:xVal>
            <c:numRef>
              <c:f>'T1 Case Validation'!$B$2:$B$12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'T1 Case Validation'!$F$2:$F$12</c:f>
              <c:numCache>
                <c:formatCode>General</c:formatCode>
                <c:ptCount val="11"/>
                <c:pt idx="0">
                  <c:v>-450</c:v>
                </c:pt>
                <c:pt idx="1">
                  <c:v>-401.04</c:v>
                </c:pt>
                <c:pt idx="2">
                  <c:v>-352.37</c:v>
                </c:pt>
                <c:pt idx="3">
                  <c:v>-303.95</c:v>
                </c:pt>
                <c:pt idx="4">
                  <c:v>-255.74</c:v>
                </c:pt>
                <c:pt idx="5">
                  <c:v>-207.73</c:v>
                </c:pt>
                <c:pt idx="6">
                  <c:v>-159.86000000000001</c:v>
                </c:pt>
                <c:pt idx="7">
                  <c:v>-112.11</c:v>
                </c:pt>
                <c:pt idx="8">
                  <c:v>-64.45</c:v>
                </c:pt>
                <c:pt idx="9">
                  <c:v>-16.829999999999998</c:v>
                </c:pt>
                <c:pt idx="10">
                  <c:v>30.77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6832"/>
        <c:axId val="98559488"/>
      </c:scatterChart>
      <c:valAx>
        <c:axId val="98536832"/>
        <c:scaling>
          <c:orientation val="minMax"/>
          <c:max val="2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t,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59488"/>
        <c:crosses val="autoZero"/>
        <c:crossBetween val="midCat"/>
        <c:majorUnit val="25"/>
      </c:valAx>
      <c:valAx>
        <c:axId val="9855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Velocity, v, m/s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3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RK4:</a:t>
            </a:r>
            <a:r>
              <a:rPr lang="en-US" baseline="0"/>
              <a:t> Altitude Vs. Velocity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 Case Validation'!$K$1</c:f>
              <c:strCache>
                <c:ptCount val="1"/>
                <c:pt idx="0">
                  <c:v>Simulation Altitude</c:v>
                </c:pt>
              </c:strCache>
            </c:strRef>
          </c:tx>
          <c:spPr>
            <a:ln w="28575">
              <a:noFill/>
            </a:ln>
          </c:spPr>
          <c:xVal>
            <c:numRef>
              <c:f>'T1 Case Validation'!$J$2:$J$12</c:f>
              <c:numCache>
                <c:formatCode>General</c:formatCode>
                <c:ptCount val="11"/>
                <c:pt idx="0">
                  <c:v>-450</c:v>
                </c:pt>
                <c:pt idx="1">
                  <c:v>-401.04</c:v>
                </c:pt>
                <c:pt idx="2">
                  <c:v>-352.37</c:v>
                </c:pt>
                <c:pt idx="3">
                  <c:v>-303.95</c:v>
                </c:pt>
                <c:pt idx="4">
                  <c:v>-255.74</c:v>
                </c:pt>
                <c:pt idx="5">
                  <c:v>-207.73</c:v>
                </c:pt>
                <c:pt idx="6">
                  <c:v>-159.86000000000001</c:v>
                </c:pt>
                <c:pt idx="7">
                  <c:v>-112.11</c:v>
                </c:pt>
                <c:pt idx="8">
                  <c:v>-64.45</c:v>
                </c:pt>
                <c:pt idx="9">
                  <c:v>-16.829999999999998</c:v>
                </c:pt>
                <c:pt idx="10">
                  <c:v>30.77</c:v>
                </c:pt>
              </c:numCache>
            </c:numRef>
          </c:xVal>
          <c:yVal>
            <c:numRef>
              <c:f>'T1 Case Validation'!$K$2:$K$12</c:f>
              <c:numCache>
                <c:formatCode>General</c:formatCode>
                <c:ptCount val="11"/>
                <c:pt idx="0">
                  <c:v>1781870</c:v>
                </c:pt>
                <c:pt idx="1">
                  <c:v>1773360</c:v>
                </c:pt>
                <c:pt idx="2">
                  <c:v>1765826</c:v>
                </c:pt>
                <c:pt idx="3">
                  <c:v>1759264</c:v>
                </c:pt>
                <c:pt idx="4">
                  <c:v>1753667</c:v>
                </c:pt>
                <c:pt idx="5">
                  <c:v>1749033</c:v>
                </c:pt>
                <c:pt idx="6">
                  <c:v>1745357</c:v>
                </c:pt>
                <c:pt idx="7">
                  <c:v>1742637</c:v>
                </c:pt>
                <c:pt idx="8">
                  <c:v>1740872</c:v>
                </c:pt>
                <c:pt idx="9">
                  <c:v>1740059</c:v>
                </c:pt>
                <c:pt idx="10">
                  <c:v>1740198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9216"/>
        <c:axId val="98651136"/>
      </c:scatterChart>
      <c:valAx>
        <c:axId val="986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Velocity, v, m/s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51136"/>
        <c:crosses val="autoZero"/>
        <c:crossBetween val="midCat"/>
      </c:valAx>
      <c:valAx>
        <c:axId val="9865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Altitude, r, m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4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Altitude Vs.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 Case Validation'!$D$1</c:f>
              <c:strCache>
                <c:ptCount val="1"/>
                <c:pt idx="0">
                  <c:v>Simulation Altitude</c:v>
                </c:pt>
              </c:strCache>
            </c:strRef>
          </c:tx>
          <c:spPr>
            <a:ln w="28575">
              <a:noFill/>
            </a:ln>
          </c:spPr>
          <c:xVal>
            <c:numRef>
              <c:f>'T2 Case Validation'!$B$2:$B$12</c:f>
              <c:numCache>
                <c:formatCode>General</c:formatCode>
                <c:ptCount val="11"/>
                <c:pt idx="0">
                  <c:v>180</c:v>
                </c:pt>
                <c:pt idx="1">
                  <c:v>181</c:v>
                </c:pt>
                <c:pt idx="2">
                  <c:v>182</c:v>
                </c:pt>
                <c:pt idx="3">
                  <c:v>183</c:v>
                </c:pt>
                <c:pt idx="4">
                  <c:v>184</c:v>
                </c:pt>
                <c:pt idx="5">
                  <c:v>185</c:v>
                </c:pt>
                <c:pt idx="6">
                  <c:v>186</c:v>
                </c:pt>
                <c:pt idx="7">
                  <c:v>187</c:v>
                </c:pt>
                <c:pt idx="8">
                  <c:v>188</c:v>
                </c:pt>
                <c:pt idx="9">
                  <c:v>189</c:v>
                </c:pt>
                <c:pt idx="10">
                  <c:v>190</c:v>
                </c:pt>
              </c:numCache>
            </c:numRef>
          </c:xVal>
          <c:yVal>
            <c:numRef>
              <c:f>'T2 Case Validation'!$D$2:$D$12</c:f>
              <c:numCache>
                <c:formatCode>General</c:formatCode>
                <c:ptCount val="11"/>
                <c:pt idx="0">
                  <c:v>1740059</c:v>
                </c:pt>
                <c:pt idx="1">
                  <c:v>1740043</c:v>
                </c:pt>
                <c:pt idx="2">
                  <c:v>1740030</c:v>
                </c:pt>
                <c:pt idx="3">
                  <c:v>1740019</c:v>
                </c:pt>
                <c:pt idx="4">
                  <c:v>1740011</c:v>
                </c:pt>
                <c:pt idx="5">
                  <c:v>1740005</c:v>
                </c:pt>
                <c:pt idx="6">
                  <c:v>1740001</c:v>
                </c:pt>
                <c:pt idx="7">
                  <c:v>1740000</c:v>
                </c:pt>
                <c:pt idx="8">
                  <c:v>1740001</c:v>
                </c:pt>
                <c:pt idx="9">
                  <c:v>1740004</c:v>
                </c:pt>
                <c:pt idx="10">
                  <c:v>1740010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8240"/>
        <c:axId val="100540416"/>
      </c:scatterChart>
      <c:valAx>
        <c:axId val="1005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t,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40416"/>
        <c:crosses val="autoZero"/>
        <c:crossBetween val="midCat"/>
        <c:majorUnit val="1"/>
      </c:valAx>
      <c:valAx>
        <c:axId val="10054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Altitude, r, 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Velocity Vs.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 Case Validation'!$F$1</c:f>
              <c:strCache>
                <c:ptCount val="1"/>
                <c:pt idx="0">
                  <c:v>Simulation 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'T2 Case Validation'!$B$2:$B$12</c:f>
              <c:numCache>
                <c:formatCode>General</c:formatCode>
                <c:ptCount val="11"/>
                <c:pt idx="0">
                  <c:v>180</c:v>
                </c:pt>
                <c:pt idx="1">
                  <c:v>181</c:v>
                </c:pt>
                <c:pt idx="2">
                  <c:v>182</c:v>
                </c:pt>
                <c:pt idx="3">
                  <c:v>183</c:v>
                </c:pt>
                <c:pt idx="4">
                  <c:v>184</c:v>
                </c:pt>
                <c:pt idx="5">
                  <c:v>185</c:v>
                </c:pt>
                <c:pt idx="6">
                  <c:v>186</c:v>
                </c:pt>
                <c:pt idx="7">
                  <c:v>187</c:v>
                </c:pt>
                <c:pt idx="8">
                  <c:v>188</c:v>
                </c:pt>
                <c:pt idx="9">
                  <c:v>189</c:v>
                </c:pt>
                <c:pt idx="10">
                  <c:v>190</c:v>
                </c:pt>
              </c:numCache>
            </c:numRef>
          </c:xVal>
          <c:yVal>
            <c:numRef>
              <c:f>'T2 Case Validation'!$F$2:$F$12</c:f>
              <c:numCache>
                <c:formatCode>General</c:formatCode>
                <c:ptCount val="11"/>
                <c:pt idx="0">
                  <c:v>-16.829999999999998</c:v>
                </c:pt>
                <c:pt idx="1">
                  <c:v>-14.45</c:v>
                </c:pt>
                <c:pt idx="2">
                  <c:v>-12.07</c:v>
                </c:pt>
                <c:pt idx="3">
                  <c:v>-9.69</c:v>
                </c:pt>
                <c:pt idx="4">
                  <c:v>-7.31</c:v>
                </c:pt>
                <c:pt idx="5">
                  <c:v>-4.93</c:v>
                </c:pt>
                <c:pt idx="6">
                  <c:v>-2.5499999999999998</c:v>
                </c:pt>
                <c:pt idx="7">
                  <c:v>-0.17</c:v>
                </c:pt>
                <c:pt idx="8">
                  <c:v>2.21</c:v>
                </c:pt>
                <c:pt idx="9">
                  <c:v>4.59</c:v>
                </c:pt>
                <c:pt idx="10">
                  <c:v>6.97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64992"/>
        <c:axId val="100566912"/>
      </c:scatterChart>
      <c:valAx>
        <c:axId val="1005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t,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66912"/>
        <c:crosses val="autoZero"/>
        <c:crossBetween val="midCat"/>
        <c:majorUnit val="1"/>
      </c:valAx>
      <c:valAx>
        <c:axId val="10056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Velocity, v, m/s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6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Initial Velocity Vs. Accel. from Thrust</a:t>
            </a:r>
          </a:p>
        </c:rich>
      </c:tx>
      <c:layout>
        <c:manualLayout>
          <c:xMode val="edge"/>
          <c:yMode val="edge"/>
          <c:x val="0.2657707786526684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Matches'!$C$1</c:f>
              <c:strCache>
                <c:ptCount val="1"/>
                <c:pt idx="0">
                  <c:v>Start Velocity (sv)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100"/>
            <c:backward val="100"/>
            <c:dispRSqr val="0"/>
            <c:dispEq val="1"/>
            <c:trendlineLbl>
              <c:layout>
                <c:manualLayout>
                  <c:x val="-0.44230555555555556"/>
                  <c:y val="0.43945574511519392"/>
                </c:manualLayout>
              </c:layout>
              <c:numFmt formatCode="General" sourceLinked="0"/>
            </c:trendlineLbl>
          </c:trendline>
          <c:xVal>
            <c:numRef>
              <c:f>'All Matches'!$A$2:$A$22</c:f>
              <c:numCache>
                <c:formatCode>General</c:formatCode>
                <c:ptCount val="21"/>
                <c:pt idx="0">
                  <c:v>3.5</c:v>
                </c:pt>
                <c:pt idx="1">
                  <c:v>3.55</c:v>
                </c:pt>
                <c:pt idx="2">
                  <c:v>3.6</c:v>
                </c:pt>
                <c:pt idx="3">
                  <c:v>3.65</c:v>
                </c:pt>
                <c:pt idx="4">
                  <c:v>3.7</c:v>
                </c:pt>
                <c:pt idx="5">
                  <c:v>3.75</c:v>
                </c:pt>
                <c:pt idx="6">
                  <c:v>3.8</c:v>
                </c:pt>
                <c:pt idx="7">
                  <c:v>3.85</c:v>
                </c:pt>
                <c:pt idx="8">
                  <c:v>3.9</c:v>
                </c:pt>
                <c:pt idx="9">
                  <c:v>3.95</c:v>
                </c:pt>
                <c:pt idx="10">
                  <c:v>4</c:v>
                </c:pt>
                <c:pt idx="11">
                  <c:v>4.05</c:v>
                </c:pt>
                <c:pt idx="12">
                  <c:v>4.0999999999999996</c:v>
                </c:pt>
                <c:pt idx="13">
                  <c:v>4.1500000000000004</c:v>
                </c:pt>
                <c:pt idx="14">
                  <c:v>4.2</c:v>
                </c:pt>
                <c:pt idx="15">
                  <c:v>4.25</c:v>
                </c:pt>
                <c:pt idx="16">
                  <c:v>4.3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4.45</c:v>
                </c:pt>
                <c:pt idx="20">
                  <c:v>4.5</c:v>
                </c:pt>
              </c:numCache>
            </c:numRef>
          </c:xVal>
          <c:yVal>
            <c:numRef>
              <c:f>'All Matches'!$C$2:$C$22</c:f>
              <c:numCache>
                <c:formatCode>General</c:formatCode>
                <c:ptCount val="21"/>
                <c:pt idx="0">
                  <c:v>-400.8</c:v>
                </c:pt>
                <c:pt idx="1">
                  <c:v>-406</c:v>
                </c:pt>
                <c:pt idx="2">
                  <c:v>-411.12</c:v>
                </c:pt>
                <c:pt idx="3">
                  <c:v>-416.18</c:v>
                </c:pt>
                <c:pt idx="4">
                  <c:v>-421.18</c:v>
                </c:pt>
                <c:pt idx="5">
                  <c:v>-426.1</c:v>
                </c:pt>
                <c:pt idx="6">
                  <c:v>-431</c:v>
                </c:pt>
                <c:pt idx="7">
                  <c:v>-435.8</c:v>
                </c:pt>
                <c:pt idx="8">
                  <c:v>-440.6</c:v>
                </c:pt>
                <c:pt idx="9">
                  <c:v>-445.3</c:v>
                </c:pt>
                <c:pt idx="10">
                  <c:v>-450</c:v>
                </c:pt>
                <c:pt idx="11">
                  <c:v>-454.6</c:v>
                </c:pt>
                <c:pt idx="12">
                  <c:v>-459.2</c:v>
                </c:pt>
                <c:pt idx="13">
                  <c:v>-463.72</c:v>
                </c:pt>
                <c:pt idx="14">
                  <c:v>-468.26</c:v>
                </c:pt>
                <c:pt idx="15">
                  <c:v>-472.66</c:v>
                </c:pt>
                <c:pt idx="16">
                  <c:v>-477.1</c:v>
                </c:pt>
                <c:pt idx="17">
                  <c:v>-481.44</c:v>
                </c:pt>
                <c:pt idx="18">
                  <c:v>-485.8</c:v>
                </c:pt>
                <c:pt idx="19">
                  <c:v>-490.1</c:v>
                </c:pt>
                <c:pt idx="20">
                  <c:v>-494.31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4000"/>
        <c:axId val="99186176"/>
      </c:scatterChart>
      <c:valAx>
        <c:axId val="99184000"/>
        <c:scaling>
          <c:orientation val="minMax"/>
          <c:max val="5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 b="1" i="0" baseline="0">
                    <a:effectLst/>
                  </a:rPr>
                  <a:t>Acceleration from Thrust, T, m/s</a:t>
                </a:r>
                <a:r>
                  <a:rPr lang="en-US" sz="1050" b="1" i="0" baseline="30000">
                    <a:effectLst/>
                  </a:rPr>
                  <a:t>2</a:t>
                </a:r>
                <a:endParaRPr lang="en-US" sz="105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86176"/>
        <c:crosses val="autoZero"/>
        <c:crossBetween val="midCat"/>
      </c:valAx>
      <c:valAx>
        <c:axId val="99186176"/>
        <c:scaling>
          <c:orientation val="minMax"/>
          <c:max val="-300"/>
          <c:min val="-5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Initial </a:t>
                </a:r>
                <a:r>
                  <a:rPr lang="en-US"/>
                  <a:t>Velocity,</a:t>
                </a:r>
                <a:r>
                  <a:rPr lang="en-US" baseline="0"/>
                  <a:t> v, m/s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8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Starting </a:t>
            </a:r>
            <a:r>
              <a:rPr lang="en-US"/>
              <a:t>Velocity Vs.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0"/>
            <c:backward val="50"/>
            <c:dispRSqr val="0"/>
            <c:dispEq val="1"/>
            <c:trendlineLbl>
              <c:layout>
                <c:manualLayout>
                  <c:x val="5.6634733158355204E-2"/>
                  <c:y val="0.31760207057451151"/>
                </c:manualLayout>
              </c:layout>
              <c:numFmt formatCode="General" sourceLinked="0"/>
            </c:trendlineLbl>
          </c:trendline>
          <c:xVal>
            <c:numRef>
              <c:f>'All Matches'!$B$2:$B$22</c:f>
              <c:numCache>
                <c:formatCode>General</c:formatCode>
                <c:ptCount val="21"/>
                <c:pt idx="0">
                  <c:v>210</c:v>
                </c:pt>
                <c:pt idx="1">
                  <c:v>208</c:v>
                </c:pt>
                <c:pt idx="2">
                  <c:v>205</c:v>
                </c:pt>
                <c:pt idx="3">
                  <c:v>202</c:v>
                </c:pt>
                <c:pt idx="4">
                  <c:v>200</c:v>
                </c:pt>
                <c:pt idx="5">
                  <c:v>198</c:v>
                </c:pt>
                <c:pt idx="6">
                  <c:v>195</c:v>
                </c:pt>
                <c:pt idx="7">
                  <c:v>193</c:v>
                </c:pt>
                <c:pt idx="8">
                  <c:v>191</c:v>
                </c:pt>
                <c:pt idx="9">
                  <c:v>189</c:v>
                </c:pt>
                <c:pt idx="10">
                  <c:v>187</c:v>
                </c:pt>
                <c:pt idx="11">
                  <c:v>185</c:v>
                </c:pt>
                <c:pt idx="12">
                  <c:v>183</c:v>
                </c:pt>
                <c:pt idx="13">
                  <c:v>181</c:v>
                </c:pt>
                <c:pt idx="14">
                  <c:v>180</c:v>
                </c:pt>
                <c:pt idx="15">
                  <c:v>178</c:v>
                </c:pt>
                <c:pt idx="16">
                  <c:v>176</c:v>
                </c:pt>
                <c:pt idx="17">
                  <c:v>175</c:v>
                </c:pt>
                <c:pt idx="18">
                  <c:v>173</c:v>
                </c:pt>
                <c:pt idx="19">
                  <c:v>172</c:v>
                </c:pt>
                <c:pt idx="20">
                  <c:v>170</c:v>
                </c:pt>
              </c:numCache>
            </c:numRef>
          </c:xVal>
          <c:yVal>
            <c:numRef>
              <c:f>'All Matches'!$C$2:$C$22</c:f>
              <c:numCache>
                <c:formatCode>General</c:formatCode>
                <c:ptCount val="21"/>
                <c:pt idx="0">
                  <c:v>-400.8</c:v>
                </c:pt>
                <c:pt idx="1">
                  <c:v>-406</c:v>
                </c:pt>
                <c:pt idx="2">
                  <c:v>-411.12</c:v>
                </c:pt>
                <c:pt idx="3">
                  <c:v>-416.18</c:v>
                </c:pt>
                <c:pt idx="4">
                  <c:v>-421.18</c:v>
                </c:pt>
                <c:pt idx="5">
                  <c:v>-426.1</c:v>
                </c:pt>
                <c:pt idx="6">
                  <c:v>-431</c:v>
                </c:pt>
                <c:pt idx="7">
                  <c:v>-435.8</c:v>
                </c:pt>
                <c:pt idx="8">
                  <c:v>-440.6</c:v>
                </c:pt>
                <c:pt idx="9">
                  <c:v>-445.3</c:v>
                </c:pt>
                <c:pt idx="10">
                  <c:v>-450</c:v>
                </c:pt>
                <c:pt idx="11">
                  <c:v>-454.6</c:v>
                </c:pt>
                <c:pt idx="12">
                  <c:v>-459.2</c:v>
                </c:pt>
                <c:pt idx="13">
                  <c:v>-463.72</c:v>
                </c:pt>
                <c:pt idx="14">
                  <c:v>-468.26</c:v>
                </c:pt>
                <c:pt idx="15">
                  <c:v>-472.66</c:v>
                </c:pt>
                <c:pt idx="16">
                  <c:v>-477.1</c:v>
                </c:pt>
                <c:pt idx="17">
                  <c:v>-481.44</c:v>
                </c:pt>
                <c:pt idx="18">
                  <c:v>-485.8</c:v>
                </c:pt>
                <c:pt idx="19">
                  <c:v>-490.1</c:v>
                </c:pt>
                <c:pt idx="20">
                  <c:v>-494.31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1520"/>
        <c:axId val="100663680"/>
      </c:scatterChart>
      <c:valAx>
        <c:axId val="99211520"/>
        <c:scaling>
          <c:orientation val="minMax"/>
          <c:max val="270"/>
          <c:min val="1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Time, t, 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63680"/>
        <c:crosses val="autoZero"/>
        <c:crossBetween val="midCat"/>
      </c:valAx>
      <c:valAx>
        <c:axId val="100663680"/>
        <c:scaling>
          <c:orientation val="minMax"/>
          <c:max val="-300"/>
          <c:min val="-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Starting </a:t>
                </a:r>
                <a:r>
                  <a:rPr lang="en-US" sz="1000" b="1" i="0" baseline="0">
                    <a:effectLst/>
                  </a:rPr>
                  <a:t>Velocity, v, m/s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1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'Extrapolation Data'!$F$1</c:f>
              <c:strCache>
                <c:ptCount val="1"/>
                <c:pt idx="0">
                  <c:v> Diff.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'Extrapolation Data'!$A$2:$A$9</c:f>
              <c:numCache>
                <c:formatCode>General</c:formatCode>
                <c:ptCount val="8"/>
                <c:pt idx="0">
                  <c:v>5.5</c:v>
                </c:pt>
                <c:pt idx="1">
                  <c:v>5.25</c:v>
                </c:pt>
                <c:pt idx="2">
                  <c:v>5</c:v>
                </c:pt>
                <c:pt idx="3">
                  <c:v>4.75</c:v>
                </c:pt>
                <c:pt idx="4">
                  <c:v>3.25</c:v>
                </c:pt>
                <c:pt idx="5">
                  <c:v>3</c:v>
                </c:pt>
                <c:pt idx="6">
                  <c:v>2.75</c:v>
                </c:pt>
                <c:pt idx="7">
                  <c:v>2.5</c:v>
                </c:pt>
              </c:numCache>
            </c:numRef>
          </c:xVal>
          <c:yVal>
            <c:numRef>
              <c:f>'Extrapolation Data'!$F$2:$F$9</c:f>
              <c:numCache>
                <c:formatCode>0.00%</c:formatCode>
                <c:ptCount val="8"/>
                <c:pt idx="0">
                  <c:v>7.0408163265306078E-2</c:v>
                </c:pt>
                <c:pt idx="1">
                  <c:v>4.0263157894736869E-2</c:v>
                </c:pt>
                <c:pt idx="2">
                  <c:v>2.2611464968152938E-2</c:v>
                </c:pt>
                <c:pt idx="3">
                  <c:v>1.0122699386503103E-2</c:v>
                </c:pt>
                <c:pt idx="4">
                  <c:v>7.8761061946902699E-3</c:v>
                </c:pt>
                <c:pt idx="5">
                  <c:v>2.0530612244897963E-2</c:v>
                </c:pt>
                <c:pt idx="6">
                  <c:v>4.6703703703703754E-2</c:v>
                </c:pt>
                <c:pt idx="7">
                  <c:v>9.6470588235294058E-2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5552"/>
        <c:axId val="122934016"/>
      </c:scatterChart>
      <c:valAx>
        <c:axId val="122935552"/>
        <c:scaling>
          <c:orientation val="minMax"/>
          <c:max val="6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22934016"/>
        <c:crosses val="autoZero"/>
        <c:crossBetween val="midCat"/>
        <c:majorUnit val="0.5"/>
      </c:valAx>
      <c:valAx>
        <c:axId val="1229340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293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'Extrapolation Data'!$G$1</c:f>
              <c:strCache>
                <c:ptCount val="1"/>
                <c:pt idx="0">
                  <c:v> Diff. 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'Extrapolation Data'!$A$2:$A$9</c:f>
              <c:numCache>
                <c:formatCode>General</c:formatCode>
                <c:ptCount val="8"/>
                <c:pt idx="0">
                  <c:v>5.5</c:v>
                </c:pt>
                <c:pt idx="1">
                  <c:v>5.25</c:v>
                </c:pt>
                <c:pt idx="2">
                  <c:v>5</c:v>
                </c:pt>
                <c:pt idx="3">
                  <c:v>4.75</c:v>
                </c:pt>
                <c:pt idx="4">
                  <c:v>3.25</c:v>
                </c:pt>
                <c:pt idx="5">
                  <c:v>3</c:v>
                </c:pt>
                <c:pt idx="6">
                  <c:v>2.75</c:v>
                </c:pt>
                <c:pt idx="7">
                  <c:v>2.5</c:v>
                </c:pt>
              </c:numCache>
            </c:numRef>
          </c:xVal>
          <c:yVal>
            <c:numRef>
              <c:f>'Extrapolation Data'!$G$2:$G$9</c:f>
              <c:numCache>
                <c:formatCode>0.00%</c:formatCode>
                <c:ptCount val="8"/>
                <c:pt idx="0">
                  <c:v>7.8913369880232939E-3</c:v>
                </c:pt>
                <c:pt idx="1">
                  <c:v>4.7455792132803957E-3</c:v>
                </c:pt>
                <c:pt idx="2">
                  <c:v>4.309862308295196E-3</c:v>
                </c:pt>
                <c:pt idx="3">
                  <c:v>9.5136394524805191E-4</c:v>
                </c:pt>
                <c:pt idx="4">
                  <c:v>2.033281609503044E-3</c:v>
                </c:pt>
                <c:pt idx="5">
                  <c:v>6.8189072338450596E-3</c:v>
                </c:pt>
                <c:pt idx="6">
                  <c:v>1.736044504124307E-2</c:v>
                </c:pt>
                <c:pt idx="7">
                  <c:v>3.941579516768845E-2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46944"/>
        <c:axId val="123341056"/>
      </c:scatterChart>
      <c:valAx>
        <c:axId val="123346944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23341056"/>
        <c:crosses val="autoZero"/>
        <c:crossBetween val="midCat"/>
      </c:valAx>
      <c:valAx>
        <c:axId val="123341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3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Vs.</a:t>
            </a:r>
            <a:r>
              <a:rPr lang="en-US" baseline="0"/>
              <a:t> Accel. from Thrust Extrapolation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'Extrapolation Overlays'!$A$2:$A$30</c:f>
              <c:numCache>
                <c:formatCode>General</c:formatCode>
                <c:ptCount val="29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3.55</c:v>
                </c:pt>
                <c:pt idx="6">
                  <c:v>3.6</c:v>
                </c:pt>
                <c:pt idx="7">
                  <c:v>3.65</c:v>
                </c:pt>
                <c:pt idx="8">
                  <c:v>3.7</c:v>
                </c:pt>
                <c:pt idx="9">
                  <c:v>3.75</c:v>
                </c:pt>
                <c:pt idx="10">
                  <c:v>3.8</c:v>
                </c:pt>
                <c:pt idx="11">
                  <c:v>3.85</c:v>
                </c:pt>
                <c:pt idx="12">
                  <c:v>3.9</c:v>
                </c:pt>
                <c:pt idx="13">
                  <c:v>3.95</c:v>
                </c:pt>
                <c:pt idx="14">
                  <c:v>4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4.25</c:v>
                </c:pt>
                <c:pt idx="20">
                  <c:v>4.3</c:v>
                </c:pt>
                <c:pt idx="21">
                  <c:v>4.3499999999999996</c:v>
                </c:pt>
                <c:pt idx="22">
                  <c:v>4.4000000000000004</c:v>
                </c:pt>
                <c:pt idx="23">
                  <c:v>4.45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5.25</c:v>
                </c:pt>
                <c:pt idx="28">
                  <c:v>5.5</c:v>
                </c:pt>
              </c:numCache>
            </c:numRef>
          </c:xVal>
          <c:yVal>
            <c:numRef>
              <c:f>'Extrapolation Overlays'!$C$2:$C$30</c:f>
              <c:numCache>
                <c:formatCode>General</c:formatCode>
                <c:ptCount val="29"/>
                <c:pt idx="0">
                  <c:v>306</c:v>
                </c:pt>
                <c:pt idx="1">
                  <c:v>270</c:v>
                </c:pt>
                <c:pt idx="2">
                  <c:v>245</c:v>
                </c:pt>
                <c:pt idx="3">
                  <c:v>226</c:v>
                </c:pt>
                <c:pt idx="25">
                  <c:v>163</c:v>
                </c:pt>
                <c:pt idx="26">
                  <c:v>157</c:v>
                </c:pt>
                <c:pt idx="27">
                  <c:v>152</c:v>
                </c:pt>
                <c:pt idx="28">
                  <c:v>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0896"/>
        <c:axId val="100499456"/>
      </c:scatterChart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1680774278215224"/>
                  <c:y val="-2.2544109069699621E-2"/>
                </c:manualLayout>
              </c:layout>
              <c:numFmt formatCode="General" sourceLinked="0"/>
            </c:trendlineLbl>
          </c:trendline>
          <c:xVal>
            <c:numRef>
              <c:f>'Extrapolation Overlays'!$A$2:$A$30</c:f>
              <c:numCache>
                <c:formatCode>General</c:formatCode>
                <c:ptCount val="29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3.55</c:v>
                </c:pt>
                <c:pt idx="6">
                  <c:v>3.6</c:v>
                </c:pt>
                <c:pt idx="7">
                  <c:v>3.65</c:v>
                </c:pt>
                <c:pt idx="8">
                  <c:v>3.7</c:v>
                </c:pt>
                <c:pt idx="9">
                  <c:v>3.75</c:v>
                </c:pt>
                <c:pt idx="10">
                  <c:v>3.8</c:v>
                </c:pt>
                <c:pt idx="11">
                  <c:v>3.85</c:v>
                </c:pt>
                <c:pt idx="12">
                  <c:v>3.9</c:v>
                </c:pt>
                <c:pt idx="13">
                  <c:v>3.95</c:v>
                </c:pt>
                <c:pt idx="14">
                  <c:v>4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4.25</c:v>
                </c:pt>
                <c:pt idx="20">
                  <c:v>4.3</c:v>
                </c:pt>
                <c:pt idx="21">
                  <c:v>4.3499999999999996</c:v>
                </c:pt>
                <c:pt idx="22">
                  <c:v>4.4000000000000004</c:v>
                </c:pt>
                <c:pt idx="23">
                  <c:v>4.45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5.25</c:v>
                </c:pt>
                <c:pt idx="28">
                  <c:v>5.5</c:v>
                </c:pt>
              </c:numCache>
            </c:numRef>
          </c:xVal>
          <c:yVal>
            <c:numRef>
              <c:f>'Extrapolation Overlays'!$B$2:$B$30</c:f>
              <c:numCache>
                <c:formatCode>General</c:formatCode>
                <c:ptCount val="29"/>
                <c:pt idx="4">
                  <c:v>210</c:v>
                </c:pt>
                <c:pt idx="5">
                  <c:v>208</c:v>
                </c:pt>
                <c:pt idx="6">
                  <c:v>205</c:v>
                </c:pt>
                <c:pt idx="7">
                  <c:v>202</c:v>
                </c:pt>
                <c:pt idx="8">
                  <c:v>200</c:v>
                </c:pt>
                <c:pt idx="9">
                  <c:v>198</c:v>
                </c:pt>
                <c:pt idx="10">
                  <c:v>195</c:v>
                </c:pt>
                <c:pt idx="11">
                  <c:v>193</c:v>
                </c:pt>
                <c:pt idx="12">
                  <c:v>191</c:v>
                </c:pt>
                <c:pt idx="13">
                  <c:v>189</c:v>
                </c:pt>
                <c:pt idx="14">
                  <c:v>187</c:v>
                </c:pt>
                <c:pt idx="15">
                  <c:v>185</c:v>
                </c:pt>
                <c:pt idx="16">
                  <c:v>183</c:v>
                </c:pt>
                <c:pt idx="17">
                  <c:v>181</c:v>
                </c:pt>
                <c:pt idx="18">
                  <c:v>180</c:v>
                </c:pt>
                <c:pt idx="19">
                  <c:v>178</c:v>
                </c:pt>
                <c:pt idx="20">
                  <c:v>176</c:v>
                </c:pt>
                <c:pt idx="21">
                  <c:v>175</c:v>
                </c:pt>
                <c:pt idx="22">
                  <c:v>173</c:v>
                </c:pt>
                <c:pt idx="23">
                  <c:v>172</c:v>
                </c:pt>
                <c:pt idx="24">
                  <c:v>170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0896"/>
        <c:axId val="100499456"/>
      </c:scatterChart>
      <c:valAx>
        <c:axId val="100480896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Accel. from Thrust, T, m/s</a:t>
                </a:r>
                <a:r>
                  <a:rPr lang="en-US" sz="1000" b="1" i="0" baseline="30000">
                    <a:effectLst/>
                  </a:rPr>
                  <a:t>2</a:t>
                </a:r>
                <a:endParaRPr lang="en-US" sz="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99456"/>
        <c:crosses val="autoZero"/>
        <c:crossBetween val="midCat"/>
      </c:valAx>
      <c:valAx>
        <c:axId val="10049945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Landing Time, t,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80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Initial Velocity Vs. Accel. from</a:t>
            </a:r>
            <a:r>
              <a:rPr lang="en-US" baseline="0"/>
              <a:t> </a:t>
            </a:r>
            <a:r>
              <a:rPr lang="en-US"/>
              <a:t>Thrust Extrapolation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'Extrapolation Overlays'!$D$1</c:f>
              <c:strCache>
                <c:ptCount val="1"/>
                <c:pt idx="0">
                  <c:v>Velocity Points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008147419072616"/>
                  <c:y val="-0.15961541265675125"/>
                </c:manualLayout>
              </c:layout>
              <c:numFmt formatCode="General" sourceLinked="0"/>
            </c:trendlineLbl>
          </c:trendline>
          <c:xVal>
            <c:numRef>
              <c:f>'Extrapolation Overlays'!$A$2:$A$30</c:f>
              <c:numCache>
                <c:formatCode>General</c:formatCode>
                <c:ptCount val="29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3.55</c:v>
                </c:pt>
                <c:pt idx="6">
                  <c:v>3.6</c:v>
                </c:pt>
                <c:pt idx="7">
                  <c:v>3.65</c:v>
                </c:pt>
                <c:pt idx="8">
                  <c:v>3.7</c:v>
                </c:pt>
                <c:pt idx="9">
                  <c:v>3.75</c:v>
                </c:pt>
                <c:pt idx="10">
                  <c:v>3.8</c:v>
                </c:pt>
                <c:pt idx="11">
                  <c:v>3.85</c:v>
                </c:pt>
                <c:pt idx="12">
                  <c:v>3.9</c:v>
                </c:pt>
                <c:pt idx="13">
                  <c:v>3.95</c:v>
                </c:pt>
                <c:pt idx="14">
                  <c:v>4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4.25</c:v>
                </c:pt>
                <c:pt idx="20">
                  <c:v>4.3</c:v>
                </c:pt>
                <c:pt idx="21">
                  <c:v>4.3499999999999996</c:v>
                </c:pt>
                <c:pt idx="22">
                  <c:v>4.4000000000000004</c:v>
                </c:pt>
                <c:pt idx="23">
                  <c:v>4.45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5.25</c:v>
                </c:pt>
                <c:pt idx="28">
                  <c:v>5.5</c:v>
                </c:pt>
              </c:numCache>
            </c:numRef>
          </c:xVal>
          <c:yVal>
            <c:numRef>
              <c:f>'Extrapolation Overlays'!$D$2:$D$30</c:f>
              <c:numCache>
                <c:formatCode>General</c:formatCode>
                <c:ptCount val="29"/>
                <c:pt idx="4">
                  <c:v>-400.8</c:v>
                </c:pt>
                <c:pt idx="5">
                  <c:v>-406</c:v>
                </c:pt>
                <c:pt idx="6">
                  <c:v>-411.12</c:v>
                </c:pt>
                <c:pt idx="7">
                  <c:v>-416.18</c:v>
                </c:pt>
                <c:pt idx="8">
                  <c:v>-421.18</c:v>
                </c:pt>
                <c:pt idx="9">
                  <c:v>-426.1</c:v>
                </c:pt>
                <c:pt idx="10">
                  <c:v>-431</c:v>
                </c:pt>
                <c:pt idx="11">
                  <c:v>-435.8</c:v>
                </c:pt>
                <c:pt idx="12">
                  <c:v>-440.6</c:v>
                </c:pt>
                <c:pt idx="13">
                  <c:v>-445.3</c:v>
                </c:pt>
                <c:pt idx="14">
                  <c:v>-450</c:v>
                </c:pt>
                <c:pt idx="15">
                  <c:v>-454.6</c:v>
                </c:pt>
                <c:pt idx="16">
                  <c:v>-459.2</c:v>
                </c:pt>
                <c:pt idx="17">
                  <c:v>-463.72</c:v>
                </c:pt>
                <c:pt idx="18">
                  <c:v>-468.26</c:v>
                </c:pt>
                <c:pt idx="19">
                  <c:v>-472.66</c:v>
                </c:pt>
                <c:pt idx="20">
                  <c:v>-477.1</c:v>
                </c:pt>
                <c:pt idx="21">
                  <c:v>-481.44</c:v>
                </c:pt>
                <c:pt idx="22">
                  <c:v>-485.8</c:v>
                </c:pt>
                <c:pt idx="23">
                  <c:v>-490.1</c:v>
                </c:pt>
                <c:pt idx="24">
                  <c:v>-494.31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'Extrapolation Overlays'!$E$1</c:f>
              <c:strCache>
                <c:ptCount val="1"/>
                <c:pt idx="0">
                  <c:v>Velocity Extrapolations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'Extrapolation Overlays'!$A$2:$A$30</c:f>
              <c:numCache>
                <c:formatCode>General</c:formatCode>
                <c:ptCount val="29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3.25</c:v>
                </c:pt>
                <c:pt idx="4">
                  <c:v>3.5</c:v>
                </c:pt>
                <c:pt idx="5">
                  <c:v>3.55</c:v>
                </c:pt>
                <c:pt idx="6">
                  <c:v>3.6</c:v>
                </c:pt>
                <c:pt idx="7">
                  <c:v>3.65</c:v>
                </c:pt>
                <c:pt idx="8">
                  <c:v>3.7</c:v>
                </c:pt>
                <c:pt idx="9">
                  <c:v>3.75</c:v>
                </c:pt>
                <c:pt idx="10">
                  <c:v>3.8</c:v>
                </c:pt>
                <c:pt idx="11">
                  <c:v>3.85</c:v>
                </c:pt>
                <c:pt idx="12">
                  <c:v>3.9</c:v>
                </c:pt>
                <c:pt idx="13">
                  <c:v>3.95</c:v>
                </c:pt>
                <c:pt idx="14">
                  <c:v>4</c:v>
                </c:pt>
                <c:pt idx="15">
                  <c:v>4.05</c:v>
                </c:pt>
                <c:pt idx="16">
                  <c:v>4.0999999999999996</c:v>
                </c:pt>
                <c:pt idx="17">
                  <c:v>4.1500000000000004</c:v>
                </c:pt>
                <c:pt idx="18">
                  <c:v>4.2</c:v>
                </c:pt>
                <c:pt idx="19">
                  <c:v>4.25</c:v>
                </c:pt>
                <c:pt idx="20">
                  <c:v>4.3</c:v>
                </c:pt>
                <c:pt idx="21">
                  <c:v>4.3499999999999996</c:v>
                </c:pt>
                <c:pt idx="22">
                  <c:v>4.4000000000000004</c:v>
                </c:pt>
                <c:pt idx="23">
                  <c:v>4.45</c:v>
                </c:pt>
                <c:pt idx="24">
                  <c:v>4.5</c:v>
                </c:pt>
                <c:pt idx="25">
                  <c:v>4.75</c:v>
                </c:pt>
                <c:pt idx="26">
                  <c:v>5</c:v>
                </c:pt>
                <c:pt idx="27">
                  <c:v>5.25</c:v>
                </c:pt>
                <c:pt idx="28">
                  <c:v>5.5</c:v>
                </c:pt>
              </c:numCache>
            </c:numRef>
          </c:xVal>
          <c:yVal>
            <c:numRef>
              <c:f>'Extrapolation Overlays'!$E$2:$E$30</c:f>
              <c:numCache>
                <c:formatCode>General</c:formatCode>
                <c:ptCount val="29"/>
                <c:pt idx="0">
                  <c:v>-277.3</c:v>
                </c:pt>
                <c:pt idx="1">
                  <c:v>-312.77999999999997</c:v>
                </c:pt>
                <c:pt idx="2">
                  <c:v>-344.63</c:v>
                </c:pt>
                <c:pt idx="3">
                  <c:v>-373.78</c:v>
                </c:pt>
                <c:pt idx="25">
                  <c:v>-515.04999999999995</c:v>
                </c:pt>
                <c:pt idx="26">
                  <c:v>-535.98</c:v>
                </c:pt>
                <c:pt idx="27">
                  <c:v>-554.20000000000005</c:v>
                </c:pt>
                <c:pt idx="28">
                  <c:v>-572.78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224"/>
        <c:axId val="100406400"/>
      </c:scatterChart>
      <c:valAx>
        <c:axId val="10040422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Accel.</a:t>
                </a:r>
                <a:r>
                  <a:rPr lang="en-US" baseline="0"/>
                  <a:t> from </a:t>
                </a:r>
                <a:r>
                  <a:rPr lang="en-US"/>
                  <a:t>Thrust</a:t>
                </a:r>
                <a:r>
                  <a:rPr lang="en-US" baseline="0"/>
                  <a:t>, T, m/s</a:t>
                </a:r>
                <a:r>
                  <a:rPr lang="en-US" baseline="30000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06400"/>
        <c:crosses val="autoZero"/>
        <c:crossBetween val="midCat"/>
      </c:valAx>
      <c:valAx>
        <c:axId val="100406400"/>
        <c:scaling>
          <c:orientation val="minMax"/>
          <c:max val="-200"/>
          <c:min val="-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Initial Velocity, v</a:t>
                </a:r>
                <a:r>
                  <a:rPr lang="en-US" baseline="-25000"/>
                  <a:t>0</a:t>
                </a:r>
                <a:r>
                  <a:rPr lang="en-US" baseline="0"/>
                  <a:t>, m/s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0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'Interpolation Data'!$F$1</c:f>
              <c:strCache>
                <c:ptCount val="1"/>
                <c:pt idx="0">
                  <c:v> Diff.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'Interpolation Data'!$A$2:$A$7</c:f>
              <c:numCache>
                <c:formatCode>General</c:formatCode>
                <c:ptCount val="6"/>
                <c:pt idx="0">
                  <c:v>3.57</c:v>
                </c:pt>
                <c:pt idx="1">
                  <c:v>3.77</c:v>
                </c:pt>
                <c:pt idx="2">
                  <c:v>3.97</c:v>
                </c:pt>
                <c:pt idx="3">
                  <c:v>4.03</c:v>
                </c:pt>
                <c:pt idx="4">
                  <c:v>4.2300000000000004</c:v>
                </c:pt>
                <c:pt idx="5">
                  <c:v>4.43</c:v>
                </c:pt>
              </c:numCache>
            </c:numRef>
          </c:xVal>
          <c:yVal>
            <c:numRef>
              <c:f>'Interpolation Data'!$F$2:$F$7</c:f>
              <c:numCache>
                <c:formatCode>0.00%</c:formatCode>
                <c:ptCount val="6"/>
                <c:pt idx="0">
                  <c:v>2.520927536231969E-3</c:v>
                </c:pt>
                <c:pt idx="1">
                  <c:v>1.1272690355331248E-3</c:v>
                </c:pt>
                <c:pt idx="2">
                  <c:v>7.6217021276587279E-4</c:v>
                </c:pt>
                <c:pt idx="3">
                  <c:v>1.2866236559141979E-3</c:v>
                </c:pt>
                <c:pt idx="4">
                  <c:v>2.730011173184721E-3</c:v>
                </c:pt>
                <c:pt idx="5">
                  <c:v>1.9044651162789838E-3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6640"/>
        <c:axId val="28975104"/>
      </c:scatterChart>
      <c:valAx>
        <c:axId val="28976640"/>
        <c:scaling>
          <c:orientation val="minMax"/>
          <c:max val="4.5"/>
          <c:min val="3.5"/>
        </c:scaling>
        <c:delete val="0"/>
        <c:axPos val="b"/>
        <c:numFmt formatCode="General" sourceLinked="1"/>
        <c:majorTickMark val="out"/>
        <c:minorTickMark val="none"/>
        <c:tickLblPos val="nextTo"/>
        <c:crossAx val="28975104"/>
        <c:crosses val="autoZero"/>
        <c:crossBetween val="midCat"/>
        <c:majorUnit val="0.1"/>
      </c:valAx>
      <c:valAx>
        <c:axId val="28975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97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'Interpolation Data'!$G$1</c:f>
              <c:strCache>
                <c:ptCount val="1"/>
                <c:pt idx="0">
                  <c:v> Diff. 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'Interpolation Data'!$A$2:$A$7</c:f>
              <c:numCache>
                <c:formatCode>General</c:formatCode>
                <c:ptCount val="6"/>
                <c:pt idx="0">
                  <c:v>3.57</c:v>
                </c:pt>
                <c:pt idx="1">
                  <c:v>3.77</c:v>
                </c:pt>
                <c:pt idx="2">
                  <c:v>3.97</c:v>
                </c:pt>
                <c:pt idx="3">
                  <c:v>4.03</c:v>
                </c:pt>
                <c:pt idx="4">
                  <c:v>4.2300000000000004</c:v>
                </c:pt>
                <c:pt idx="5">
                  <c:v>4.43</c:v>
                </c:pt>
              </c:numCache>
            </c:numRef>
          </c:xVal>
          <c:yVal>
            <c:numRef>
              <c:f>'Interpolation Data'!$G$2:$G$7</c:f>
              <c:numCache>
                <c:formatCode>0.00%</c:formatCode>
                <c:ptCount val="6"/>
                <c:pt idx="0">
                  <c:v>2.1690209532943141E-5</c:v>
                </c:pt>
                <c:pt idx="1">
                  <c:v>1.7944895813868812E-4</c:v>
                </c:pt>
                <c:pt idx="2">
                  <c:v>1.0160482536580666E-4</c:v>
                </c:pt>
                <c:pt idx="3">
                  <c:v>3.3678527255157298E-5</c:v>
                </c:pt>
                <c:pt idx="4">
                  <c:v>1.0998214020242343E-4</c:v>
                </c:pt>
                <c:pt idx="5">
                  <c:v>2.9940227296103798E-5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680"/>
        <c:axId val="3286144"/>
      </c:scatterChart>
      <c:valAx>
        <c:axId val="3287680"/>
        <c:scaling>
          <c:orientation val="minMax"/>
          <c:max val="4.5"/>
          <c:min val="3.5"/>
        </c:scaling>
        <c:delete val="0"/>
        <c:axPos val="b"/>
        <c:numFmt formatCode="General" sourceLinked="1"/>
        <c:majorTickMark val="out"/>
        <c:minorTickMark val="none"/>
        <c:tickLblPos val="nextTo"/>
        <c:crossAx val="3286144"/>
        <c:crosses val="autoZero"/>
        <c:crossBetween val="midCat"/>
        <c:majorUnit val="0.1"/>
      </c:valAx>
      <c:valAx>
        <c:axId val="3286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8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20</xdr:row>
      <xdr:rowOff>42862</xdr:rowOff>
    </xdr:from>
    <xdr:to>
      <xdr:col>17</xdr:col>
      <xdr:colOff>95250</xdr:colOff>
      <xdr:row>34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23</xdr:row>
      <xdr:rowOff>14287</xdr:rowOff>
    </xdr:from>
    <xdr:to>
      <xdr:col>8</xdr:col>
      <xdr:colOff>419100</xdr:colOff>
      <xdr:row>37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6</xdr:row>
      <xdr:rowOff>42862</xdr:rowOff>
    </xdr:from>
    <xdr:to>
      <xdr:col>17</xdr:col>
      <xdr:colOff>190500</xdr:colOff>
      <xdr:row>20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90487</xdr:rowOff>
    </xdr:from>
    <xdr:to>
      <xdr:col>5</xdr:col>
      <xdr:colOff>590550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13</xdr:row>
      <xdr:rowOff>80962</xdr:rowOff>
    </xdr:from>
    <xdr:to>
      <xdr:col>13</xdr:col>
      <xdr:colOff>381000</xdr:colOff>
      <xdr:row>27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19050</xdr:rowOff>
    </xdr:from>
    <xdr:to>
      <xdr:col>15</xdr:col>
      <xdr:colOff>276225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20</xdr:row>
      <xdr:rowOff>4762</xdr:rowOff>
    </xdr:from>
    <xdr:to>
      <xdr:col>15</xdr:col>
      <xdr:colOff>247650</xdr:colOff>
      <xdr:row>34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11</xdr:row>
      <xdr:rowOff>138112</xdr:rowOff>
    </xdr:from>
    <xdr:to>
      <xdr:col>6</xdr:col>
      <xdr:colOff>266700</xdr:colOff>
      <xdr:row>26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11</xdr:row>
      <xdr:rowOff>128587</xdr:rowOff>
    </xdr:from>
    <xdr:to>
      <xdr:col>13</xdr:col>
      <xdr:colOff>323850</xdr:colOff>
      <xdr:row>26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11</xdr:row>
      <xdr:rowOff>147637</xdr:rowOff>
    </xdr:from>
    <xdr:to>
      <xdr:col>14</xdr:col>
      <xdr:colOff>495300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676275</xdr:colOff>
      <xdr:row>12</xdr:row>
      <xdr:rowOff>52387</xdr:rowOff>
    </xdr:from>
    <xdr:to>
      <xdr:col>6</xdr:col>
      <xdr:colOff>200025</xdr:colOff>
      <xdr:row>26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12</xdr:row>
      <xdr:rowOff>71437</xdr:rowOff>
    </xdr:from>
    <xdr:to>
      <xdr:col>5</xdr:col>
      <xdr:colOff>1209675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12</xdr:row>
      <xdr:rowOff>71437</xdr:rowOff>
    </xdr:from>
    <xdr:to>
      <xdr:col>11</xdr:col>
      <xdr:colOff>323850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666750</xdr:colOff>
      <xdr:row>27</xdr:row>
      <xdr:rowOff>23812</xdr:rowOff>
    </xdr:from>
    <xdr:to>
      <xdr:col>9</xdr:col>
      <xdr:colOff>38100</xdr:colOff>
      <xdr:row>41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15</xdr:row>
      <xdr:rowOff>147637</xdr:rowOff>
    </xdr:from>
    <xdr:to>
      <xdr:col>5</xdr:col>
      <xdr:colOff>733425</xdr:colOff>
      <xdr:row>30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981075</xdr:colOff>
      <xdr:row>15</xdr:row>
      <xdr:rowOff>176212</xdr:rowOff>
    </xdr:from>
    <xdr:to>
      <xdr:col>13</xdr:col>
      <xdr:colOff>47625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A30" sqref="A30"/>
    </sheetView>
  </sheetViews>
  <sheetFormatPr defaultRowHeight="15" x14ac:dyDescent="0.25"/>
  <cols>
    <col min="1" max="1" width="9.42578125" bestFit="1" customWidth="1"/>
    <col min="2" max="2" width="8" bestFit="1" customWidth="1"/>
    <col min="3" max="3" width="16.7109375" bestFit="1" customWidth="1"/>
    <col min="4" max="6" width="7.140625" bestFit="1" customWidth="1"/>
    <col min="7" max="7" width="12.85546875" bestFit="1" customWidth="1"/>
    <col min="8" max="9" width="15.7109375" bestFit="1" customWidth="1"/>
  </cols>
  <sheetData>
    <row r="1" spans="1:9" x14ac:dyDescent="0.25">
      <c r="A1" s="1" t="s">
        <v>3</v>
      </c>
      <c r="B1" s="1" t="s">
        <v>4</v>
      </c>
      <c r="C1" s="1" t="s">
        <v>8</v>
      </c>
      <c r="D1" s="1" t="s">
        <v>1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7</v>
      </c>
    </row>
    <row r="2" spans="1:9" x14ac:dyDescent="0.25">
      <c r="A2">
        <v>3.5</v>
      </c>
      <c r="B2">
        <v>210</v>
      </c>
      <c r="C2">
        <v>-400.8</v>
      </c>
      <c r="D2" s="4">
        <f t="shared" ref="D2:D12" si="0">ABS((4-A2)/4)</f>
        <v>0.125</v>
      </c>
      <c r="E2" s="4">
        <f t="shared" ref="E2:E12" si="1">ABS((187-B2)/187)</f>
        <v>0.12299465240641712</v>
      </c>
      <c r="F2" s="4">
        <f t="shared" ref="F2:F12" si="2">ABS((-450 -C2)/-450)</f>
        <v>0.10933333333333331</v>
      </c>
      <c r="G2">
        <v>1781870</v>
      </c>
      <c r="H2">
        <v>1739997</v>
      </c>
      <c r="I2">
        <v>-0.64314210000000005</v>
      </c>
    </row>
    <row r="3" spans="1:9" x14ac:dyDescent="0.25">
      <c r="A3">
        <v>3.55</v>
      </c>
      <c r="B3">
        <v>208</v>
      </c>
      <c r="C3">
        <v>-406</v>
      </c>
      <c r="D3" s="4">
        <f t="shared" si="0"/>
        <v>0.11250000000000004</v>
      </c>
      <c r="E3" s="4">
        <f t="shared" si="1"/>
        <v>0.11229946524064172</v>
      </c>
      <c r="F3" s="4">
        <f t="shared" si="2"/>
        <v>9.7777777777777783E-2</v>
      </c>
      <c r="G3">
        <v>1781870</v>
      </c>
      <c r="H3">
        <v>1739995</v>
      </c>
      <c r="I3">
        <v>0.72751140000000003</v>
      </c>
    </row>
    <row r="4" spans="1:9" x14ac:dyDescent="0.25">
      <c r="A4">
        <v>3.6</v>
      </c>
      <c r="B4">
        <v>205</v>
      </c>
      <c r="C4">
        <v>-411.12</v>
      </c>
      <c r="D4" s="4">
        <f t="shared" si="0"/>
        <v>9.9999999999999978E-2</v>
      </c>
      <c r="E4" s="4">
        <f t="shared" si="1"/>
        <v>9.6256684491978606E-2</v>
      </c>
      <c r="F4" s="4">
        <f t="shared" si="2"/>
        <v>8.6399999999999991E-2</v>
      </c>
      <c r="G4">
        <v>1781870</v>
      </c>
      <c r="H4">
        <v>1739995</v>
      </c>
      <c r="I4">
        <v>1.245857E-3</v>
      </c>
    </row>
    <row r="5" spans="1:9" x14ac:dyDescent="0.25">
      <c r="A5">
        <v>3.65</v>
      </c>
      <c r="B5">
        <v>202</v>
      </c>
      <c r="C5">
        <v>-416.18</v>
      </c>
      <c r="D5" s="4">
        <f t="shared" si="0"/>
        <v>8.7500000000000022E-2</v>
      </c>
      <c r="E5" s="4">
        <f t="shared" si="1"/>
        <v>8.0213903743315509E-2</v>
      </c>
      <c r="F5" s="4">
        <f t="shared" si="2"/>
        <v>7.5155555555555545E-2</v>
      </c>
      <c r="G5">
        <v>1781870</v>
      </c>
      <c r="H5">
        <v>1739996</v>
      </c>
      <c r="I5">
        <v>-0.96271510000000005</v>
      </c>
    </row>
    <row r="6" spans="1:9" x14ac:dyDescent="0.25">
      <c r="A6">
        <v>3.7</v>
      </c>
      <c r="B6">
        <v>200</v>
      </c>
      <c r="C6">
        <v>-421.18</v>
      </c>
      <c r="D6" s="4">
        <f t="shared" si="0"/>
        <v>7.4999999999999956E-2</v>
      </c>
      <c r="E6" s="4">
        <f t="shared" si="1"/>
        <v>6.9518716577540107E-2</v>
      </c>
      <c r="F6" s="4">
        <f t="shared" si="2"/>
        <v>6.4044444444444432E-2</v>
      </c>
      <c r="G6">
        <v>1781870</v>
      </c>
      <c r="H6">
        <v>1739996</v>
      </c>
      <c r="I6">
        <v>-8.4327470000000002E-2</v>
      </c>
    </row>
    <row r="7" spans="1:9" x14ac:dyDescent="0.25">
      <c r="A7">
        <v>3.75</v>
      </c>
      <c r="B7">
        <v>198</v>
      </c>
      <c r="C7">
        <v>-426.1</v>
      </c>
      <c r="D7" s="4">
        <f t="shared" si="0"/>
        <v>6.25E-2</v>
      </c>
      <c r="E7" s="4">
        <f t="shared" si="1"/>
        <v>5.8823529411764705E-2</v>
      </c>
      <c r="F7" s="4">
        <f t="shared" si="2"/>
        <v>5.311111111111106E-2</v>
      </c>
      <c r="G7">
        <v>1781870</v>
      </c>
      <c r="H7">
        <v>1740000</v>
      </c>
      <c r="I7">
        <v>0.67698590000000003</v>
      </c>
    </row>
    <row r="8" spans="1:9" x14ac:dyDescent="0.25">
      <c r="A8">
        <v>3.8</v>
      </c>
      <c r="B8">
        <v>195</v>
      </c>
      <c r="C8">
        <v>-431</v>
      </c>
      <c r="D8" s="4">
        <f t="shared" si="0"/>
        <v>5.0000000000000044E-2</v>
      </c>
      <c r="E8" s="4">
        <f t="shared" si="1"/>
        <v>4.2780748663101602E-2</v>
      </c>
      <c r="F8" s="4">
        <f t="shared" si="2"/>
        <v>4.2222222222222223E-2</v>
      </c>
      <c r="G8">
        <v>1781870</v>
      </c>
      <c r="H8">
        <v>1739998</v>
      </c>
      <c r="I8">
        <v>-0.92110420000000004</v>
      </c>
    </row>
    <row r="9" spans="1:9" x14ac:dyDescent="0.25">
      <c r="A9">
        <v>3.85</v>
      </c>
      <c r="B9">
        <v>193</v>
      </c>
      <c r="C9">
        <v>-435.8</v>
      </c>
      <c r="D9" s="4">
        <f t="shared" si="0"/>
        <v>3.7499999999999978E-2</v>
      </c>
      <c r="E9" s="4">
        <f t="shared" si="1"/>
        <v>3.2085561497326207E-2</v>
      </c>
      <c r="F9" s="4">
        <f t="shared" si="2"/>
        <v>3.1555555555555531E-2</v>
      </c>
      <c r="G9">
        <v>1781870</v>
      </c>
      <c r="H9" s="2">
        <v>1740003</v>
      </c>
      <c r="I9" s="3">
        <v>-0.485593</v>
      </c>
    </row>
    <row r="10" spans="1:9" x14ac:dyDescent="0.25">
      <c r="A10">
        <v>3.9</v>
      </c>
      <c r="B10">
        <v>191</v>
      </c>
      <c r="C10">
        <v>-440.6</v>
      </c>
      <c r="D10" s="4">
        <f t="shared" si="0"/>
        <v>2.5000000000000022E-2</v>
      </c>
      <c r="E10" s="4">
        <f t="shared" si="1"/>
        <v>2.1390374331550801E-2</v>
      </c>
      <c r="F10" s="4">
        <f t="shared" si="2"/>
        <v>2.0888888888888839E-2</v>
      </c>
      <c r="G10">
        <v>1781870</v>
      </c>
      <c r="H10" s="3">
        <v>1739999</v>
      </c>
      <c r="I10" s="3">
        <v>-0.2501004</v>
      </c>
    </row>
    <row r="11" spans="1:9" x14ac:dyDescent="0.25">
      <c r="A11">
        <v>3.95</v>
      </c>
      <c r="B11">
        <v>189</v>
      </c>
      <c r="C11">
        <v>-445.3</v>
      </c>
      <c r="D11" s="4">
        <f t="shared" si="0"/>
        <v>1.2499999999999956E-2</v>
      </c>
      <c r="E11" s="4">
        <f t="shared" si="1"/>
        <v>1.06951871657754E-2</v>
      </c>
      <c r="F11" s="4">
        <f t="shared" si="2"/>
        <v>1.0444444444444419E-2</v>
      </c>
      <c r="G11">
        <v>1781870</v>
      </c>
      <c r="H11" s="3">
        <v>1740004</v>
      </c>
      <c r="I11" s="3">
        <v>-0.1112495</v>
      </c>
    </row>
    <row r="12" spans="1:9" x14ac:dyDescent="0.25">
      <c r="A12">
        <v>4</v>
      </c>
      <c r="B12">
        <v>187</v>
      </c>
      <c r="C12">
        <v>-450</v>
      </c>
      <c r="D12" s="4">
        <f t="shared" si="0"/>
        <v>0</v>
      </c>
      <c r="E12" s="4">
        <f t="shared" si="1"/>
        <v>0</v>
      </c>
      <c r="F12" s="4">
        <f t="shared" si="2"/>
        <v>0</v>
      </c>
      <c r="G12">
        <v>1781870</v>
      </c>
      <c r="H12">
        <v>1739999</v>
      </c>
      <c r="I12">
        <v>-0.17241490000000001</v>
      </c>
    </row>
    <row r="13" spans="1:9" x14ac:dyDescent="0.25">
      <c r="A13">
        <v>4.05</v>
      </c>
      <c r="B13">
        <v>185</v>
      </c>
      <c r="C13">
        <v>-454.6</v>
      </c>
      <c r="D13" s="4">
        <f t="shared" ref="D13:D22" si="3">ABS((4 - A13)/A13)</f>
        <v>1.2345679012345635E-2</v>
      </c>
      <c r="E13" s="4">
        <f t="shared" ref="E13:E22" si="4">ABS((187 - B13)/ 187)</f>
        <v>1.06951871657754E-2</v>
      </c>
      <c r="F13" s="4">
        <f t="shared" ref="F13:F22" si="5">ABS((-450-C13)/-450)</f>
        <v>1.0222222222222273E-2</v>
      </c>
      <c r="G13">
        <v>1781870</v>
      </c>
      <c r="H13">
        <v>1740005</v>
      </c>
      <c r="I13">
        <v>-0.33036270000000001</v>
      </c>
    </row>
    <row r="14" spans="1:9" x14ac:dyDescent="0.25">
      <c r="A14">
        <v>4.0999999999999996</v>
      </c>
      <c r="B14">
        <v>183</v>
      </c>
      <c r="C14">
        <v>-459.2</v>
      </c>
      <c r="D14" s="4">
        <f t="shared" si="3"/>
        <v>2.4390243902438939E-2</v>
      </c>
      <c r="E14" s="4">
        <f t="shared" si="4"/>
        <v>2.1390374331550801E-2</v>
      </c>
      <c r="F14" s="4">
        <f t="shared" si="5"/>
        <v>2.0444444444444418E-2</v>
      </c>
      <c r="G14">
        <v>1781870</v>
      </c>
      <c r="H14">
        <v>1740001</v>
      </c>
      <c r="I14">
        <v>-0.68832899999999997</v>
      </c>
    </row>
    <row r="15" spans="1:9" x14ac:dyDescent="0.25">
      <c r="A15" s="5">
        <v>4.1500000000000004</v>
      </c>
      <c r="B15" s="5">
        <v>181</v>
      </c>
      <c r="C15" s="5">
        <v>-463.72</v>
      </c>
      <c r="D15" s="6">
        <f t="shared" si="3"/>
        <v>3.6144578313253094E-2</v>
      </c>
      <c r="E15" s="6">
        <f t="shared" si="4"/>
        <v>3.2085561497326207E-2</v>
      </c>
      <c r="F15" s="6">
        <f t="shared" si="5"/>
        <v>3.0488888888888951E-2</v>
      </c>
      <c r="G15" s="5">
        <v>1781870</v>
      </c>
      <c r="H15" s="5">
        <v>1740005</v>
      </c>
      <c r="I15" s="5">
        <v>-1.1638250000000001</v>
      </c>
    </row>
    <row r="16" spans="1:9" x14ac:dyDescent="0.25">
      <c r="A16">
        <v>4.2</v>
      </c>
      <c r="B16">
        <v>180</v>
      </c>
      <c r="C16">
        <v>-468.26</v>
      </c>
      <c r="D16" s="4">
        <f t="shared" si="3"/>
        <v>4.7619047619047658E-2</v>
      </c>
      <c r="E16" s="4">
        <f t="shared" si="4"/>
        <v>3.7433155080213901E-2</v>
      </c>
      <c r="F16" s="4">
        <f t="shared" si="5"/>
        <v>4.0577777777777754E-2</v>
      </c>
      <c r="G16">
        <v>1781870</v>
      </c>
      <c r="H16">
        <v>1739996</v>
      </c>
      <c r="I16">
        <v>0.72018269999999995</v>
      </c>
    </row>
    <row r="17" spans="1:9" x14ac:dyDescent="0.25">
      <c r="A17">
        <v>4.25</v>
      </c>
      <c r="B17">
        <v>178</v>
      </c>
      <c r="C17">
        <v>-472.66</v>
      </c>
      <c r="D17" s="4">
        <f t="shared" si="3"/>
        <v>5.8823529411764705E-2</v>
      </c>
      <c r="E17" s="4">
        <f t="shared" si="4"/>
        <v>4.8128342245989303E-2</v>
      </c>
      <c r="F17" s="4">
        <f t="shared" si="5"/>
        <v>5.0355555555555612E-2</v>
      </c>
      <c r="G17">
        <v>1781870</v>
      </c>
      <c r="H17">
        <v>1740005</v>
      </c>
      <c r="I17">
        <v>1.8255859999999999E-2</v>
      </c>
    </row>
    <row r="18" spans="1:9" x14ac:dyDescent="0.25">
      <c r="A18">
        <v>4.3</v>
      </c>
      <c r="B18">
        <v>176</v>
      </c>
      <c r="C18">
        <v>-477.1</v>
      </c>
      <c r="D18" s="4">
        <f t="shared" si="3"/>
        <v>6.9767441860465074E-2</v>
      </c>
      <c r="E18" s="4">
        <f t="shared" si="4"/>
        <v>5.8823529411764705E-2</v>
      </c>
      <c r="F18" s="4">
        <f t="shared" si="5"/>
        <v>6.0222222222222274E-2</v>
      </c>
      <c r="G18">
        <v>1781870</v>
      </c>
      <c r="H18">
        <v>1739999</v>
      </c>
      <c r="I18">
        <v>-0.92486619999999997</v>
      </c>
    </row>
    <row r="19" spans="1:9" x14ac:dyDescent="0.25">
      <c r="A19">
        <v>4.3499999999999996</v>
      </c>
      <c r="B19">
        <v>175</v>
      </c>
      <c r="C19">
        <v>-481.44</v>
      </c>
      <c r="D19" s="4">
        <f t="shared" si="3"/>
        <v>8.0459770114942458E-2</v>
      </c>
      <c r="E19" s="4">
        <f t="shared" si="4"/>
        <v>6.4171122994652413E-2</v>
      </c>
      <c r="F19" s="4">
        <f t="shared" si="5"/>
        <v>6.986666666666666E-2</v>
      </c>
      <c r="G19">
        <v>1781870</v>
      </c>
      <c r="H19">
        <v>1740004</v>
      </c>
      <c r="I19">
        <v>0.76498180000000005</v>
      </c>
    </row>
    <row r="20" spans="1:9" x14ac:dyDescent="0.25">
      <c r="A20">
        <v>4.4000000000000004</v>
      </c>
      <c r="B20">
        <v>173</v>
      </c>
      <c r="C20">
        <v>-485.8</v>
      </c>
      <c r="D20" s="4">
        <f t="shared" si="3"/>
        <v>9.0909090909090981E-2</v>
      </c>
      <c r="E20" s="4">
        <f t="shared" si="4"/>
        <v>7.4866310160427801E-2</v>
      </c>
      <c r="F20" s="4">
        <f t="shared" si="5"/>
        <v>7.9555555555555588E-2</v>
      </c>
      <c r="G20">
        <v>1781870</v>
      </c>
      <c r="H20">
        <v>1739999</v>
      </c>
      <c r="I20">
        <v>-0.44584970000000002</v>
      </c>
    </row>
    <row r="21" spans="1:9" x14ac:dyDescent="0.25">
      <c r="A21" s="5">
        <v>4.45</v>
      </c>
      <c r="B21" s="5">
        <v>172</v>
      </c>
      <c r="C21" s="5">
        <v>-490.1</v>
      </c>
      <c r="D21" s="6">
        <f t="shared" si="3"/>
        <v>0.10112359550561802</v>
      </c>
      <c r="E21" s="6">
        <f t="shared" si="4"/>
        <v>8.0213903743315509E-2</v>
      </c>
      <c r="F21" s="6">
        <f t="shared" si="5"/>
        <v>8.9111111111111155E-2</v>
      </c>
      <c r="G21" s="5">
        <v>1781870</v>
      </c>
      <c r="H21" s="5">
        <v>1739997</v>
      </c>
      <c r="I21" s="5">
        <v>1.035094</v>
      </c>
    </row>
    <row r="22" spans="1:9" x14ac:dyDescent="0.25">
      <c r="A22">
        <v>4.5</v>
      </c>
      <c r="B22">
        <v>170</v>
      </c>
      <c r="C22">
        <v>-494.31</v>
      </c>
      <c r="D22" s="4">
        <f t="shared" si="3"/>
        <v>0.1111111111111111</v>
      </c>
      <c r="E22" s="4">
        <f t="shared" si="4"/>
        <v>9.0909090909090912E-2</v>
      </c>
      <c r="F22" s="4">
        <f t="shared" si="5"/>
        <v>9.8466666666666675E-2</v>
      </c>
      <c r="G22">
        <v>1781870</v>
      </c>
      <c r="H22">
        <v>1740004</v>
      </c>
      <c r="I22">
        <v>-0.37163750000000001</v>
      </c>
    </row>
  </sheetData>
  <sortState ref="A2:I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" activeCellId="1" sqref="A1:A9 G1:G9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7.85546875" bestFit="1" customWidth="1"/>
    <col min="4" max="4" width="10.7109375" bestFit="1" customWidth="1"/>
    <col min="5" max="5" width="13.7109375" bestFit="1" customWidth="1"/>
    <col min="6" max="6" width="11.7109375" bestFit="1" customWidth="1"/>
    <col min="7" max="7" width="14.7109375" bestFit="1" customWidth="1"/>
  </cols>
  <sheetData>
    <row r="1" spans="1:7" x14ac:dyDescent="0.25">
      <c r="A1" s="1" t="s">
        <v>15</v>
      </c>
      <c r="B1" s="1" t="s">
        <v>22</v>
      </c>
      <c r="C1" s="1" t="s">
        <v>23</v>
      </c>
      <c r="D1" s="1" t="s">
        <v>16</v>
      </c>
      <c r="E1" s="1" t="s">
        <v>17</v>
      </c>
      <c r="F1" s="1" t="s">
        <v>28</v>
      </c>
      <c r="G1" s="1" t="s">
        <v>29</v>
      </c>
    </row>
    <row r="2" spans="1:7" x14ac:dyDescent="0.25">
      <c r="A2">
        <v>5.5</v>
      </c>
      <c r="B2">
        <v>157.35</v>
      </c>
      <c r="C2">
        <v>-568.26</v>
      </c>
      <c r="D2">
        <v>147</v>
      </c>
      <c r="E2">
        <v>-572.78</v>
      </c>
      <c r="F2" s="4">
        <f>ABS((D2-B2)/D2)</f>
        <v>7.0408163265306078E-2</v>
      </c>
      <c r="G2" s="4">
        <f>ABS((E2-C2)/E2)</f>
        <v>7.8913369880232939E-3</v>
      </c>
    </row>
    <row r="3" spans="1:7" x14ac:dyDescent="0.25">
      <c r="A3">
        <v>5.25</v>
      </c>
      <c r="B3">
        <v>158.12</v>
      </c>
      <c r="C3">
        <v>-551.57000000000005</v>
      </c>
      <c r="D3">
        <v>152</v>
      </c>
      <c r="E3">
        <v>-554.20000000000005</v>
      </c>
      <c r="F3" s="4">
        <f t="shared" ref="F3:F9" si="0">ABS((D3-B3)/D3)</f>
        <v>4.0263157894736869E-2</v>
      </c>
      <c r="G3" s="4">
        <f t="shared" ref="G3:G9" si="1">ABS((E3-C3)/E3)</f>
        <v>4.7455792132803957E-3</v>
      </c>
    </row>
    <row r="4" spans="1:7" x14ac:dyDescent="0.25">
      <c r="A4">
        <v>5</v>
      </c>
      <c r="B4">
        <v>160.55000000000001</v>
      </c>
      <c r="C4">
        <v>-533.66999999999996</v>
      </c>
      <c r="D4">
        <v>157</v>
      </c>
      <c r="E4">
        <v>-535.98</v>
      </c>
      <c r="F4" s="4">
        <f t="shared" si="0"/>
        <v>2.2611464968152938E-2</v>
      </c>
      <c r="G4" s="4">
        <f t="shared" si="1"/>
        <v>4.309862308295196E-3</v>
      </c>
    </row>
    <row r="5" spans="1:7" x14ac:dyDescent="0.25">
      <c r="A5">
        <v>4.75</v>
      </c>
      <c r="B5">
        <v>164.65</v>
      </c>
      <c r="C5">
        <v>-514.55999999999995</v>
      </c>
      <c r="D5">
        <v>163</v>
      </c>
      <c r="E5">
        <v>-515.04999999999995</v>
      </c>
      <c r="F5" s="4">
        <f t="shared" si="0"/>
        <v>1.0122699386503103E-2</v>
      </c>
      <c r="G5" s="4">
        <f t="shared" si="1"/>
        <v>9.5136394524805191E-4</v>
      </c>
    </row>
    <row r="6" spans="1:7" x14ac:dyDescent="0.25">
      <c r="A6">
        <v>3.25</v>
      </c>
      <c r="B6">
        <v>224.22</v>
      </c>
      <c r="C6">
        <v>-374.54</v>
      </c>
      <c r="D6">
        <v>226</v>
      </c>
      <c r="E6">
        <v>-373.78</v>
      </c>
      <c r="F6" s="4">
        <f t="shared" si="0"/>
        <v>7.8761061946902699E-3</v>
      </c>
      <c r="G6" s="4">
        <f t="shared" si="1"/>
        <v>2.033281609503044E-3</v>
      </c>
    </row>
    <row r="7" spans="1:7" x14ac:dyDescent="0.25">
      <c r="A7">
        <v>3</v>
      </c>
      <c r="B7">
        <v>239.97</v>
      </c>
      <c r="C7">
        <v>-346.98</v>
      </c>
      <c r="D7">
        <v>245</v>
      </c>
      <c r="E7">
        <v>-344.63</v>
      </c>
      <c r="F7" s="4">
        <f t="shared" si="0"/>
        <v>2.0530612244897963E-2</v>
      </c>
      <c r="G7" s="4">
        <f t="shared" si="1"/>
        <v>6.8189072338450596E-3</v>
      </c>
    </row>
    <row r="8" spans="1:7" x14ac:dyDescent="0.25">
      <c r="A8">
        <v>2.75</v>
      </c>
      <c r="B8">
        <v>257.39</v>
      </c>
      <c r="C8">
        <v>-318.20999999999998</v>
      </c>
      <c r="D8">
        <v>270</v>
      </c>
      <c r="E8">
        <v>-312.77999999999997</v>
      </c>
      <c r="F8" s="4">
        <f t="shared" si="0"/>
        <v>4.6703703703703754E-2</v>
      </c>
      <c r="G8" s="4">
        <f t="shared" si="1"/>
        <v>1.736044504124307E-2</v>
      </c>
    </row>
    <row r="9" spans="1:7" x14ac:dyDescent="0.25">
      <c r="A9">
        <v>2.5</v>
      </c>
      <c r="B9">
        <v>276.48</v>
      </c>
      <c r="C9">
        <v>-288.23</v>
      </c>
      <c r="D9">
        <v>306</v>
      </c>
      <c r="E9">
        <v>-277.3</v>
      </c>
      <c r="F9" s="4">
        <f t="shared" si="0"/>
        <v>9.6470588235294058E-2</v>
      </c>
      <c r="G9" s="4">
        <f t="shared" si="1"/>
        <v>3.941579516768845E-2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6" sqref="B6:D26"/>
    </sheetView>
  </sheetViews>
  <sheetFormatPr defaultRowHeight="15" x14ac:dyDescent="0.25"/>
  <cols>
    <col min="1" max="1" width="6.5703125" bestFit="1" customWidth="1"/>
    <col min="2" max="2" width="11.42578125" bestFit="1" customWidth="1"/>
    <col min="3" max="3" width="18.85546875" bestFit="1" customWidth="1"/>
    <col min="4" max="4" width="14.42578125" bestFit="1" customWidth="1"/>
    <col min="5" max="5" width="21.85546875" bestFit="1" customWidth="1"/>
  </cols>
  <sheetData>
    <row r="1" spans="1:5" x14ac:dyDescent="0.25">
      <c r="A1" s="1" t="s">
        <v>15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5">
      <c r="A2">
        <v>2.5</v>
      </c>
      <c r="C2">
        <v>306</v>
      </c>
      <c r="E2">
        <v>-277.3</v>
      </c>
    </row>
    <row r="3" spans="1:5" x14ac:dyDescent="0.25">
      <c r="A3">
        <v>2.75</v>
      </c>
      <c r="C3">
        <v>270</v>
      </c>
      <c r="E3">
        <v>-312.77999999999997</v>
      </c>
    </row>
    <row r="4" spans="1:5" x14ac:dyDescent="0.25">
      <c r="A4">
        <v>3</v>
      </c>
      <c r="C4">
        <v>245</v>
      </c>
      <c r="E4">
        <v>-344.63</v>
      </c>
    </row>
    <row r="5" spans="1:5" x14ac:dyDescent="0.25">
      <c r="A5">
        <v>3.25</v>
      </c>
      <c r="C5">
        <v>226</v>
      </c>
      <c r="E5">
        <v>-373.78</v>
      </c>
    </row>
    <row r="6" spans="1:5" x14ac:dyDescent="0.25">
      <c r="A6">
        <v>3.5</v>
      </c>
      <c r="B6">
        <v>210</v>
      </c>
      <c r="D6">
        <v>-400.8</v>
      </c>
    </row>
    <row r="7" spans="1:5" x14ac:dyDescent="0.25">
      <c r="A7">
        <v>3.55</v>
      </c>
      <c r="B7">
        <v>208</v>
      </c>
      <c r="D7">
        <v>-406</v>
      </c>
    </row>
    <row r="8" spans="1:5" x14ac:dyDescent="0.25">
      <c r="A8">
        <v>3.6</v>
      </c>
      <c r="B8">
        <v>205</v>
      </c>
      <c r="D8">
        <v>-411.12</v>
      </c>
    </row>
    <row r="9" spans="1:5" x14ac:dyDescent="0.25">
      <c r="A9">
        <v>3.65</v>
      </c>
      <c r="B9">
        <v>202</v>
      </c>
      <c r="D9">
        <v>-416.18</v>
      </c>
    </row>
    <row r="10" spans="1:5" x14ac:dyDescent="0.25">
      <c r="A10">
        <v>3.7</v>
      </c>
      <c r="B10">
        <v>200</v>
      </c>
      <c r="D10">
        <v>-421.18</v>
      </c>
    </row>
    <row r="11" spans="1:5" x14ac:dyDescent="0.25">
      <c r="A11">
        <v>3.75</v>
      </c>
      <c r="B11">
        <v>198</v>
      </c>
      <c r="D11">
        <v>-426.1</v>
      </c>
    </row>
    <row r="12" spans="1:5" x14ac:dyDescent="0.25">
      <c r="A12">
        <v>3.8</v>
      </c>
      <c r="B12">
        <v>195</v>
      </c>
      <c r="D12">
        <v>-431</v>
      </c>
    </row>
    <row r="13" spans="1:5" x14ac:dyDescent="0.25">
      <c r="A13">
        <v>3.85</v>
      </c>
      <c r="B13">
        <v>193</v>
      </c>
      <c r="D13">
        <v>-435.8</v>
      </c>
    </row>
    <row r="14" spans="1:5" x14ac:dyDescent="0.25">
      <c r="A14">
        <v>3.9</v>
      </c>
      <c r="B14">
        <v>191</v>
      </c>
      <c r="D14">
        <v>-440.6</v>
      </c>
    </row>
    <row r="15" spans="1:5" x14ac:dyDescent="0.25">
      <c r="A15">
        <v>3.95</v>
      </c>
      <c r="B15">
        <v>189</v>
      </c>
      <c r="D15">
        <v>-445.3</v>
      </c>
    </row>
    <row r="16" spans="1:5" x14ac:dyDescent="0.25">
      <c r="A16">
        <v>4</v>
      </c>
      <c r="B16">
        <v>187</v>
      </c>
      <c r="D16">
        <v>-450</v>
      </c>
    </row>
    <row r="17" spans="1:5" x14ac:dyDescent="0.25">
      <c r="A17">
        <v>4.05</v>
      </c>
      <c r="B17">
        <v>185</v>
      </c>
      <c r="D17">
        <v>-454.6</v>
      </c>
    </row>
    <row r="18" spans="1:5" x14ac:dyDescent="0.25">
      <c r="A18">
        <v>4.0999999999999996</v>
      </c>
      <c r="B18">
        <v>183</v>
      </c>
      <c r="D18">
        <v>-459.2</v>
      </c>
    </row>
    <row r="19" spans="1:5" x14ac:dyDescent="0.25">
      <c r="A19" s="3">
        <v>4.1500000000000004</v>
      </c>
      <c r="B19" s="3">
        <v>181</v>
      </c>
      <c r="D19" s="3">
        <v>-463.72</v>
      </c>
    </row>
    <row r="20" spans="1:5" x14ac:dyDescent="0.25">
      <c r="A20">
        <v>4.2</v>
      </c>
      <c r="B20">
        <v>180</v>
      </c>
      <c r="D20">
        <v>-468.26</v>
      </c>
    </row>
    <row r="21" spans="1:5" x14ac:dyDescent="0.25">
      <c r="A21">
        <v>4.25</v>
      </c>
      <c r="B21">
        <v>178</v>
      </c>
      <c r="D21">
        <v>-472.66</v>
      </c>
    </row>
    <row r="22" spans="1:5" x14ac:dyDescent="0.25">
      <c r="A22">
        <v>4.3</v>
      </c>
      <c r="B22">
        <v>176</v>
      </c>
      <c r="D22">
        <v>-477.1</v>
      </c>
    </row>
    <row r="23" spans="1:5" x14ac:dyDescent="0.25">
      <c r="A23">
        <v>4.3499999999999996</v>
      </c>
      <c r="B23">
        <v>175</v>
      </c>
      <c r="D23">
        <v>-481.44</v>
      </c>
    </row>
    <row r="24" spans="1:5" x14ac:dyDescent="0.25">
      <c r="A24">
        <v>4.4000000000000004</v>
      </c>
      <c r="B24">
        <v>173</v>
      </c>
      <c r="D24">
        <v>-485.8</v>
      </c>
    </row>
    <row r="25" spans="1:5" x14ac:dyDescent="0.25">
      <c r="A25" s="3">
        <v>4.45</v>
      </c>
      <c r="B25" s="3">
        <v>172</v>
      </c>
      <c r="D25" s="3">
        <v>-490.1</v>
      </c>
    </row>
    <row r="26" spans="1:5" x14ac:dyDescent="0.25">
      <c r="A26">
        <v>4.5</v>
      </c>
      <c r="B26">
        <v>170</v>
      </c>
      <c r="D26">
        <v>-494.31</v>
      </c>
    </row>
    <row r="27" spans="1:5" x14ac:dyDescent="0.25">
      <c r="A27">
        <v>4.75</v>
      </c>
      <c r="C27">
        <v>163</v>
      </c>
      <c r="E27">
        <v>-515.04999999999995</v>
      </c>
    </row>
    <row r="28" spans="1:5" x14ac:dyDescent="0.25">
      <c r="A28">
        <v>5</v>
      </c>
      <c r="C28">
        <v>157</v>
      </c>
      <c r="E28">
        <v>-535.98</v>
      </c>
    </row>
    <row r="29" spans="1:5" x14ac:dyDescent="0.25">
      <c r="A29">
        <v>5.25</v>
      </c>
      <c r="C29">
        <v>152</v>
      </c>
      <c r="E29">
        <v>-554.20000000000005</v>
      </c>
    </row>
    <row r="30" spans="1:5" x14ac:dyDescent="0.25">
      <c r="A30">
        <v>5.5</v>
      </c>
      <c r="C30">
        <v>147</v>
      </c>
      <c r="E30">
        <v>-572.78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activeCellId="1" sqref="A1:A7 G1:G7"/>
    </sheetView>
  </sheetViews>
  <sheetFormatPr defaultRowHeight="15" x14ac:dyDescent="0.25"/>
  <cols>
    <col min="2" max="2" width="14.85546875" bestFit="1" customWidth="1"/>
    <col min="3" max="3" width="17.85546875" bestFit="1" customWidth="1"/>
    <col min="4" max="4" width="15.140625" bestFit="1" customWidth="1"/>
    <col min="5" max="5" width="18.140625" bestFit="1" customWidth="1"/>
    <col min="6" max="6" width="11.7109375" bestFit="1" customWidth="1"/>
    <col min="7" max="7" width="14.7109375" bestFit="1" customWidth="1"/>
  </cols>
  <sheetData>
    <row r="1" spans="1:7" x14ac:dyDescent="0.25">
      <c r="A1" s="1" t="s">
        <v>15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28</v>
      </c>
      <c r="G1" s="1" t="s">
        <v>29</v>
      </c>
    </row>
    <row r="2" spans="1:7" x14ac:dyDescent="0.25">
      <c r="A2" s="7">
        <v>3.57</v>
      </c>
      <c r="B2" s="7">
        <f>(13.32*A2*A2) - (146.27*A2) +558.9</f>
        <v>206.47816799999998</v>
      </c>
      <c r="C2" s="7">
        <f>(9.6619*A2*A2) - (170.64*A2) +77.986</f>
        <v>-408.05885068999993</v>
      </c>
      <c r="D2" s="7">
        <v>207</v>
      </c>
      <c r="E2" s="7">
        <v>-408.05</v>
      </c>
      <c r="F2" s="8">
        <f>ABS((D2-B2)/D2)</f>
        <v>2.520927536231969E-3</v>
      </c>
      <c r="G2" s="8">
        <f>ABS((E2-C2)/E2)</f>
        <v>2.1690209532943141E-5</v>
      </c>
    </row>
    <row r="3" spans="1:7" x14ac:dyDescent="0.25">
      <c r="A3" s="7">
        <v>3.77</v>
      </c>
      <c r="B3" s="7">
        <f t="shared" ref="B3:B7" si="0">(13.32*A3*A3) - (146.27*A3) +558.9</f>
        <v>196.77792799999997</v>
      </c>
      <c r="C3" s="7">
        <f t="shared" ref="C3:C7" si="1">(9.6619*A3*A3) - (170.64*A3) +77.986</f>
        <v>-428.00318148999997</v>
      </c>
      <c r="D3" s="7">
        <v>197</v>
      </c>
      <c r="E3" s="7">
        <v>-428.08</v>
      </c>
      <c r="F3" s="8">
        <f t="shared" ref="F3:F7" si="2">ABS((D3-B3)/D3)</f>
        <v>1.1272690355331248E-3</v>
      </c>
      <c r="G3" s="8">
        <f t="shared" ref="G3:G7" si="3">ABS((E3-C3)/E3)</f>
        <v>1.7944895813868812E-4</v>
      </c>
    </row>
    <row r="4" spans="1:7" x14ac:dyDescent="0.25">
      <c r="A4" s="7">
        <v>3.97</v>
      </c>
      <c r="B4" s="7">
        <f t="shared" si="0"/>
        <v>188.14328799999998</v>
      </c>
      <c r="C4" s="7">
        <f t="shared" si="1"/>
        <v>-447.17456028999993</v>
      </c>
      <c r="D4" s="7">
        <v>188</v>
      </c>
      <c r="E4" s="7">
        <v>-447.22</v>
      </c>
      <c r="F4" s="8">
        <f t="shared" si="2"/>
        <v>7.6217021276587279E-4</v>
      </c>
      <c r="G4" s="8">
        <f t="shared" si="3"/>
        <v>1.0160482536580666E-4</v>
      </c>
    </row>
    <row r="5" spans="1:7" x14ac:dyDescent="0.25">
      <c r="A5" s="7">
        <v>4.03</v>
      </c>
      <c r="B5" s="7">
        <f t="shared" si="0"/>
        <v>185.76068799999996</v>
      </c>
      <c r="C5" s="7">
        <f t="shared" si="1"/>
        <v>-452.77524829000004</v>
      </c>
      <c r="D5" s="7">
        <v>186</v>
      </c>
      <c r="E5" s="7">
        <v>-452.76</v>
      </c>
      <c r="F5" s="8">
        <f t="shared" si="2"/>
        <v>1.2866236559141979E-3</v>
      </c>
      <c r="G5" s="8">
        <f t="shared" si="3"/>
        <v>3.3678527255157298E-5</v>
      </c>
    </row>
    <row r="6" spans="1:7" x14ac:dyDescent="0.25">
      <c r="A6" s="7">
        <v>4.2300000000000004</v>
      </c>
      <c r="B6" s="7">
        <f t="shared" si="0"/>
        <v>178.51132799999993</v>
      </c>
      <c r="C6" s="7">
        <f t="shared" si="1"/>
        <v>-470.94178948999991</v>
      </c>
      <c r="D6" s="7">
        <v>179</v>
      </c>
      <c r="E6" s="7">
        <v>-470.89</v>
      </c>
      <c r="F6" s="8">
        <f t="shared" si="2"/>
        <v>2.730011173184721E-3</v>
      </c>
      <c r="G6" s="8">
        <f t="shared" si="3"/>
        <v>1.0998214020242343E-4</v>
      </c>
    </row>
    <row r="7" spans="1:7" x14ac:dyDescent="0.25">
      <c r="A7" s="7">
        <v>4.43</v>
      </c>
      <c r="B7" s="7">
        <f t="shared" si="0"/>
        <v>172.32756799999999</v>
      </c>
      <c r="C7" s="7">
        <f t="shared" si="1"/>
        <v>-488.33537868999997</v>
      </c>
      <c r="D7" s="7">
        <v>172</v>
      </c>
      <c r="E7" s="7">
        <v>-488.35</v>
      </c>
      <c r="F7" s="8">
        <f t="shared" si="2"/>
        <v>1.9044651162789838E-3</v>
      </c>
      <c r="G7" s="8">
        <f t="shared" si="3"/>
        <v>2.9940227296103798E-5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30" sqref="J30"/>
    </sheetView>
  </sheetViews>
  <sheetFormatPr defaultRowHeight="15" x14ac:dyDescent="0.25"/>
  <cols>
    <col min="1" max="1" width="6.5703125" bestFit="1" customWidth="1"/>
    <col min="2" max="2" width="11.42578125" bestFit="1" customWidth="1"/>
    <col min="3" max="3" width="18.85546875" bestFit="1" customWidth="1"/>
    <col min="4" max="4" width="14.42578125" bestFit="1" customWidth="1"/>
    <col min="5" max="5" width="21.85546875" bestFit="1" customWidth="1"/>
  </cols>
  <sheetData>
    <row r="1" spans="1:8" x14ac:dyDescent="0.25">
      <c r="A1" s="1" t="s">
        <v>15</v>
      </c>
      <c r="B1" s="1" t="s">
        <v>18</v>
      </c>
      <c r="C1" s="1" t="s">
        <v>26</v>
      </c>
      <c r="D1" s="1" t="s">
        <v>20</v>
      </c>
      <c r="E1" s="1" t="s">
        <v>27</v>
      </c>
    </row>
    <row r="2" spans="1:8" x14ac:dyDescent="0.25">
      <c r="A2">
        <v>3.5</v>
      </c>
      <c r="B2">
        <v>210</v>
      </c>
      <c r="D2">
        <v>-400.8</v>
      </c>
    </row>
    <row r="3" spans="1:8" x14ac:dyDescent="0.25">
      <c r="A3">
        <v>3.55</v>
      </c>
      <c r="B3">
        <v>208</v>
      </c>
      <c r="D3">
        <v>-406</v>
      </c>
    </row>
    <row r="4" spans="1:8" x14ac:dyDescent="0.25">
      <c r="A4">
        <v>3.57</v>
      </c>
      <c r="C4" s="7">
        <v>207</v>
      </c>
      <c r="E4" s="7">
        <v>-408.05</v>
      </c>
    </row>
    <row r="5" spans="1:8" x14ac:dyDescent="0.25">
      <c r="A5">
        <v>3.6</v>
      </c>
      <c r="B5">
        <v>205</v>
      </c>
      <c r="D5">
        <v>-411.12</v>
      </c>
    </row>
    <row r="6" spans="1:8" x14ac:dyDescent="0.25">
      <c r="A6">
        <v>3.65</v>
      </c>
      <c r="B6">
        <v>202</v>
      </c>
      <c r="D6">
        <v>-416.18</v>
      </c>
    </row>
    <row r="7" spans="1:8" x14ac:dyDescent="0.25">
      <c r="A7">
        <v>3.7</v>
      </c>
      <c r="B7">
        <v>200</v>
      </c>
      <c r="D7">
        <v>-421.18</v>
      </c>
    </row>
    <row r="8" spans="1:8" x14ac:dyDescent="0.25">
      <c r="A8">
        <v>3.75</v>
      </c>
      <c r="B8">
        <v>198</v>
      </c>
      <c r="D8">
        <v>-426.1</v>
      </c>
      <c r="G8" s="7">
        <v>207</v>
      </c>
      <c r="H8" s="7">
        <v>-408.05</v>
      </c>
    </row>
    <row r="9" spans="1:8" x14ac:dyDescent="0.25">
      <c r="A9">
        <v>3.77</v>
      </c>
      <c r="C9" s="7">
        <v>197</v>
      </c>
      <c r="E9" s="7">
        <v>-428.08</v>
      </c>
      <c r="G9" s="7">
        <v>197</v>
      </c>
      <c r="H9" s="7">
        <v>-428.08</v>
      </c>
    </row>
    <row r="10" spans="1:8" x14ac:dyDescent="0.25">
      <c r="A10">
        <v>3.8</v>
      </c>
      <c r="B10">
        <v>195</v>
      </c>
      <c r="D10">
        <v>-431</v>
      </c>
      <c r="G10" s="7">
        <v>188</v>
      </c>
      <c r="H10" s="7">
        <v>-447.22</v>
      </c>
    </row>
    <row r="11" spans="1:8" x14ac:dyDescent="0.25">
      <c r="A11">
        <v>3.85</v>
      </c>
      <c r="B11">
        <v>193</v>
      </c>
      <c r="D11">
        <v>-435.8</v>
      </c>
      <c r="G11" s="7">
        <v>186</v>
      </c>
      <c r="H11" s="7">
        <v>-452.76</v>
      </c>
    </row>
    <row r="12" spans="1:8" x14ac:dyDescent="0.25">
      <c r="A12">
        <v>3.9</v>
      </c>
      <c r="B12">
        <v>191</v>
      </c>
      <c r="D12">
        <v>-440.6</v>
      </c>
      <c r="G12" s="7">
        <v>179</v>
      </c>
      <c r="H12" s="7">
        <v>-470.89</v>
      </c>
    </row>
    <row r="13" spans="1:8" x14ac:dyDescent="0.25">
      <c r="A13">
        <v>3.95</v>
      </c>
      <c r="B13">
        <v>189</v>
      </c>
      <c r="D13">
        <v>-445.3</v>
      </c>
      <c r="G13" s="7">
        <v>172</v>
      </c>
      <c r="H13" s="7">
        <v>-488.35</v>
      </c>
    </row>
    <row r="14" spans="1:8" x14ac:dyDescent="0.25">
      <c r="A14">
        <v>3.97</v>
      </c>
      <c r="C14" s="7">
        <v>188</v>
      </c>
      <c r="E14" s="7">
        <v>-447.22</v>
      </c>
    </row>
    <row r="15" spans="1:8" x14ac:dyDescent="0.25">
      <c r="A15">
        <v>4</v>
      </c>
      <c r="B15">
        <v>187</v>
      </c>
      <c r="D15">
        <v>-450</v>
      </c>
    </row>
    <row r="16" spans="1:8" x14ac:dyDescent="0.25">
      <c r="A16">
        <v>4.03</v>
      </c>
      <c r="C16" s="7">
        <v>186</v>
      </c>
      <c r="E16" s="7">
        <v>-452.76</v>
      </c>
    </row>
    <row r="17" spans="1:5" x14ac:dyDescent="0.25">
      <c r="A17">
        <v>4.05</v>
      </c>
      <c r="B17">
        <v>185</v>
      </c>
      <c r="D17">
        <v>-454.6</v>
      </c>
    </row>
    <row r="18" spans="1:5" x14ac:dyDescent="0.25">
      <c r="A18">
        <v>4.0999999999999996</v>
      </c>
      <c r="B18">
        <v>183</v>
      </c>
      <c r="D18">
        <v>-459.2</v>
      </c>
    </row>
    <row r="19" spans="1:5" x14ac:dyDescent="0.25">
      <c r="A19">
        <v>4.1500000000000004</v>
      </c>
      <c r="B19" s="3">
        <v>181</v>
      </c>
      <c r="D19" s="3">
        <v>-463.72</v>
      </c>
    </row>
    <row r="20" spans="1:5" x14ac:dyDescent="0.25">
      <c r="A20">
        <v>4.2</v>
      </c>
      <c r="B20">
        <v>180</v>
      </c>
      <c r="D20">
        <v>-468.26</v>
      </c>
    </row>
    <row r="21" spans="1:5" x14ac:dyDescent="0.25">
      <c r="A21">
        <v>4.2300000000000004</v>
      </c>
      <c r="C21" s="7">
        <v>179</v>
      </c>
      <c r="E21" s="7">
        <v>-470.89</v>
      </c>
    </row>
    <row r="22" spans="1:5" x14ac:dyDescent="0.25">
      <c r="A22">
        <v>4.25</v>
      </c>
      <c r="B22">
        <v>178</v>
      </c>
      <c r="D22">
        <v>-472.66</v>
      </c>
    </row>
    <row r="23" spans="1:5" x14ac:dyDescent="0.25">
      <c r="A23">
        <v>4.3</v>
      </c>
      <c r="B23">
        <v>176</v>
      </c>
      <c r="D23">
        <v>-477.1</v>
      </c>
    </row>
    <row r="24" spans="1:5" x14ac:dyDescent="0.25">
      <c r="A24">
        <v>4.3499999999999996</v>
      </c>
      <c r="B24">
        <v>175</v>
      </c>
      <c r="D24">
        <v>-481.44</v>
      </c>
    </row>
    <row r="25" spans="1:5" x14ac:dyDescent="0.25">
      <c r="A25">
        <v>4.4000000000000004</v>
      </c>
      <c r="B25">
        <v>173</v>
      </c>
      <c r="D25">
        <v>-485.8</v>
      </c>
    </row>
    <row r="26" spans="1:5" x14ac:dyDescent="0.25">
      <c r="A26">
        <v>4.43</v>
      </c>
      <c r="C26" s="7">
        <v>172</v>
      </c>
      <c r="E26" s="7">
        <v>-488.35</v>
      </c>
    </row>
    <row r="27" spans="1:5" x14ac:dyDescent="0.25">
      <c r="A27">
        <v>4.45</v>
      </c>
      <c r="B27" s="3">
        <v>172</v>
      </c>
      <c r="D27" s="3">
        <v>-490.1</v>
      </c>
    </row>
    <row r="28" spans="1:5" x14ac:dyDescent="0.25">
      <c r="A28">
        <v>4.5</v>
      </c>
      <c r="B28">
        <v>170</v>
      </c>
      <c r="D28">
        <v>-494.31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B10" workbookViewId="0">
      <selection activeCell="C31" sqref="C31"/>
    </sheetView>
  </sheetViews>
  <sheetFormatPr defaultRowHeight="15" x14ac:dyDescent="0.25"/>
  <cols>
    <col min="3" max="3" width="13.42578125" bestFit="1" customWidth="1"/>
    <col min="4" max="4" width="18.5703125" bestFit="1" customWidth="1"/>
    <col min="5" max="5" width="13.42578125" bestFit="1" customWidth="1"/>
    <col min="6" max="6" width="18.5703125" bestFit="1" customWidth="1"/>
    <col min="10" max="11" width="18.5703125" bestFit="1" customWidth="1"/>
  </cols>
  <sheetData>
    <row r="1" spans="1:1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J1" s="1" t="s">
        <v>14</v>
      </c>
      <c r="K1" s="1" t="s">
        <v>12</v>
      </c>
    </row>
    <row r="2" spans="1:11" x14ac:dyDescent="0.25">
      <c r="A2">
        <v>0</v>
      </c>
      <c r="B2">
        <v>0</v>
      </c>
      <c r="C2">
        <v>1781870</v>
      </c>
      <c r="D2">
        <v>1781870</v>
      </c>
      <c r="E2">
        <v>-450</v>
      </c>
      <c r="F2">
        <v>-450</v>
      </c>
      <c r="J2">
        <v>-450</v>
      </c>
      <c r="K2">
        <v>1781870</v>
      </c>
    </row>
    <row r="3" spans="1:11" x14ac:dyDescent="0.25">
      <c r="A3">
        <v>20</v>
      </c>
      <c r="B3">
        <v>20</v>
      </c>
      <c r="C3">
        <v>1773360</v>
      </c>
      <c r="D3">
        <v>1773360</v>
      </c>
      <c r="E3">
        <v>-401.04</v>
      </c>
      <c r="F3">
        <v>-401.04</v>
      </c>
      <c r="J3">
        <v>-401.04</v>
      </c>
      <c r="K3">
        <v>1773360</v>
      </c>
    </row>
    <row r="4" spans="1:11" x14ac:dyDescent="0.25">
      <c r="A4">
        <v>40</v>
      </c>
      <c r="B4">
        <v>40</v>
      </c>
      <c r="C4">
        <v>1765826</v>
      </c>
      <c r="D4">
        <v>1765826</v>
      </c>
      <c r="E4">
        <v>-352.37</v>
      </c>
      <c r="F4">
        <v>-352.37</v>
      </c>
      <c r="J4">
        <v>-352.37</v>
      </c>
      <c r="K4">
        <v>1765826</v>
      </c>
    </row>
    <row r="5" spans="1:11" x14ac:dyDescent="0.25">
      <c r="A5">
        <v>60</v>
      </c>
      <c r="B5">
        <v>60</v>
      </c>
      <c r="C5">
        <v>1759264</v>
      </c>
      <c r="D5">
        <v>1759264</v>
      </c>
      <c r="E5">
        <v>-303.95</v>
      </c>
      <c r="F5">
        <v>-303.95</v>
      </c>
      <c r="J5">
        <v>-303.95</v>
      </c>
      <c r="K5">
        <v>1759264</v>
      </c>
    </row>
    <row r="6" spans="1:11" x14ac:dyDescent="0.25">
      <c r="A6">
        <v>80</v>
      </c>
      <c r="B6">
        <v>80</v>
      </c>
      <c r="C6">
        <v>1753667</v>
      </c>
      <c r="D6">
        <v>1753667</v>
      </c>
      <c r="E6">
        <v>-255.74</v>
      </c>
      <c r="F6">
        <v>-255.74</v>
      </c>
      <c r="J6">
        <v>-255.74</v>
      </c>
      <c r="K6">
        <v>1753667</v>
      </c>
    </row>
    <row r="7" spans="1:11" x14ac:dyDescent="0.25">
      <c r="A7">
        <v>100</v>
      </c>
      <c r="B7">
        <v>100</v>
      </c>
      <c r="C7">
        <v>1749033</v>
      </c>
      <c r="D7">
        <v>1749033</v>
      </c>
      <c r="E7">
        <v>-207.73</v>
      </c>
      <c r="F7">
        <v>-207.73</v>
      </c>
      <c r="J7">
        <v>-207.73</v>
      </c>
      <c r="K7">
        <v>1749033</v>
      </c>
    </row>
    <row r="8" spans="1:11" x14ac:dyDescent="0.25">
      <c r="A8">
        <v>120</v>
      </c>
      <c r="B8">
        <v>120</v>
      </c>
      <c r="C8">
        <v>1745357</v>
      </c>
      <c r="D8">
        <v>1745357</v>
      </c>
      <c r="E8">
        <v>-159.86000000000001</v>
      </c>
      <c r="F8">
        <v>-159.86000000000001</v>
      </c>
      <c r="J8">
        <v>-159.86000000000001</v>
      </c>
      <c r="K8">
        <v>1745357</v>
      </c>
    </row>
    <row r="9" spans="1:11" x14ac:dyDescent="0.25">
      <c r="A9">
        <v>140</v>
      </c>
      <c r="B9">
        <v>140</v>
      </c>
      <c r="C9">
        <v>1742637</v>
      </c>
      <c r="D9">
        <v>1742637</v>
      </c>
      <c r="E9">
        <v>-112.11</v>
      </c>
      <c r="F9">
        <v>-112.11</v>
      </c>
      <c r="J9">
        <v>-112.11</v>
      </c>
      <c r="K9">
        <v>1742637</v>
      </c>
    </row>
    <row r="10" spans="1:11" x14ac:dyDescent="0.25">
      <c r="A10">
        <v>160</v>
      </c>
      <c r="B10">
        <v>160</v>
      </c>
      <c r="C10">
        <v>1740872</v>
      </c>
      <c r="D10">
        <v>1740872</v>
      </c>
      <c r="E10">
        <v>-64.45</v>
      </c>
      <c r="F10">
        <v>-64.45</v>
      </c>
      <c r="J10">
        <v>-64.45</v>
      </c>
      <c r="K10">
        <v>1740872</v>
      </c>
    </row>
    <row r="11" spans="1:11" x14ac:dyDescent="0.25">
      <c r="A11">
        <v>180</v>
      </c>
      <c r="B11">
        <v>180</v>
      </c>
      <c r="C11">
        <v>1740059</v>
      </c>
      <c r="D11">
        <v>1740059</v>
      </c>
      <c r="E11">
        <v>-16.829999999999998</v>
      </c>
      <c r="F11">
        <v>-16.829999999999998</v>
      </c>
      <c r="J11">
        <v>-16.829999999999998</v>
      </c>
      <c r="K11">
        <v>1740059</v>
      </c>
    </row>
    <row r="12" spans="1:11" x14ac:dyDescent="0.25">
      <c r="A12">
        <v>200</v>
      </c>
      <c r="B12">
        <v>200</v>
      </c>
      <c r="C12">
        <v>1740199</v>
      </c>
      <c r="D12">
        <v>1740198</v>
      </c>
      <c r="E12">
        <v>30.77</v>
      </c>
      <c r="F12">
        <v>30.77</v>
      </c>
      <c r="J12">
        <v>30.77</v>
      </c>
      <c r="K12">
        <v>1740198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5" x14ac:dyDescent="0.25"/>
  <cols>
    <col min="3" max="3" width="18.140625" bestFit="1" customWidth="1"/>
    <col min="4" max="4" width="18.5703125" bestFit="1" customWidth="1"/>
    <col min="5" max="5" width="18.140625" bestFit="1" customWidth="1"/>
    <col min="6" max="6" width="18.5703125" bestFit="1" customWidth="1"/>
  </cols>
  <sheetData>
    <row r="1" spans="1:6" x14ac:dyDescent="0.25">
      <c r="A1" s="1" t="s">
        <v>0</v>
      </c>
      <c r="B1" s="1" t="s">
        <v>10</v>
      </c>
      <c r="C1" s="1" t="s">
        <v>30</v>
      </c>
      <c r="D1" s="1" t="s">
        <v>12</v>
      </c>
      <c r="E1" s="1" t="s">
        <v>31</v>
      </c>
      <c r="F1" s="1" t="s">
        <v>14</v>
      </c>
    </row>
    <row r="2" spans="1:6" x14ac:dyDescent="0.25">
      <c r="A2">
        <v>180</v>
      </c>
      <c r="B2">
        <v>180</v>
      </c>
      <c r="C2">
        <v>1740059</v>
      </c>
      <c r="D2">
        <v>1740059</v>
      </c>
      <c r="E2">
        <v>-16.829999999999998</v>
      </c>
      <c r="F2">
        <v>-16.829999999999998</v>
      </c>
    </row>
    <row r="3" spans="1:6" x14ac:dyDescent="0.25">
      <c r="A3">
        <v>181</v>
      </c>
      <c r="B3">
        <v>181</v>
      </c>
      <c r="C3">
        <v>1740044</v>
      </c>
      <c r="D3">
        <v>1740043</v>
      </c>
      <c r="E3">
        <v>-14.45</v>
      </c>
      <c r="F3">
        <v>-14.45</v>
      </c>
    </row>
    <row r="4" spans="1:6" x14ac:dyDescent="0.25">
      <c r="A4">
        <v>182</v>
      </c>
      <c r="B4">
        <v>182</v>
      </c>
      <c r="C4">
        <v>1740030</v>
      </c>
      <c r="D4">
        <v>1740030</v>
      </c>
      <c r="E4">
        <v>-12.07</v>
      </c>
      <c r="F4">
        <v>-12.07</v>
      </c>
    </row>
    <row r="5" spans="1:6" x14ac:dyDescent="0.25">
      <c r="A5">
        <v>183</v>
      </c>
      <c r="B5">
        <v>183</v>
      </c>
      <c r="C5">
        <v>1740019</v>
      </c>
      <c r="D5">
        <v>1740019</v>
      </c>
      <c r="E5">
        <v>-9.69</v>
      </c>
      <c r="F5">
        <v>-9.69</v>
      </c>
    </row>
    <row r="6" spans="1:6" x14ac:dyDescent="0.25">
      <c r="A6">
        <v>184</v>
      </c>
      <c r="B6">
        <v>184</v>
      </c>
      <c r="C6">
        <v>1740011</v>
      </c>
      <c r="D6">
        <v>1740011</v>
      </c>
      <c r="E6">
        <v>-7.31</v>
      </c>
      <c r="F6">
        <v>-7.31</v>
      </c>
    </row>
    <row r="7" spans="1:6" x14ac:dyDescent="0.25">
      <c r="A7">
        <v>185</v>
      </c>
      <c r="B7">
        <v>185</v>
      </c>
      <c r="C7">
        <v>1740005</v>
      </c>
      <c r="D7">
        <v>1740005</v>
      </c>
      <c r="E7">
        <v>-4.93</v>
      </c>
      <c r="F7">
        <v>-4.93</v>
      </c>
    </row>
    <row r="8" spans="1:6" x14ac:dyDescent="0.25">
      <c r="A8">
        <v>186</v>
      </c>
      <c r="B8">
        <v>186</v>
      </c>
      <c r="C8">
        <v>1740001</v>
      </c>
      <c r="D8">
        <v>1740001</v>
      </c>
      <c r="E8">
        <v>-2.5499999999999998</v>
      </c>
      <c r="F8">
        <v>-2.5499999999999998</v>
      </c>
    </row>
    <row r="9" spans="1:6" x14ac:dyDescent="0.25">
      <c r="A9">
        <v>187</v>
      </c>
      <c r="B9">
        <v>187</v>
      </c>
      <c r="C9">
        <v>1740000</v>
      </c>
      <c r="D9">
        <v>1740000</v>
      </c>
      <c r="E9">
        <v>-0.17</v>
      </c>
      <c r="F9">
        <v>-0.17</v>
      </c>
    </row>
    <row r="10" spans="1:6" x14ac:dyDescent="0.25">
      <c r="A10">
        <v>188</v>
      </c>
      <c r="B10">
        <v>188</v>
      </c>
      <c r="C10">
        <v>1740001</v>
      </c>
      <c r="D10">
        <v>1740001</v>
      </c>
      <c r="E10">
        <v>2.21</v>
      </c>
      <c r="F10">
        <v>2.21</v>
      </c>
    </row>
    <row r="11" spans="1:6" x14ac:dyDescent="0.25">
      <c r="A11">
        <v>189</v>
      </c>
      <c r="B11">
        <v>189</v>
      </c>
      <c r="C11">
        <v>1740004</v>
      </c>
      <c r="D11">
        <v>1740004</v>
      </c>
      <c r="E11">
        <v>4.59</v>
      </c>
      <c r="F11">
        <v>4.59</v>
      </c>
    </row>
    <row r="12" spans="1:6" x14ac:dyDescent="0.25">
      <c r="A12">
        <v>190</v>
      </c>
      <c r="B12">
        <v>190</v>
      </c>
      <c r="C12">
        <v>1740010</v>
      </c>
      <c r="D12">
        <v>1740010</v>
      </c>
      <c r="E12">
        <v>6.97</v>
      </c>
      <c r="F12">
        <v>6.97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Matches</vt:lpstr>
      <vt:lpstr>Extrapolation Data</vt:lpstr>
      <vt:lpstr>Extrapolation Overlays</vt:lpstr>
      <vt:lpstr>Interpolation Data</vt:lpstr>
      <vt:lpstr>Interpolation Overlays</vt:lpstr>
      <vt:lpstr>T1 Case Validation</vt:lpstr>
      <vt:lpstr>T2 Case Validation</vt:lpstr>
    </vt:vector>
  </TitlesOfParts>
  <Company>Des Moines Area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Carl J</dc:creator>
  <cp:lastModifiedBy>DeVries, Carl J</cp:lastModifiedBy>
  <cp:lastPrinted>2014-04-03T18:39:15Z</cp:lastPrinted>
  <dcterms:created xsi:type="dcterms:W3CDTF">2014-03-27T19:48:38Z</dcterms:created>
  <dcterms:modified xsi:type="dcterms:W3CDTF">2014-04-10T15:59:22Z</dcterms:modified>
</cp:coreProperties>
</file>