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sorpproplib_JSON/python_wrapper/sorpproplib/data/JSON/equation_coefficients/xlsx/"/>
    </mc:Choice>
  </mc:AlternateContent>
  <xr:revisionPtr revIDLastSave="1036" documentId="8_{5C6B0FED-E830-41ED-9B72-9196984C427E}" xr6:coauthVersionLast="47" xr6:coauthVersionMax="47" xr10:uidLastSave="{7979BE59-3199-4DAD-B5EE-474E9F823EB1}"/>
  <bookViews>
    <workbookView xWindow="-110" yWindow="-110" windowWidth="38620" windowHeight="21220" xr2:uid="{00000000-000D-0000-FFFF-FFFF00000000}"/>
  </bookViews>
  <sheets>
    <sheet name="NrtlFixedD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10" i="1"/>
  <c r="E10" i="1"/>
  <c r="F9" i="1"/>
  <c r="E9" i="1"/>
  <c r="E8" i="1"/>
  <c r="F7" i="1"/>
  <c r="E7" i="1"/>
  <c r="F6" i="1"/>
  <c r="E6" i="1"/>
  <c r="F5" i="1"/>
  <c r="E5" i="1"/>
  <c r="H17" i="1"/>
  <c r="H13" i="1"/>
  <c r="H12" i="1"/>
</calcChain>
</file>

<file path=xl/sharedStrings.xml><?xml version="1.0" encoding="utf-8"?>
<sst xmlns="http://schemas.openxmlformats.org/spreadsheetml/2006/main" count="119" uniqueCount="43">
  <si>
    <t>refrigerant</t>
  </si>
  <si>
    <t>sorbent</t>
  </si>
  <si>
    <t>sorbent-subtype</t>
  </si>
  <si>
    <t>type</t>
  </si>
  <si>
    <t>validity-temperature-min</t>
  </si>
  <si>
    <t>validity-temperature-max</t>
  </si>
  <si>
    <t>literature</t>
  </si>
  <si>
    <t>in K</t>
  </si>
  <si>
    <t>-</t>
  </si>
  <si>
    <t>abs</t>
  </si>
  <si>
    <t>R-32</t>
  </si>
  <si>
    <t>R-125</t>
  </si>
  <si>
    <t>R-12</t>
  </si>
  <si>
    <t>R-22</t>
  </si>
  <si>
    <t>R-134a</t>
  </si>
  <si>
    <t>in -</t>
  </si>
  <si>
    <t>ionic liquid</t>
  </si>
  <si>
    <t>lubricant</t>
  </si>
  <si>
    <t>d_g_12</t>
  </si>
  <si>
    <t>d_g_21</t>
  </si>
  <si>
    <t>alpha_12</t>
  </si>
  <si>
    <t>in J/mol</t>
  </si>
  <si>
    <t>Römich, Christiane; Merkel, Nina C.; Valbonesi, Alessandro; Schaber, Karlheinz; Sauer, Sven; Schubert, Thomas J. S. (2012): Thermodynamic Properties of Binary Mixtures of Water and Room-Temperature Ionic Liquids. Vapor Pressures, Heat Capacities, Densities, and Viscosities of Water + 1-Ethyl-3-methylimidazolium Acetate and Water + Diethylmethylammonium Methane Sulfonate. In: J. Chem. Eng. Data 57 (8), S. 2258–2264. DOI: 10.1021/je300132e.</t>
  </si>
  <si>
    <t>Water</t>
  </si>
  <si>
    <t>[EMIM][OAc]</t>
  </si>
  <si>
    <t>[DEMA][OMs]</t>
  </si>
  <si>
    <t>naphthenic</t>
  </si>
  <si>
    <t>paraffinic</t>
  </si>
  <si>
    <t>POE</t>
  </si>
  <si>
    <t>POE Castrol SW 46</t>
  </si>
  <si>
    <t>PAG</t>
  </si>
  <si>
    <t>Acetone</t>
  </si>
  <si>
    <t>2-Propanol</t>
  </si>
  <si>
    <t>R-1234ze(E)</t>
  </si>
  <si>
    <t>Döker, Michael; Gmehling, Jürgen (2005): Measurement and prediction of vapor–liquid equilibria of ternary systems containing ionic liquids. In: Fluid Phase Equilibria 227 (2), S. 255–266. DOI: 10.1016/j.fluid.2004.11.010.</t>
  </si>
  <si>
    <t>Bock, Jessica (2015): VAPOR-LIQUID EQUILIBRIA OF A LOW GWP REFRIGERANT, R-1234ZE(E), MIXED WITH A POE LUBRICANT. PhD Thesis. University of Illinois at Urbana-Champaign, Illinois.</t>
  </si>
  <si>
    <t>Grebner, J. J. (1992): The Effects of Oil on the Thermodynamic Properties of Dichlorodifluoromethane (R-12) and Tetrafluoroethane (R-134a). Hg. v. Air Conditioning and Refrigeration Center. College of Engineering. University of Illinois at Urbana-Champaign. Air Conditioning and Refrigeration Center TR-13. Online verfügbar unter http://hdl.handle.net/2142/9702.</t>
  </si>
  <si>
    <t>Martz, W. L.; Jacobi, A. M. (1994): Refrigerant-Oil Mixtures and Local Composition Modeling. Hg. v. Air Conditioning and Refrigeration Center. College of Engineering. University of Illinois at Urbana-Champaign. Air Conditioning and Refrigeration Center TR-68. Online verfügbar unter http://hdl.handle.net/2142/10986.</t>
  </si>
  <si>
    <t>Fleming, J. S.; Yan, Y. (2003): The prediction of vapour–liquid equilibrium behaviour of HFC blend–oil mixtures from commonly available data. In: International Journal of Refrigeration 26 (3), S. 266–274. DOI: 10.1016/S0140-7007(02)00130-5.</t>
  </si>
  <si>
    <t>Burton, C.; Jacobi, A. M.; Mehendale, S. S. (1999): Vapor-liquid equilibrium for R-32 and R-410A mixed with a polyol ester. Non-ideality and local composition modeling. In: International Journal of Refrigeration 22 (6), S. 458–471. DOI: 10.1016/S0140-7007(99)00012-2.</t>
  </si>
  <si>
    <t>comment</t>
  </si>
  <si>
    <t>[EMIM]+[(CF3SO2)2N]-</t>
  </si>
  <si>
    <t>[BMIM]+[(CF3SO2)2N]-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</si>
</sst>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  <xf numFmtId="0" fontId="0" fillId="35" borderId="0" xfId="0" applyFill="1"/>
    <xf numFmtId="164" fontId="0" fillId="35" borderId="0" xfId="0" applyNumberFormat="1" applyFill="1"/>
    <xf numFmtId="0" fontId="14" fillId="34" borderId="0" xfId="0" applyFont="1" applyFill="1"/>
    <xf numFmtId="0" fontId="14" fillId="34" borderId="0" xfId="0" quotePrefix="1" applyFont="1" applyFill="1"/>
    <xf numFmtId="164" fontId="14" fillId="34" borderId="0" xfId="0" applyNumberFormat="1" applyFont="1" applyFill="1"/>
    <xf numFmtId="0" fontId="14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" sqref="E1"/>
    </sheetView>
  </sheetViews>
  <sheetFormatPr baseColWidth="10" defaultRowHeight="14.5" x14ac:dyDescent="0.35"/>
  <cols>
    <col min="1" max="1" width="11" bestFit="1" customWidth="1"/>
    <col min="2" max="2" width="10.1796875" bestFit="1" customWidth="1"/>
    <col min="3" max="3" width="20.54296875" bestFit="1" customWidth="1"/>
    <col min="4" max="4" width="4.81640625" bestFit="1" customWidth="1"/>
    <col min="5" max="6" width="18.08984375" bestFit="1" customWidth="1"/>
    <col min="7" max="7" width="17.08984375" bestFit="1" customWidth="1"/>
    <col min="8" max="8" width="22.90625" bestFit="1" customWidth="1"/>
    <col min="9" max="9" width="23.1796875" bestFit="1" customWidth="1"/>
    <col min="10" max="10" width="9" bestFit="1" customWidth="1"/>
    <col min="11" max="11" width="255.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4</v>
      </c>
      <c r="I1" s="1" t="s">
        <v>5</v>
      </c>
      <c r="J1" s="1" t="s">
        <v>40</v>
      </c>
      <c r="K1" s="1" t="s">
        <v>6</v>
      </c>
    </row>
    <row r="2" spans="1:11" x14ac:dyDescent="0.35">
      <c r="A2" s="2" t="s">
        <v>8</v>
      </c>
      <c r="B2" s="2" t="s">
        <v>8</v>
      </c>
      <c r="C2" s="2" t="s">
        <v>8</v>
      </c>
      <c r="D2" s="2" t="s">
        <v>8</v>
      </c>
      <c r="E2" s="2" t="s">
        <v>21</v>
      </c>
      <c r="F2" s="2" t="s">
        <v>21</v>
      </c>
      <c r="G2" s="2" t="s">
        <v>15</v>
      </c>
      <c r="H2" s="2" t="s">
        <v>7</v>
      </c>
      <c r="I2" s="2" t="s">
        <v>7</v>
      </c>
      <c r="J2" s="5" t="s">
        <v>8</v>
      </c>
      <c r="K2" s="2" t="s">
        <v>8</v>
      </c>
    </row>
    <row r="3" spans="1:11" x14ac:dyDescent="0.35">
      <c r="A3" s="3" t="s">
        <v>23</v>
      </c>
      <c r="B3" s="3" t="s">
        <v>16</v>
      </c>
      <c r="C3" s="3" t="s">
        <v>24</v>
      </c>
      <c r="D3" s="3" t="s">
        <v>9</v>
      </c>
      <c r="E3" s="4">
        <v>28938</v>
      </c>
      <c r="F3" s="4">
        <v>-25691</v>
      </c>
      <c r="G3" s="4">
        <v>0.10242999999999999</v>
      </c>
      <c r="H3" s="3">
        <v>303.14999999999998</v>
      </c>
      <c r="I3" s="3">
        <v>353.15</v>
      </c>
      <c r="J3" s="3"/>
      <c r="K3" s="3" t="s">
        <v>22</v>
      </c>
    </row>
    <row r="4" spans="1:11" x14ac:dyDescent="0.35">
      <c r="A4" s="3" t="s">
        <v>23</v>
      </c>
      <c r="B4" s="3" t="s">
        <v>16</v>
      </c>
      <c r="C4" s="3" t="s">
        <v>25</v>
      </c>
      <c r="D4" s="3" t="s">
        <v>9</v>
      </c>
      <c r="E4" s="4">
        <v>-1051.4000000000001</v>
      </c>
      <c r="F4" s="4">
        <v>-5039.8999999999996</v>
      </c>
      <c r="G4" s="4">
        <v>0.70862000000000003</v>
      </c>
      <c r="H4" s="3">
        <v>303.14999999999998</v>
      </c>
      <c r="I4" s="3">
        <v>353.15</v>
      </c>
      <c r="J4" s="3"/>
      <c r="K4" s="3" t="s">
        <v>22</v>
      </c>
    </row>
    <row r="5" spans="1:11" s="6" customFormat="1" x14ac:dyDescent="0.35">
      <c r="A5" s="6" t="s">
        <v>23</v>
      </c>
      <c r="B5" s="6" t="s">
        <v>16</v>
      </c>
      <c r="C5" s="6" t="s">
        <v>41</v>
      </c>
      <c r="D5" s="6" t="s">
        <v>9</v>
      </c>
      <c r="E5" s="7">
        <f>4.184*3086.3</f>
        <v>12913.079200000002</v>
      </c>
      <c r="F5" s="7">
        <f>-4.184*348.56</f>
        <v>-1458.3750400000001</v>
      </c>
      <c r="G5" s="7">
        <v>0.28000000000000003</v>
      </c>
      <c r="H5" s="6">
        <v>353.15</v>
      </c>
      <c r="I5" s="6">
        <v>353.15</v>
      </c>
      <c r="K5" s="6" t="s">
        <v>34</v>
      </c>
    </row>
    <row r="6" spans="1:11" s="6" customFormat="1" x14ac:dyDescent="0.35">
      <c r="A6" s="6" t="s">
        <v>23</v>
      </c>
      <c r="B6" s="6" t="s">
        <v>16</v>
      </c>
      <c r="C6" s="6" t="s">
        <v>42</v>
      </c>
      <c r="D6" s="6" t="s">
        <v>9</v>
      </c>
      <c r="E6" s="7">
        <f>4.184*4645.2</f>
        <v>19435.516800000001</v>
      </c>
      <c r="F6" s="7">
        <f>-4.184*83.409</f>
        <v>-348.98325600000004</v>
      </c>
      <c r="G6" s="7">
        <v>0.3</v>
      </c>
      <c r="H6" s="6">
        <v>353.15</v>
      </c>
      <c r="I6" s="6">
        <v>353.15</v>
      </c>
      <c r="K6" s="6" t="s">
        <v>34</v>
      </c>
    </row>
    <row r="7" spans="1:11" s="6" customFormat="1" x14ac:dyDescent="0.35">
      <c r="A7" s="6" t="s">
        <v>31</v>
      </c>
      <c r="B7" s="6" t="s">
        <v>16</v>
      </c>
      <c r="C7" s="6" t="s">
        <v>41</v>
      </c>
      <c r="D7" s="6" t="s">
        <v>9</v>
      </c>
      <c r="E7" s="7">
        <f>4.184*1102.4</f>
        <v>4612.4416000000001</v>
      </c>
      <c r="F7" s="7">
        <f>-4.184*1176.4</f>
        <v>-4922.057600000001</v>
      </c>
      <c r="G7" s="7">
        <v>0.47</v>
      </c>
      <c r="H7" s="6">
        <v>353.15</v>
      </c>
      <c r="I7" s="6">
        <v>353.15</v>
      </c>
      <c r="K7" s="6" t="s">
        <v>34</v>
      </c>
    </row>
    <row r="8" spans="1:11" s="6" customFormat="1" x14ac:dyDescent="0.35">
      <c r="A8" s="6" t="s">
        <v>31</v>
      </c>
      <c r="B8" s="6" t="s">
        <v>16</v>
      </c>
      <c r="C8" s="6" t="s">
        <v>42</v>
      </c>
      <c r="D8" s="6" t="s">
        <v>9</v>
      </c>
      <c r="E8" s="7">
        <f>4.184*978.46</f>
        <v>4093.8766400000004</v>
      </c>
      <c r="F8" s="7">
        <f>-4.184*1216.4</f>
        <v>-5089.4176000000007</v>
      </c>
      <c r="G8" s="7">
        <v>0.47</v>
      </c>
      <c r="H8" s="6">
        <v>353.15</v>
      </c>
      <c r="I8" s="6">
        <v>353.15</v>
      </c>
      <c r="K8" s="6" t="s">
        <v>34</v>
      </c>
    </row>
    <row r="9" spans="1:11" s="6" customFormat="1" x14ac:dyDescent="0.35">
      <c r="A9" s="6" t="s">
        <v>32</v>
      </c>
      <c r="B9" s="6" t="s">
        <v>16</v>
      </c>
      <c r="C9" s="6" t="s">
        <v>41</v>
      </c>
      <c r="D9" s="6" t="s">
        <v>9</v>
      </c>
      <c r="E9" s="7">
        <f>4.184*1863.2</f>
        <v>7795.6288000000004</v>
      </c>
      <c r="F9" s="7">
        <f>-4.184*239.93</f>
        <v>-1003.8671200000001</v>
      </c>
      <c r="G9" s="7">
        <v>0.6</v>
      </c>
      <c r="H9" s="6">
        <v>353.15</v>
      </c>
      <c r="I9" s="6">
        <v>353.15</v>
      </c>
      <c r="K9" s="6" t="s">
        <v>34</v>
      </c>
    </row>
    <row r="10" spans="1:11" s="6" customFormat="1" x14ac:dyDescent="0.35">
      <c r="A10" s="6" t="s">
        <v>32</v>
      </c>
      <c r="B10" s="6" t="s">
        <v>16</v>
      </c>
      <c r="C10" s="6" t="s">
        <v>42</v>
      </c>
      <c r="D10" s="6" t="s">
        <v>9</v>
      </c>
      <c r="E10" s="7">
        <f>4.184*1677.9</f>
        <v>7020.3336000000008</v>
      </c>
      <c r="F10" s="7">
        <f>-4.184*204.3</f>
        <v>-854.79120000000012</v>
      </c>
      <c r="G10" s="7">
        <v>0.8</v>
      </c>
      <c r="H10" s="6">
        <v>353.15</v>
      </c>
      <c r="I10" s="6">
        <v>353.15</v>
      </c>
      <c r="K10" s="6" t="s">
        <v>34</v>
      </c>
    </row>
    <row r="11" spans="1:11" s="11" customFormat="1" x14ac:dyDescent="0.35">
      <c r="A11" s="8" t="s">
        <v>33</v>
      </c>
      <c r="B11" s="8" t="s">
        <v>17</v>
      </c>
      <c r="C11" s="8" t="s">
        <v>28</v>
      </c>
      <c r="D11" s="8" t="s">
        <v>9</v>
      </c>
      <c r="E11" s="10">
        <v>-3082.7</v>
      </c>
      <c r="F11" s="10">
        <v>7567.5</v>
      </c>
      <c r="G11" s="10">
        <v>0.5</v>
      </c>
      <c r="H11" s="8">
        <v>273.14999999999998</v>
      </c>
      <c r="I11" s="8">
        <v>353.15</v>
      </c>
      <c r="J11" s="9"/>
      <c r="K11" s="8" t="s">
        <v>35</v>
      </c>
    </row>
    <row r="12" spans="1:11" s="6" customFormat="1" x14ac:dyDescent="0.35">
      <c r="A12" s="6" t="s">
        <v>12</v>
      </c>
      <c r="B12" s="6" t="s">
        <v>26</v>
      </c>
      <c r="D12" s="6" t="s">
        <v>9</v>
      </c>
      <c r="E12" s="7">
        <v>-1105</v>
      </c>
      <c r="F12" s="7">
        <v>4571</v>
      </c>
      <c r="G12" s="7">
        <v>0.5</v>
      </c>
      <c r="H12" s="6">
        <f>-45+273.15</f>
        <v>228.14999999999998</v>
      </c>
      <c r="I12" s="6">
        <v>394.15</v>
      </c>
      <c r="K12" s="6" t="s">
        <v>36</v>
      </c>
    </row>
    <row r="13" spans="1:11" s="6" customFormat="1" x14ac:dyDescent="0.35">
      <c r="A13" s="6" t="s">
        <v>12</v>
      </c>
      <c r="B13" s="6" t="s">
        <v>27</v>
      </c>
      <c r="D13" s="6" t="s">
        <v>9</v>
      </c>
      <c r="E13" s="7">
        <v>-2059</v>
      </c>
      <c r="F13" s="7">
        <v>6981</v>
      </c>
      <c r="G13" s="7">
        <v>0.5</v>
      </c>
      <c r="H13" s="6">
        <f>-18+273.15</f>
        <v>255.14999999999998</v>
      </c>
      <c r="I13" s="6">
        <v>394.15</v>
      </c>
      <c r="K13" s="6" t="s">
        <v>36</v>
      </c>
    </row>
    <row r="14" spans="1:11" s="6" customFormat="1" x14ac:dyDescent="0.35">
      <c r="A14" s="6" t="s">
        <v>13</v>
      </c>
      <c r="B14" s="6" t="s">
        <v>17</v>
      </c>
      <c r="C14" s="6" t="s">
        <v>28</v>
      </c>
      <c r="D14" s="6" t="s">
        <v>9</v>
      </c>
      <c r="E14" s="7">
        <v>-4709</v>
      </c>
      <c r="F14" s="7">
        <v>-967</v>
      </c>
      <c r="G14" s="7">
        <v>0.5</v>
      </c>
      <c r="H14" s="6">
        <v>253.15</v>
      </c>
      <c r="I14" s="6">
        <v>333.15</v>
      </c>
      <c r="K14" s="6" t="s">
        <v>37</v>
      </c>
    </row>
    <row r="15" spans="1:11" x14ac:dyDescent="0.35">
      <c r="A15" s="3" t="s">
        <v>13</v>
      </c>
      <c r="B15" s="3" t="s">
        <v>17</v>
      </c>
      <c r="C15" s="3" t="s">
        <v>29</v>
      </c>
      <c r="D15" s="3" t="s">
        <v>9</v>
      </c>
      <c r="E15" s="4">
        <v>2818</v>
      </c>
      <c r="F15" s="4">
        <v>-4620</v>
      </c>
      <c r="G15" s="4">
        <v>0.5</v>
      </c>
      <c r="H15" s="3">
        <v>253.15</v>
      </c>
      <c r="I15" s="3">
        <v>343.15</v>
      </c>
      <c r="J15" s="3"/>
      <c r="K15" s="3" t="s">
        <v>38</v>
      </c>
    </row>
    <row r="16" spans="1:11" s="6" customFormat="1" x14ac:dyDescent="0.35">
      <c r="A16" s="6" t="s">
        <v>14</v>
      </c>
      <c r="B16" s="6" t="s">
        <v>17</v>
      </c>
      <c r="C16" s="6" t="s">
        <v>30</v>
      </c>
      <c r="D16" s="6" t="s">
        <v>9</v>
      </c>
      <c r="E16" s="7">
        <v>-4788</v>
      </c>
      <c r="F16" s="7">
        <v>-359</v>
      </c>
      <c r="G16" s="7">
        <v>0.5</v>
      </c>
      <c r="H16" s="6">
        <v>263.14999999999998</v>
      </c>
      <c r="I16" s="6">
        <v>343.15</v>
      </c>
      <c r="K16" s="6" t="s">
        <v>37</v>
      </c>
    </row>
    <row r="17" spans="1:11" s="6" customFormat="1" x14ac:dyDescent="0.35">
      <c r="A17" s="6" t="s">
        <v>14</v>
      </c>
      <c r="B17" s="6" t="s">
        <v>17</v>
      </c>
      <c r="C17" s="6" t="s">
        <v>28</v>
      </c>
      <c r="D17" s="6" t="s">
        <v>9</v>
      </c>
      <c r="E17" s="7">
        <v>-2528</v>
      </c>
      <c r="F17" s="7">
        <v>7421</v>
      </c>
      <c r="G17" s="7">
        <v>0.5</v>
      </c>
      <c r="H17" s="6">
        <f>-18+273.15</f>
        <v>255.14999999999998</v>
      </c>
      <c r="I17" s="6">
        <v>394.15</v>
      </c>
      <c r="K17" s="6" t="s">
        <v>36</v>
      </c>
    </row>
    <row r="18" spans="1:11" s="6" customFormat="1" x14ac:dyDescent="0.35">
      <c r="A18" s="6" t="s">
        <v>14</v>
      </c>
      <c r="B18" s="6" t="s">
        <v>17</v>
      </c>
      <c r="C18" s="6" t="s">
        <v>28</v>
      </c>
      <c r="D18" s="6" t="s">
        <v>9</v>
      </c>
      <c r="E18" s="7">
        <v>-2784</v>
      </c>
      <c r="F18" s="7">
        <v>9498</v>
      </c>
      <c r="G18" s="7">
        <v>0.5</v>
      </c>
      <c r="H18" s="6">
        <v>263.14999999999998</v>
      </c>
      <c r="I18" s="6">
        <v>343.15</v>
      </c>
      <c r="K18" s="6" t="s">
        <v>37</v>
      </c>
    </row>
    <row r="19" spans="1:11" x14ac:dyDescent="0.35">
      <c r="A19" s="3" t="s">
        <v>14</v>
      </c>
      <c r="B19" s="3" t="s">
        <v>17</v>
      </c>
      <c r="C19" s="3" t="s">
        <v>29</v>
      </c>
      <c r="D19" s="3" t="s">
        <v>9</v>
      </c>
      <c r="E19" s="4">
        <v>3936</v>
      </c>
      <c r="F19" s="4">
        <v>-1240</v>
      </c>
      <c r="G19" s="4">
        <v>0.5</v>
      </c>
      <c r="H19" s="3">
        <v>253.15</v>
      </c>
      <c r="I19" s="3">
        <v>343.15</v>
      </c>
      <c r="J19" s="3"/>
      <c r="K19" s="3" t="s">
        <v>38</v>
      </c>
    </row>
    <row r="20" spans="1:11" s="6" customFormat="1" x14ac:dyDescent="0.35">
      <c r="A20" s="6" t="s">
        <v>11</v>
      </c>
      <c r="B20" s="6" t="s">
        <v>17</v>
      </c>
      <c r="C20" s="6" t="s">
        <v>28</v>
      </c>
      <c r="D20" s="6" t="s">
        <v>9</v>
      </c>
      <c r="E20" s="7">
        <v>-3363</v>
      </c>
      <c r="F20" s="7">
        <v>8481</v>
      </c>
      <c r="G20" s="7">
        <v>0.5</v>
      </c>
      <c r="H20" s="6">
        <v>243.15</v>
      </c>
      <c r="I20" s="6">
        <v>333.15</v>
      </c>
      <c r="K20" s="6" t="s">
        <v>39</v>
      </c>
    </row>
    <row r="21" spans="1:11" s="6" customFormat="1" x14ac:dyDescent="0.35">
      <c r="A21" s="6" t="s">
        <v>10</v>
      </c>
      <c r="B21" s="6" t="s">
        <v>17</v>
      </c>
      <c r="C21" s="6" t="s">
        <v>28</v>
      </c>
      <c r="D21" s="6" t="s">
        <v>9</v>
      </c>
      <c r="E21" s="7">
        <v>-2852.1</v>
      </c>
      <c r="F21" s="7">
        <v>20000</v>
      </c>
      <c r="G21" s="7">
        <v>0.5</v>
      </c>
      <c r="K21" s="6" t="s">
        <v>39</v>
      </c>
    </row>
    <row r="22" spans="1:11" s="11" customFormat="1" x14ac:dyDescent="0.35">
      <c r="A22" s="8" t="s">
        <v>10</v>
      </c>
      <c r="B22" s="8" t="s">
        <v>11</v>
      </c>
      <c r="C22" s="8"/>
      <c r="D22" s="8" t="s">
        <v>9</v>
      </c>
      <c r="E22" s="10">
        <v>237.5</v>
      </c>
      <c r="F22" s="10">
        <v>-398.1</v>
      </c>
      <c r="G22" s="10">
        <v>0.5</v>
      </c>
      <c r="H22" s="8"/>
      <c r="I22" s="8"/>
      <c r="J22" s="8"/>
      <c r="K22" s="8" t="s">
        <v>39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NrtlFixedDg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2021-07-25T20:55:47Z</dcterms:modified>
</cp:coreProperties>
</file>