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e880a0f4f81717/Dokumente/sorproplib/python_wrapper/sorpproplib/data/JSON/equation_coefficients/xlsx/"/>
    </mc:Choice>
  </mc:AlternateContent>
  <xr:revisionPtr revIDLastSave="1208" documentId="8_{5C6B0FED-E830-41ED-9B72-9196984C427E}" xr6:coauthVersionLast="47" xr6:coauthVersionMax="47" xr10:uidLastSave="{DF71BAC8-7529-4E96-85FA-21EED7B1B6BF}"/>
  <bookViews>
    <workbookView xWindow="-98" yWindow="-98" windowWidth="22695" windowHeight="14595" xr2:uid="{00000000-000D-0000-FFFF-FFFF00000000}"/>
  </bookViews>
  <sheets>
    <sheet name="UniquacFixedD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E11" i="1"/>
  <c r="F10" i="1"/>
  <c r="E10" i="1"/>
  <c r="E8" i="1"/>
  <c r="F8" i="1"/>
  <c r="F7" i="1"/>
  <c r="E7" i="1"/>
  <c r="E6" i="1"/>
  <c r="F6" i="1" s="1"/>
  <c r="E5" i="1"/>
  <c r="F5" i="1" s="1"/>
  <c r="F4" i="1"/>
  <c r="F3" i="1"/>
  <c r="E4" i="1"/>
  <c r="E3" i="1"/>
  <c r="L22" i="1"/>
</calcChain>
</file>

<file path=xl/sharedStrings.xml><?xml version="1.0" encoding="utf-8"?>
<sst xmlns="http://schemas.openxmlformats.org/spreadsheetml/2006/main" count="166" uniqueCount="47">
  <si>
    <t>refrigerant</t>
  </si>
  <si>
    <t>sorbent</t>
  </si>
  <si>
    <t>sorbent-subtype</t>
  </si>
  <si>
    <t>type</t>
  </si>
  <si>
    <t>validity-temperature-min</t>
  </si>
  <si>
    <t>validity-temperature-max</t>
  </si>
  <si>
    <t>literature</t>
  </si>
  <si>
    <t>in K</t>
  </si>
  <si>
    <t>-</t>
  </si>
  <si>
    <t>abs</t>
  </si>
  <si>
    <t>R-32</t>
  </si>
  <si>
    <t>R-125</t>
  </si>
  <si>
    <t>R-12</t>
  </si>
  <si>
    <t>R-22</t>
  </si>
  <si>
    <t>R-134a</t>
  </si>
  <si>
    <t>in -</t>
  </si>
  <si>
    <t>ionic liquid</t>
  </si>
  <si>
    <t>lubricant</t>
  </si>
  <si>
    <t>in J/mol</t>
  </si>
  <si>
    <t>Water</t>
  </si>
  <si>
    <t>paraffinic</t>
  </si>
  <si>
    <t>POE</t>
  </si>
  <si>
    <t>Acetone</t>
  </si>
  <si>
    <t>2-Propanol</t>
  </si>
  <si>
    <t>R-1234ze(E)</t>
  </si>
  <si>
    <t>Döker, Michael; Gmehling, Jürgen (2005): Measurement and prediction of vapor–liquid equilibria of ternary systems containing ionic liquids. In: Fluid Phase Equilibria 227 (2), S. 255–266. DOI: 10.1016/j.fluid.2004.11.010.</t>
  </si>
  <si>
    <t>Bock, Jessica (2015): VAPOR-LIQUID EQUILIBRIA OF A LOW GWP REFRIGERANT, R-1234ZE(E), MIXED WITH A POE LUBRICANT. PhD Thesis. University of Illinois at Urbana-Champaign, Illinois.</t>
  </si>
  <si>
    <t>Grebner, J. J. (1992): The Effects of Oil on the Thermodynamic Properties of Dichlorodifluoromethane (R-12) and Tetrafluoroethane (R-134a). Hg. v. Air Conditioning and Refrigeration Center. College of Engineering. University of Illinois at Urbana-Champaign. Air Conditioning and Refrigeration Center TR-13. Online verfügbar unter http://hdl.handle.net/2142/9702.</t>
  </si>
  <si>
    <t>Martz, W. L.; Jacobi, A. M. (1994): Refrigerant-Oil Mixtures and Local Composition Modeling. Hg. v. Air Conditioning and Refrigeration Center. College of Engineering. University of Illinois at Urbana-Champaign. Air Conditioning and Refrigeration Center TR-68. Online verfügbar unter http://hdl.handle.net/2142/10986.</t>
  </si>
  <si>
    <t>Burton, C.; Jacobi, A. M.; Mehendale, S. S. (1999): Vapor-liquid equilibrium for R-32 and R-410A mixed with a polyol ester. Non-ideality and local composition modeling. In: International Journal of Refrigeration 22 (6), S. 458–471. DOI: 10.1016/S0140-7007(99)00012-2.</t>
  </si>
  <si>
    <t>d_u_12</t>
  </si>
  <si>
    <t>d_u_21</t>
  </si>
  <si>
    <t>q_1</t>
  </si>
  <si>
    <t>q_2</t>
  </si>
  <si>
    <t>r_1</t>
  </si>
  <si>
    <t>z</t>
  </si>
  <si>
    <t>THF</t>
  </si>
  <si>
    <t>Methanol</t>
  </si>
  <si>
    <t>Ethanol</t>
  </si>
  <si>
    <t>[MMIM]+[(CH3)2PO4]-</t>
  </si>
  <si>
    <t>[EMIM]+[(CF3SO2)2N]-</t>
  </si>
  <si>
    <t>[BMIM]+[(CF3SO2)2N]-</t>
  </si>
  <si>
    <t>Kato, Ryo; Gmehling, Jürgen (2005): Measurement and correlation of vapor–liquid equilibria of binary systems containing the ionic liquids [EMIM][(CF3SO2)2N], [BMIM][(CF3SO2)2N], [MMIM][(CH3)2PO4] and oxygenated organic compounds respectively water. In: Fluid Phase Equilibria 231 (1), S. 38–43. DOI: 10.1016/j.fluid.2005.01.002.</t>
  </si>
  <si>
    <t>hexadecane</t>
  </si>
  <si>
    <t>Wahlström, Åsa; Vamling, Lennart (1997): The solubility of HFC 125, HFC 134a, HFC 143a and HFC 152a in n -eicosane, n -hexadecane, n -tridecane and 2, 6, 10, 14-tetramethylpentadecane. In: Can. J. Chem. Eng. 75 (3), S. 544–550. DOI: 10.1002/cjce.5450750308.</t>
  </si>
  <si>
    <t>comment</t>
  </si>
  <si>
    <t>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</si>
</sst>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164" fontId="0" fillId="34" borderId="0" xfId="0" applyNumberFormat="1" applyFill="1"/>
    <xf numFmtId="0" fontId="0" fillId="33" borderId="0" xfId="0" quotePrefix="1" applyFill="1"/>
    <xf numFmtId="0" fontId="14" fillId="35" borderId="0" xfId="0" applyFont="1" applyFill="1"/>
    <xf numFmtId="164" fontId="14" fillId="35" borderId="0" xfId="0" applyNumberFormat="1" applyFont="1" applyFill="1"/>
    <xf numFmtId="0" fontId="14" fillId="35" borderId="0" xfId="0" quotePrefix="1" applyFont="1" applyFill="1"/>
    <xf numFmtId="0" fontId="14" fillId="34" borderId="0" xfId="0" applyFont="1" applyFill="1"/>
    <xf numFmtId="164" fontId="14" fillId="34" borderId="0" xfId="0" applyNumberFormat="1" applyFont="1" applyFill="1"/>
    <xf numFmtId="0" fontId="14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9" sqref="F19"/>
    </sheetView>
  </sheetViews>
  <sheetFormatPr baseColWidth="10" defaultRowHeight="14.25" x14ac:dyDescent="0.45"/>
  <cols>
    <col min="1" max="1" width="11" bestFit="1" customWidth="1"/>
    <col min="2" max="2" width="10.796875" bestFit="1" customWidth="1"/>
    <col min="3" max="3" width="20.53125" bestFit="1" customWidth="1"/>
    <col min="4" max="4" width="4.796875" bestFit="1" customWidth="1"/>
    <col min="5" max="6" width="18.06640625" bestFit="1" customWidth="1"/>
    <col min="7" max="11" width="17.46484375" bestFit="1" customWidth="1"/>
    <col min="12" max="12" width="22.9296875" bestFit="1" customWidth="1"/>
    <col min="13" max="13" width="23.19921875" bestFit="1" customWidth="1"/>
    <col min="14" max="14" width="9" bestFit="1" customWidth="1"/>
    <col min="15" max="15" width="255.59765625" bestFit="1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46</v>
      </c>
      <c r="K1" s="1" t="s">
        <v>35</v>
      </c>
      <c r="L1" s="1" t="s">
        <v>4</v>
      </c>
      <c r="M1" s="1" t="s">
        <v>5</v>
      </c>
      <c r="N1" s="1" t="s">
        <v>45</v>
      </c>
      <c r="O1" s="1" t="s">
        <v>6</v>
      </c>
    </row>
    <row r="2" spans="1:15" x14ac:dyDescent="0.45">
      <c r="A2" s="5" t="s">
        <v>8</v>
      </c>
      <c r="B2" s="5" t="s">
        <v>8</v>
      </c>
      <c r="C2" s="5" t="s">
        <v>8</v>
      </c>
      <c r="D2" s="5" t="s">
        <v>8</v>
      </c>
      <c r="E2" s="2" t="s">
        <v>18</v>
      </c>
      <c r="F2" s="2" t="s">
        <v>18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7</v>
      </c>
      <c r="M2" s="2" t="s">
        <v>7</v>
      </c>
      <c r="N2" s="5" t="s">
        <v>8</v>
      </c>
      <c r="O2" s="5" t="s">
        <v>8</v>
      </c>
    </row>
    <row r="3" spans="1:15" x14ac:dyDescent="0.45">
      <c r="A3" s="3" t="s">
        <v>19</v>
      </c>
      <c r="B3" s="3" t="s">
        <v>16</v>
      </c>
      <c r="C3" s="3" t="s">
        <v>40</v>
      </c>
      <c r="D3" s="3" t="s">
        <v>9</v>
      </c>
      <c r="E3" s="4">
        <f>4.184*16.064</f>
        <v>67.211776</v>
      </c>
      <c r="F3" s="4">
        <f>4.184*694.67</f>
        <v>2906.49928</v>
      </c>
      <c r="G3" s="4">
        <v>1.4</v>
      </c>
      <c r="H3" s="4">
        <v>8.7799999999999994</v>
      </c>
      <c r="I3" s="4">
        <v>0.92</v>
      </c>
      <c r="J3" s="4">
        <v>9.89</v>
      </c>
      <c r="K3" s="4">
        <v>10</v>
      </c>
      <c r="L3" s="3">
        <v>353.15</v>
      </c>
      <c r="M3" s="3">
        <v>353.15</v>
      </c>
      <c r="N3" s="3"/>
      <c r="O3" s="3" t="s">
        <v>25</v>
      </c>
    </row>
    <row r="4" spans="1:15" x14ac:dyDescent="0.45">
      <c r="A4" s="3" t="s">
        <v>19</v>
      </c>
      <c r="B4" s="3" t="s">
        <v>16</v>
      </c>
      <c r="C4" s="3" t="s">
        <v>41</v>
      </c>
      <c r="D4" s="3" t="s">
        <v>9</v>
      </c>
      <c r="E4" s="4">
        <f>4.184*82.53</f>
        <v>345.30552</v>
      </c>
      <c r="F4" s="4">
        <f>4.184*730.67</f>
        <v>3057.1232799999998</v>
      </c>
      <c r="G4" s="4">
        <v>1.4</v>
      </c>
      <c r="H4" s="4">
        <v>10.199999999999999</v>
      </c>
      <c r="I4" s="4">
        <v>0.92</v>
      </c>
      <c r="J4" s="4">
        <v>11.16</v>
      </c>
      <c r="K4" s="4">
        <v>10</v>
      </c>
      <c r="L4" s="3">
        <v>353.15</v>
      </c>
      <c r="M4" s="3">
        <v>353.15</v>
      </c>
      <c r="N4" s="3"/>
      <c r="O4" s="3" t="s">
        <v>25</v>
      </c>
    </row>
    <row r="5" spans="1:15" x14ac:dyDescent="0.45">
      <c r="A5" s="3" t="s">
        <v>22</v>
      </c>
      <c r="B5" s="3" t="s">
        <v>16</v>
      </c>
      <c r="C5" s="3" t="s">
        <v>40</v>
      </c>
      <c r="D5" s="3" t="s">
        <v>9</v>
      </c>
      <c r="E5" s="4">
        <f>-4.184*333.14</f>
        <v>-1393.8577600000001</v>
      </c>
      <c r="F5" s="4">
        <f>-E5</f>
        <v>1393.8577600000001</v>
      </c>
      <c r="G5" s="4">
        <v>2.3359999999999999</v>
      </c>
      <c r="H5" s="4">
        <v>8.7799999999999994</v>
      </c>
      <c r="I5" s="4">
        <v>2.5735000000000001</v>
      </c>
      <c r="J5" s="4">
        <v>9.89</v>
      </c>
      <c r="K5" s="4">
        <v>10</v>
      </c>
      <c r="L5" s="3">
        <v>353.15</v>
      </c>
      <c r="M5" s="3">
        <v>353.15</v>
      </c>
      <c r="N5" s="3"/>
      <c r="O5" s="3" t="s">
        <v>25</v>
      </c>
    </row>
    <row r="6" spans="1:15" x14ac:dyDescent="0.45">
      <c r="A6" s="3" t="s">
        <v>22</v>
      </c>
      <c r="B6" s="3" t="s">
        <v>16</v>
      </c>
      <c r="C6" s="3" t="s">
        <v>41</v>
      </c>
      <c r="D6" s="3" t="s">
        <v>9</v>
      </c>
      <c r="E6" s="4">
        <f>-4.184*327.15</f>
        <v>-1368.7955999999999</v>
      </c>
      <c r="F6" s="4">
        <f>-E6</f>
        <v>1368.7955999999999</v>
      </c>
      <c r="G6" s="4">
        <v>2.3359999999999999</v>
      </c>
      <c r="H6" s="4">
        <v>10.199999999999999</v>
      </c>
      <c r="I6" s="4">
        <v>2.5735000000000001</v>
      </c>
      <c r="J6" s="4">
        <v>11.16</v>
      </c>
      <c r="K6" s="4">
        <v>10</v>
      </c>
      <c r="L6" s="3">
        <v>353.15</v>
      </c>
      <c r="M6" s="3">
        <v>353.15</v>
      </c>
      <c r="N6" s="3"/>
      <c r="O6" s="3" t="s">
        <v>25</v>
      </c>
    </row>
    <row r="7" spans="1:15" x14ac:dyDescent="0.45">
      <c r="A7" s="3" t="s">
        <v>23</v>
      </c>
      <c r="B7" s="3" t="s">
        <v>16</v>
      </c>
      <c r="C7" s="3" t="s">
        <v>40</v>
      </c>
      <c r="D7" s="3" t="s">
        <v>9</v>
      </c>
      <c r="E7" s="4">
        <f>4.184*367.2</f>
        <v>1536.3648000000001</v>
      </c>
      <c r="F7" s="4">
        <f>-4.184*69.883</f>
        <v>-292.39047199999999</v>
      </c>
      <c r="G7" s="4">
        <v>2.508</v>
      </c>
      <c r="H7" s="4">
        <v>8.7799999999999994</v>
      </c>
      <c r="I7" s="4">
        <v>2.7791000000000001</v>
      </c>
      <c r="J7" s="4">
        <v>9.89</v>
      </c>
      <c r="K7" s="4">
        <v>10</v>
      </c>
      <c r="L7" s="3">
        <v>353.15</v>
      </c>
      <c r="M7" s="3">
        <v>353.15</v>
      </c>
      <c r="N7" s="3"/>
      <c r="O7" s="3" t="s">
        <v>25</v>
      </c>
    </row>
    <row r="8" spans="1:15" x14ac:dyDescent="0.45">
      <c r="A8" s="3" t="s">
        <v>23</v>
      </c>
      <c r="B8" s="3" t="s">
        <v>16</v>
      </c>
      <c r="C8" s="3" t="s">
        <v>41</v>
      </c>
      <c r="D8" s="3" t="s">
        <v>9</v>
      </c>
      <c r="E8" s="4">
        <f>4.184*286.99</f>
        <v>1200.7661600000001</v>
      </c>
      <c r="F8" s="4">
        <f>-4.184*37.335</f>
        <v>-156.20964000000001</v>
      </c>
      <c r="G8" s="4">
        <v>2.508</v>
      </c>
      <c r="H8" s="4">
        <v>10.199999999999999</v>
      </c>
      <c r="I8" s="4">
        <v>2.7791000000000001</v>
      </c>
      <c r="J8" s="4">
        <v>11.16</v>
      </c>
      <c r="K8" s="4">
        <v>10</v>
      </c>
      <c r="L8" s="3">
        <v>353.15</v>
      </c>
      <c r="M8" s="3">
        <v>353.15</v>
      </c>
      <c r="N8" s="3"/>
      <c r="O8" s="3" t="s">
        <v>25</v>
      </c>
    </row>
    <row r="9" spans="1:15" x14ac:dyDescent="0.45">
      <c r="A9" s="3" t="s">
        <v>19</v>
      </c>
      <c r="B9" s="3" t="s">
        <v>16</v>
      </c>
      <c r="C9" s="3" t="s">
        <v>39</v>
      </c>
      <c r="D9" s="3" t="s">
        <v>9</v>
      </c>
      <c r="E9" s="4">
        <v>-2949.3</v>
      </c>
      <c r="F9" s="4">
        <v>-3130.1</v>
      </c>
      <c r="G9" s="4">
        <v>1.4</v>
      </c>
      <c r="H9" s="4">
        <v>5.8440000000000003</v>
      </c>
      <c r="I9" s="4">
        <v>0.92</v>
      </c>
      <c r="J9" s="4">
        <v>7.1619999999999999</v>
      </c>
      <c r="K9" s="4">
        <v>10</v>
      </c>
      <c r="L9" s="3">
        <v>353.15</v>
      </c>
      <c r="M9" s="3">
        <v>353.15</v>
      </c>
      <c r="N9" s="3"/>
      <c r="O9" s="3" t="s">
        <v>42</v>
      </c>
    </row>
    <row r="10" spans="1:15" x14ac:dyDescent="0.45">
      <c r="A10" s="3" t="s">
        <v>19</v>
      </c>
      <c r="B10" s="3" t="s">
        <v>16</v>
      </c>
      <c r="C10" s="3" t="s">
        <v>40</v>
      </c>
      <c r="D10" s="3" t="s">
        <v>9</v>
      </c>
      <c r="E10" s="4">
        <f>4.184*(-55.071)</f>
        <v>-230.41706400000001</v>
      </c>
      <c r="F10" s="4">
        <f>4.184*791.01</f>
        <v>3309.5858400000002</v>
      </c>
      <c r="G10" s="4">
        <v>1.4</v>
      </c>
      <c r="H10" s="4">
        <v>8.7799999999999994</v>
      </c>
      <c r="I10" s="4">
        <v>0.92</v>
      </c>
      <c r="J10" s="4">
        <v>9.89</v>
      </c>
      <c r="K10" s="4">
        <v>10</v>
      </c>
      <c r="L10" s="3">
        <v>353.15</v>
      </c>
      <c r="M10" s="3">
        <v>353.15</v>
      </c>
      <c r="N10" s="3"/>
      <c r="O10" s="3" t="s">
        <v>42</v>
      </c>
    </row>
    <row r="11" spans="1:15" x14ac:dyDescent="0.45">
      <c r="A11" s="3" t="s">
        <v>19</v>
      </c>
      <c r="B11" s="3" t="s">
        <v>16</v>
      </c>
      <c r="C11" s="3" t="s">
        <v>41</v>
      </c>
      <c r="D11" s="3" t="s">
        <v>9</v>
      </c>
      <c r="E11" s="4">
        <f>-4.184*25.259</f>
        <v>-105.683656</v>
      </c>
      <c r="F11" s="4">
        <f>4.184*847.48</f>
        <v>3545.8563200000003</v>
      </c>
      <c r="G11" s="4">
        <v>1.4</v>
      </c>
      <c r="H11" s="4">
        <v>10.199999999999999</v>
      </c>
      <c r="I11" s="4">
        <v>0.92</v>
      </c>
      <c r="J11" s="4">
        <v>11.16</v>
      </c>
      <c r="K11" s="4">
        <v>10</v>
      </c>
      <c r="L11" s="3">
        <v>353.15</v>
      </c>
      <c r="M11" s="3">
        <v>353.15</v>
      </c>
      <c r="N11" s="3"/>
      <c r="O11" s="3" t="s">
        <v>42</v>
      </c>
    </row>
    <row r="12" spans="1:15" x14ac:dyDescent="0.45">
      <c r="A12" s="3" t="s">
        <v>22</v>
      </c>
      <c r="B12" s="3" t="s">
        <v>16</v>
      </c>
      <c r="C12" s="3" t="s">
        <v>40</v>
      </c>
      <c r="D12" s="3" t="s">
        <v>9</v>
      </c>
      <c r="E12" s="4">
        <v>-1393.9</v>
      </c>
      <c r="F12" s="4">
        <v>1393.9</v>
      </c>
      <c r="G12" s="4">
        <v>2.3359999999999999</v>
      </c>
      <c r="H12" s="4">
        <v>8.7799999999999994</v>
      </c>
      <c r="I12" s="4">
        <v>2.5735000000000001</v>
      </c>
      <c r="J12" s="4">
        <v>9.89</v>
      </c>
      <c r="K12" s="4">
        <v>10</v>
      </c>
      <c r="L12" s="3">
        <v>353.15</v>
      </c>
      <c r="M12" s="3">
        <v>353.15</v>
      </c>
      <c r="N12" s="3"/>
      <c r="O12" s="3" t="s">
        <v>42</v>
      </c>
    </row>
    <row r="13" spans="1:15" x14ac:dyDescent="0.45">
      <c r="A13" s="3" t="s">
        <v>22</v>
      </c>
      <c r="B13" s="3" t="s">
        <v>16</v>
      </c>
      <c r="C13" s="3" t="s">
        <v>41</v>
      </c>
      <c r="D13" s="3" t="s">
        <v>9</v>
      </c>
      <c r="E13" s="4">
        <v>-1368.8</v>
      </c>
      <c r="F13" s="4">
        <v>1368.8</v>
      </c>
      <c r="G13" s="4">
        <v>2.3359999999999999</v>
      </c>
      <c r="H13" s="4">
        <v>10.199999999999999</v>
      </c>
      <c r="I13" s="4">
        <v>2.5735000000000001</v>
      </c>
      <c r="J13" s="4">
        <v>11.16</v>
      </c>
      <c r="K13" s="4">
        <v>10</v>
      </c>
      <c r="L13" s="3">
        <v>353.15</v>
      </c>
      <c r="M13" s="3">
        <v>353.15</v>
      </c>
      <c r="N13" s="3"/>
      <c r="O13" s="3" t="s">
        <v>42</v>
      </c>
    </row>
    <row r="14" spans="1:15" x14ac:dyDescent="0.45">
      <c r="A14" s="3" t="s">
        <v>22</v>
      </c>
      <c r="B14" s="3" t="s">
        <v>16</v>
      </c>
      <c r="C14" s="3" t="s">
        <v>39</v>
      </c>
      <c r="D14" s="3" t="s">
        <v>9</v>
      </c>
      <c r="E14" s="4">
        <v>51731</v>
      </c>
      <c r="F14" s="4">
        <v>-2380.6</v>
      </c>
      <c r="G14" s="4">
        <v>2.3359999999999999</v>
      </c>
      <c r="H14" s="4">
        <v>5.8440000000000003</v>
      </c>
      <c r="I14" s="4">
        <v>2.573</v>
      </c>
      <c r="J14" s="4">
        <v>7.1619999999999999</v>
      </c>
      <c r="K14" s="4">
        <v>10</v>
      </c>
      <c r="L14" s="3">
        <v>353.15</v>
      </c>
      <c r="M14" s="3">
        <v>353.15</v>
      </c>
      <c r="N14" s="3"/>
      <c r="O14" s="3" t="s">
        <v>42</v>
      </c>
    </row>
    <row r="15" spans="1:15" x14ac:dyDescent="0.45">
      <c r="A15" s="3" t="s">
        <v>23</v>
      </c>
      <c r="B15" s="3" t="s">
        <v>16</v>
      </c>
      <c r="C15" s="3" t="s">
        <v>40</v>
      </c>
      <c r="D15" s="3" t="s">
        <v>9</v>
      </c>
      <c r="E15" s="4">
        <v>1536.4</v>
      </c>
      <c r="F15" s="4">
        <v>-292.39999999999998</v>
      </c>
      <c r="G15" s="4">
        <v>2.508</v>
      </c>
      <c r="H15" s="4">
        <v>8.7799999999999994</v>
      </c>
      <c r="I15" s="4">
        <v>2.7890000000000001</v>
      </c>
      <c r="J15" s="4">
        <v>9.89</v>
      </c>
      <c r="K15" s="4">
        <v>10</v>
      </c>
      <c r="L15" s="3">
        <v>353.15</v>
      </c>
      <c r="M15" s="3">
        <v>353.15</v>
      </c>
      <c r="N15" s="3"/>
      <c r="O15" s="3" t="s">
        <v>42</v>
      </c>
    </row>
    <row r="16" spans="1:15" x14ac:dyDescent="0.45">
      <c r="A16" s="3" t="s">
        <v>23</v>
      </c>
      <c r="B16" s="3" t="s">
        <v>16</v>
      </c>
      <c r="C16" s="3" t="s">
        <v>41</v>
      </c>
      <c r="D16" s="3" t="s">
        <v>9</v>
      </c>
      <c r="E16" s="4">
        <v>1200.8</v>
      </c>
      <c r="F16" s="4">
        <v>156.19999999999999</v>
      </c>
      <c r="G16" s="4">
        <v>2.508</v>
      </c>
      <c r="H16" s="4">
        <v>10.199999999999999</v>
      </c>
      <c r="I16" s="4">
        <v>2.7890000000000001</v>
      </c>
      <c r="J16" s="4">
        <v>11.16</v>
      </c>
      <c r="K16" s="4">
        <v>10</v>
      </c>
      <c r="L16" s="3">
        <v>353.15</v>
      </c>
      <c r="M16" s="3">
        <v>353.15</v>
      </c>
      <c r="N16" s="3"/>
      <c r="O16" s="3" t="s">
        <v>42</v>
      </c>
    </row>
    <row r="17" spans="1:15" x14ac:dyDescent="0.45">
      <c r="A17" s="3" t="s">
        <v>36</v>
      </c>
      <c r="B17" s="3" t="s">
        <v>16</v>
      </c>
      <c r="C17" s="3" t="s">
        <v>40</v>
      </c>
      <c r="D17" s="3" t="s">
        <v>9</v>
      </c>
      <c r="E17" s="4">
        <v>2353.4</v>
      </c>
      <c r="F17" s="4">
        <v>-1298.8</v>
      </c>
      <c r="G17" s="4">
        <v>2.72</v>
      </c>
      <c r="H17" s="4">
        <v>8.7799999999999994</v>
      </c>
      <c r="I17" s="4">
        <v>2.9409999999999998</v>
      </c>
      <c r="J17" s="4">
        <v>9.89</v>
      </c>
      <c r="K17" s="4">
        <v>10</v>
      </c>
      <c r="L17" s="3">
        <v>353.15</v>
      </c>
      <c r="M17" s="3">
        <v>353.15</v>
      </c>
      <c r="N17" s="3"/>
      <c r="O17" s="3" t="s">
        <v>42</v>
      </c>
    </row>
    <row r="18" spans="1:15" x14ac:dyDescent="0.45">
      <c r="A18" s="3" t="s">
        <v>36</v>
      </c>
      <c r="B18" s="3" t="s">
        <v>16</v>
      </c>
      <c r="C18" s="3" t="s">
        <v>39</v>
      </c>
      <c r="D18" s="3" t="s">
        <v>9</v>
      </c>
      <c r="E18" s="4">
        <v>6594</v>
      </c>
      <c r="F18" s="4">
        <v>-1331.8</v>
      </c>
      <c r="G18" s="4">
        <v>2.72</v>
      </c>
      <c r="H18" s="4">
        <v>5.8440000000000003</v>
      </c>
      <c r="I18" s="4">
        <v>2.9409999999999998</v>
      </c>
      <c r="J18" s="4">
        <v>7.1619999999999999</v>
      </c>
      <c r="K18" s="4">
        <v>10</v>
      </c>
      <c r="L18" s="3">
        <v>353.15</v>
      </c>
      <c r="M18" s="3">
        <v>353.15</v>
      </c>
      <c r="N18" s="3"/>
      <c r="O18" s="3" t="s">
        <v>42</v>
      </c>
    </row>
    <row r="19" spans="1:15" x14ac:dyDescent="0.45">
      <c r="A19" s="3" t="s">
        <v>37</v>
      </c>
      <c r="B19" s="3" t="s">
        <v>16</v>
      </c>
      <c r="C19" s="3" t="s">
        <v>39</v>
      </c>
      <c r="D19" s="3" t="s">
        <v>9</v>
      </c>
      <c r="E19" s="4">
        <v>-2409.9</v>
      </c>
      <c r="F19" s="4">
        <v>-2864.5</v>
      </c>
      <c r="G19" s="4">
        <v>1.4319999999999999</v>
      </c>
      <c r="H19" s="4">
        <v>5.8440000000000003</v>
      </c>
      <c r="I19" s="4">
        <v>1.431</v>
      </c>
      <c r="J19" s="4">
        <v>7.1619999999999999</v>
      </c>
      <c r="K19" s="4">
        <v>10</v>
      </c>
      <c r="L19" s="3">
        <v>353.15</v>
      </c>
      <c r="M19" s="3">
        <v>353.15</v>
      </c>
      <c r="N19" s="3"/>
      <c r="O19" s="3" t="s">
        <v>42</v>
      </c>
    </row>
    <row r="20" spans="1:15" x14ac:dyDescent="0.45">
      <c r="A20" s="3" t="s">
        <v>38</v>
      </c>
      <c r="B20" s="3" t="s">
        <v>16</v>
      </c>
      <c r="C20" s="3" t="s">
        <v>39</v>
      </c>
      <c r="D20" s="3" t="s">
        <v>9</v>
      </c>
      <c r="E20" s="4">
        <v>-586.6</v>
      </c>
      <c r="F20" s="4">
        <v>-2027.5</v>
      </c>
      <c r="G20" s="4">
        <v>1.972</v>
      </c>
      <c r="H20" s="4">
        <v>5.8440000000000003</v>
      </c>
      <c r="I20" s="4">
        <v>2.105</v>
      </c>
      <c r="J20" s="4">
        <v>7.1619999999999999</v>
      </c>
      <c r="K20" s="4">
        <v>10</v>
      </c>
      <c r="L20" s="3">
        <v>353.15</v>
      </c>
      <c r="M20" s="3">
        <v>353.15</v>
      </c>
      <c r="N20" s="3"/>
      <c r="O20" s="3" t="s">
        <v>42</v>
      </c>
    </row>
    <row r="21" spans="1:15" s="11" customFormat="1" x14ac:dyDescent="0.45">
      <c r="A21" s="9" t="s">
        <v>24</v>
      </c>
      <c r="B21" s="9" t="s">
        <v>17</v>
      </c>
      <c r="C21" s="9" t="s">
        <v>21</v>
      </c>
      <c r="D21" s="9" t="s">
        <v>9</v>
      </c>
      <c r="E21" s="10">
        <v>1662.8</v>
      </c>
      <c r="F21" s="10">
        <v>1981.2</v>
      </c>
      <c r="G21" s="10">
        <v>2.4900000000000002</v>
      </c>
      <c r="H21" s="10">
        <v>24.36</v>
      </c>
      <c r="I21" s="10">
        <v>2.74</v>
      </c>
      <c r="J21" s="10">
        <v>29.4</v>
      </c>
      <c r="K21" s="10">
        <v>10</v>
      </c>
      <c r="L21" s="9">
        <v>273.14999999999998</v>
      </c>
      <c r="M21" s="9">
        <v>353.15</v>
      </c>
      <c r="N21" s="9"/>
      <c r="O21" s="9" t="s">
        <v>26</v>
      </c>
    </row>
    <row r="22" spans="1:15" x14ac:dyDescent="0.45">
      <c r="A22" s="3" t="s">
        <v>12</v>
      </c>
      <c r="B22" s="3" t="s">
        <v>20</v>
      </c>
      <c r="C22" s="3"/>
      <c r="D22" s="3" t="s">
        <v>9</v>
      </c>
      <c r="E22" s="4">
        <v>5897</v>
      </c>
      <c r="F22" s="4">
        <v>277</v>
      </c>
      <c r="G22" s="4">
        <v>2.3759999999999999</v>
      </c>
      <c r="H22" s="4">
        <v>20.28</v>
      </c>
      <c r="I22" s="4">
        <v>2.6242999999999999</v>
      </c>
      <c r="J22" s="4">
        <v>24.5</v>
      </c>
      <c r="K22" s="4">
        <v>10</v>
      </c>
      <c r="L22" s="3">
        <f>-18+273.15</f>
        <v>255.14999999999998</v>
      </c>
      <c r="M22" s="3">
        <v>394.15</v>
      </c>
      <c r="N22" s="3"/>
      <c r="O22" s="3" t="s">
        <v>27</v>
      </c>
    </row>
    <row r="23" spans="1:15" x14ac:dyDescent="0.45">
      <c r="A23" s="3" t="s">
        <v>13</v>
      </c>
      <c r="B23" s="3" t="s">
        <v>17</v>
      </c>
      <c r="C23" s="3" t="s">
        <v>21</v>
      </c>
      <c r="D23" s="3" t="s">
        <v>9</v>
      </c>
      <c r="E23" s="4">
        <v>-1366</v>
      </c>
      <c r="F23" s="4">
        <v>4115</v>
      </c>
      <c r="G23" s="4">
        <v>1.39</v>
      </c>
      <c r="H23" s="4">
        <v>24.36</v>
      </c>
      <c r="I23" s="4">
        <v>1.59</v>
      </c>
      <c r="J23" s="4">
        <v>29.4</v>
      </c>
      <c r="K23" s="4">
        <v>10</v>
      </c>
      <c r="L23" s="3">
        <v>253.15</v>
      </c>
      <c r="M23" s="3">
        <v>333.15</v>
      </c>
      <c r="N23" s="3"/>
      <c r="O23" s="3" t="s">
        <v>28</v>
      </c>
    </row>
    <row r="24" spans="1:15" x14ac:dyDescent="0.45">
      <c r="A24" s="3" t="s">
        <v>14</v>
      </c>
      <c r="B24" s="3" t="s">
        <v>17</v>
      </c>
      <c r="C24" s="3" t="s">
        <v>21</v>
      </c>
      <c r="D24" s="3" t="s">
        <v>9</v>
      </c>
      <c r="E24" s="4">
        <v>971</v>
      </c>
      <c r="F24" s="4">
        <v>1334</v>
      </c>
      <c r="G24" s="4">
        <v>2.36</v>
      </c>
      <c r="H24" s="4">
        <v>20.18</v>
      </c>
      <c r="I24" s="4">
        <v>2.46</v>
      </c>
      <c r="J24" s="4">
        <v>24.01</v>
      </c>
      <c r="K24" s="4">
        <v>10</v>
      </c>
      <c r="L24" s="3">
        <v>255.15</v>
      </c>
      <c r="M24" s="3">
        <v>394.15</v>
      </c>
      <c r="N24" s="3"/>
      <c r="O24" s="3" t="s">
        <v>27</v>
      </c>
    </row>
    <row r="25" spans="1:15" x14ac:dyDescent="0.45">
      <c r="A25" s="3" t="s">
        <v>14</v>
      </c>
      <c r="B25" s="3" t="s">
        <v>17</v>
      </c>
      <c r="C25" s="3" t="s">
        <v>21</v>
      </c>
      <c r="D25" s="3" t="s">
        <v>9</v>
      </c>
      <c r="E25" s="4">
        <v>1144</v>
      </c>
      <c r="F25" s="4">
        <v>79.8</v>
      </c>
      <c r="G25" s="4">
        <v>2.36</v>
      </c>
      <c r="H25" s="4">
        <v>24.36</v>
      </c>
      <c r="I25" s="4">
        <v>2.46</v>
      </c>
      <c r="J25" s="4">
        <v>29.4</v>
      </c>
      <c r="K25" s="4">
        <v>10</v>
      </c>
      <c r="L25" s="3">
        <v>263.14999999999998</v>
      </c>
      <c r="M25" s="3">
        <v>343.15</v>
      </c>
      <c r="N25" s="3"/>
      <c r="O25" s="3" t="s">
        <v>28</v>
      </c>
    </row>
    <row r="26" spans="1:15" s="11" customFormat="1" x14ac:dyDescent="0.45">
      <c r="A26" s="9" t="s">
        <v>14</v>
      </c>
      <c r="B26" s="9" t="s">
        <v>43</v>
      </c>
      <c r="C26" s="9"/>
      <c r="D26" s="9" t="s">
        <v>9</v>
      </c>
      <c r="E26" s="10">
        <v>-212.8</v>
      </c>
      <c r="F26" s="10">
        <v>2810.1</v>
      </c>
      <c r="G26" s="10">
        <v>2.36</v>
      </c>
      <c r="H26" s="10">
        <v>17.059999999999999</v>
      </c>
      <c r="I26" s="10">
        <v>2.46</v>
      </c>
      <c r="J26" s="10">
        <v>23.14</v>
      </c>
      <c r="K26" s="10">
        <v>10</v>
      </c>
      <c r="L26" s="9">
        <v>293.14999999999998</v>
      </c>
      <c r="M26" s="9">
        <v>363.15</v>
      </c>
      <c r="N26" s="9"/>
      <c r="O26" s="9" t="s">
        <v>44</v>
      </c>
    </row>
    <row r="27" spans="1:15" x14ac:dyDescent="0.45">
      <c r="A27" s="3" t="s">
        <v>10</v>
      </c>
      <c r="B27" s="3" t="s">
        <v>17</v>
      </c>
      <c r="C27" s="3" t="s">
        <v>21</v>
      </c>
      <c r="D27" s="3" t="s">
        <v>9</v>
      </c>
      <c r="E27" s="4">
        <v>-200</v>
      </c>
      <c r="F27" s="4">
        <v>20000</v>
      </c>
      <c r="G27" s="4">
        <v>1.42</v>
      </c>
      <c r="H27" s="4">
        <v>24.36</v>
      </c>
      <c r="I27" s="4">
        <v>1.43</v>
      </c>
      <c r="J27" s="4">
        <v>29.4</v>
      </c>
      <c r="K27" s="4">
        <v>10</v>
      </c>
      <c r="L27" s="3"/>
      <c r="M27" s="3"/>
      <c r="N27" s="3"/>
      <c r="O27" s="3" t="s">
        <v>29</v>
      </c>
    </row>
    <row r="28" spans="1:15" s="6" customFormat="1" x14ac:dyDescent="0.45">
      <c r="A28" s="6" t="s">
        <v>10</v>
      </c>
      <c r="B28" s="6" t="s">
        <v>11</v>
      </c>
      <c r="D28" s="6" t="s">
        <v>9</v>
      </c>
      <c r="E28" s="7">
        <v>125.6</v>
      </c>
      <c r="F28" s="7">
        <v>0.9</v>
      </c>
      <c r="G28" s="7">
        <v>1.42</v>
      </c>
      <c r="H28" s="7">
        <v>2.4900000000000002</v>
      </c>
      <c r="I28" s="7">
        <v>1.43</v>
      </c>
      <c r="J28" s="7">
        <v>2.61</v>
      </c>
      <c r="K28" s="7">
        <v>10</v>
      </c>
      <c r="N28" s="8"/>
      <c r="O28" s="6" t="s">
        <v>29</v>
      </c>
    </row>
    <row r="29" spans="1:15" x14ac:dyDescent="0.45">
      <c r="A29" s="3" t="s">
        <v>11</v>
      </c>
      <c r="B29" s="3" t="s">
        <v>17</v>
      </c>
      <c r="C29" s="3" t="s">
        <v>21</v>
      </c>
      <c r="D29" s="3" t="s">
        <v>9</v>
      </c>
      <c r="E29" s="4">
        <v>1715</v>
      </c>
      <c r="F29" s="4">
        <v>-570</v>
      </c>
      <c r="G29" s="4">
        <v>2.4900000000000002</v>
      </c>
      <c r="H29" s="4">
        <v>24.36</v>
      </c>
      <c r="I29" s="4">
        <v>2.61</v>
      </c>
      <c r="J29" s="4">
        <v>29.4</v>
      </c>
      <c r="K29" s="4">
        <v>10</v>
      </c>
      <c r="L29" s="3">
        <v>243.15</v>
      </c>
      <c r="M29" s="3">
        <v>333.15</v>
      </c>
      <c r="N29" s="3"/>
      <c r="O29" s="3" t="s">
        <v>29</v>
      </c>
    </row>
    <row r="30" spans="1:15" s="11" customFormat="1" x14ac:dyDescent="0.45">
      <c r="A30" s="9" t="s">
        <v>11</v>
      </c>
      <c r="B30" s="9" t="s">
        <v>43</v>
      </c>
      <c r="C30" s="9"/>
      <c r="D30" s="9" t="s">
        <v>9</v>
      </c>
      <c r="E30" s="10">
        <v>-167.9</v>
      </c>
      <c r="F30" s="10">
        <v>2618.9</v>
      </c>
      <c r="G30" s="10">
        <v>2.4900000000000002</v>
      </c>
      <c r="H30" s="10">
        <v>17.059999999999999</v>
      </c>
      <c r="I30" s="10">
        <v>2.61</v>
      </c>
      <c r="J30" s="10">
        <v>23.14</v>
      </c>
      <c r="K30" s="10">
        <v>10</v>
      </c>
      <c r="L30" s="9">
        <v>293.14999999999998</v>
      </c>
      <c r="M30" s="9">
        <v>363.15</v>
      </c>
      <c r="N30" s="9"/>
      <c r="O30" s="9" t="s">
        <v>44</v>
      </c>
    </row>
  </sheetData>
  <phoneticPr fontId="1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UniquacFixedDu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Mirko Engelpracht</cp:lastModifiedBy>
  <dcterms:created xsi:type="dcterms:W3CDTF">2020-03-08T12:48:58Z</dcterms:created>
  <dcterms:modified xsi:type="dcterms:W3CDTF">2021-07-13T08:58:31Z</dcterms:modified>
</cp:coreProperties>
</file>