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kam/Documents/uni/2 - smde/assignment/SMDE-Simulation/Sim/"/>
    </mc:Choice>
  </mc:AlternateContent>
  <xr:revisionPtr revIDLastSave="0" documentId="13_ncr:1_{27DFC0F9-3450-5841-B856-291C9DD2083A}" xr6:coauthVersionLast="47" xr6:coauthVersionMax="47" xr10:uidLastSave="{00000000-0000-0000-0000-000000000000}"/>
  <bookViews>
    <workbookView xWindow="0" yWindow="760" windowWidth="15960" windowHeight="180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I24" i="1" s="1"/>
  <c r="I26" i="1" s="1"/>
  <c r="H22" i="1"/>
  <c r="H24" i="1" s="1"/>
  <c r="H26" i="1" s="1"/>
  <c r="G22" i="1"/>
  <c r="G24" i="1" s="1"/>
  <c r="G26" i="1" s="1"/>
  <c r="F22" i="1"/>
  <c r="F24" i="1" s="1"/>
  <c r="F26" i="1" s="1"/>
  <c r="E22" i="1"/>
  <c r="D22" i="1"/>
  <c r="D24" i="1" s="1"/>
  <c r="D26" i="1" s="1"/>
  <c r="C22" i="1"/>
  <c r="C24" i="1" s="1"/>
  <c r="C26" i="1" s="1"/>
  <c r="N40" i="1"/>
  <c r="O40" i="1" s="1"/>
  <c r="N39" i="1"/>
  <c r="O36" i="1" s="1"/>
  <c r="P38" i="1" s="1"/>
  <c r="Q38" i="1" s="1"/>
  <c r="N38" i="1"/>
  <c r="O39" i="1" s="1"/>
  <c r="P36" i="1" s="1"/>
  <c r="Q36" i="1" s="1"/>
  <c r="N37" i="1"/>
  <c r="O35" i="1" s="1"/>
  <c r="N36" i="1"/>
  <c r="O38" i="1" s="1"/>
  <c r="N35" i="1"/>
  <c r="O34" i="1" s="1"/>
  <c r="P37" i="1" s="1"/>
  <c r="Q37" i="1" s="1"/>
  <c r="N34" i="1"/>
  <c r="O37" i="1" s="1"/>
  <c r="P35" i="1" s="1"/>
  <c r="Q35" i="1" s="1"/>
  <c r="N33" i="1"/>
  <c r="O33" i="1" s="1"/>
  <c r="F25" i="1"/>
  <c r="D25" i="1"/>
  <c r="I23" i="1"/>
  <c r="H23" i="1"/>
  <c r="G23" i="1"/>
  <c r="F23" i="1"/>
  <c r="E23" i="1"/>
  <c r="D23" i="1"/>
  <c r="C23" i="1"/>
  <c r="B23" i="1"/>
  <c r="E24" i="1"/>
  <c r="I21" i="1"/>
  <c r="I25" i="1" s="1"/>
  <c r="H21" i="1"/>
  <c r="H25" i="1" s="1"/>
  <c r="G21" i="1"/>
  <c r="G25" i="1" s="1"/>
  <c r="F21" i="1"/>
  <c r="E21" i="1"/>
  <c r="E25" i="1" s="1"/>
  <c r="D21" i="1"/>
  <c r="C21" i="1"/>
  <c r="C25" i="1" s="1"/>
  <c r="B21" i="1"/>
  <c r="B22" i="1" s="1"/>
  <c r="B24" i="1" s="1"/>
  <c r="P33" i="1" l="1"/>
  <c r="Q33" i="1" s="1"/>
  <c r="P40" i="1"/>
  <c r="Q40" i="1" s="1"/>
  <c r="B26" i="1"/>
  <c r="E26" i="1"/>
  <c r="P39" i="1"/>
  <c r="Q39" i="1" s="1"/>
  <c r="P34" i="1"/>
  <c r="Q34" i="1" s="1"/>
  <c r="B25" i="1"/>
</calcChain>
</file>

<file path=xl/sharedStrings.xml><?xml version="1.0" encoding="utf-8"?>
<sst xmlns="http://schemas.openxmlformats.org/spreadsheetml/2006/main" count="74" uniqueCount="22">
  <si>
    <t>Replications</t>
  </si>
  <si>
    <t>Temp</t>
  </si>
  <si>
    <t>-</t>
  </si>
  <si>
    <t>+</t>
  </si>
  <si>
    <t>Hum</t>
  </si>
  <si>
    <t>Sup</t>
  </si>
  <si>
    <t>Mean</t>
  </si>
  <si>
    <t>S2</t>
  </si>
  <si>
    <t>Variance</t>
  </si>
  <si>
    <t>h</t>
  </si>
  <si>
    <t>Desired</t>
  </si>
  <si>
    <t>Needed</t>
  </si>
  <si>
    <t>t</t>
  </si>
  <si>
    <t>Yates algorithm</t>
  </si>
  <si>
    <t>Effect</t>
  </si>
  <si>
    <t>Meaning</t>
  </si>
  <si>
    <t>Humidity</t>
  </si>
  <si>
    <t>Temp + Hum</t>
  </si>
  <si>
    <t>Supplies</t>
  </si>
  <si>
    <t>Temp + Sup</t>
  </si>
  <si>
    <t>Hum + Sup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</si>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</sst>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9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2" fillId="2" borderId="1" xfId="0" applyNumberFormat="1" applyFont="1" applyFill="1" applyBorder="1">
      <alignment vertical="top" wrapText="1"/>
    </xf>
    <xf numFmtId="49" fontId="0" fillId="0" borderId="2" xfId="0" applyNumberFormat="1" applyBorder="1">
      <alignment vertical="top" wrapText="1"/>
    </xf>
    <xf numFmtId="49" fontId="0" fillId="0" borderId="3" xfId="0" applyNumberFormat="1" applyBorder="1">
      <alignment vertical="top" wrapText="1"/>
    </xf>
    <xf numFmtId="0" fontId="2" fillId="2" borderId="1" xfId="0" applyNumberFormat="1" applyFont="1" applyFill="1" applyBorder="1">
      <alignment vertical="top" wrapText="1"/>
    </xf>
    <xf numFmtId="0" fontId="0" fillId="0" borderId="2" xfId="0" applyNumberFormat="1" applyBorder="1">
      <alignment vertical="top" wrapText="1"/>
    </xf>
    <xf numFmtId="0" fontId="0" fillId="0" borderId="3" xfId="0" applyNumberFormat="1" applyBorder="1">
      <alignment vertical="top" wrapText="1"/>
    </xf>
    <xf numFmtId="2" fontId="0" fillId="0" borderId="3" xfId="0" applyNumberFormat="1" applyBorder="1">
      <alignment vertical="top" wrapText="1"/>
    </xf>
    <xf numFmtId="0" fontId="2" fillId="2" borderId="1" xfId="0" applyFont="1" applyFill="1" applyBorder="1">
      <alignment vertical="top" wrapText="1"/>
    </xf>
    <xf numFmtId="0" fontId="0" fillId="0" borderId="2" xfId="0" applyBorder="1">
      <alignment vertical="top" wrapText="1"/>
    </xf>
    <xf numFmtId="0" fontId="0" fillId="0" borderId="3" xfId="0" applyBorder="1">
      <alignment vertical="top" wrapText="1"/>
    </xf>
    <xf numFmtId="49" fontId="2" fillId="3" borderId="4" xfId="0" applyNumberFormat="1" applyFont="1" applyFill="1" applyBorder="1">
      <alignment vertical="top" wrapText="1"/>
    </xf>
    <xf numFmtId="0" fontId="2" fillId="3" borderId="4" xfId="0" applyFont="1" applyFill="1" applyBorder="1">
      <alignment vertical="top" wrapText="1"/>
    </xf>
    <xf numFmtId="49" fontId="0" fillId="0" borderId="5" xfId="0" applyNumberFormat="1" applyBorder="1">
      <alignment vertical="top" wrapText="1"/>
    </xf>
    <xf numFmtId="49" fontId="0" fillId="0" borderId="6" xfId="0" applyNumberFormat="1" applyBorder="1">
      <alignment vertical="top" wrapText="1"/>
    </xf>
    <xf numFmtId="0" fontId="0" fillId="0" borderId="7" xfId="0" applyNumberFormat="1" applyBorder="1">
      <alignment vertical="top" wrapText="1"/>
    </xf>
    <xf numFmtId="0" fontId="0" fillId="0" borderId="5" xfId="0" applyNumberFormat="1" applyBorder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A5A5A5"/>
      <rgbColor rgb="FF3F3F3F"/>
      <rgbColor rgb="FFBDC0B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0"/>
  <sheetViews>
    <sheetView showGridLines="0" tabSelected="1" workbookViewId="0">
      <pane xSplit="1" topLeftCell="B1" activePane="topRight" state="frozen"/>
      <selection pane="topRight" activeCell="I22" sqref="I22"/>
    </sheetView>
  </sheetViews>
  <sheetFormatPr baseColWidth="10" defaultColWidth="16.33203125" defaultRowHeight="20" customHeight="1" x14ac:dyDescent="0.15"/>
  <cols>
    <col min="1" max="1" width="9.6640625" style="1" customWidth="1"/>
    <col min="2" max="2" width="8.6640625" style="1" customWidth="1"/>
    <col min="3" max="9" width="8.5" style="1" customWidth="1"/>
    <col min="10" max="10" width="6" style="1" customWidth="1"/>
    <col min="11" max="11" width="5.1640625" style="1" customWidth="1"/>
    <col min="12" max="12" width="4.5" style="1" customWidth="1"/>
    <col min="13" max="13" width="12.33203125" style="1" customWidth="1"/>
    <col min="14" max="14" width="14" style="1" customWidth="1"/>
    <col min="15" max="15" width="14.5" style="1" customWidth="1"/>
    <col min="16" max="16" width="16.6640625" style="1" customWidth="1"/>
    <col min="17" max="17" width="15.6640625" style="1" customWidth="1"/>
    <col min="18" max="18" width="15.33203125" style="1" customWidth="1"/>
    <col min="19" max="19" width="16.33203125" style="1" customWidth="1"/>
    <col min="20" max="16384" width="16.33203125" style="1"/>
  </cols>
  <sheetData>
    <row r="1" spans="1:9" ht="27.75" customHeight="1" x14ac:dyDescent="0.1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ht="20" customHeight="1" x14ac:dyDescent="0.15">
      <c r="A2" s="2" t="s">
        <v>1</v>
      </c>
      <c r="B2" s="3" t="s">
        <v>2</v>
      </c>
      <c r="C2" s="4" t="s">
        <v>3</v>
      </c>
      <c r="D2" s="4" t="s">
        <v>2</v>
      </c>
      <c r="E2" s="4" t="s">
        <v>3</v>
      </c>
      <c r="F2" s="4" t="s">
        <v>2</v>
      </c>
      <c r="G2" s="4" t="s">
        <v>3</v>
      </c>
      <c r="H2" s="4" t="s">
        <v>2</v>
      </c>
      <c r="I2" s="4" t="s">
        <v>3</v>
      </c>
    </row>
    <row r="3" spans="1:9" ht="20" customHeight="1" x14ac:dyDescent="0.15">
      <c r="A3" s="2" t="s">
        <v>4</v>
      </c>
      <c r="B3" s="3" t="s">
        <v>2</v>
      </c>
      <c r="C3" s="4" t="s">
        <v>2</v>
      </c>
      <c r="D3" s="4" t="s">
        <v>3</v>
      </c>
      <c r="E3" s="4" t="s">
        <v>3</v>
      </c>
      <c r="F3" s="4" t="s">
        <v>2</v>
      </c>
      <c r="G3" s="4" t="s">
        <v>2</v>
      </c>
      <c r="H3" s="4" t="s">
        <v>3</v>
      </c>
      <c r="I3" s="4" t="s">
        <v>3</v>
      </c>
    </row>
    <row r="4" spans="1:9" ht="20" customHeight="1" x14ac:dyDescent="0.15">
      <c r="A4" s="2" t="s">
        <v>5</v>
      </c>
      <c r="B4" s="3" t="s">
        <v>2</v>
      </c>
      <c r="C4" s="4" t="s">
        <v>2</v>
      </c>
      <c r="D4" s="4" t="s">
        <v>2</v>
      </c>
      <c r="E4" s="4" t="s">
        <v>2</v>
      </c>
      <c r="F4" s="4" t="s">
        <v>3</v>
      </c>
      <c r="G4" s="4" t="s">
        <v>3</v>
      </c>
      <c r="H4" s="4" t="s">
        <v>3</v>
      </c>
      <c r="I4" s="4" t="s">
        <v>3</v>
      </c>
    </row>
    <row r="5" spans="1:9" ht="20" customHeight="1" x14ac:dyDescent="0.15">
      <c r="A5" s="5">
        <v>1</v>
      </c>
      <c r="B5" s="6">
        <v>22778.35</v>
      </c>
      <c r="C5" s="7">
        <v>22831.74</v>
      </c>
      <c r="D5" s="7">
        <v>22709.57</v>
      </c>
      <c r="E5" s="7">
        <v>22750.95</v>
      </c>
      <c r="F5" s="8">
        <v>17877.099999999999</v>
      </c>
      <c r="G5" s="7">
        <v>18061.73</v>
      </c>
      <c r="H5" s="7">
        <v>18102.73</v>
      </c>
      <c r="I5" s="8">
        <v>17987.400000000001</v>
      </c>
    </row>
    <row r="6" spans="1:9" ht="20" customHeight="1" x14ac:dyDescent="0.15">
      <c r="A6" s="5">
        <v>2</v>
      </c>
      <c r="B6" s="6">
        <v>22477.27</v>
      </c>
      <c r="C6" s="7">
        <v>22749.49</v>
      </c>
      <c r="D6" s="8">
        <v>22517.78</v>
      </c>
      <c r="E6" s="8">
        <v>23053.62</v>
      </c>
      <c r="F6" s="8">
        <v>18278.400000000001</v>
      </c>
      <c r="G6" s="8">
        <v>18796.009999999998</v>
      </c>
      <c r="H6" s="8">
        <v>17997.88</v>
      </c>
      <c r="I6" s="8">
        <v>17989.439999999999</v>
      </c>
    </row>
    <row r="7" spans="1:9" ht="20" customHeight="1" x14ac:dyDescent="0.15">
      <c r="A7" s="5">
        <v>3</v>
      </c>
      <c r="B7" s="6">
        <v>22938.49</v>
      </c>
      <c r="C7" s="7">
        <v>23023.85</v>
      </c>
      <c r="D7" s="8">
        <v>23315.09</v>
      </c>
      <c r="E7" s="8">
        <v>23101.08</v>
      </c>
      <c r="F7" s="8">
        <v>18875.29</v>
      </c>
      <c r="G7" s="8">
        <v>18679.75</v>
      </c>
      <c r="H7" s="8">
        <v>18526.150000000001</v>
      </c>
      <c r="I7" s="8">
        <v>18459.919999999998</v>
      </c>
    </row>
    <row r="8" spans="1:9" ht="20" customHeight="1" x14ac:dyDescent="0.15">
      <c r="A8" s="5">
        <v>4</v>
      </c>
      <c r="B8" s="6">
        <v>22012.98</v>
      </c>
      <c r="C8" s="8">
        <v>22881.52</v>
      </c>
      <c r="D8" s="8">
        <v>22604</v>
      </c>
      <c r="E8" s="8">
        <v>22404.959999999999</v>
      </c>
      <c r="F8" s="8">
        <v>17972.04</v>
      </c>
      <c r="G8" s="8">
        <v>17932.080000000002</v>
      </c>
      <c r="H8" s="8">
        <v>17886.509999999998</v>
      </c>
      <c r="I8" s="8">
        <v>18049.25</v>
      </c>
    </row>
    <row r="9" spans="1:9" ht="20" customHeight="1" x14ac:dyDescent="0.15">
      <c r="A9" s="5">
        <v>5</v>
      </c>
      <c r="B9" s="6">
        <v>22470.880000000001</v>
      </c>
      <c r="C9" s="8">
        <v>22232.240000000002</v>
      </c>
      <c r="D9" s="8">
        <v>22050.31</v>
      </c>
      <c r="E9" s="8">
        <v>22312.31</v>
      </c>
      <c r="F9" s="8">
        <v>17697.61</v>
      </c>
      <c r="G9" s="8">
        <v>17812.86</v>
      </c>
      <c r="H9" s="8">
        <v>17597.330000000002</v>
      </c>
      <c r="I9" s="8">
        <v>17896.150000000001</v>
      </c>
    </row>
    <row r="10" spans="1:9" ht="20" customHeight="1" x14ac:dyDescent="0.15">
      <c r="A10" s="5">
        <v>6</v>
      </c>
      <c r="B10" s="6">
        <v>22363.34</v>
      </c>
      <c r="C10" s="8">
        <v>22450.74</v>
      </c>
      <c r="D10" s="8">
        <v>22698.13</v>
      </c>
      <c r="E10" s="8">
        <v>22404.28</v>
      </c>
      <c r="F10" s="8">
        <v>18036.91</v>
      </c>
      <c r="G10" s="8">
        <v>17995.61</v>
      </c>
      <c r="H10" s="8">
        <v>18056.560000000001</v>
      </c>
      <c r="I10" s="8">
        <v>18539.169999999998</v>
      </c>
    </row>
    <row r="11" spans="1:9" ht="20" customHeight="1" x14ac:dyDescent="0.15">
      <c r="A11" s="5">
        <v>7</v>
      </c>
      <c r="B11" s="6">
        <v>22628.71</v>
      </c>
      <c r="C11" s="8">
        <v>22411.73</v>
      </c>
      <c r="D11" s="8">
        <v>22540.12</v>
      </c>
      <c r="E11" s="8">
        <v>22351.54</v>
      </c>
      <c r="F11" s="8">
        <v>17968.95</v>
      </c>
      <c r="G11" s="8">
        <v>18082.11</v>
      </c>
      <c r="H11" s="8">
        <v>18248.16</v>
      </c>
      <c r="I11" s="8">
        <v>17849.91</v>
      </c>
    </row>
    <row r="12" spans="1:9" ht="20" customHeight="1" x14ac:dyDescent="0.15">
      <c r="A12" s="5">
        <v>8</v>
      </c>
      <c r="B12" s="6">
        <v>22803.31</v>
      </c>
      <c r="C12" s="8">
        <v>22698.13</v>
      </c>
      <c r="D12" s="8">
        <v>22853.24</v>
      </c>
      <c r="E12" s="8">
        <v>23189.27</v>
      </c>
      <c r="F12" s="8">
        <v>18297.73</v>
      </c>
      <c r="G12" s="8">
        <v>18682.150000000001</v>
      </c>
      <c r="H12" s="8">
        <v>18693.59</v>
      </c>
      <c r="I12" s="8">
        <v>18622.47</v>
      </c>
    </row>
    <row r="13" spans="1:9" ht="20" customHeight="1" x14ac:dyDescent="0.15">
      <c r="A13" s="5">
        <v>9</v>
      </c>
      <c r="B13" s="6">
        <v>22085.25</v>
      </c>
      <c r="C13" s="8">
        <v>22508.36</v>
      </c>
      <c r="D13" s="8">
        <v>22537.599999999999</v>
      </c>
      <c r="E13" s="8">
        <v>22299.23</v>
      </c>
      <c r="F13" s="8">
        <v>17852.37</v>
      </c>
      <c r="G13" s="8">
        <v>18113.54</v>
      </c>
      <c r="H13" s="8">
        <v>17791.97</v>
      </c>
      <c r="I13" s="8">
        <v>17839.3</v>
      </c>
    </row>
    <row r="14" spans="1:9" ht="20" customHeight="1" x14ac:dyDescent="0.15">
      <c r="A14" s="5">
        <v>10</v>
      </c>
      <c r="B14" s="6">
        <v>22904.65</v>
      </c>
      <c r="C14" s="8">
        <v>22384.06</v>
      </c>
      <c r="D14" s="8">
        <v>22807.3</v>
      </c>
      <c r="E14" s="8">
        <v>22345.85</v>
      </c>
      <c r="F14" s="8">
        <v>17720.509999999998</v>
      </c>
      <c r="G14" s="8">
        <v>17998.97</v>
      </c>
      <c r="H14" s="8">
        <v>17961.240000000002</v>
      </c>
      <c r="I14" s="8">
        <v>18086.830000000002</v>
      </c>
    </row>
    <row r="15" spans="1:9" ht="20" customHeight="1" x14ac:dyDescent="0.15">
      <c r="A15" s="5">
        <v>11</v>
      </c>
      <c r="B15" s="6">
        <v>22177.48</v>
      </c>
      <c r="C15" s="8">
        <v>22539.9</v>
      </c>
      <c r="D15" s="8">
        <v>22181.01</v>
      </c>
      <c r="E15" s="8">
        <v>22352.5</v>
      </c>
      <c r="F15" s="8">
        <v>17733.150000000001</v>
      </c>
      <c r="G15" s="8">
        <v>18054.07</v>
      </c>
      <c r="H15" s="8">
        <v>17862.28</v>
      </c>
      <c r="I15" s="8">
        <v>18252.72</v>
      </c>
    </row>
    <row r="16" spans="1:9" ht="20" customHeight="1" x14ac:dyDescent="0.15">
      <c r="A16" s="5">
        <v>12</v>
      </c>
      <c r="B16" s="6">
        <v>22133.05</v>
      </c>
      <c r="C16" s="8">
        <v>22502.55</v>
      </c>
      <c r="D16" s="8">
        <v>22203.97</v>
      </c>
      <c r="E16" s="8">
        <v>22436.21</v>
      </c>
      <c r="F16" s="8">
        <v>17873.150000000001</v>
      </c>
      <c r="G16" s="8">
        <v>17733.12</v>
      </c>
      <c r="H16" s="8">
        <v>18008.060000000001</v>
      </c>
      <c r="I16" s="8">
        <v>18166.53</v>
      </c>
    </row>
    <row r="17" spans="1:18" ht="20" customHeight="1" x14ac:dyDescent="0.15">
      <c r="A17" s="5">
        <v>13</v>
      </c>
      <c r="B17" s="6">
        <v>22352.65</v>
      </c>
      <c r="C17" s="8">
        <v>22194.5</v>
      </c>
      <c r="D17" s="8">
        <v>22410.23</v>
      </c>
      <c r="E17" s="8">
        <v>22117.01</v>
      </c>
      <c r="F17" s="8">
        <v>18270.990000000002</v>
      </c>
      <c r="G17" s="8">
        <v>17968.88</v>
      </c>
      <c r="H17" s="8">
        <v>18175.59</v>
      </c>
      <c r="I17" s="8">
        <v>18415.12</v>
      </c>
    </row>
    <row r="18" spans="1:18" ht="20" customHeight="1" x14ac:dyDescent="0.15">
      <c r="A18" s="5">
        <v>14</v>
      </c>
      <c r="B18" s="6">
        <v>22751.13</v>
      </c>
      <c r="C18" s="8">
        <v>22215.35</v>
      </c>
      <c r="D18" s="8">
        <v>22315.01</v>
      </c>
      <c r="E18" s="8">
        <v>22389.99</v>
      </c>
      <c r="F18" s="8">
        <v>17988.79</v>
      </c>
      <c r="G18" s="8">
        <v>18225.52</v>
      </c>
      <c r="H18" s="8">
        <v>18315.38</v>
      </c>
      <c r="I18" s="8">
        <v>18229.849999999999</v>
      </c>
    </row>
    <row r="19" spans="1:18" ht="20" customHeight="1" x14ac:dyDescent="0.15">
      <c r="A19" s="5">
        <v>15</v>
      </c>
      <c r="B19" s="6">
        <v>22500.959999999999</v>
      </c>
      <c r="C19" s="8">
        <v>22806.02</v>
      </c>
      <c r="D19" s="8">
        <v>22434.39</v>
      </c>
      <c r="E19" s="8">
        <v>22405.919999999998</v>
      </c>
      <c r="F19" s="8">
        <v>17765.349999999999</v>
      </c>
      <c r="G19" s="8">
        <v>17974.330000000002</v>
      </c>
      <c r="H19" s="8">
        <v>18276.54</v>
      </c>
      <c r="I19" s="8">
        <v>17717.07</v>
      </c>
    </row>
    <row r="20" spans="1:18" ht="20" customHeight="1" x14ac:dyDescent="0.15">
      <c r="A20" s="5">
        <v>16</v>
      </c>
      <c r="B20" s="6">
        <v>22471.49</v>
      </c>
      <c r="C20" s="8">
        <v>22365.08</v>
      </c>
      <c r="D20" s="8">
        <v>22586.18</v>
      </c>
      <c r="E20" s="8">
        <v>22378.91</v>
      </c>
      <c r="F20" s="8">
        <v>17966.54</v>
      </c>
      <c r="G20" s="8">
        <v>17790.240000000002</v>
      </c>
      <c r="H20" s="8">
        <v>17697.39</v>
      </c>
      <c r="I20" s="8">
        <v>17891.39</v>
      </c>
    </row>
    <row r="21" spans="1:18" ht="20" customHeight="1" x14ac:dyDescent="0.15">
      <c r="A21" s="2" t="s">
        <v>6</v>
      </c>
      <c r="B21" s="6">
        <f t="shared" ref="B21:I21" si="0">AVERAGE(B2:B20)</f>
        <v>22490.624375000003</v>
      </c>
      <c r="C21" s="7">
        <f t="shared" si="0"/>
        <v>22549.703750000004</v>
      </c>
      <c r="D21" s="7">
        <f t="shared" si="0"/>
        <v>22547.745625</v>
      </c>
      <c r="E21" s="7">
        <f t="shared" si="0"/>
        <v>22518.351874999997</v>
      </c>
      <c r="F21" s="7">
        <f t="shared" si="0"/>
        <v>18010.929999999997</v>
      </c>
      <c r="G21" s="7">
        <f t="shared" si="0"/>
        <v>18118.810625000002</v>
      </c>
      <c r="H21" s="7">
        <f t="shared" si="0"/>
        <v>18074.834999999999</v>
      </c>
      <c r="I21" s="7">
        <f t="shared" si="0"/>
        <v>18124.532500000001</v>
      </c>
    </row>
    <row r="22" spans="1:18" ht="20" customHeight="1" x14ac:dyDescent="0.15">
      <c r="A22" s="2" t="s">
        <v>7</v>
      </c>
      <c r="B22" s="6">
        <f t="shared" ref="B22:I22" si="1">(16/15)*(MAX(B5:B20)-B21)^2</f>
        <v>213955.85926041528</v>
      </c>
      <c r="C22" s="7">
        <f>(16/15)*(MAX(C5:C20)-C21)^2</f>
        <v>239802.31081499427</v>
      </c>
      <c r="D22" s="7">
        <f>(16/15)*(MAX(D5:D20)-D21)^2</f>
        <v>628071.88250041765</v>
      </c>
      <c r="E22" s="7">
        <f>(16/15)*(MAX(E5:E20)-E21)^2</f>
        <v>480139.8724837554</v>
      </c>
      <c r="F22" s="7">
        <f>(16/15)*(MAX(F5:F20)-F21)^2</f>
        <v>796926.09024000773</v>
      </c>
      <c r="G22" s="7">
        <f>(16/15)*(MAX(G5:G20)-G21)^2</f>
        <v>489172.25973374496</v>
      </c>
      <c r="H22" s="7">
        <f>(16/15)*(MAX(H5:H20)-H21)^2</f>
        <v>408381.60002666799</v>
      </c>
      <c r="I22" s="7">
        <f>(16/15)*(MAX(I5:I20)-I21)^2</f>
        <v>264471.20416666666</v>
      </c>
    </row>
    <row r="23" spans="1:18" ht="20" customHeight="1" x14ac:dyDescent="0.15">
      <c r="A23" s="2" t="s">
        <v>8</v>
      </c>
      <c r="B23" s="6">
        <f t="shared" ref="B23:I23" si="2">4*B20/16</f>
        <v>5617.8725000000004</v>
      </c>
      <c r="C23" s="8">
        <f t="shared" si="2"/>
        <v>5591.27</v>
      </c>
      <c r="D23" s="8">
        <f t="shared" si="2"/>
        <v>5646.5450000000001</v>
      </c>
      <c r="E23" s="8">
        <f t="shared" si="2"/>
        <v>5594.7275</v>
      </c>
      <c r="F23" s="8">
        <f t="shared" si="2"/>
        <v>4491.6350000000002</v>
      </c>
      <c r="G23" s="8">
        <f t="shared" si="2"/>
        <v>4447.5600000000004</v>
      </c>
      <c r="H23" s="8">
        <f t="shared" si="2"/>
        <v>4424.3474999999999</v>
      </c>
      <c r="I23" s="8">
        <f t="shared" si="2"/>
        <v>4472.8474999999999</v>
      </c>
    </row>
    <row r="24" spans="1:18" ht="20" customHeight="1" x14ac:dyDescent="0.15">
      <c r="A24" s="2" t="s">
        <v>9</v>
      </c>
      <c r="B24" s="6">
        <f t="shared" ref="B24:I24" si="3">$B$29*SQRT(B22/16)</f>
        <v>245.15342311754625</v>
      </c>
      <c r="C24" s="7">
        <f t="shared" si="3"/>
        <v>259.53895489489025</v>
      </c>
      <c r="D24" s="7">
        <f t="shared" si="3"/>
        <v>420.03022723890638</v>
      </c>
      <c r="E24" s="7">
        <f t="shared" si="3"/>
        <v>367.24826777084587</v>
      </c>
      <c r="F24" s="7">
        <f t="shared" si="3"/>
        <v>473.13479976473741</v>
      </c>
      <c r="G24" s="7">
        <f t="shared" si="3"/>
        <v>370.68650873643753</v>
      </c>
      <c r="H24" s="7">
        <f t="shared" si="3"/>
        <v>338.69513053407047</v>
      </c>
      <c r="I24" s="7">
        <f t="shared" si="3"/>
        <v>272.56184848657136</v>
      </c>
    </row>
    <row r="25" spans="1:18" ht="20" customHeight="1" x14ac:dyDescent="0.15">
      <c r="A25" s="2" t="s">
        <v>10</v>
      </c>
      <c r="B25" s="6">
        <f t="shared" ref="B25:I25" si="4">B21*0.05</f>
        <v>1124.5312187500001</v>
      </c>
      <c r="C25" s="7">
        <f t="shared" si="4"/>
        <v>1127.4851875000002</v>
      </c>
      <c r="D25" s="7">
        <f t="shared" si="4"/>
        <v>1127.3872812500001</v>
      </c>
      <c r="E25" s="7">
        <f t="shared" si="4"/>
        <v>1125.9175937499999</v>
      </c>
      <c r="F25" s="7">
        <f t="shared" si="4"/>
        <v>900.54649999999992</v>
      </c>
      <c r="G25" s="7">
        <f t="shared" si="4"/>
        <v>905.94053125000016</v>
      </c>
      <c r="H25" s="7">
        <f t="shared" si="4"/>
        <v>903.74175000000002</v>
      </c>
      <c r="I25" s="7">
        <f t="shared" si="4"/>
        <v>906.22662500000013</v>
      </c>
    </row>
    <row r="26" spans="1:18" ht="20" customHeight="1" x14ac:dyDescent="0.15">
      <c r="A26" s="2" t="s">
        <v>11</v>
      </c>
      <c r="B26" s="6">
        <f t="shared" ref="B26:I26" si="5">16*(B24/B25)^2</f>
        <v>0.76041884797960768</v>
      </c>
      <c r="C26" s="7">
        <f t="shared" si="5"/>
        <v>0.84781948923864492</v>
      </c>
      <c r="D26" s="7">
        <f t="shared" si="5"/>
        <v>2.2209296970121524</v>
      </c>
      <c r="E26" s="7">
        <f t="shared" si="5"/>
        <v>1.7022615264507923</v>
      </c>
      <c r="F26" s="7">
        <f t="shared" si="5"/>
        <v>4.4164923424911642</v>
      </c>
      <c r="G26" s="7">
        <f t="shared" si="5"/>
        <v>2.6787622022632767</v>
      </c>
      <c r="H26" s="7">
        <f t="shared" si="5"/>
        <v>2.2472386553477035</v>
      </c>
      <c r="I26" s="7">
        <f t="shared" si="5"/>
        <v>1.4473597105478064</v>
      </c>
    </row>
    <row r="27" spans="1:18" ht="20" customHeight="1" x14ac:dyDescent="0.15">
      <c r="A27" s="9"/>
      <c r="B27" s="10"/>
      <c r="C27" s="11"/>
      <c r="D27" s="11"/>
      <c r="E27" s="11"/>
      <c r="F27" s="11"/>
      <c r="G27" s="11"/>
      <c r="H27" s="11"/>
      <c r="I27" s="11"/>
    </row>
    <row r="28" spans="1:18" ht="20" customHeight="1" x14ac:dyDescent="0.15">
      <c r="A28" s="9"/>
      <c r="B28" s="10"/>
      <c r="C28" s="11"/>
      <c r="D28" s="11"/>
      <c r="E28" s="11"/>
      <c r="F28" s="11"/>
      <c r="G28" s="11"/>
      <c r="H28" s="11"/>
      <c r="I28" s="11"/>
    </row>
    <row r="29" spans="1:18" ht="20" customHeight="1" x14ac:dyDescent="0.15">
      <c r="A29" s="2" t="s">
        <v>12</v>
      </c>
      <c r="B29" s="6">
        <v>2.12</v>
      </c>
      <c r="C29" s="11"/>
      <c r="D29" s="11"/>
      <c r="E29" s="11"/>
      <c r="F29" s="11"/>
      <c r="G29" s="11"/>
      <c r="H29" s="11"/>
      <c r="I29" s="11"/>
    </row>
    <row r="31" spans="1:18" ht="27.75" customHeight="1" x14ac:dyDescent="0.15">
      <c r="J31" s="18" t="s">
        <v>13</v>
      </c>
      <c r="K31" s="18"/>
      <c r="L31" s="18"/>
      <c r="M31" s="18"/>
      <c r="N31" s="18"/>
      <c r="O31" s="18"/>
      <c r="P31" s="18"/>
      <c r="Q31" s="18"/>
      <c r="R31" s="18"/>
    </row>
    <row r="32" spans="1:18" ht="20.25" customHeight="1" x14ac:dyDescent="0.15">
      <c r="J32" s="12" t="s">
        <v>1</v>
      </c>
      <c r="K32" s="12" t="s">
        <v>4</v>
      </c>
      <c r="L32" s="12" t="s">
        <v>5</v>
      </c>
      <c r="M32" s="12" t="s">
        <v>6</v>
      </c>
      <c r="N32" s="13"/>
      <c r="O32" s="13"/>
      <c r="P32" s="13"/>
      <c r="Q32" s="12" t="s">
        <v>14</v>
      </c>
      <c r="R32" s="12" t="s">
        <v>15</v>
      </c>
    </row>
    <row r="33" spans="10:18" ht="20.25" customHeight="1" x14ac:dyDescent="0.15">
      <c r="J33" s="14" t="s">
        <v>2</v>
      </c>
      <c r="K33" s="14" t="s">
        <v>2</v>
      </c>
      <c r="L33" s="15" t="s">
        <v>2</v>
      </c>
      <c r="M33" s="16">
        <v>22490.624374999999</v>
      </c>
      <c r="N33" s="17">
        <f>M33+M34</f>
        <v>45040.328125</v>
      </c>
      <c r="O33" s="17">
        <f>N33+N34</f>
        <v>90106.425625000003</v>
      </c>
      <c r="P33" s="17">
        <f>O33+O34</f>
        <v>162435.53375</v>
      </c>
      <c r="Q33" s="17">
        <f>P33/8</f>
        <v>20304.44171875</v>
      </c>
      <c r="R33" s="14" t="s">
        <v>6</v>
      </c>
    </row>
    <row r="34" spans="10:18" ht="20" customHeight="1" x14ac:dyDescent="0.15">
      <c r="J34" s="4" t="s">
        <v>3</v>
      </c>
      <c r="K34" s="4" t="s">
        <v>2</v>
      </c>
      <c r="L34" s="4" t="s">
        <v>2</v>
      </c>
      <c r="M34" s="7">
        <v>22549.703750000001</v>
      </c>
      <c r="N34" s="7">
        <f>M35+M36</f>
        <v>45066.097500000003</v>
      </c>
      <c r="O34" s="7">
        <f>N35+N36</f>
        <v>72329.108124999999</v>
      </c>
      <c r="P34" s="7">
        <f>O35+O36</f>
        <v>187.26375000000189</v>
      </c>
      <c r="Q34" s="7">
        <f t="shared" ref="Q34:Q40" si="6">P34/4</f>
        <v>46.815937500000473</v>
      </c>
      <c r="R34" s="4" t="s">
        <v>1</v>
      </c>
    </row>
    <row r="35" spans="10:18" ht="20" customHeight="1" x14ac:dyDescent="0.15">
      <c r="J35" s="4" t="s">
        <v>2</v>
      </c>
      <c r="K35" s="4" t="s">
        <v>3</v>
      </c>
      <c r="L35" s="4" t="s">
        <v>2</v>
      </c>
      <c r="M35" s="7">
        <v>22547.745625</v>
      </c>
      <c r="N35" s="7">
        <f>M37+M38</f>
        <v>36129.740624999999</v>
      </c>
      <c r="O35" s="7">
        <f>N37+N38</f>
        <v>29.685625000001892</v>
      </c>
      <c r="P35" s="7">
        <f>O37+O38</f>
        <v>95.396250000005239</v>
      </c>
      <c r="Q35" s="7">
        <f t="shared" si="6"/>
        <v>23.84906250000131</v>
      </c>
      <c r="R35" s="4" t="s">
        <v>16</v>
      </c>
    </row>
    <row r="36" spans="10:18" ht="20" customHeight="1" x14ac:dyDescent="0.15">
      <c r="J36" s="4" t="s">
        <v>3</v>
      </c>
      <c r="K36" s="4" t="s">
        <v>3</v>
      </c>
      <c r="L36" s="4" t="s">
        <v>2</v>
      </c>
      <c r="M36" s="7">
        <v>22518.351875</v>
      </c>
      <c r="N36" s="7">
        <f>M39+M40</f>
        <v>36199.3675</v>
      </c>
      <c r="O36" s="7">
        <f>N39+N40</f>
        <v>157.578125</v>
      </c>
      <c r="P36" s="7">
        <f>O39+O40</f>
        <v>-146.65624999999636</v>
      </c>
      <c r="Q36" s="7">
        <f t="shared" si="6"/>
        <v>-36.664062499999091</v>
      </c>
      <c r="R36" s="4" t="s">
        <v>17</v>
      </c>
    </row>
    <row r="37" spans="10:18" ht="20" customHeight="1" x14ac:dyDescent="0.15">
      <c r="J37" s="4" t="s">
        <v>2</v>
      </c>
      <c r="K37" s="4" t="s">
        <v>2</v>
      </c>
      <c r="L37" s="4" t="s">
        <v>3</v>
      </c>
      <c r="M37" s="7">
        <v>18010.93</v>
      </c>
      <c r="N37" s="7">
        <f>M34-M33</f>
        <v>59.079375000001164</v>
      </c>
      <c r="O37" s="7">
        <f>N34-N33</f>
        <v>25.769375000003492</v>
      </c>
      <c r="P37" s="7">
        <f>O34-O33</f>
        <v>-17777.317500000005</v>
      </c>
      <c r="Q37" s="7">
        <f t="shared" si="6"/>
        <v>-4444.3293750000012</v>
      </c>
      <c r="R37" s="4" t="s">
        <v>18</v>
      </c>
    </row>
    <row r="38" spans="10:18" ht="20" customHeight="1" x14ac:dyDescent="0.15">
      <c r="J38" s="4" t="s">
        <v>3</v>
      </c>
      <c r="K38" s="4" t="s">
        <v>2</v>
      </c>
      <c r="L38" s="4" t="s">
        <v>3</v>
      </c>
      <c r="M38" s="7">
        <v>18118.810624999998</v>
      </c>
      <c r="N38" s="7">
        <f>M36-M35</f>
        <v>-29.393749999999272</v>
      </c>
      <c r="O38" s="7">
        <f>N36-N35</f>
        <v>69.626875000001746</v>
      </c>
      <c r="P38" s="7">
        <f>O36-O35</f>
        <v>127.89249999999811</v>
      </c>
      <c r="Q38" s="7">
        <f t="shared" si="6"/>
        <v>31.973124999999527</v>
      </c>
      <c r="R38" s="4" t="s">
        <v>19</v>
      </c>
    </row>
    <row r="39" spans="10:18" ht="20" customHeight="1" x14ac:dyDescent="0.15">
      <c r="J39" s="4" t="s">
        <v>2</v>
      </c>
      <c r="K39" s="4" t="s">
        <v>3</v>
      </c>
      <c r="L39" s="4" t="s">
        <v>3</v>
      </c>
      <c r="M39" s="7">
        <v>18074.834999999999</v>
      </c>
      <c r="N39" s="7">
        <f>M38-M37</f>
        <v>107.88062499999796</v>
      </c>
      <c r="O39" s="7">
        <f>N38-N37</f>
        <v>-88.473125000000437</v>
      </c>
      <c r="P39" s="7">
        <f>O38-O37</f>
        <v>43.857499999998254</v>
      </c>
      <c r="Q39" s="7">
        <f t="shared" si="6"/>
        <v>10.964374999999563</v>
      </c>
      <c r="R39" s="4" t="s">
        <v>20</v>
      </c>
    </row>
    <row r="40" spans="10:18" ht="20" customHeight="1" x14ac:dyDescent="0.15">
      <c r="J40" s="4" t="s">
        <v>3</v>
      </c>
      <c r="K40" s="4" t="s">
        <v>3</v>
      </c>
      <c r="L40" s="4" t="s">
        <v>3</v>
      </c>
      <c r="M40" s="7">
        <v>18124.532500000001</v>
      </c>
      <c r="N40" s="7">
        <f>M40-M39</f>
        <v>49.697500000002037</v>
      </c>
      <c r="O40" s="7">
        <f>N40-N39</f>
        <v>-58.183124999995925</v>
      </c>
      <c r="P40" s="7">
        <f>O40-O39</f>
        <v>30.290000000004511</v>
      </c>
      <c r="Q40" s="7">
        <f t="shared" si="6"/>
        <v>7.5725000000011278</v>
      </c>
      <c r="R40" s="4" t="s">
        <v>21</v>
      </c>
    </row>
  </sheetData>
  <mergeCells count="2">
    <mergeCell ref="A1:I1"/>
    <mergeCell ref="J31:R31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Ignasi Granell</cp:lastModifiedBy>
  <dcterms:modified xsi:type="dcterms:W3CDTF">2025-01-12T21:49:40Z</dcterms:modified>
</cp:coreProperties>
</file>