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094" documentId="114_{57517418-E3A8-4D24-9644-27D04334BB89}" xr6:coauthVersionLast="47" xr6:coauthVersionMax="47" xr10:uidLastSave="{206E3621-196B-4E20-A100-8375318F8D4A}"/>
  <bookViews>
    <workbookView xWindow="28680" yWindow="-120" windowWidth="29040" windowHeight="16440" activeTab="7" xr2:uid="{00000000-000D-0000-FFFF-FFFF00000000}"/>
  </bookViews>
  <sheets>
    <sheet name="policy_spatial" sheetId="1" r:id="rId1"/>
    <sheet name="spatial" sheetId="9" r:id="rId2"/>
    <sheet name="policy" sheetId="11" r:id="rId3"/>
    <sheet name="languages" sheetId="2" r:id="rId4"/>
    <sheet name="Translation Sign-off" sheetId="14" r:id="rId5"/>
    <sheet name="auto-translations" sheetId="12" r:id="rId6"/>
    <sheet name="hybrid translation" sheetId="13" r:id="rId7"/>
    <sheet name="fonts" sheetId="3" r:id="rId8"/>
  </sheets>
  <definedNames>
    <definedName name="_xlnm._FilterDatabase" localSheetId="5" hidden="1">'auto-translations'!$A$1:$T$164</definedName>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4" i="11" l="1"/>
  <c r="E226" i="11"/>
  <c r="E210" i="11"/>
  <c r="E186" i="11"/>
  <c r="E106" i="11"/>
  <c r="E73" i="11"/>
  <c r="E118" i="9"/>
  <c r="E268" i="11"/>
  <c r="E2" i="13"/>
  <c r="F2" i="13"/>
  <c r="G2" i="13"/>
  <c r="H2" i="13"/>
  <c r="I2" i="13"/>
  <c r="J2" i="13"/>
  <c r="K2" i="13"/>
  <c r="L2" i="13"/>
  <c r="M2" i="13"/>
  <c r="N2" i="13"/>
  <c r="O2" i="13"/>
  <c r="P2" i="13"/>
  <c r="Q2" i="13"/>
  <c r="R2" i="13"/>
  <c r="S2" i="13"/>
  <c r="T2" i="13"/>
  <c r="E3" i="13"/>
  <c r="F3" i="13"/>
  <c r="G3" i="13"/>
  <c r="H3" i="13"/>
  <c r="I3" i="13"/>
  <c r="J3" i="13"/>
  <c r="K3" i="13"/>
  <c r="L3" i="13"/>
  <c r="M3" i="13"/>
  <c r="N3" i="13"/>
  <c r="O3" i="13"/>
  <c r="P3" i="13"/>
  <c r="Q3" i="13"/>
  <c r="R3" i="13"/>
  <c r="S3" i="13"/>
  <c r="T3" i="13"/>
  <c r="E4" i="13"/>
  <c r="F4" i="13"/>
  <c r="G4" i="13"/>
  <c r="H4" i="13"/>
  <c r="I4" i="13"/>
  <c r="J4" i="13"/>
  <c r="K4" i="13"/>
  <c r="L4" i="13"/>
  <c r="M4" i="13"/>
  <c r="N4" i="13"/>
  <c r="O4" i="13"/>
  <c r="P4" i="13"/>
  <c r="Q4" i="13"/>
  <c r="R4" i="13"/>
  <c r="S4" i="13"/>
  <c r="T4" i="13"/>
  <c r="E5" i="13"/>
  <c r="F5" i="13"/>
  <c r="G5" i="13"/>
  <c r="H5" i="13"/>
  <c r="I5" i="13"/>
  <c r="J5" i="13"/>
  <c r="K5" i="13"/>
  <c r="L5" i="13"/>
  <c r="M5" i="13"/>
  <c r="N5" i="13"/>
  <c r="O5" i="13"/>
  <c r="P5" i="13"/>
  <c r="Q5" i="13"/>
  <c r="R5" i="13"/>
  <c r="S5" i="13"/>
  <c r="T5" i="13"/>
  <c r="E6" i="13"/>
  <c r="F6" i="13"/>
  <c r="G6" i="13"/>
  <c r="H6" i="13"/>
  <c r="I6" i="13"/>
  <c r="J6" i="13"/>
  <c r="K6" i="13"/>
  <c r="L6" i="13"/>
  <c r="M6" i="13"/>
  <c r="N6" i="13"/>
  <c r="O6" i="13"/>
  <c r="P6" i="13"/>
  <c r="Q6" i="13"/>
  <c r="R6" i="13"/>
  <c r="S6" i="13"/>
  <c r="T6" i="13"/>
  <c r="E7" i="13"/>
  <c r="F7" i="13"/>
  <c r="G7" i="13"/>
  <c r="H7" i="13"/>
  <c r="I7" i="13"/>
  <c r="J7" i="13"/>
  <c r="K7" i="13"/>
  <c r="L7" i="13"/>
  <c r="M7" i="13"/>
  <c r="N7" i="13"/>
  <c r="O7" i="13"/>
  <c r="P7" i="13"/>
  <c r="Q7" i="13"/>
  <c r="R7" i="13"/>
  <c r="S7" i="13"/>
  <c r="T7" i="13"/>
  <c r="E8" i="13"/>
  <c r="F8" i="13"/>
  <c r="G8" i="13"/>
  <c r="H8" i="13"/>
  <c r="I8" i="13"/>
  <c r="J8" i="13"/>
  <c r="K8" i="13"/>
  <c r="L8" i="13"/>
  <c r="M8" i="13"/>
  <c r="N8" i="13"/>
  <c r="O8" i="13"/>
  <c r="P8" i="13"/>
  <c r="Q8" i="13"/>
  <c r="R8" i="13"/>
  <c r="S8" i="13"/>
  <c r="T8" i="13"/>
  <c r="E9" i="13"/>
  <c r="F9" i="13"/>
  <c r="G9" i="13"/>
  <c r="H9" i="13"/>
  <c r="I9" i="13"/>
  <c r="J9" i="13"/>
  <c r="K9" i="13"/>
  <c r="L9" i="13"/>
  <c r="M9" i="13"/>
  <c r="N9" i="13"/>
  <c r="O9" i="13"/>
  <c r="P9" i="13"/>
  <c r="Q9" i="13"/>
  <c r="R9" i="13"/>
  <c r="S9" i="13"/>
  <c r="T9" i="13"/>
  <c r="E10" i="13"/>
  <c r="F10" i="13"/>
  <c r="G10" i="13"/>
  <c r="H10" i="13"/>
  <c r="I10" i="13"/>
  <c r="J10" i="13"/>
  <c r="K10" i="13"/>
  <c r="L10" i="13"/>
  <c r="M10" i="13"/>
  <c r="N10" i="13"/>
  <c r="O10" i="13"/>
  <c r="P10" i="13"/>
  <c r="Q10" i="13"/>
  <c r="R10" i="13"/>
  <c r="S10" i="13"/>
  <c r="T10" i="13"/>
  <c r="E11" i="13"/>
  <c r="F11" i="13"/>
  <c r="G11" i="13"/>
  <c r="H11" i="13"/>
  <c r="I11" i="13"/>
  <c r="J11" i="13"/>
  <c r="K11" i="13"/>
  <c r="L11" i="13"/>
  <c r="M11" i="13"/>
  <c r="N11" i="13"/>
  <c r="O11" i="13"/>
  <c r="P11" i="13"/>
  <c r="Q11" i="13"/>
  <c r="R11" i="13"/>
  <c r="S11" i="13"/>
  <c r="T11" i="13"/>
  <c r="E12" i="13"/>
  <c r="F12" i="13"/>
  <c r="G12" i="13"/>
  <c r="H12" i="13"/>
  <c r="I12" i="13"/>
  <c r="J12" i="13"/>
  <c r="K12" i="13"/>
  <c r="L12" i="13"/>
  <c r="M12" i="13"/>
  <c r="N12" i="13"/>
  <c r="O12" i="13"/>
  <c r="P12" i="13"/>
  <c r="Q12" i="13"/>
  <c r="R12" i="13"/>
  <c r="S12" i="13"/>
  <c r="T12" i="13"/>
  <c r="E13" i="13"/>
  <c r="F13" i="13"/>
  <c r="G13" i="13"/>
  <c r="H13" i="13"/>
  <c r="I13" i="13"/>
  <c r="J13" i="13"/>
  <c r="K13" i="13"/>
  <c r="L13" i="13"/>
  <c r="M13" i="13"/>
  <c r="N13" i="13"/>
  <c r="O13" i="13"/>
  <c r="P13" i="13"/>
  <c r="Q13" i="13"/>
  <c r="R13" i="13"/>
  <c r="S13" i="13"/>
  <c r="T13" i="13"/>
  <c r="E14" i="13"/>
  <c r="F14" i="13"/>
  <c r="G14" i="13"/>
  <c r="H14" i="13"/>
  <c r="I14" i="13"/>
  <c r="J14" i="13"/>
  <c r="K14" i="13"/>
  <c r="L14" i="13"/>
  <c r="M14" i="13"/>
  <c r="N14" i="13"/>
  <c r="O14" i="13"/>
  <c r="P14" i="13"/>
  <c r="Q14" i="13"/>
  <c r="R14" i="13"/>
  <c r="S14" i="13"/>
  <c r="T14" i="13"/>
  <c r="E15" i="13"/>
  <c r="F15" i="13"/>
  <c r="G15" i="13"/>
  <c r="H15" i="13"/>
  <c r="I15" i="13"/>
  <c r="J15" i="13"/>
  <c r="K15" i="13"/>
  <c r="L15" i="13"/>
  <c r="M15" i="13"/>
  <c r="N15" i="13"/>
  <c r="O15" i="13"/>
  <c r="P15" i="13"/>
  <c r="Q15" i="13"/>
  <c r="R15" i="13"/>
  <c r="S15" i="13"/>
  <c r="T15" i="13"/>
  <c r="E16" i="13"/>
  <c r="F16" i="13"/>
  <c r="G16" i="13"/>
  <c r="H16" i="13"/>
  <c r="I16" i="13"/>
  <c r="J16" i="13"/>
  <c r="K16" i="13"/>
  <c r="L16" i="13"/>
  <c r="M16" i="13"/>
  <c r="N16" i="13"/>
  <c r="O16" i="13"/>
  <c r="P16" i="13"/>
  <c r="Q16" i="13"/>
  <c r="R16" i="13"/>
  <c r="S16" i="13"/>
  <c r="T16" i="13"/>
  <c r="E17" i="13"/>
  <c r="F17" i="13"/>
  <c r="G17" i="13"/>
  <c r="H17" i="13"/>
  <c r="I17" i="13"/>
  <c r="J17" i="13"/>
  <c r="K17" i="13"/>
  <c r="L17" i="13"/>
  <c r="M17" i="13"/>
  <c r="N17" i="13"/>
  <c r="O17" i="13"/>
  <c r="P17" i="13"/>
  <c r="Q17" i="13"/>
  <c r="R17" i="13"/>
  <c r="S17" i="13"/>
  <c r="T17" i="13"/>
  <c r="E18" i="13"/>
  <c r="F18" i="13"/>
  <c r="G18" i="13"/>
  <c r="H18" i="13"/>
  <c r="I18" i="13"/>
  <c r="J18" i="13"/>
  <c r="K18" i="13"/>
  <c r="L18" i="13"/>
  <c r="M18" i="13"/>
  <c r="N18" i="13"/>
  <c r="O18" i="13"/>
  <c r="P18" i="13"/>
  <c r="Q18" i="13"/>
  <c r="R18" i="13"/>
  <c r="S18" i="13"/>
  <c r="T18" i="13"/>
  <c r="E19" i="13"/>
  <c r="F19" i="13"/>
  <c r="G19" i="13"/>
  <c r="H19" i="13"/>
  <c r="I19" i="13"/>
  <c r="J19" i="13"/>
  <c r="K19" i="13"/>
  <c r="L19" i="13"/>
  <c r="M19" i="13"/>
  <c r="N19" i="13"/>
  <c r="O19" i="13"/>
  <c r="P19" i="13"/>
  <c r="Q19" i="13"/>
  <c r="R19" i="13"/>
  <c r="S19" i="13"/>
  <c r="T19" i="13"/>
  <c r="E20" i="13"/>
  <c r="F20" i="13"/>
  <c r="G20" i="13"/>
  <c r="H20" i="13"/>
  <c r="I20" i="13"/>
  <c r="J20" i="13"/>
  <c r="K20" i="13"/>
  <c r="L20" i="13"/>
  <c r="M20" i="13"/>
  <c r="N20" i="13"/>
  <c r="O20" i="13"/>
  <c r="P20" i="13"/>
  <c r="Q20" i="13"/>
  <c r="R20" i="13"/>
  <c r="S20" i="13"/>
  <c r="T20" i="13"/>
  <c r="E21" i="13"/>
  <c r="F21" i="13"/>
  <c r="G21" i="13"/>
  <c r="H21" i="13"/>
  <c r="I21" i="13"/>
  <c r="J21" i="13"/>
  <c r="K21" i="13"/>
  <c r="L21" i="13"/>
  <c r="M21" i="13"/>
  <c r="N21" i="13"/>
  <c r="O21" i="13"/>
  <c r="P21" i="13"/>
  <c r="Q21" i="13"/>
  <c r="R21" i="13"/>
  <c r="S21" i="13"/>
  <c r="T21" i="13"/>
  <c r="E22" i="13"/>
  <c r="F22" i="13"/>
  <c r="G22" i="13"/>
  <c r="H22" i="13"/>
  <c r="I22" i="13"/>
  <c r="J22" i="13"/>
  <c r="K22" i="13"/>
  <c r="L22" i="13"/>
  <c r="M22" i="13"/>
  <c r="N22" i="13"/>
  <c r="O22" i="13"/>
  <c r="P22" i="13"/>
  <c r="Q22" i="13"/>
  <c r="R22" i="13"/>
  <c r="S22" i="13"/>
  <c r="T22" i="13"/>
  <c r="E23" i="13"/>
  <c r="F23" i="13"/>
  <c r="G23" i="13"/>
  <c r="H23" i="13"/>
  <c r="I23" i="13"/>
  <c r="J23" i="13"/>
  <c r="K23" i="13"/>
  <c r="L23" i="13"/>
  <c r="M23" i="13"/>
  <c r="N23" i="13"/>
  <c r="O23" i="13"/>
  <c r="P23" i="13"/>
  <c r="Q23" i="13"/>
  <c r="R23" i="13"/>
  <c r="S23" i="13"/>
  <c r="T23" i="13"/>
  <c r="E24" i="13"/>
  <c r="F24" i="13"/>
  <c r="G24" i="13"/>
  <c r="H24" i="13"/>
  <c r="I24" i="13"/>
  <c r="J24" i="13"/>
  <c r="K24" i="13"/>
  <c r="L24" i="13"/>
  <c r="M24" i="13"/>
  <c r="N24" i="13"/>
  <c r="O24" i="13"/>
  <c r="P24" i="13"/>
  <c r="Q24" i="13"/>
  <c r="R24" i="13"/>
  <c r="S24" i="13"/>
  <c r="T24" i="13"/>
  <c r="E25" i="13"/>
  <c r="F25" i="13"/>
  <c r="G25" i="13"/>
  <c r="H25" i="13"/>
  <c r="I25" i="13"/>
  <c r="J25" i="13"/>
  <c r="K25" i="13"/>
  <c r="L25" i="13"/>
  <c r="M25" i="13"/>
  <c r="N25" i="13"/>
  <c r="O25" i="13"/>
  <c r="P25" i="13"/>
  <c r="Q25" i="13"/>
  <c r="R25" i="13"/>
  <c r="S25" i="13"/>
  <c r="T25" i="13"/>
  <c r="E26" i="13"/>
  <c r="F26" i="13"/>
  <c r="G26" i="13"/>
  <c r="H26" i="13"/>
  <c r="I26" i="13"/>
  <c r="J26" i="13"/>
  <c r="K26" i="13"/>
  <c r="L26" i="13"/>
  <c r="M26" i="13"/>
  <c r="N26" i="13"/>
  <c r="O26" i="13"/>
  <c r="P26" i="13"/>
  <c r="Q26" i="13"/>
  <c r="R26" i="13"/>
  <c r="S26" i="13"/>
  <c r="T26" i="13"/>
  <c r="E27" i="13"/>
  <c r="F27" i="13"/>
  <c r="G27" i="13"/>
  <c r="H27" i="13"/>
  <c r="I27" i="13"/>
  <c r="J27" i="13"/>
  <c r="K27" i="13"/>
  <c r="L27" i="13"/>
  <c r="M27" i="13"/>
  <c r="N27" i="13"/>
  <c r="O27" i="13"/>
  <c r="P27" i="13"/>
  <c r="Q27" i="13"/>
  <c r="R27" i="13"/>
  <c r="S27" i="13"/>
  <c r="T27" i="13"/>
  <c r="E28" i="13"/>
  <c r="F28" i="13"/>
  <c r="G28" i="13"/>
  <c r="H28" i="13"/>
  <c r="I28" i="13"/>
  <c r="J28" i="13"/>
  <c r="K28" i="13"/>
  <c r="L28" i="13"/>
  <c r="M28" i="13"/>
  <c r="N28" i="13"/>
  <c r="O28" i="13"/>
  <c r="P28" i="13"/>
  <c r="Q28" i="13"/>
  <c r="R28" i="13"/>
  <c r="S28" i="13"/>
  <c r="T28" i="13"/>
  <c r="E29" i="13"/>
  <c r="F29" i="13"/>
  <c r="G29" i="13"/>
  <c r="H29" i="13"/>
  <c r="I29" i="13"/>
  <c r="J29" i="13"/>
  <c r="K29" i="13"/>
  <c r="L29" i="13"/>
  <c r="M29" i="13"/>
  <c r="N29" i="13"/>
  <c r="O29" i="13"/>
  <c r="P29" i="13"/>
  <c r="Q29" i="13"/>
  <c r="R29" i="13"/>
  <c r="S29" i="13"/>
  <c r="T29" i="13"/>
  <c r="E30" i="13"/>
  <c r="F30" i="13"/>
  <c r="G30" i="13"/>
  <c r="H30" i="13"/>
  <c r="I30" i="13"/>
  <c r="J30" i="13"/>
  <c r="K30" i="13"/>
  <c r="L30" i="13"/>
  <c r="M30" i="13"/>
  <c r="N30" i="13"/>
  <c r="O30" i="13"/>
  <c r="P30" i="13"/>
  <c r="Q30" i="13"/>
  <c r="R30" i="13"/>
  <c r="S30" i="13"/>
  <c r="T30" i="13"/>
  <c r="E31" i="13"/>
  <c r="F31" i="13"/>
  <c r="G31" i="13"/>
  <c r="H31" i="13"/>
  <c r="I31" i="13"/>
  <c r="J31" i="13"/>
  <c r="K31" i="13"/>
  <c r="L31" i="13"/>
  <c r="M31" i="13"/>
  <c r="N31" i="13"/>
  <c r="O31" i="13"/>
  <c r="P31" i="13"/>
  <c r="Q31" i="13"/>
  <c r="R31" i="13"/>
  <c r="S31" i="13"/>
  <c r="T31" i="13"/>
  <c r="E32" i="13"/>
  <c r="F32" i="13"/>
  <c r="G32" i="13"/>
  <c r="H32" i="13"/>
  <c r="I32" i="13"/>
  <c r="J32" i="13"/>
  <c r="K32" i="13"/>
  <c r="L32" i="13"/>
  <c r="M32" i="13"/>
  <c r="N32" i="13"/>
  <c r="O32" i="13"/>
  <c r="P32" i="13"/>
  <c r="Q32" i="13"/>
  <c r="R32" i="13"/>
  <c r="S32" i="13"/>
  <c r="T32" i="13"/>
  <c r="E33" i="13"/>
  <c r="F33" i="13"/>
  <c r="G33" i="13"/>
  <c r="H33" i="13"/>
  <c r="I33" i="13"/>
  <c r="J33" i="13"/>
  <c r="K33" i="13"/>
  <c r="L33" i="13"/>
  <c r="M33" i="13"/>
  <c r="N33" i="13"/>
  <c r="O33" i="13"/>
  <c r="P33" i="13"/>
  <c r="Q33" i="13"/>
  <c r="R33" i="13"/>
  <c r="S33" i="13"/>
  <c r="T33" i="13"/>
  <c r="E34" i="13"/>
  <c r="F34" i="13"/>
  <c r="G34" i="13"/>
  <c r="H34" i="13"/>
  <c r="I34" i="13"/>
  <c r="J34" i="13"/>
  <c r="K34" i="13"/>
  <c r="L34" i="13"/>
  <c r="M34" i="13"/>
  <c r="N34" i="13"/>
  <c r="O34" i="13"/>
  <c r="P34" i="13"/>
  <c r="Q34" i="13"/>
  <c r="R34" i="13"/>
  <c r="S34" i="13"/>
  <c r="T34" i="13"/>
  <c r="E35" i="13"/>
  <c r="F35" i="13"/>
  <c r="G35" i="13"/>
  <c r="H35" i="13"/>
  <c r="I35" i="13"/>
  <c r="J35" i="13"/>
  <c r="K35" i="13"/>
  <c r="L35" i="13"/>
  <c r="M35" i="13"/>
  <c r="N35" i="13"/>
  <c r="O35" i="13"/>
  <c r="P35" i="13"/>
  <c r="Q35" i="13"/>
  <c r="R35" i="13"/>
  <c r="S35" i="13"/>
  <c r="T35" i="13"/>
  <c r="E36" i="13"/>
  <c r="F36" i="13"/>
  <c r="G36" i="13"/>
  <c r="H36" i="13"/>
  <c r="I36" i="13"/>
  <c r="J36" i="13"/>
  <c r="K36" i="13"/>
  <c r="L36" i="13"/>
  <c r="M36" i="13"/>
  <c r="N36" i="13"/>
  <c r="O36" i="13"/>
  <c r="P36" i="13"/>
  <c r="Q36" i="13"/>
  <c r="R36" i="13"/>
  <c r="S36" i="13"/>
  <c r="T36" i="13"/>
  <c r="E37" i="13"/>
  <c r="F37" i="13"/>
  <c r="G37" i="13"/>
  <c r="H37" i="13"/>
  <c r="I37" i="13"/>
  <c r="J37" i="13"/>
  <c r="K37" i="13"/>
  <c r="L37" i="13"/>
  <c r="M37" i="13"/>
  <c r="N37" i="13"/>
  <c r="O37" i="13"/>
  <c r="P37" i="13"/>
  <c r="Q37" i="13"/>
  <c r="R37" i="13"/>
  <c r="S37" i="13"/>
  <c r="T37" i="13"/>
  <c r="E38" i="13"/>
  <c r="F38" i="13"/>
  <c r="G38" i="13"/>
  <c r="H38" i="13"/>
  <c r="I38" i="13"/>
  <c r="J38" i="13"/>
  <c r="K38" i="13"/>
  <c r="L38" i="13"/>
  <c r="M38" i="13"/>
  <c r="N38" i="13"/>
  <c r="O38" i="13"/>
  <c r="P38" i="13"/>
  <c r="Q38" i="13"/>
  <c r="R38" i="13"/>
  <c r="S38" i="13"/>
  <c r="T38" i="13"/>
  <c r="E39" i="13"/>
  <c r="F39" i="13"/>
  <c r="G39" i="13"/>
  <c r="H39" i="13"/>
  <c r="I39" i="13"/>
  <c r="J39" i="13"/>
  <c r="K39" i="13"/>
  <c r="L39" i="13"/>
  <c r="M39" i="13"/>
  <c r="N39" i="13"/>
  <c r="O39" i="13"/>
  <c r="P39" i="13"/>
  <c r="Q39" i="13"/>
  <c r="R39" i="13"/>
  <c r="S39" i="13"/>
  <c r="T39" i="13"/>
  <c r="E40" i="13"/>
  <c r="F40" i="13"/>
  <c r="G40" i="13"/>
  <c r="H40" i="13"/>
  <c r="I40" i="13"/>
  <c r="J40" i="13"/>
  <c r="K40" i="13"/>
  <c r="L40" i="13"/>
  <c r="M40" i="13"/>
  <c r="N40" i="13"/>
  <c r="O40" i="13"/>
  <c r="P40" i="13"/>
  <c r="Q40" i="13"/>
  <c r="R40" i="13"/>
  <c r="S40" i="13"/>
  <c r="T40" i="13"/>
  <c r="E41" i="13"/>
  <c r="F41" i="13"/>
  <c r="G41" i="13"/>
  <c r="H41" i="13"/>
  <c r="I41" i="13"/>
  <c r="J41" i="13"/>
  <c r="K41" i="13"/>
  <c r="L41" i="13"/>
  <c r="M41" i="13"/>
  <c r="N41" i="13"/>
  <c r="O41" i="13"/>
  <c r="P41" i="13"/>
  <c r="Q41" i="13"/>
  <c r="R41" i="13"/>
  <c r="S41" i="13"/>
  <c r="T41" i="13"/>
  <c r="E42" i="13"/>
  <c r="F42" i="13"/>
  <c r="G42" i="13"/>
  <c r="H42" i="13"/>
  <c r="I42" i="13"/>
  <c r="J42" i="13"/>
  <c r="K42" i="13"/>
  <c r="L42" i="13"/>
  <c r="M42" i="13"/>
  <c r="N42" i="13"/>
  <c r="O42" i="13"/>
  <c r="P42" i="13"/>
  <c r="Q42" i="13"/>
  <c r="R42" i="13"/>
  <c r="S42" i="13"/>
  <c r="T42" i="13"/>
  <c r="E43" i="13"/>
  <c r="F43" i="13"/>
  <c r="G43" i="13"/>
  <c r="H43" i="13"/>
  <c r="I43" i="13"/>
  <c r="J43" i="13"/>
  <c r="K43" i="13"/>
  <c r="L43" i="13"/>
  <c r="M43" i="13"/>
  <c r="N43" i="13"/>
  <c r="O43" i="13"/>
  <c r="P43" i="13"/>
  <c r="Q43" i="13"/>
  <c r="R43" i="13"/>
  <c r="S43" i="13"/>
  <c r="T43" i="13"/>
  <c r="E44" i="13"/>
  <c r="F44" i="13"/>
  <c r="G44" i="13"/>
  <c r="H44" i="13"/>
  <c r="I44" i="13"/>
  <c r="J44" i="13"/>
  <c r="K44" i="13"/>
  <c r="L44" i="13"/>
  <c r="M44" i="13"/>
  <c r="N44" i="13"/>
  <c r="O44" i="13"/>
  <c r="P44" i="13"/>
  <c r="Q44" i="13"/>
  <c r="R44" i="13"/>
  <c r="S44" i="13"/>
  <c r="T44" i="13"/>
  <c r="E45" i="13"/>
  <c r="F45" i="13"/>
  <c r="G45" i="13"/>
  <c r="H45" i="13"/>
  <c r="I45" i="13"/>
  <c r="J45" i="13"/>
  <c r="K45" i="13"/>
  <c r="L45" i="13"/>
  <c r="M45" i="13"/>
  <c r="N45" i="13"/>
  <c r="O45" i="13"/>
  <c r="P45" i="13"/>
  <c r="Q45" i="13"/>
  <c r="R45" i="13"/>
  <c r="S45" i="13"/>
  <c r="T45" i="13"/>
  <c r="E46" i="13"/>
  <c r="F46" i="13"/>
  <c r="G46" i="13"/>
  <c r="H46" i="13"/>
  <c r="I46" i="13"/>
  <c r="J46" i="13"/>
  <c r="K46" i="13"/>
  <c r="L46" i="13"/>
  <c r="M46" i="13"/>
  <c r="N46" i="13"/>
  <c r="O46" i="13"/>
  <c r="P46" i="13"/>
  <c r="Q46" i="13"/>
  <c r="R46" i="13"/>
  <c r="S46" i="13"/>
  <c r="T46" i="13"/>
  <c r="E47" i="13"/>
  <c r="F47" i="13"/>
  <c r="G47" i="13"/>
  <c r="H47" i="13"/>
  <c r="I47" i="13"/>
  <c r="J47" i="13"/>
  <c r="K47" i="13"/>
  <c r="L47" i="13"/>
  <c r="M47" i="13"/>
  <c r="N47" i="13"/>
  <c r="O47" i="13"/>
  <c r="P47" i="13"/>
  <c r="Q47" i="13"/>
  <c r="R47" i="13"/>
  <c r="S47" i="13"/>
  <c r="T47" i="13"/>
  <c r="E48" i="13"/>
  <c r="F48" i="13"/>
  <c r="G48" i="13"/>
  <c r="H48" i="13"/>
  <c r="I48" i="13"/>
  <c r="J48" i="13"/>
  <c r="K48" i="13"/>
  <c r="L48" i="13"/>
  <c r="M48" i="13"/>
  <c r="N48" i="13"/>
  <c r="O48" i="13"/>
  <c r="P48" i="13"/>
  <c r="Q48" i="13"/>
  <c r="R48" i="13"/>
  <c r="S48" i="13"/>
  <c r="T48" i="13"/>
  <c r="E49" i="13"/>
  <c r="F49" i="13"/>
  <c r="G49" i="13"/>
  <c r="H49" i="13"/>
  <c r="I49" i="13"/>
  <c r="J49" i="13"/>
  <c r="K49" i="13"/>
  <c r="L49" i="13"/>
  <c r="M49" i="13"/>
  <c r="N49" i="13"/>
  <c r="O49" i="13"/>
  <c r="P49" i="13"/>
  <c r="Q49" i="13"/>
  <c r="R49" i="13"/>
  <c r="S49" i="13"/>
  <c r="T49" i="13"/>
  <c r="E50" i="13"/>
  <c r="F50" i="13"/>
  <c r="G50" i="13"/>
  <c r="H50" i="13"/>
  <c r="I50" i="13"/>
  <c r="J50" i="13"/>
  <c r="K50" i="13"/>
  <c r="L50" i="13"/>
  <c r="M50" i="13"/>
  <c r="N50" i="13"/>
  <c r="O50" i="13"/>
  <c r="P50" i="13"/>
  <c r="Q50" i="13"/>
  <c r="R50" i="13"/>
  <c r="S50" i="13"/>
  <c r="T50" i="13"/>
  <c r="E51" i="13"/>
  <c r="F51" i="13"/>
  <c r="G51" i="13"/>
  <c r="H51" i="13"/>
  <c r="I51" i="13"/>
  <c r="J51" i="13"/>
  <c r="K51" i="13"/>
  <c r="L51" i="13"/>
  <c r="M51" i="13"/>
  <c r="N51" i="13"/>
  <c r="O51" i="13"/>
  <c r="P51" i="13"/>
  <c r="Q51" i="13"/>
  <c r="R51" i="13"/>
  <c r="S51" i="13"/>
  <c r="T51" i="13"/>
  <c r="E52" i="13"/>
  <c r="F52" i="13"/>
  <c r="G52" i="13"/>
  <c r="H52" i="13"/>
  <c r="I52" i="13"/>
  <c r="J52" i="13"/>
  <c r="K52" i="13"/>
  <c r="L52" i="13"/>
  <c r="M52" i="13"/>
  <c r="N52" i="13"/>
  <c r="O52" i="13"/>
  <c r="P52" i="13"/>
  <c r="Q52" i="13"/>
  <c r="R52" i="13"/>
  <c r="S52" i="13"/>
  <c r="T52" i="13"/>
  <c r="E53" i="13"/>
  <c r="F53" i="13"/>
  <c r="G53" i="13"/>
  <c r="H53" i="13"/>
  <c r="I53" i="13"/>
  <c r="J53" i="13"/>
  <c r="K53" i="13"/>
  <c r="L53" i="13"/>
  <c r="M53" i="13"/>
  <c r="N53" i="13"/>
  <c r="O53" i="13"/>
  <c r="P53" i="13"/>
  <c r="Q53" i="13"/>
  <c r="R53" i="13"/>
  <c r="S53" i="13"/>
  <c r="T53" i="13"/>
  <c r="E54" i="13"/>
  <c r="F54" i="13"/>
  <c r="G54" i="13"/>
  <c r="H54" i="13"/>
  <c r="I54" i="13"/>
  <c r="J54" i="13"/>
  <c r="K54" i="13"/>
  <c r="L54" i="13"/>
  <c r="M54" i="13"/>
  <c r="N54" i="13"/>
  <c r="O54" i="13"/>
  <c r="P54" i="13"/>
  <c r="Q54" i="13"/>
  <c r="R54" i="13"/>
  <c r="S54" i="13"/>
  <c r="T54" i="13"/>
  <c r="E55" i="13"/>
  <c r="F55" i="13"/>
  <c r="G55" i="13"/>
  <c r="H55" i="13"/>
  <c r="I55" i="13"/>
  <c r="J55" i="13"/>
  <c r="K55" i="13"/>
  <c r="L55" i="13"/>
  <c r="M55" i="13"/>
  <c r="N55" i="13"/>
  <c r="O55" i="13"/>
  <c r="P55" i="13"/>
  <c r="Q55" i="13"/>
  <c r="R55" i="13"/>
  <c r="S55" i="13"/>
  <c r="T55" i="13"/>
  <c r="E56" i="13"/>
  <c r="F56" i="13"/>
  <c r="G56" i="13"/>
  <c r="H56" i="13"/>
  <c r="I56" i="13"/>
  <c r="J56" i="13"/>
  <c r="K56" i="13"/>
  <c r="L56" i="13"/>
  <c r="M56" i="13"/>
  <c r="N56" i="13"/>
  <c r="O56" i="13"/>
  <c r="P56" i="13"/>
  <c r="Q56" i="13"/>
  <c r="R56" i="13"/>
  <c r="S56" i="13"/>
  <c r="T56" i="13"/>
  <c r="E57" i="13"/>
  <c r="F57" i="13"/>
  <c r="G57" i="13"/>
  <c r="H57" i="13"/>
  <c r="I57" i="13"/>
  <c r="J57" i="13"/>
  <c r="K57" i="13"/>
  <c r="L57" i="13"/>
  <c r="M57" i="13"/>
  <c r="N57" i="13"/>
  <c r="O57" i="13"/>
  <c r="P57" i="13"/>
  <c r="Q57" i="13"/>
  <c r="R57" i="13"/>
  <c r="S57" i="13"/>
  <c r="T57" i="13"/>
  <c r="E58" i="13"/>
  <c r="F58" i="13"/>
  <c r="G58" i="13"/>
  <c r="H58" i="13"/>
  <c r="I58" i="13"/>
  <c r="J58" i="13"/>
  <c r="K58" i="13"/>
  <c r="L58" i="13"/>
  <c r="M58" i="13"/>
  <c r="N58" i="13"/>
  <c r="O58" i="13"/>
  <c r="P58" i="13"/>
  <c r="Q58" i="13"/>
  <c r="R58" i="13"/>
  <c r="S58" i="13"/>
  <c r="T58" i="13"/>
  <c r="E59" i="13"/>
  <c r="F59" i="13"/>
  <c r="G59" i="13"/>
  <c r="H59" i="13"/>
  <c r="I59" i="13"/>
  <c r="J59" i="13"/>
  <c r="K59" i="13"/>
  <c r="L59" i="13"/>
  <c r="M59" i="13"/>
  <c r="N59" i="13"/>
  <c r="O59" i="13"/>
  <c r="P59" i="13"/>
  <c r="Q59" i="13"/>
  <c r="R59" i="13"/>
  <c r="S59" i="13"/>
  <c r="T59" i="13"/>
  <c r="E60" i="13"/>
  <c r="F60" i="13"/>
  <c r="G60" i="13"/>
  <c r="H60" i="13"/>
  <c r="I60" i="13"/>
  <c r="J60" i="13"/>
  <c r="K60" i="13"/>
  <c r="L60" i="13"/>
  <c r="M60" i="13"/>
  <c r="N60" i="13"/>
  <c r="O60" i="13"/>
  <c r="P60" i="13"/>
  <c r="Q60" i="13"/>
  <c r="R60" i="13"/>
  <c r="S60" i="13"/>
  <c r="T60" i="13"/>
  <c r="E61" i="13"/>
  <c r="F61" i="13"/>
  <c r="G61" i="13"/>
  <c r="H61" i="13"/>
  <c r="I61" i="13"/>
  <c r="J61" i="13"/>
  <c r="K61" i="13"/>
  <c r="L61" i="13"/>
  <c r="M61" i="13"/>
  <c r="N61" i="13"/>
  <c r="O61" i="13"/>
  <c r="P61" i="13"/>
  <c r="Q61" i="13"/>
  <c r="R61" i="13"/>
  <c r="S61" i="13"/>
  <c r="T61" i="13"/>
  <c r="E62" i="13"/>
  <c r="F62" i="13"/>
  <c r="G62" i="13"/>
  <c r="H62" i="13"/>
  <c r="I62" i="13"/>
  <c r="J62" i="13"/>
  <c r="K62" i="13"/>
  <c r="L62" i="13"/>
  <c r="M62" i="13"/>
  <c r="N62" i="13"/>
  <c r="O62" i="13"/>
  <c r="P62" i="13"/>
  <c r="Q62" i="13"/>
  <c r="R62" i="13"/>
  <c r="S62" i="13"/>
  <c r="T62" i="13"/>
  <c r="E63" i="13"/>
  <c r="F63" i="13"/>
  <c r="G63" i="13"/>
  <c r="H63" i="13"/>
  <c r="I63" i="13"/>
  <c r="J63" i="13"/>
  <c r="K63" i="13"/>
  <c r="L63" i="13"/>
  <c r="M63" i="13"/>
  <c r="N63" i="13"/>
  <c r="O63" i="13"/>
  <c r="P63" i="13"/>
  <c r="Q63" i="13"/>
  <c r="R63" i="13"/>
  <c r="S63" i="13"/>
  <c r="T63" i="13"/>
  <c r="E64" i="13"/>
  <c r="F64" i="13"/>
  <c r="G64" i="13"/>
  <c r="H64" i="13"/>
  <c r="I64" i="13"/>
  <c r="J64" i="13"/>
  <c r="K64" i="13"/>
  <c r="L64" i="13"/>
  <c r="M64" i="13"/>
  <c r="N64" i="13"/>
  <c r="O64" i="13"/>
  <c r="P64" i="13"/>
  <c r="Q64" i="13"/>
  <c r="R64" i="13"/>
  <c r="S64" i="13"/>
  <c r="T64" i="13"/>
  <c r="E65" i="13"/>
  <c r="F65" i="13"/>
  <c r="G65" i="13"/>
  <c r="H65" i="13"/>
  <c r="I65" i="13"/>
  <c r="J65" i="13"/>
  <c r="K65" i="13"/>
  <c r="L65" i="13"/>
  <c r="M65" i="13"/>
  <c r="N65" i="13"/>
  <c r="O65" i="13"/>
  <c r="P65" i="13"/>
  <c r="Q65" i="13"/>
  <c r="R65" i="13"/>
  <c r="S65" i="13"/>
  <c r="T65" i="13"/>
  <c r="E66" i="13"/>
  <c r="F66" i="13"/>
  <c r="G66" i="13"/>
  <c r="H66" i="13"/>
  <c r="I66" i="13"/>
  <c r="J66" i="13"/>
  <c r="K66" i="13"/>
  <c r="L66" i="13"/>
  <c r="M66" i="13"/>
  <c r="N66" i="13"/>
  <c r="O66" i="13"/>
  <c r="P66" i="13"/>
  <c r="Q66" i="13"/>
  <c r="R66" i="13"/>
  <c r="S66" i="13"/>
  <c r="T66" i="13"/>
  <c r="E67" i="13"/>
  <c r="F67" i="13"/>
  <c r="G67" i="13"/>
  <c r="H67" i="13"/>
  <c r="I67" i="13"/>
  <c r="J67" i="13"/>
  <c r="K67" i="13"/>
  <c r="L67" i="13"/>
  <c r="M67" i="13"/>
  <c r="N67" i="13"/>
  <c r="O67" i="13"/>
  <c r="P67" i="13"/>
  <c r="Q67" i="13"/>
  <c r="R67" i="13"/>
  <c r="S67" i="13"/>
  <c r="T67" i="13"/>
  <c r="E68" i="13"/>
  <c r="F68" i="13"/>
  <c r="G68" i="13"/>
  <c r="H68" i="13"/>
  <c r="I68" i="13"/>
  <c r="J68" i="13"/>
  <c r="K68" i="13"/>
  <c r="L68" i="13"/>
  <c r="M68" i="13"/>
  <c r="N68" i="13"/>
  <c r="O68" i="13"/>
  <c r="P68" i="13"/>
  <c r="Q68" i="13"/>
  <c r="R68" i="13"/>
  <c r="S68" i="13"/>
  <c r="T68" i="13"/>
  <c r="E69" i="13"/>
  <c r="F69" i="13"/>
  <c r="G69" i="13"/>
  <c r="H69" i="13"/>
  <c r="I69" i="13"/>
  <c r="J69" i="13"/>
  <c r="K69" i="13"/>
  <c r="L69" i="13"/>
  <c r="M69" i="13"/>
  <c r="N69" i="13"/>
  <c r="O69" i="13"/>
  <c r="P69" i="13"/>
  <c r="Q69" i="13"/>
  <c r="R69" i="13"/>
  <c r="S69" i="13"/>
  <c r="T69" i="13"/>
  <c r="E70" i="13"/>
  <c r="F70" i="13"/>
  <c r="G70" i="13"/>
  <c r="H70" i="13"/>
  <c r="I70" i="13"/>
  <c r="J70" i="13"/>
  <c r="K70" i="13"/>
  <c r="L70" i="13"/>
  <c r="M70" i="13"/>
  <c r="N70" i="13"/>
  <c r="O70" i="13"/>
  <c r="P70" i="13"/>
  <c r="Q70" i="13"/>
  <c r="R70" i="13"/>
  <c r="S70" i="13"/>
  <c r="T70" i="13"/>
  <c r="E71" i="13"/>
  <c r="F71" i="13"/>
  <c r="G71" i="13"/>
  <c r="H71" i="13"/>
  <c r="I71" i="13"/>
  <c r="J71" i="13"/>
  <c r="K71" i="13"/>
  <c r="L71" i="13"/>
  <c r="M71" i="13"/>
  <c r="N71" i="13"/>
  <c r="O71" i="13"/>
  <c r="P71" i="13"/>
  <c r="Q71" i="13"/>
  <c r="R71" i="13"/>
  <c r="S71" i="13"/>
  <c r="T71" i="13"/>
  <c r="E72" i="13"/>
  <c r="F72" i="13"/>
  <c r="G72" i="13"/>
  <c r="H72" i="13"/>
  <c r="I72" i="13"/>
  <c r="J72" i="13"/>
  <c r="K72" i="13"/>
  <c r="L72" i="13"/>
  <c r="M72" i="13"/>
  <c r="N72" i="13"/>
  <c r="O72" i="13"/>
  <c r="P72" i="13"/>
  <c r="Q72" i="13"/>
  <c r="R72" i="13"/>
  <c r="S72" i="13"/>
  <c r="T72" i="13"/>
  <c r="E73" i="13"/>
  <c r="F73" i="13"/>
  <c r="G73" i="13"/>
  <c r="H73" i="13"/>
  <c r="I73" i="13"/>
  <c r="J73" i="13"/>
  <c r="K73" i="13"/>
  <c r="L73" i="13"/>
  <c r="M73" i="13"/>
  <c r="N73" i="13"/>
  <c r="O73" i="13"/>
  <c r="P73" i="13"/>
  <c r="Q73" i="13"/>
  <c r="R73" i="13"/>
  <c r="S73" i="13"/>
  <c r="T73" i="13"/>
  <c r="E74" i="13"/>
  <c r="F74" i="13"/>
  <c r="G74" i="13"/>
  <c r="H74" i="13"/>
  <c r="I74" i="13"/>
  <c r="J74" i="13"/>
  <c r="K74" i="13"/>
  <c r="L74" i="13"/>
  <c r="M74" i="13"/>
  <c r="N74" i="13"/>
  <c r="O74" i="13"/>
  <c r="P74" i="13"/>
  <c r="Q74" i="13"/>
  <c r="R74" i="13"/>
  <c r="S74" i="13"/>
  <c r="T74" i="13"/>
  <c r="E75" i="13"/>
  <c r="F75" i="13"/>
  <c r="G75" i="13"/>
  <c r="H75" i="13"/>
  <c r="I75" i="13"/>
  <c r="J75" i="13"/>
  <c r="K75" i="13"/>
  <c r="L75" i="13"/>
  <c r="M75" i="13"/>
  <c r="N75" i="13"/>
  <c r="O75" i="13"/>
  <c r="P75" i="13"/>
  <c r="Q75" i="13"/>
  <c r="R75" i="13"/>
  <c r="S75" i="13"/>
  <c r="T75" i="13"/>
  <c r="E76" i="13"/>
  <c r="F76" i="13"/>
  <c r="G76" i="13"/>
  <c r="H76" i="13"/>
  <c r="I76" i="13"/>
  <c r="J76" i="13"/>
  <c r="K76" i="13"/>
  <c r="L76" i="13"/>
  <c r="M76" i="13"/>
  <c r="N76" i="13"/>
  <c r="O76" i="13"/>
  <c r="P76" i="13"/>
  <c r="Q76" i="13"/>
  <c r="R76" i="13"/>
  <c r="S76" i="13"/>
  <c r="T76" i="13"/>
  <c r="E77" i="13"/>
  <c r="F77" i="13"/>
  <c r="G77" i="13"/>
  <c r="H77" i="13"/>
  <c r="I77" i="13"/>
  <c r="J77" i="13"/>
  <c r="K77" i="13"/>
  <c r="L77" i="13"/>
  <c r="M77" i="13"/>
  <c r="N77" i="13"/>
  <c r="O77" i="13"/>
  <c r="P77" i="13"/>
  <c r="Q77" i="13"/>
  <c r="R77" i="13"/>
  <c r="S77" i="13"/>
  <c r="T77" i="13"/>
  <c r="E78" i="13"/>
  <c r="F78" i="13"/>
  <c r="G78" i="13"/>
  <c r="H78" i="13"/>
  <c r="I78" i="13"/>
  <c r="J78" i="13"/>
  <c r="K78" i="13"/>
  <c r="L78" i="13"/>
  <c r="M78" i="13"/>
  <c r="N78" i="13"/>
  <c r="O78" i="13"/>
  <c r="P78" i="13"/>
  <c r="Q78" i="13"/>
  <c r="R78" i="13"/>
  <c r="S78" i="13"/>
  <c r="T78" i="13"/>
  <c r="E79" i="13"/>
  <c r="F79" i="13"/>
  <c r="G79" i="13"/>
  <c r="H79" i="13"/>
  <c r="I79" i="13"/>
  <c r="J79" i="13"/>
  <c r="K79" i="13"/>
  <c r="L79" i="13"/>
  <c r="M79" i="13"/>
  <c r="N79" i="13"/>
  <c r="O79" i="13"/>
  <c r="P79" i="13"/>
  <c r="Q79" i="13"/>
  <c r="R79" i="13"/>
  <c r="S79" i="13"/>
  <c r="T79" i="13"/>
  <c r="E80" i="13"/>
  <c r="F80" i="13"/>
  <c r="G80" i="13"/>
  <c r="H80" i="13"/>
  <c r="I80" i="13"/>
  <c r="J80" i="13"/>
  <c r="K80" i="13"/>
  <c r="L80" i="13"/>
  <c r="M80" i="13"/>
  <c r="N80" i="13"/>
  <c r="O80" i="13"/>
  <c r="P80" i="13"/>
  <c r="Q80" i="13"/>
  <c r="R80" i="13"/>
  <c r="S80" i="13"/>
  <c r="T80" i="13"/>
  <c r="E81" i="13"/>
  <c r="F81" i="13"/>
  <c r="G81" i="13"/>
  <c r="H81" i="13"/>
  <c r="I81" i="13"/>
  <c r="J81" i="13"/>
  <c r="K81" i="13"/>
  <c r="L81" i="13"/>
  <c r="M81" i="13"/>
  <c r="N81" i="13"/>
  <c r="O81" i="13"/>
  <c r="P81" i="13"/>
  <c r="Q81" i="13"/>
  <c r="R81" i="13"/>
  <c r="S81" i="13"/>
  <c r="T81" i="13"/>
  <c r="E82" i="13"/>
  <c r="F82" i="13"/>
  <c r="G82" i="13"/>
  <c r="H82" i="13"/>
  <c r="I82" i="13"/>
  <c r="J82" i="13"/>
  <c r="K82" i="13"/>
  <c r="L82" i="13"/>
  <c r="M82" i="13"/>
  <c r="N82" i="13"/>
  <c r="O82" i="13"/>
  <c r="P82" i="13"/>
  <c r="Q82" i="13"/>
  <c r="R82" i="13"/>
  <c r="S82" i="13"/>
  <c r="T82" i="13"/>
  <c r="E83" i="13"/>
  <c r="F83" i="13"/>
  <c r="G83" i="13"/>
  <c r="H83" i="13"/>
  <c r="I83" i="13"/>
  <c r="J83" i="13"/>
  <c r="K83" i="13"/>
  <c r="L83" i="13"/>
  <c r="M83" i="13"/>
  <c r="N83" i="13"/>
  <c r="O83" i="13"/>
  <c r="P83" i="13"/>
  <c r="Q83" i="13"/>
  <c r="R83" i="13"/>
  <c r="S83" i="13"/>
  <c r="T83" i="13"/>
  <c r="E84" i="13"/>
  <c r="F84" i="13"/>
  <c r="G84" i="13"/>
  <c r="H84" i="13"/>
  <c r="I84" i="13"/>
  <c r="J84" i="13"/>
  <c r="K84" i="13"/>
  <c r="L84" i="13"/>
  <c r="M84" i="13"/>
  <c r="N84" i="13"/>
  <c r="O84" i="13"/>
  <c r="P84" i="13"/>
  <c r="Q84" i="13"/>
  <c r="R84" i="13"/>
  <c r="S84" i="13"/>
  <c r="T84" i="13"/>
  <c r="E85" i="13"/>
  <c r="F85" i="13"/>
  <c r="G85" i="13"/>
  <c r="H85" i="13"/>
  <c r="I85" i="13"/>
  <c r="J85" i="13"/>
  <c r="K85" i="13"/>
  <c r="L85" i="13"/>
  <c r="M85" i="13"/>
  <c r="N85" i="13"/>
  <c r="O85" i="13"/>
  <c r="P85" i="13"/>
  <c r="Q85" i="13"/>
  <c r="R85" i="13"/>
  <c r="S85" i="13"/>
  <c r="T85" i="13"/>
  <c r="E86" i="13"/>
  <c r="F86" i="13"/>
  <c r="G86" i="13"/>
  <c r="H86" i="13"/>
  <c r="I86" i="13"/>
  <c r="J86" i="13"/>
  <c r="K86" i="13"/>
  <c r="L86" i="13"/>
  <c r="M86" i="13"/>
  <c r="N86" i="13"/>
  <c r="O86" i="13"/>
  <c r="P86" i="13"/>
  <c r="Q86" i="13"/>
  <c r="R86" i="13"/>
  <c r="S86" i="13"/>
  <c r="T86" i="13"/>
  <c r="E87" i="13"/>
  <c r="F87" i="13"/>
  <c r="G87" i="13"/>
  <c r="H87" i="13"/>
  <c r="I87" i="13"/>
  <c r="J87" i="13"/>
  <c r="K87" i="13"/>
  <c r="L87" i="13"/>
  <c r="M87" i="13"/>
  <c r="N87" i="13"/>
  <c r="O87" i="13"/>
  <c r="P87" i="13"/>
  <c r="Q87" i="13"/>
  <c r="R87" i="13"/>
  <c r="S87" i="13"/>
  <c r="T87" i="13"/>
  <c r="E88" i="13"/>
  <c r="F88" i="13"/>
  <c r="G88" i="13"/>
  <c r="H88" i="13"/>
  <c r="I88" i="13"/>
  <c r="J88" i="13"/>
  <c r="K88" i="13"/>
  <c r="L88" i="13"/>
  <c r="M88" i="13"/>
  <c r="N88" i="13"/>
  <c r="O88" i="13"/>
  <c r="P88" i="13"/>
  <c r="Q88" i="13"/>
  <c r="R88" i="13"/>
  <c r="S88" i="13"/>
  <c r="T88" i="13"/>
  <c r="E89" i="13"/>
  <c r="F89" i="13"/>
  <c r="G89" i="13"/>
  <c r="H89" i="13"/>
  <c r="I89" i="13"/>
  <c r="J89" i="13"/>
  <c r="K89" i="13"/>
  <c r="L89" i="13"/>
  <c r="M89" i="13"/>
  <c r="N89" i="13"/>
  <c r="O89" i="13"/>
  <c r="P89" i="13"/>
  <c r="Q89" i="13"/>
  <c r="R89" i="13"/>
  <c r="S89" i="13"/>
  <c r="T89" i="13"/>
  <c r="E90" i="13"/>
  <c r="F90" i="13"/>
  <c r="G90" i="13"/>
  <c r="H90" i="13"/>
  <c r="I90" i="13"/>
  <c r="J90" i="13"/>
  <c r="K90" i="13"/>
  <c r="L90" i="13"/>
  <c r="M90" i="13"/>
  <c r="N90" i="13"/>
  <c r="O90" i="13"/>
  <c r="P90" i="13"/>
  <c r="Q90" i="13"/>
  <c r="R90" i="13"/>
  <c r="S90" i="13"/>
  <c r="T90" i="13"/>
  <c r="E91" i="13"/>
  <c r="F91" i="13"/>
  <c r="G91" i="13"/>
  <c r="H91" i="13"/>
  <c r="I91" i="13"/>
  <c r="J91" i="13"/>
  <c r="K91" i="13"/>
  <c r="L91" i="13"/>
  <c r="M91" i="13"/>
  <c r="N91" i="13"/>
  <c r="O91" i="13"/>
  <c r="P91" i="13"/>
  <c r="Q91" i="13"/>
  <c r="R91" i="13"/>
  <c r="S91" i="13"/>
  <c r="T91" i="13"/>
  <c r="E92" i="13"/>
  <c r="F92" i="13"/>
  <c r="G92" i="13"/>
  <c r="H92" i="13"/>
  <c r="I92" i="13"/>
  <c r="J92" i="13"/>
  <c r="K92" i="13"/>
  <c r="L92" i="13"/>
  <c r="M92" i="13"/>
  <c r="N92" i="13"/>
  <c r="O92" i="13"/>
  <c r="P92" i="13"/>
  <c r="Q92" i="13"/>
  <c r="R92" i="13"/>
  <c r="S92" i="13"/>
  <c r="T92" i="13"/>
  <c r="E93" i="13"/>
  <c r="F93" i="13"/>
  <c r="G93" i="13"/>
  <c r="H93" i="13"/>
  <c r="I93" i="13"/>
  <c r="J93" i="13"/>
  <c r="K93" i="13"/>
  <c r="L93" i="13"/>
  <c r="M93" i="13"/>
  <c r="N93" i="13"/>
  <c r="O93" i="13"/>
  <c r="P93" i="13"/>
  <c r="Q93" i="13"/>
  <c r="R93" i="13"/>
  <c r="S93" i="13"/>
  <c r="T93" i="13"/>
  <c r="E94" i="13"/>
  <c r="F94" i="13"/>
  <c r="G94" i="13"/>
  <c r="H94" i="13"/>
  <c r="I94" i="13"/>
  <c r="J94" i="13"/>
  <c r="K94" i="13"/>
  <c r="L94" i="13"/>
  <c r="M94" i="13"/>
  <c r="N94" i="13"/>
  <c r="O94" i="13"/>
  <c r="P94" i="13"/>
  <c r="Q94" i="13"/>
  <c r="R94" i="13"/>
  <c r="S94" i="13"/>
  <c r="T94" i="13"/>
  <c r="E95" i="13"/>
  <c r="F95" i="13"/>
  <c r="G95" i="13"/>
  <c r="H95" i="13"/>
  <c r="I95" i="13"/>
  <c r="J95" i="13"/>
  <c r="K95" i="13"/>
  <c r="L95" i="13"/>
  <c r="M95" i="13"/>
  <c r="N95" i="13"/>
  <c r="O95" i="13"/>
  <c r="P95" i="13"/>
  <c r="Q95" i="13"/>
  <c r="R95" i="13"/>
  <c r="S95" i="13"/>
  <c r="T95" i="13"/>
  <c r="E96" i="13"/>
  <c r="F96" i="13"/>
  <c r="G96" i="13"/>
  <c r="H96" i="13"/>
  <c r="I96" i="13"/>
  <c r="J96" i="13"/>
  <c r="K96" i="13"/>
  <c r="L96" i="13"/>
  <c r="M96" i="13"/>
  <c r="N96" i="13"/>
  <c r="O96" i="13"/>
  <c r="P96" i="13"/>
  <c r="Q96" i="13"/>
  <c r="R96" i="13"/>
  <c r="S96" i="13"/>
  <c r="T96" i="13"/>
  <c r="E97" i="13"/>
  <c r="F97" i="13"/>
  <c r="G97" i="13"/>
  <c r="H97" i="13"/>
  <c r="I97" i="13"/>
  <c r="J97" i="13"/>
  <c r="K97" i="13"/>
  <c r="L97" i="13"/>
  <c r="M97" i="13"/>
  <c r="N97" i="13"/>
  <c r="O97" i="13"/>
  <c r="P97" i="13"/>
  <c r="Q97" i="13"/>
  <c r="R97" i="13"/>
  <c r="S97" i="13"/>
  <c r="T97" i="13"/>
  <c r="E98" i="13"/>
  <c r="F98" i="13"/>
  <c r="G98" i="13"/>
  <c r="H98" i="13"/>
  <c r="I98" i="13"/>
  <c r="J98" i="13"/>
  <c r="K98" i="13"/>
  <c r="L98" i="13"/>
  <c r="M98" i="13"/>
  <c r="N98" i="13"/>
  <c r="O98" i="13"/>
  <c r="P98" i="13"/>
  <c r="Q98" i="13"/>
  <c r="R98" i="13"/>
  <c r="S98" i="13"/>
  <c r="T98" i="13"/>
  <c r="E99" i="13"/>
  <c r="F99" i="13"/>
  <c r="G99" i="13"/>
  <c r="H99" i="13"/>
  <c r="I99" i="13"/>
  <c r="J99" i="13"/>
  <c r="K99" i="13"/>
  <c r="L99" i="13"/>
  <c r="M99" i="13"/>
  <c r="N99" i="13"/>
  <c r="O99" i="13"/>
  <c r="P99" i="13"/>
  <c r="Q99" i="13"/>
  <c r="R99" i="13"/>
  <c r="S99" i="13"/>
  <c r="T99" i="13"/>
  <c r="E100" i="13"/>
  <c r="F100" i="13"/>
  <c r="G100" i="13"/>
  <c r="H100" i="13"/>
  <c r="I100" i="13"/>
  <c r="J100" i="13"/>
  <c r="K100" i="13"/>
  <c r="L100" i="13"/>
  <c r="M100" i="13"/>
  <c r="N100" i="13"/>
  <c r="O100" i="13"/>
  <c r="P100" i="13"/>
  <c r="Q100" i="13"/>
  <c r="R100" i="13"/>
  <c r="S100" i="13"/>
  <c r="T100" i="13"/>
  <c r="E101" i="13"/>
  <c r="F101" i="13"/>
  <c r="G101" i="13"/>
  <c r="H101" i="13"/>
  <c r="I101" i="13"/>
  <c r="J101" i="13"/>
  <c r="K101" i="13"/>
  <c r="L101" i="13"/>
  <c r="M101" i="13"/>
  <c r="N101" i="13"/>
  <c r="O101" i="13"/>
  <c r="P101" i="13"/>
  <c r="Q101" i="13"/>
  <c r="R101" i="13"/>
  <c r="S101" i="13"/>
  <c r="T101" i="13"/>
  <c r="E102" i="13"/>
  <c r="F102" i="13"/>
  <c r="G102" i="13"/>
  <c r="H102" i="13"/>
  <c r="I102" i="13"/>
  <c r="J102" i="13"/>
  <c r="K102" i="13"/>
  <c r="L102" i="13"/>
  <c r="M102" i="13"/>
  <c r="N102" i="13"/>
  <c r="O102" i="13"/>
  <c r="P102" i="13"/>
  <c r="Q102" i="13"/>
  <c r="R102" i="13"/>
  <c r="S102" i="13"/>
  <c r="T102" i="13"/>
  <c r="E103" i="13"/>
  <c r="F103" i="13"/>
  <c r="G103" i="13"/>
  <c r="H103" i="13"/>
  <c r="I103" i="13"/>
  <c r="J103" i="13"/>
  <c r="K103" i="13"/>
  <c r="L103" i="13"/>
  <c r="M103" i="13"/>
  <c r="N103" i="13"/>
  <c r="O103" i="13"/>
  <c r="P103" i="13"/>
  <c r="Q103" i="13"/>
  <c r="R103" i="13"/>
  <c r="S103" i="13"/>
  <c r="T103" i="13"/>
  <c r="E104" i="13"/>
  <c r="F104" i="13"/>
  <c r="G104" i="13"/>
  <c r="H104" i="13"/>
  <c r="I104" i="13"/>
  <c r="J104" i="13"/>
  <c r="K104" i="13"/>
  <c r="L104" i="13"/>
  <c r="M104" i="13"/>
  <c r="N104" i="13"/>
  <c r="O104" i="13"/>
  <c r="P104" i="13"/>
  <c r="Q104" i="13"/>
  <c r="R104" i="13"/>
  <c r="S104" i="13"/>
  <c r="T104" i="13"/>
  <c r="E105" i="13"/>
  <c r="F105" i="13"/>
  <c r="G105" i="13"/>
  <c r="H105" i="13"/>
  <c r="I105" i="13"/>
  <c r="J105" i="13"/>
  <c r="K105" i="13"/>
  <c r="L105" i="13"/>
  <c r="M105" i="13"/>
  <c r="N105" i="13"/>
  <c r="O105" i="13"/>
  <c r="P105" i="13"/>
  <c r="Q105" i="13"/>
  <c r="R105" i="13"/>
  <c r="S105" i="13"/>
  <c r="T105" i="13"/>
  <c r="E106" i="13"/>
  <c r="F106" i="13"/>
  <c r="G106" i="13"/>
  <c r="H106" i="13"/>
  <c r="I106" i="13"/>
  <c r="J106" i="13"/>
  <c r="K106" i="13"/>
  <c r="L106" i="13"/>
  <c r="M106" i="13"/>
  <c r="N106" i="13"/>
  <c r="O106" i="13"/>
  <c r="P106" i="13"/>
  <c r="Q106" i="13"/>
  <c r="R106" i="13"/>
  <c r="S106" i="13"/>
  <c r="T106" i="13"/>
  <c r="E107" i="13"/>
  <c r="F107" i="13"/>
  <c r="G107" i="13"/>
  <c r="H107" i="13"/>
  <c r="I107" i="13"/>
  <c r="J107" i="13"/>
  <c r="K107" i="13"/>
  <c r="L107" i="13"/>
  <c r="M107" i="13"/>
  <c r="N107" i="13"/>
  <c r="O107" i="13"/>
  <c r="P107" i="13"/>
  <c r="Q107" i="13"/>
  <c r="R107" i="13"/>
  <c r="S107" i="13"/>
  <c r="T107" i="13"/>
  <c r="E108" i="13"/>
  <c r="F108" i="13"/>
  <c r="G108" i="13"/>
  <c r="H108" i="13"/>
  <c r="I108" i="13"/>
  <c r="J108" i="13"/>
  <c r="K108" i="13"/>
  <c r="L108" i="13"/>
  <c r="M108" i="13"/>
  <c r="N108" i="13"/>
  <c r="O108" i="13"/>
  <c r="P108" i="13"/>
  <c r="Q108" i="13"/>
  <c r="R108" i="13"/>
  <c r="S108" i="13"/>
  <c r="T108" i="13"/>
  <c r="E109" i="13"/>
  <c r="F109" i="13"/>
  <c r="G109" i="13"/>
  <c r="H109" i="13"/>
  <c r="I109" i="13"/>
  <c r="J109" i="13"/>
  <c r="K109" i="13"/>
  <c r="L109" i="13"/>
  <c r="M109" i="13"/>
  <c r="N109" i="13"/>
  <c r="O109" i="13"/>
  <c r="P109" i="13"/>
  <c r="Q109" i="13"/>
  <c r="R109" i="13"/>
  <c r="S109" i="13"/>
  <c r="T109" i="13"/>
  <c r="E110" i="13"/>
  <c r="F110" i="13"/>
  <c r="G110" i="13"/>
  <c r="H110" i="13"/>
  <c r="I110" i="13"/>
  <c r="J110" i="13"/>
  <c r="K110" i="13"/>
  <c r="L110" i="13"/>
  <c r="M110" i="13"/>
  <c r="N110" i="13"/>
  <c r="O110" i="13"/>
  <c r="P110" i="13"/>
  <c r="Q110" i="13"/>
  <c r="R110" i="13"/>
  <c r="S110" i="13"/>
  <c r="T110" i="13"/>
  <c r="E111" i="13"/>
  <c r="F111" i="13"/>
  <c r="G111" i="13"/>
  <c r="H111" i="13"/>
  <c r="I111" i="13"/>
  <c r="J111" i="13"/>
  <c r="K111" i="13"/>
  <c r="L111" i="13"/>
  <c r="M111" i="13"/>
  <c r="N111" i="13"/>
  <c r="O111" i="13"/>
  <c r="P111" i="13"/>
  <c r="Q111" i="13"/>
  <c r="R111" i="13"/>
  <c r="S111" i="13"/>
  <c r="T111" i="13"/>
  <c r="E112" i="13"/>
  <c r="F112" i="13"/>
  <c r="G112" i="13"/>
  <c r="H112" i="13"/>
  <c r="I112" i="13"/>
  <c r="J112" i="13"/>
  <c r="K112" i="13"/>
  <c r="L112" i="13"/>
  <c r="M112" i="13"/>
  <c r="N112" i="13"/>
  <c r="O112" i="13"/>
  <c r="P112" i="13"/>
  <c r="Q112" i="13"/>
  <c r="R112" i="13"/>
  <c r="S112" i="13"/>
  <c r="T112" i="13"/>
  <c r="E113" i="13"/>
  <c r="F113" i="13"/>
  <c r="G113" i="13"/>
  <c r="H113" i="13"/>
  <c r="I113" i="13"/>
  <c r="J113" i="13"/>
  <c r="K113" i="13"/>
  <c r="L113" i="13"/>
  <c r="M113" i="13"/>
  <c r="N113" i="13"/>
  <c r="O113" i="13"/>
  <c r="P113" i="13"/>
  <c r="Q113" i="13"/>
  <c r="R113" i="13"/>
  <c r="S113" i="13"/>
  <c r="T113" i="13"/>
  <c r="E114" i="13"/>
  <c r="F114" i="13"/>
  <c r="G114" i="13"/>
  <c r="H114" i="13"/>
  <c r="I114" i="13"/>
  <c r="J114" i="13"/>
  <c r="K114" i="13"/>
  <c r="L114" i="13"/>
  <c r="M114" i="13"/>
  <c r="N114" i="13"/>
  <c r="O114" i="13"/>
  <c r="P114" i="13"/>
  <c r="Q114" i="13"/>
  <c r="R114" i="13"/>
  <c r="S114" i="13"/>
  <c r="T114" i="13"/>
  <c r="E115" i="13"/>
  <c r="F115" i="13"/>
  <c r="G115" i="13"/>
  <c r="H115" i="13"/>
  <c r="I115" i="13"/>
  <c r="J115" i="13"/>
  <c r="K115" i="13"/>
  <c r="L115" i="13"/>
  <c r="M115" i="13"/>
  <c r="N115" i="13"/>
  <c r="O115" i="13"/>
  <c r="P115" i="13"/>
  <c r="Q115" i="13"/>
  <c r="R115" i="13"/>
  <c r="S115" i="13"/>
  <c r="T115" i="13"/>
  <c r="E116" i="13"/>
  <c r="F116" i="13"/>
  <c r="G116" i="13"/>
  <c r="H116" i="13"/>
  <c r="I116" i="13"/>
  <c r="J116" i="13"/>
  <c r="K116" i="13"/>
  <c r="L116" i="13"/>
  <c r="M116" i="13"/>
  <c r="N116" i="13"/>
  <c r="O116" i="13"/>
  <c r="P116" i="13"/>
  <c r="Q116" i="13"/>
  <c r="R116" i="13"/>
  <c r="S116" i="13"/>
  <c r="T116" i="13"/>
  <c r="E117" i="13"/>
  <c r="F117" i="13"/>
  <c r="G117" i="13"/>
  <c r="H117" i="13"/>
  <c r="I117" i="13"/>
  <c r="J117" i="13"/>
  <c r="K117" i="13"/>
  <c r="L117" i="13"/>
  <c r="M117" i="13"/>
  <c r="N117" i="13"/>
  <c r="O117" i="13"/>
  <c r="P117" i="13"/>
  <c r="Q117" i="13"/>
  <c r="R117" i="13"/>
  <c r="S117" i="13"/>
  <c r="T117" i="13"/>
  <c r="E118" i="13"/>
  <c r="F118" i="13"/>
  <c r="G118" i="13"/>
  <c r="H118" i="13"/>
  <c r="I118" i="13"/>
  <c r="J118" i="13"/>
  <c r="K118" i="13"/>
  <c r="L118" i="13"/>
  <c r="M118" i="13"/>
  <c r="N118" i="13"/>
  <c r="O118" i="13"/>
  <c r="P118" i="13"/>
  <c r="Q118" i="13"/>
  <c r="R118" i="13"/>
  <c r="S118" i="13"/>
  <c r="T118" i="13"/>
  <c r="E119" i="13"/>
  <c r="F119" i="13"/>
  <c r="G119" i="13"/>
  <c r="H119" i="13"/>
  <c r="I119" i="13"/>
  <c r="J119" i="13"/>
  <c r="K119" i="13"/>
  <c r="L119" i="13"/>
  <c r="M119" i="13"/>
  <c r="N119" i="13"/>
  <c r="O119" i="13"/>
  <c r="P119" i="13"/>
  <c r="Q119" i="13"/>
  <c r="R119" i="13"/>
  <c r="S119" i="13"/>
  <c r="T119" i="13"/>
  <c r="E120" i="13"/>
  <c r="F120" i="13"/>
  <c r="G120" i="13"/>
  <c r="H120" i="13"/>
  <c r="I120" i="13"/>
  <c r="J120" i="13"/>
  <c r="K120" i="13"/>
  <c r="L120" i="13"/>
  <c r="M120" i="13"/>
  <c r="N120" i="13"/>
  <c r="O120" i="13"/>
  <c r="P120" i="13"/>
  <c r="Q120" i="13"/>
  <c r="R120" i="13"/>
  <c r="S120" i="13"/>
  <c r="T120" i="13"/>
  <c r="E121" i="13"/>
  <c r="F121" i="13"/>
  <c r="G121" i="13"/>
  <c r="H121" i="13"/>
  <c r="I121" i="13"/>
  <c r="J121" i="13"/>
  <c r="K121" i="13"/>
  <c r="L121" i="13"/>
  <c r="M121" i="13"/>
  <c r="N121" i="13"/>
  <c r="O121" i="13"/>
  <c r="P121" i="13"/>
  <c r="Q121" i="13"/>
  <c r="R121" i="13"/>
  <c r="S121" i="13"/>
  <c r="T121" i="13"/>
  <c r="E122" i="13"/>
  <c r="F122" i="13"/>
  <c r="G122" i="13"/>
  <c r="H122" i="13"/>
  <c r="I122" i="13"/>
  <c r="J122" i="13"/>
  <c r="K122" i="13"/>
  <c r="L122" i="13"/>
  <c r="M122" i="13"/>
  <c r="N122" i="13"/>
  <c r="O122" i="13"/>
  <c r="P122" i="13"/>
  <c r="Q122" i="13"/>
  <c r="R122" i="13"/>
  <c r="S122" i="13"/>
  <c r="T122" i="13"/>
  <c r="E123" i="13"/>
  <c r="F123" i="13"/>
  <c r="G123" i="13"/>
  <c r="H123" i="13"/>
  <c r="I123" i="13"/>
  <c r="J123" i="13"/>
  <c r="K123" i="13"/>
  <c r="L123" i="13"/>
  <c r="M123" i="13"/>
  <c r="N123" i="13"/>
  <c r="O123" i="13"/>
  <c r="P123" i="13"/>
  <c r="Q123" i="13"/>
  <c r="R123" i="13"/>
  <c r="S123" i="13"/>
  <c r="T123" i="13"/>
  <c r="E124" i="13"/>
  <c r="F124" i="13"/>
  <c r="G124" i="13"/>
  <c r="H124" i="13"/>
  <c r="I124" i="13"/>
  <c r="J124" i="13"/>
  <c r="K124" i="13"/>
  <c r="L124" i="13"/>
  <c r="M124" i="13"/>
  <c r="N124" i="13"/>
  <c r="O124" i="13"/>
  <c r="P124" i="13"/>
  <c r="Q124" i="13"/>
  <c r="R124" i="13"/>
  <c r="S124" i="13"/>
  <c r="T124" i="13"/>
  <c r="E125" i="13"/>
  <c r="F125" i="13"/>
  <c r="G125" i="13"/>
  <c r="H125" i="13"/>
  <c r="I125" i="13"/>
  <c r="J125" i="13"/>
  <c r="K125" i="13"/>
  <c r="L125" i="13"/>
  <c r="M125" i="13"/>
  <c r="N125" i="13"/>
  <c r="O125" i="13"/>
  <c r="P125" i="13"/>
  <c r="Q125" i="13"/>
  <c r="R125" i="13"/>
  <c r="S125" i="13"/>
  <c r="T125" i="13"/>
  <c r="E126" i="13"/>
  <c r="F126" i="13"/>
  <c r="G126" i="13"/>
  <c r="H126" i="13"/>
  <c r="I126" i="13"/>
  <c r="J126" i="13"/>
  <c r="K126" i="13"/>
  <c r="L126" i="13"/>
  <c r="M126" i="13"/>
  <c r="N126" i="13"/>
  <c r="O126" i="13"/>
  <c r="P126" i="13"/>
  <c r="Q126" i="13"/>
  <c r="R126" i="13"/>
  <c r="S126" i="13"/>
  <c r="T126" i="13"/>
  <c r="E127" i="13"/>
  <c r="F127" i="13"/>
  <c r="G127" i="13"/>
  <c r="H127" i="13"/>
  <c r="I127" i="13"/>
  <c r="J127" i="13"/>
  <c r="K127" i="13"/>
  <c r="L127" i="13"/>
  <c r="M127" i="13"/>
  <c r="N127" i="13"/>
  <c r="O127" i="13"/>
  <c r="P127" i="13"/>
  <c r="Q127" i="13"/>
  <c r="R127" i="13"/>
  <c r="S127" i="13"/>
  <c r="T127" i="13"/>
  <c r="E128" i="13"/>
  <c r="F128" i="13"/>
  <c r="G128" i="13"/>
  <c r="H128" i="13"/>
  <c r="I128" i="13"/>
  <c r="J128" i="13"/>
  <c r="K128" i="13"/>
  <c r="L128" i="13"/>
  <c r="M128" i="13"/>
  <c r="N128" i="13"/>
  <c r="O128" i="13"/>
  <c r="P128" i="13"/>
  <c r="Q128" i="13"/>
  <c r="R128" i="13"/>
  <c r="S128" i="13"/>
  <c r="T128" i="13"/>
  <c r="E129" i="13"/>
  <c r="F129" i="13"/>
  <c r="G129" i="13"/>
  <c r="H129" i="13"/>
  <c r="I129" i="13"/>
  <c r="J129" i="13"/>
  <c r="K129" i="13"/>
  <c r="L129" i="13"/>
  <c r="M129" i="13"/>
  <c r="N129" i="13"/>
  <c r="O129" i="13"/>
  <c r="P129" i="13"/>
  <c r="Q129" i="13"/>
  <c r="R129" i="13"/>
  <c r="S129" i="13"/>
  <c r="T129" i="13"/>
  <c r="E130" i="13"/>
  <c r="F130" i="13"/>
  <c r="G130" i="13"/>
  <c r="H130" i="13"/>
  <c r="I130" i="13"/>
  <c r="J130" i="13"/>
  <c r="K130" i="13"/>
  <c r="L130" i="13"/>
  <c r="M130" i="13"/>
  <c r="N130" i="13"/>
  <c r="O130" i="13"/>
  <c r="P130" i="13"/>
  <c r="Q130" i="13"/>
  <c r="R130" i="13"/>
  <c r="S130" i="13"/>
  <c r="T130" i="13"/>
  <c r="E131" i="13"/>
  <c r="F131" i="13"/>
  <c r="G131" i="13"/>
  <c r="H131" i="13"/>
  <c r="I131" i="13"/>
  <c r="J131" i="13"/>
  <c r="K131" i="13"/>
  <c r="L131" i="13"/>
  <c r="M131" i="13"/>
  <c r="N131" i="13"/>
  <c r="O131" i="13"/>
  <c r="P131" i="13"/>
  <c r="Q131" i="13"/>
  <c r="R131" i="13"/>
  <c r="S131" i="13"/>
  <c r="T131" i="13"/>
  <c r="E132" i="13"/>
  <c r="F132" i="13"/>
  <c r="G132" i="13"/>
  <c r="H132" i="13"/>
  <c r="I132" i="13"/>
  <c r="J132" i="13"/>
  <c r="K132" i="13"/>
  <c r="L132" i="13"/>
  <c r="M132" i="13"/>
  <c r="N132" i="13"/>
  <c r="O132" i="13"/>
  <c r="P132" i="13"/>
  <c r="Q132" i="13"/>
  <c r="R132" i="13"/>
  <c r="S132" i="13"/>
  <c r="T132" i="13"/>
  <c r="E133" i="13"/>
  <c r="F133" i="13"/>
  <c r="G133" i="13"/>
  <c r="H133" i="13"/>
  <c r="I133" i="13"/>
  <c r="J133" i="13"/>
  <c r="K133" i="13"/>
  <c r="L133" i="13"/>
  <c r="M133" i="13"/>
  <c r="N133" i="13"/>
  <c r="O133" i="13"/>
  <c r="P133" i="13"/>
  <c r="Q133" i="13"/>
  <c r="R133" i="13"/>
  <c r="S133" i="13"/>
  <c r="T133" i="13"/>
  <c r="E134" i="13"/>
  <c r="F134" i="13"/>
  <c r="G134" i="13"/>
  <c r="H134" i="13"/>
  <c r="I134" i="13"/>
  <c r="J134" i="13"/>
  <c r="K134" i="13"/>
  <c r="L134" i="13"/>
  <c r="M134" i="13"/>
  <c r="N134" i="13"/>
  <c r="O134" i="13"/>
  <c r="P134" i="13"/>
  <c r="Q134" i="13"/>
  <c r="R134" i="13"/>
  <c r="S134" i="13"/>
  <c r="T134" i="13"/>
  <c r="E135" i="13"/>
  <c r="F135" i="13"/>
  <c r="G135" i="13"/>
  <c r="H135" i="13"/>
  <c r="I135" i="13"/>
  <c r="J135" i="13"/>
  <c r="K135" i="13"/>
  <c r="L135" i="13"/>
  <c r="M135" i="13"/>
  <c r="N135" i="13"/>
  <c r="O135" i="13"/>
  <c r="P135" i="13"/>
  <c r="Q135" i="13"/>
  <c r="R135" i="13"/>
  <c r="S135" i="13"/>
  <c r="T135" i="13"/>
  <c r="E136" i="13"/>
  <c r="F136" i="13"/>
  <c r="G136" i="13"/>
  <c r="H136" i="13"/>
  <c r="I136" i="13"/>
  <c r="J136" i="13"/>
  <c r="K136" i="13"/>
  <c r="L136" i="13"/>
  <c r="M136" i="13"/>
  <c r="N136" i="13"/>
  <c r="O136" i="13"/>
  <c r="P136" i="13"/>
  <c r="Q136" i="13"/>
  <c r="R136" i="13"/>
  <c r="S136" i="13"/>
  <c r="T136" i="13"/>
  <c r="E137" i="13"/>
  <c r="F137" i="13"/>
  <c r="G137" i="13"/>
  <c r="H137" i="13"/>
  <c r="I137" i="13"/>
  <c r="J137" i="13"/>
  <c r="K137" i="13"/>
  <c r="L137" i="13"/>
  <c r="M137" i="13"/>
  <c r="N137" i="13"/>
  <c r="O137" i="13"/>
  <c r="P137" i="13"/>
  <c r="Q137" i="13"/>
  <c r="R137" i="13"/>
  <c r="S137" i="13"/>
  <c r="T137" i="13"/>
  <c r="E138" i="13"/>
  <c r="F138" i="13"/>
  <c r="G138" i="13"/>
  <c r="H138" i="13"/>
  <c r="I138" i="13"/>
  <c r="J138" i="13"/>
  <c r="K138" i="13"/>
  <c r="L138" i="13"/>
  <c r="M138" i="13"/>
  <c r="N138" i="13"/>
  <c r="O138" i="13"/>
  <c r="P138" i="13"/>
  <c r="Q138" i="13"/>
  <c r="R138" i="13"/>
  <c r="S138" i="13"/>
  <c r="T138" i="13"/>
  <c r="E139" i="13"/>
  <c r="F139" i="13"/>
  <c r="G139" i="13"/>
  <c r="H139" i="13"/>
  <c r="I139" i="13"/>
  <c r="J139" i="13"/>
  <c r="K139" i="13"/>
  <c r="L139" i="13"/>
  <c r="M139" i="13"/>
  <c r="N139" i="13"/>
  <c r="O139" i="13"/>
  <c r="P139" i="13"/>
  <c r="Q139" i="13"/>
  <c r="R139" i="13"/>
  <c r="S139" i="13"/>
  <c r="T139" i="13"/>
  <c r="E140" i="13"/>
  <c r="F140" i="13"/>
  <c r="G140" i="13"/>
  <c r="H140" i="13"/>
  <c r="I140" i="13"/>
  <c r="J140" i="13"/>
  <c r="K140" i="13"/>
  <c r="L140" i="13"/>
  <c r="M140" i="13"/>
  <c r="N140" i="13"/>
  <c r="O140" i="13"/>
  <c r="P140" i="13"/>
  <c r="Q140" i="13"/>
  <c r="R140" i="13"/>
  <c r="S140" i="13"/>
  <c r="T140" i="13"/>
  <c r="E141" i="13"/>
  <c r="F141" i="13"/>
  <c r="G141" i="13"/>
  <c r="H141" i="13"/>
  <c r="I141" i="13"/>
  <c r="J141" i="13"/>
  <c r="K141" i="13"/>
  <c r="L141" i="13"/>
  <c r="M141" i="13"/>
  <c r="N141" i="13"/>
  <c r="O141" i="13"/>
  <c r="P141" i="13"/>
  <c r="Q141" i="13"/>
  <c r="R141" i="13"/>
  <c r="S141" i="13"/>
  <c r="T141" i="13"/>
  <c r="E142" i="13"/>
  <c r="F142" i="13"/>
  <c r="G142" i="13"/>
  <c r="H142" i="13"/>
  <c r="I142" i="13"/>
  <c r="J142" i="13"/>
  <c r="K142" i="13"/>
  <c r="L142" i="13"/>
  <c r="M142" i="13"/>
  <c r="N142" i="13"/>
  <c r="O142" i="13"/>
  <c r="P142" i="13"/>
  <c r="Q142" i="13"/>
  <c r="R142" i="13"/>
  <c r="S142" i="13"/>
  <c r="T142" i="13"/>
  <c r="E143" i="13"/>
  <c r="F143" i="13"/>
  <c r="G143" i="13"/>
  <c r="H143" i="13"/>
  <c r="I143" i="13"/>
  <c r="J143" i="13"/>
  <c r="K143" i="13"/>
  <c r="L143" i="13"/>
  <c r="M143" i="13"/>
  <c r="N143" i="13"/>
  <c r="O143" i="13"/>
  <c r="P143" i="13"/>
  <c r="Q143" i="13"/>
  <c r="R143" i="13"/>
  <c r="S143" i="13"/>
  <c r="T143" i="13"/>
  <c r="E144" i="13"/>
  <c r="F144" i="13"/>
  <c r="G144" i="13"/>
  <c r="H144" i="13"/>
  <c r="I144" i="13"/>
  <c r="J144" i="13"/>
  <c r="K144" i="13"/>
  <c r="L144" i="13"/>
  <c r="M144" i="13"/>
  <c r="N144" i="13"/>
  <c r="O144" i="13"/>
  <c r="P144" i="13"/>
  <c r="Q144" i="13"/>
  <c r="R144" i="13"/>
  <c r="S144" i="13"/>
  <c r="T144" i="13"/>
  <c r="E145" i="13"/>
  <c r="F145" i="13"/>
  <c r="G145" i="13"/>
  <c r="H145" i="13"/>
  <c r="I145" i="13"/>
  <c r="J145" i="13"/>
  <c r="K145" i="13"/>
  <c r="L145" i="13"/>
  <c r="M145" i="13"/>
  <c r="N145" i="13"/>
  <c r="O145" i="13"/>
  <c r="P145" i="13"/>
  <c r="Q145" i="13"/>
  <c r="R145" i="13"/>
  <c r="S145" i="13"/>
  <c r="T145" i="13"/>
  <c r="E146" i="13"/>
  <c r="F146" i="13"/>
  <c r="G146" i="13"/>
  <c r="H146" i="13"/>
  <c r="I146" i="13"/>
  <c r="J146" i="13"/>
  <c r="K146" i="13"/>
  <c r="L146" i="13"/>
  <c r="M146" i="13"/>
  <c r="N146" i="13"/>
  <c r="O146" i="13"/>
  <c r="P146" i="13"/>
  <c r="Q146" i="13"/>
  <c r="R146" i="13"/>
  <c r="S146" i="13"/>
  <c r="T146" i="13"/>
  <c r="E147" i="13"/>
  <c r="F147" i="13"/>
  <c r="G147" i="13"/>
  <c r="H147" i="13"/>
  <c r="I147" i="13"/>
  <c r="J147" i="13"/>
  <c r="K147" i="13"/>
  <c r="L147" i="13"/>
  <c r="M147" i="13"/>
  <c r="N147" i="13"/>
  <c r="O147" i="13"/>
  <c r="P147" i="13"/>
  <c r="Q147" i="13"/>
  <c r="R147" i="13"/>
  <c r="S147" i="13"/>
  <c r="T147" i="13"/>
  <c r="E148" i="13"/>
  <c r="F148" i="13"/>
  <c r="G148" i="13"/>
  <c r="H148" i="13"/>
  <c r="I148" i="13"/>
  <c r="J148" i="13"/>
  <c r="K148" i="13"/>
  <c r="L148" i="13"/>
  <c r="M148" i="13"/>
  <c r="N148" i="13"/>
  <c r="O148" i="13"/>
  <c r="P148" i="13"/>
  <c r="Q148" i="13"/>
  <c r="R148" i="13"/>
  <c r="S148" i="13"/>
  <c r="T148" i="13"/>
  <c r="E149" i="13"/>
  <c r="F149" i="13"/>
  <c r="G149" i="13"/>
  <c r="H149" i="13"/>
  <c r="I149" i="13"/>
  <c r="J149" i="13"/>
  <c r="K149" i="13"/>
  <c r="L149" i="13"/>
  <c r="M149" i="13"/>
  <c r="N149" i="13"/>
  <c r="O149" i="13"/>
  <c r="P149" i="13"/>
  <c r="Q149" i="13"/>
  <c r="R149" i="13"/>
  <c r="S149" i="13"/>
  <c r="T149" i="13"/>
  <c r="E150" i="13"/>
  <c r="F150" i="13"/>
  <c r="G150" i="13"/>
  <c r="H150" i="13"/>
  <c r="I150" i="13"/>
  <c r="J150" i="13"/>
  <c r="K150" i="13"/>
  <c r="L150" i="13"/>
  <c r="M150" i="13"/>
  <c r="N150" i="13"/>
  <c r="O150" i="13"/>
  <c r="P150" i="13"/>
  <c r="Q150" i="13"/>
  <c r="R150" i="13"/>
  <c r="S150" i="13"/>
  <c r="T150" i="13"/>
  <c r="E151" i="13"/>
  <c r="F151" i="13"/>
  <c r="G151" i="13"/>
  <c r="H151" i="13"/>
  <c r="I151" i="13"/>
  <c r="J151" i="13"/>
  <c r="K151" i="13"/>
  <c r="L151" i="13"/>
  <c r="M151" i="13"/>
  <c r="N151" i="13"/>
  <c r="O151" i="13"/>
  <c r="P151" i="13"/>
  <c r="Q151" i="13"/>
  <c r="R151" i="13"/>
  <c r="S151" i="13"/>
  <c r="T151" i="13"/>
  <c r="E152" i="13"/>
  <c r="F152" i="13"/>
  <c r="G152" i="13"/>
  <c r="H152" i="13"/>
  <c r="I152" i="13"/>
  <c r="J152" i="13"/>
  <c r="K152" i="13"/>
  <c r="L152" i="13"/>
  <c r="M152" i="13"/>
  <c r="N152" i="13"/>
  <c r="O152" i="13"/>
  <c r="P152" i="13"/>
  <c r="Q152" i="13"/>
  <c r="R152" i="13"/>
  <c r="S152" i="13"/>
  <c r="T152" i="13"/>
  <c r="E153" i="13"/>
  <c r="F153" i="13"/>
  <c r="G153" i="13"/>
  <c r="H153" i="13"/>
  <c r="I153" i="13"/>
  <c r="J153" i="13"/>
  <c r="K153" i="13"/>
  <c r="L153" i="13"/>
  <c r="M153" i="13"/>
  <c r="N153" i="13"/>
  <c r="O153" i="13"/>
  <c r="P153" i="13"/>
  <c r="Q153" i="13"/>
  <c r="R153" i="13"/>
  <c r="S153" i="13"/>
  <c r="T153" i="13"/>
  <c r="E154" i="13"/>
  <c r="F154" i="13"/>
  <c r="G154" i="13"/>
  <c r="H154" i="13"/>
  <c r="I154" i="13"/>
  <c r="J154" i="13"/>
  <c r="K154" i="13"/>
  <c r="L154" i="13"/>
  <c r="M154" i="13"/>
  <c r="N154" i="13"/>
  <c r="O154" i="13"/>
  <c r="P154" i="13"/>
  <c r="Q154" i="13"/>
  <c r="R154" i="13"/>
  <c r="S154" i="13"/>
  <c r="T154" i="13"/>
  <c r="E155" i="13"/>
  <c r="F155" i="13"/>
  <c r="G155" i="13"/>
  <c r="H155" i="13"/>
  <c r="I155" i="13"/>
  <c r="J155" i="13"/>
  <c r="K155" i="13"/>
  <c r="L155" i="13"/>
  <c r="M155" i="13"/>
  <c r="N155" i="13"/>
  <c r="O155" i="13"/>
  <c r="P155" i="13"/>
  <c r="Q155" i="13"/>
  <c r="R155" i="13"/>
  <c r="S155" i="13"/>
  <c r="T155" i="13"/>
  <c r="E156" i="13"/>
  <c r="F156" i="13"/>
  <c r="G156" i="13"/>
  <c r="H156" i="13"/>
  <c r="I156" i="13"/>
  <c r="J156" i="13"/>
  <c r="K156" i="13"/>
  <c r="L156" i="13"/>
  <c r="M156" i="13"/>
  <c r="N156" i="13"/>
  <c r="O156" i="13"/>
  <c r="P156" i="13"/>
  <c r="Q156" i="13"/>
  <c r="R156" i="13"/>
  <c r="S156" i="13"/>
  <c r="T156" i="13"/>
  <c r="E157" i="13"/>
  <c r="F157" i="13"/>
  <c r="G157" i="13"/>
  <c r="H157" i="13"/>
  <c r="I157" i="13"/>
  <c r="J157" i="13"/>
  <c r="K157" i="13"/>
  <c r="L157" i="13"/>
  <c r="M157" i="13"/>
  <c r="N157" i="13"/>
  <c r="O157" i="13"/>
  <c r="P157" i="13"/>
  <c r="Q157" i="13"/>
  <c r="R157" i="13"/>
  <c r="S157" i="13"/>
  <c r="T157" i="13"/>
  <c r="E158" i="13"/>
  <c r="F158" i="13"/>
  <c r="G158" i="13"/>
  <c r="H158" i="13"/>
  <c r="I158" i="13"/>
  <c r="J158" i="13"/>
  <c r="K158" i="13"/>
  <c r="L158" i="13"/>
  <c r="M158" i="13"/>
  <c r="N158" i="13"/>
  <c r="O158" i="13"/>
  <c r="P158" i="13"/>
  <c r="Q158" i="13"/>
  <c r="R158" i="13"/>
  <c r="S158" i="13"/>
  <c r="T158" i="13"/>
  <c r="E159" i="13"/>
  <c r="F159" i="13"/>
  <c r="G159" i="13"/>
  <c r="H159" i="13"/>
  <c r="I159" i="13"/>
  <c r="J159" i="13"/>
  <c r="K159" i="13"/>
  <c r="L159" i="13"/>
  <c r="M159" i="13"/>
  <c r="N159" i="13"/>
  <c r="O159" i="13"/>
  <c r="P159" i="13"/>
  <c r="Q159" i="13"/>
  <c r="R159" i="13"/>
  <c r="S159" i="13"/>
  <c r="T159" i="13"/>
  <c r="E160" i="13"/>
  <c r="F160" i="13"/>
  <c r="G160" i="13"/>
  <c r="H160" i="13"/>
  <c r="I160" i="13"/>
  <c r="J160" i="13"/>
  <c r="K160" i="13"/>
  <c r="L160" i="13"/>
  <c r="M160" i="13"/>
  <c r="N160" i="13"/>
  <c r="O160" i="13"/>
  <c r="P160" i="13"/>
  <c r="Q160" i="13"/>
  <c r="R160" i="13"/>
  <c r="S160" i="13"/>
  <c r="T160" i="13"/>
  <c r="E161" i="13"/>
  <c r="F161" i="13"/>
  <c r="G161" i="13"/>
  <c r="H161" i="13"/>
  <c r="I161" i="13"/>
  <c r="J161" i="13"/>
  <c r="K161" i="13"/>
  <c r="L161" i="13"/>
  <c r="M161" i="13"/>
  <c r="N161" i="13"/>
  <c r="O161" i="13"/>
  <c r="P161" i="13"/>
  <c r="Q161" i="13"/>
  <c r="R161" i="13"/>
  <c r="S161" i="13"/>
  <c r="T161" i="13"/>
  <c r="E162" i="13"/>
  <c r="F162" i="13"/>
  <c r="G162" i="13"/>
  <c r="H162" i="13"/>
  <c r="I162" i="13"/>
  <c r="J162" i="13"/>
  <c r="K162" i="13"/>
  <c r="L162" i="13"/>
  <c r="M162" i="13"/>
  <c r="N162" i="13"/>
  <c r="O162" i="13"/>
  <c r="P162" i="13"/>
  <c r="Q162" i="13"/>
  <c r="R162" i="13"/>
  <c r="S162" i="13"/>
  <c r="T162" i="13"/>
  <c r="E163" i="13"/>
  <c r="F163" i="13"/>
  <c r="G163" i="13"/>
  <c r="H163" i="13"/>
  <c r="I163" i="13"/>
  <c r="J163" i="13"/>
  <c r="K163" i="13"/>
  <c r="L163" i="13"/>
  <c r="M163" i="13"/>
  <c r="N163" i="13"/>
  <c r="O163" i="13"/>
  <c r="P163" i="13"/>
  <c r="Q163" i="13"/>
  <c r="R163" i="13"/>
  <c r="S163" i="13"/>
  <c r="T163" i="13"/>
  <c r="E164" i="13"/>
  <c r="F164" i="13"/>
  <c r="G164" i="13"/>
  <c r="H164" i="13"/>
  <c r="I164" i="13"/>
  <c r="J164" i="13"/>
  <c r="K164" i="13"/>
  <c r="L164" i="13"/>
  <c r="M164" i="13"/>
  <c r="N164" i="13"/>
  <c r="O164" i="13"/>
  <c r="P164" i="13"/>
  <c r="Q164" i="13"/>
  <c r="R164" i="13"/>
  <c r="S164" i="13"/>
  <c r="T164" i="13"/>
  <c r="F1" i="13"/>
  <c r="G1" i="13"/>
  <c r="H1" i="13"/>
  <c r="I1" i="13"/>
  <c r="J1" i="13"/>
  <c r="K1" i="13"/>
  <c r="L1" i="13"/>
  <c r="M1" i="13"/>
  <c r="N1" i="13"/>
  <c r="O1" i="13"/>
  <c r="P1" i="13"/>
  <c r="Q1" i="13"/>
  <c r="R1" i="13"/>
  <c r="S1" i="13"/>
  <c r="T1" i="13"/>
  <c r="E1" i="13"/>
  <c r="F104" i="1"/>
  <c r="F105" i="1" s="1"/>
  <c r="D104" i="1"/>
  <c r="D105" i="1" s="1"/>
  <c r="F102" i="1"/>
  <c r="E101" i="1"/>
  <c r="G101" i="1" s="1"/>
  <c r="E102" i="1" s="1"/>
  <c r="F99" i="1"/>
  <c r="F100" i="1" s="1"/>
  <c r="E99" i="1"/>
  <c r="G99" i="1" s="1"/>
  <c r="E100" i="1" s="1"/>
  <c r="G100" i="1" s="1"/>
  <c r="D99" i="1"/>
  <c r="D100" i="1" s="1"/>
  <c r="F200" i="1"/>
  <c r="D200" i="1"/>
  <c r="E199" i="1"/>
  <c r="D199" i="1"/>
  <c r="F199" i="1" s="1"/>
  <c r="G198" i="1"/>
  <c r="G199" i="1" s="1"/>
  <c r="F318" i="1"/>
  <c r="D318" i="1"/>
  <c r="E317" i="1"/>
  <c r="D317" i="1"/>
  <c r="F317" i="1" s="1"/>
  <c r="G316" i="1"/>
  <c r="G317" i="1" s="1"/>
  <c r="E58" i="11"/>
  <c r="E64" i="11"/>
  <c r="G64" i="11" s="1"/>
  <c r="G63" i="11"/>
  <c r="F61" i="11"/>
  <c r="F62" i="11" s="1"/>
  <c r="D61" i="11"/>
  <c r="D62" i="11" s="1"/>
  <c r="D60" i="11"/>
  <c r="F59" i="11"/>
  <c r="G58" i="11"/>
  <c r="E61" i="11" s="1"/>
  <c r="G61" i="11" s="1"/>
  <c r="G62" i="11" s="1"/>
  <c r="G55" i="11" s="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G106"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0" i="1"/>
  <c r="E301" i="1" s="1"/>
  <c r="G301"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15"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E68" i="9" s="1"/>
  <c r="G68" i="9" s="1"/>
  <c r="E69" i="9" s="1"/>
  <c r="G69" i="9" s="1"/>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E318" i="1" l="1"/>
  <c r="G318" i="1" s="1"/>
  <c r="D103" i="1"/>
  <c r="E105" i="1"/>
  <c r="E103" i="1"/>
  <c r="G103" i="1" s="1"/>
  <c r="G102" i="1"/>
  <c r="E104" i="1"/>
  <c r="G104" i="1" s="1"/>
  <c r="G105" i="1" s="1"/>
  <c r="G98"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G67" i="11" s="1"/>
  <c r="G68" i="11" s="1"/>
  <c r="G69" i="11" s="1"/>
  <c r="D67" i="11"/>
  <c r="D76" i="11" s="1"/>
  <c r="D80" i="11" s="1"/>
  <c r="D84" i="11" s="1"/>
  <c r="D88" i="11" s="1"/>
  <c r="D92" i="11" s="1"/>
  <c r="E66" i="11"/>
  <c r="G66" i="11" s="1"/>
  <c r="F320" i="1"/>
  <c r="D111" i="11" l="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19" i="1"/>
  <c r="E320" i="1" s="1"/>
  <c r="G320" i="1" s="1"/>
  <c r="G59" i="1"/>
  <c r="F59" i="1"/>
  <c r="F61" i="1" s="1"/>
  <c r="F60" i="1" s="1"/>
  <c r="F63" i="1"/>
  <c r="F65" i="1" s="1"/>
  <c r="F64" i="1" s="1"/>
  <c r="D63" i="1"/>
  <c r="D65" i="1" s="1"/>
  <c r="D64" i="1" s="1"/>
  <c r="D59" i="1"/>
  <c r="D61" i="1" s="1"/>
  <c r="D60" i="1" s="1"/>
  <c r="E113"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6" i="1"/>
  <c r="P325" i="1"/>
  <c r="P324" i="1"/>
  <c r="D312" i="1"/>
  <c r="D311" i="1"/>
  <c r="N310" i="1"/>
  <c r="D310" i="1"/>
  <c r="N309" i="1"/>
  <c r="N308" i="1"/>
  <c r="D308" i="1"/>
  <c r="D305" i="1" s="1"/>
  <c r="N307" i="1"/>
  <c r="F307" i="1"/>
  <c r="E307" i="1"/>
  <c r="E308" i="1" s="1"/>
  <c r="E309" i="1" s="1"/>
  <c r="N306" i="1"/>
  <c r="N305" i="1"/>
  <c r="N304" i="1"/>
  <c r="E304" i="1"/>
  <c r="D304" i="1"/>
  <c r="N303" i="1"/>
  <c r="E303" i="1"/>
  <c r="G303" i="1" s="1"/>
  <c r="M302" i="1"/>
  <c r="N283" i="1"/>
  <c r="D283" i="1"/>
  <c r="D284"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26" i="1"/>
  <c r="D123" i="1"/>
  <c r="F119" i="1" s="1"/>
  <c r="F122" i="1"/>
  <c r="D119" i="1"/>
  <c r="G33" i="1"/>
  <c r="E31" i="1"/>
  <c r="G31" i="1" s="1"/>
  <c r="F47" i="1"/>
  <c r="G109" i="1"/>
  <c r="E110" i="1" s="1"/>
  <c r="G110" i="1" s="1"/>
  <c r="E111" i="1" s="1"/>
  <c r="D112" i="1"/>
  <c r="F111" i="1"/>
  <c r="F112" i="1" s="1"/>
  <c r="F108" i="1"/>
  <c r="N78" i="1"/>
  <c r="D77" i="1"/>
  <c r="D74" i="1"/>
  <c r="D75" i="1" s="1"/>
  <c r="E73" i="1"/>
  <c r="E70" i="1"/>
  <c r="E76" i="1" s="1"/>
  <c r="E69" i="1"/>
  <c r="G69" i="1" s="1"/>
  <c r="M68" i="1"/>
  <c r="N97" i="1"/>
  <c r="N96" i="1"/>
  <c r="N95" i="1"/>
  <c r="N94" i="1"/>
  <c r="N93" i="1"/>
  <c r="N92" i="1"/>
  <c r="N91" i="1"/>
  <c r="N90" i="1"/>
  <c r="N89" i="1"/>
  <c r="N88" i="1"/>
  <c r="N87" i="1"/>
  <c r="N86" i="1"/>
  <c r="N85" i="1"/>
  <c r="N84" i="1"/>
  <c r="N83" i="1"/>
  <c r="N82" i="1"/>
  <c r="N81" i="1"/>
  <c r="N80" i="1"/>
  <c r="N79" i="1"/>
  <c r="N76" i="1"/>
  <c r="N75" i="1"/>
  <c r="N74" i="1"/>
  <c r="N73" i="1"/>
  <c r="N72" i="1"/>
  <c r="N71" i="1"/>
  <c r="N70" i="1"/>
  <c r="N69" i="1"/>
  <c r="F67" i="1"/>
  <c r="D67" i="1"/>
  <c r="F66"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E283" i="1" l="1"/>
  <c r="G283" i="1" s="1"/>
  <c r="E239" i="1"/>
  <c r="G239" i="1" s="1"/>
  <c r="E265" i="1"/>
  <c r="G265" i="1" s="1"/>
  <c r="E310" i="1"/>
  <c r="G310" i="1" s="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4" i="1"/>
  <c r="G305" i="1" s="1"/>
  <c r="G306" i="1" s="1"/>
  <c r="F308" i="1"/>
  <c r="D309" i="1"/>
  <c r="F304" i="1"/>
  <c r="E305" i="1"/>
  <c r="E306"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20" i="1"/>
  <c r="F123" i="1"/>
  <c r="D124" i="1"/>
  <c r="D288" i="1"/>
  <c r="D292" i="1" s="1"/>
  <c r="D296" i="1" s="1"/>
  <c r="D285" i="1"/>
  <c r="D289" i="1" s="1"/>
  <c r="D293" i="1" s="1"/>
  <c r="D297" i="1" s="1"/>
  <c r="G3" i="1"/>
  <c r="E4" i="1" s="1"/>
  <c r="F267" i="1"/>
  <c r="F284" i="1"/>
  <c r="F288" i="1" s="1"/>
  <c r="F292" i="1" s="1"/>
  <c r="F296" i="1" s="1"/>
  <c r="D268" i="1"/>
  <c r="F116" i="1"/>
  <c r="D128" i="1"/>
  <c r="D132" i="1" s="1"/>
  <c r="D136" i="1" s="1"/>
  <c r="D140" i="1" s="1"/>
  <c r="D144" i="1" s="1"/>
  <c r="D148" i="1" s="1"/>
  <c r="D152" i="1" s="1"/>
  <c r="D156" i="1" s="1"/>
  <c r="D160" i="1" s="1"/>
  <c r="D164" i="1" s="1"/>
  <c r="D168" i="1" s="1"/>
  <c r="D172" i="1" s="1"/>
  <c r="D176" i="1" s="1"/>
  <c r="D180" i="1" s="1"/>
  <c r="D184" i="1" s="1"/>
  <c r="D188" i="1" s="1"/>
  <c r="D192" i="1" s="1"/>
  <c r="D131" i="1"/>
  <c r="D135" i="1" s="1"/>
  <c r="D139" i="1" s="1"/>
  <c r="D143" i="1" s="1"/>
  <c r="D147" i="1" s="1"/>
  <c r="D151" i="1" s="1"/>
  <c r="D155" i="1" s="1"/>
  <c r="D159" i="1" s="1"/>
  <c r="D163" i="1" s="1"/>
  <c r="D167" i="1" s="1"/>
  <c r="D171" i="1" s="1"/>
  <c r="D175" i="1" s="1"/>
  <c r="D179" i="1" s="1"/>
  <c r="D183" i="1" s="1"/>
  <c r="D187" i="1" s="1"/>
  <c r="D191" i="1" s="1"/>
  <c r="D70" i="1"/>
  <c r="A155" i="1"/>
  <c r="D322" i="1"/>
  <c r="D323" i="1" s="1"/>
  <c r="D324" i="1" s="1"/>
  <c r="D328"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7" i="1"/>
  <c r="F324" i="1"/>
  <c r="D325" i="1" s="1"/>
  <c r="F325" i="1" s="1"/>
  <c r="D326" i="1" s="1"/>
  <c r="F326" i="1" s="1"/>
  <c r="F305" i="1"/>
  <c r="F309" i="1"/>
  <c r="D306" i="1"/>
  <c r="F306" i="1" s="1"/>
  <c r="F278" i="1"/>
  <c r="F282" i="1"/>
  <c r="D279" i="1"/>
  <c r="F279" i="1" s="1"/>
  <c r="F234" i="1"/>
  <c r="F238" i="1"/>
  <c r="D235" i="1"/>
  <c r="F235" i="1" s="1"/>
  <c r="E241" i="1"/>
  <c r="G241" i="1" s="1"/>
  <c r="D121" i="1"/>
  <c r="F121" i="1" s="1"/>
  <c r="F124" i="1"/>
  <c r="F120" i="1"/>
  <c r="G114" i="1"/>
  <c r="G4" i="1"/>
  <c r="F312" i="1"/>
  <c r="D314" i="1"/>
  <c r="D313" i="1"/>
  <c r="F313" i="1"/>
  <c r="D286" i="1"/>
  <c r="D290" i="1" s="1"/>
  <c r="D294" i="1" s="1"/>
  <c r="D298" i="1" s="1"/>
  <c r="F285" i="1"/>
  <c r="F289" i="1" s="1"/>
  <c r="F293" i="1" s="1"/>
  <c r="F297" i="1" s="1"/>
  <c r="D269" i="1"/>
  <c r="F268" i="1"/>
  <c r="A159" i="1"/>
  <c r="A163" i="1" s="1"/>
  <c r="A167" i="1" s="1"/>
  <c r="A171" i="1" s="1"/>
  <c r="A175" i="1" s="1"/>
  <c r="A179" i="1" s="1"/>
  <c r="A183" i="1" s="1"/>
  <c r="A187" i="1" s="1"/>
  <c r="A191" i="1" s="1"/>
  <c r="A156" i="1"/>
  <c r="A157" i="1"/>
  <c r="A158" i="1"/>
  <c r="F127" i="1"/>
  <c r="F131" i="1" s="1"/>
  <c r="F135" i="1" s="1"/>
  <c r="F139" i="1" s="1"/>
  <c r="F143" i="1" s="1"/>
  <c r="F147" i="1" s="1"/>
  <c r="F151" i="1" s="1"/>
  <c r="F155" i="1" s="1"/>
  <c r="F159" i="1" s="1"/>
  <c r="F163" i="1" s="1"/>
  <c r="F167" i="1" s="1"/>
  <c r="F171" i="1" s="1"/>
  <c r="F175" i="1" s="1"/>
  <c r="F179" i="1" s="1"/>
  <c r="F183" i="1" s="1"/>
  <c r="F187" i="1" s="1"/>
  <c r="F191"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6" i="1"/>
  <c r="F290" i="1" s="1"/>
  <c r="F294" i="1" s="1"/>
  <c r="F298" i="1" s="1"/>
  <c r="F314" i="1"/>
  <c r="D315" i="1"/>
  <c r="F269" i="1"/>
  <c r="D129" i="1"/>
  <c r="D133" i="1" s="1"/>
  <c r="D137" i="1" s="1"/>
  <c r="D141" i="1" s="1"/>
  <c r="D145" i="1" s="1"/>
  <c r="D149" i="1" s="1"/>
  <c r="D153" i="1" s="1"/>
  <c r="D157" i="1" s="1"/>
  <c r="D161" i="1" s="1"/>
  <c r="D165" i="1" s="1"/>
  <c r="D169" i="1" s="1"/>
  <c r="D173" i="1" s="1"/>
  <c r="D177" i="1" s="1"/>
  <c r="D181" i="1" s="1"/>
  <c r="D185" i="1" s="1"/>
  <c r="D189" i="1" s="1"/>
  <c r="D193" i="1" s="1"/>
  <c r="A193" i="1"/>
  <c r="A192" i="1"/>
  <c r="A194" i="1"/>
  <c r="A189" i="1"/>
  <c r="A188" i="1"/>
  <c r="A190" i="1"/>
  <c r="F128" i="1"/>
  <c r="F132" i="1" s="1"/>
  <c r="F136" i="1" s="1"/>
  <c r="F140" i="1" s="1"/>
  <c r="F144" i="1" s="1"/>
  <c r="F148" i="1" s="1"/>
  <c r="F152" i="1" s="1"/>
  <c r="F156" i="1" s="1"/>
  <c r="F160" i="1" s="1"/>
  <c r="F164" i="1" s="1"/>
  <c r="F168" i="1" s="1"/>
  <c r="F172" i="1" s="1"/>
  <c r="F176" i="1" s="1"/>
  <c r="F180" i="1" s="1"/>
  <c r="F184" i="1" s="1"/>
  <c r="F188" i="1" s="1"/>
  <c r="F192" i="1" s="1"/>
  <c r="A185" i="1"/>
  <c r="A186" i="1"/>
  <c r="A184" i="1"/>
  <c r="A180" i="1"/>
  <c r="A181" i="1"/>
  <c r="A182" i="1"/>
  <c r="A178" i="1"/>
  <c r="A177" i="1"/>
  <c r="A176" i="1"/>
  <c r="A173" i="1"/>
  <c r="A172" i="1"/>
  <c r="A174" i="1"/>
  <c r="A169" i="1"/>
  <c r="A168" i="1"/>
  <c r="A170" i="1"/>
  <c r="A165" i="1"/>
  <c r="A166" i="1"/>
  <c r="A164" i="1"/>
  <c r="A161" i="1"/>
  <c r="A160" i="1"/>
  <c r="A162"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7" i="1"/>
  <c r="D291" i="1" s="1"/>
  <c r="D295" i="1" s="1"/>
  <c r="D299" i="1" s="1"/>
  <c r="F315" i="1"/>
  <c r="F287" i="1"/>
  <c r="F291" i="1" s="1"/>
  <c r="F295" i="1" s="1"/>
  <c r="F299" i="1" s="1"/>
  <c r="D270" i="1"/>
  <c r="F270" i="1"/>
  <c r="D113" i="1"/>
  <c r="F129" i="1"/>
  <c r="F133" i="1" s="1"/>
  <c r="F137" i="1" s="1"/>
  <c r="F141" i="1" s="1"/>
  <c r="F145" i="1" s="1"/>
  <c r="F149" i="1" s="1"/>
  <c r="F153" i="1" s="1"/>
  <c r="F157" i="1" s="1"/>
  <c r="F161" i="1" s="1"/>
  <c r="F165" i="1" s="1"/>
  <c r="F169" i="1" s="1"/>
  <c r="F173" i="1" s="1"/>
  <c r="F177" i="1" s="1"/>
  <c r="F181" i="1" s="1"/>
  <c r="F185" i="1" s="1"/>
  <c r="F189" i="1" s="1"/>
  <c r="F193"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30" i="1"/>
  <c r="D134" i="1" s="1"/>
  <c r="D138" i="1" s="1"/>
  <c r="D142" i="1" s="1"/>
  <c r="D146" i="1" s="1"/>
  <c r="D150" i="1" s="1"/>
  <c r="D154" i="1" s="1"/>
  <c r="D158" i="1" s="1"/>
  <c r="D162" i="1" s="1"/>
  <c r="D166" i="1" s="1"/>
  <c r="D170" i="1" s="1"/>
  <c r="D174" i="1" s="1"/>
  <c r="D178" i="1" s="1"/>
  <c r="D182" i="1" s="1"/>
  <c r="D186" i="1" s="1"/>
  <c r="D190" i="1" s="1"/>
  <c r="D194"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30" i="1"/>
  <c r="F134" i="1" s="1"/>
  <c r="F138" i="1" s="1"/>
  <c r="F142" i="1" s="1"/>
  <c r="F146" i="1" s="1"/>
  <c r="F150" i="1" s="1"/>
  <c r="F154" i="1" s="1"/>
  <c r="F158" i="1" s="1"/>
  <c r="F162" i="1" s="1"/>
  <c r="F166" i="1" s="1"/>
  <c r="F170" i="1" s="1"/>
  <c r="F174" i="1" s="1"/>
  <c r="F178" i="1" s="1"/>
  <c r="F182" i="1" s="1"/>
  <c r="F186" i="1" s="1"/>
  <c r="F190" i="1" s="1"/>
  <c r="F194"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72" i="1"/>
  <c r="F72" i="1" s="1"/>
  <c r="D71" i="1"/>
  <c r="F78" i="1"/>
  <c r="E30" i="1"/>
  <c r="G35" i="1"/>
  <c r="D37" i="1"/>
  <c r="E17" i="1"/>
  <c r="E16" i="1" s="1"/>
  <c r="G16" i="1" s="1"/>
  <c r="G18" i="1"/>
  <c r="E146" i="11" l="1"/>
  <c r="G145" i="11"/>
  <c r="E149" i="11"/>
  <c r="G148" i="11"/>
  <c r="E152" i="11"/>
  <c r="E143" i="11"/>
  <c r="G143" i="11" s="1"/>
  <c r="G142" i="11"/>
  <c r="G30" i="1"/>
  <c r="G111" i="1"/>
  <c r="G112" i="1" s="1"/>
  <c r="D81" i="1"/>
  <c r="D38" i="1"/>
  <c r="D39" i="1"/>
  <c r="D40" i="1"/>
  <c r="D41" i="1"/>
  <c r="D42" i="1"/>
  <c r="D43" i="1"/>
  <c r="D44" i="1"/>
  <c r="E156" i="11" l="1"/>
  <c r="E153" i="11"/>
  <c r="G152" i="11"/>
  <c r="E150" i="11"/>
  <c r="G149" i="11"/>
  <c r="G146" i="11"/>
  <c r="E147" i="11"/>
  <c r="G147" i="11" s="1"/>
  <c r="G24" i="1"/>
  <c r="E25" i="1" s="1"/>
  <c r="F81" i="1"/>
  <c r="E34" i="1"/>
  <c r="G34" i="1" s="1"/>
  <c r="F322" i="1"/>
  <c r="F323" i="1" s="1"/>
  <c r="F327" i="1" s="1"/>
  <c r="G7" i="1"/>
  <c r="E151" i="11" l="1"/>
  <c r="G151" i="11" s="1"/>
  <c r="G150" i="11"/>
  <c r="G153" i="11"/>
  <c r="E154" i="11"/>
  <c r="E160" i="11"/>
  <c r="E157" i="11"/>
  <c r="G156" i="11"/>
  <c r="G230" i="1"/>
  <c r="E158" i="11" l="1"/>
  <c r="G157" i="11"/>
  <c r="E161" i="11"/>
  <c r="G160" i="11"/>
  <c r="E164" i="11"/>
  <c r="E155" i="11"/>
  <c r="G155" i="11" s="1"/>
  <c r="G154" i="11"/>
  <c r="F73"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16"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82" i="1"/>
  <c r="D86" i="1" s="1"/>
  <c r="D90" i="1" s="1"/>
  <c r="D94" i="1" s="1"/>
  <c r="F82" i="1"/>
  <c r="F86" i="1" s="1"/>
  <c r="F90" i="1" s="1"/>
  <c r="F94" i="1" s="1"/>
  <c r="G103" i="11" l="1"/>
  <c r="G104" i="11" s="1"/>
  <c r="G105" i="11" s="1"/>
  <c r="E107" i="11"/>
  <c r="G107" i="11" s="1"/>
  <c r="D79" i="1"/>
  <c r="D83" i="1" s="1"/>
  <c r="D87" i="1" s="1"/>
  <c r="D91" i="1" s="1"/>
  <c r="D95" i="1" s="1"/>
  <c r="G66" i="1" l="1"/>
  <c r="F74" i="1"/>
  <c r="E67" i="1" l="1"/>
  <c r="G67" i="1" s="1"/>
  <c r="F70" i="1"/>
  <c r="F79" i="1" s="1"/>
  <c r="F83" i="1" s="1"/>
  <c r="F87" i="1" s="1"/>
  <c r="F91" i="1" s="1"/>
  <c r="F95" i="1" s="1"/>
  <c r="D80" i="1"/>
  <c r="D84" i="1" s="1"/>
  <c r="D88" i="1" s="1"/>
  <c r="D92" i="1" s="1"/>
  <c r="D96" i="1" s="1"/>
  <c r="F71" i="1"/>
  <c r="F80" i="1" s="1"/>
  <c r="F84" i="1" s="1"/>
  <c r="F88" i="1" s="1"/>
  <c r="F92" i="1" s="1"/>
  <c r="F96" i="1" s="1"/>
  <c r="F75" i="1" l="1"/>
  <c r="D85" i="1" l="1"/>
  <c r="D89" i="1" s="1"/>
  <c r="D93" i="1" s="1"/>
  <c r="D97" i="1" s="1"/>
  <c r="F85" i="1" l="1"/>
  <c r="F89" i="1" l="1"/>
  <c r="F93" i="1" l="1"/>
  <c r="F97" i="1" l="1"/>
  <c r="E245" i="1" l="1"/>
  <c r="E249" i="1" s="1"/>
  <c r="E242" i="1" l="1"/>
  <c r="E243" i="1" l="1"/>
  <c r="G242" i="1"/>
  <c r="E244" i="1" l="1"/>
  <c r="G243" i="1"/>
  <c r="G244" i="1" l="1"/>
  <c r="G245" i="1" l="1"/>
  <c r="E246" i="1"/>
  <c r="E247" i="1" l="1"/>
  <c r="G246" i="1"/>
  <c r="E248" i="1" l="1"/>
  <c r="G247" i="1"/>
  <c r="G248" i="1" l="1"/>
  <c r="G108" i="1"/>
  <c r="G249" i="1" l="1"/>
  <c r="E250" i="1"/>
  <c r="G250" i="1" l="1"/>
  <c r="E251" i="1"/>
  <c r="G76" i="1"/>
  <c r="G70" i="1"/>
  <c r="G71" i="1" s="1"/>
  <c r="G72" i="1" s="1"/>
  <c r="E71" i="1"/>
  <c r="E252" i="1" l="1"/>
  <c r="G252" i="1" s="1"/>
  <c r="G231" i="1" s="1"/>
  <c r="G251" i="1"/>
  <c r="E78" i="1"/>
  <c r="E82" i="1" s="1"/>
  <c r="E86" i="1" s="1"/>
  <c r="E90" i="1" s="1"/>
  <c r="E94" i="1" s="1"/>
  <c r="E72" i="1"/>
  <c r="G82" i="1" l="1"/>
  <c r="G78" i="1"/>
  <c r="E79" i="1"/>
  <c r="E80" i="1" s="1"/>
  <c r="E81" i="1" s="1"/>
  <c r="E83" i="1"/>
  <c r="E74" i="1"/>
  <c r="E75" i="1" s="1"/>
  <c r="G86" i="1"/>
  <c r="E87" i="1" l="1"/>
  <c r="G90" i="1"/>
  <c r="G79" i="1"/>
  <c r="E91" i="1" l="1"/>
  <c r="G83" i="1"/>
  <c r="E84" i="1"/>
  <c r="G81" i="1"/>
  <c r="G80" i="1"/>
  <c r="G94" i="1"/>
  <c r="E95" i="1" l="1"/>
  <c r="E88" i="1"/>
  <c r="G87" i="1"/>
  <c r="G84" i="1"/>
  <c r="E85" i="1"/>
  <c r="G85" i="1" l="1"/>
  <c r="E92" i="1"/>
  <c r="G91" i="1"/>
  <c r="G88" i="1"/>
  <c r="E89" i="1"/>
  <c r="G89" i="1" l="1"/>
  <c r="G95" i="1"/>
  <c r="E96" i="1"/>
  <c r="G92" i="1"/>
  <c r="E93" i="1"/>
  <c r="G93" i="1" l="1"/>
  <c r="G96" i="1"/>
  <c r="E97" i="1"/>
  <c r="G97" i="1" l="1"/>
  <c r="G68" i="1" s="1"/>
  <c r="G73" i="1" l="1"/>
  <c r="G74" i="1" s="1"/>
  <c r="G75" i="1" s="1"/>
  <c r="E77" i="1"/>
  <c r="G77" i="1" s="1"/>
  <c r="G118" i="1" l="1"/>
  <c r="E122" i="1" l="1"/>
  <c r="E123" i="1" s="1"/>
  <c r="E124" i="1" s="1"/>
  <c r="E119" i="1"/>
  <c r="E125" i="1" s="1"/>
  <c r="E120" i="1" l="1"/>
  <c r="E121" i="1" s="1"/>
  <c r="G119" i="1"/>
  <c r="G120" i="1" s="1"/>
  <c r="G121" i="1" s="1"/>
  <c r="G125" i="1" l="1"/>
  <c r="E127" i="1"/>
  <c r="E131" i="1" s="1"/>
  <c r="E135" i="1" s="1"/>
  <c r="E139" i="1" s="1"/>
  <c r="E143" i="1" s="1"/>
  <c r="E147" i="1" s="1"/>
  <c r="E151" i="1" s="1"/>
  <c r="E155" i="1" s="1"/>
  <c r="E159" i="1" s="1"/>
  <c r="E163" i="1" s="1"/>
  <c r="E167" i="1" s="1"/>
  <c r="E171" i="1" s="1"/>
  <c r="E175" i="1" s="1"/>
  <c r="E179" i="1" s="1"/>
  <c r="E183" i="1" s="1"/>
  <c r="E187" i="1" s="1"/>
  <c r="E191" i="1" s="1"/>
  <c r="E128" i="1" l="1"/>
  <c r="G127" i="1"/>
  <c r="E129" i="1" l="1"/>
  <c r="G128" i="1"/>
  <c r="G131" i="1"/>
  <c r="E132" i="1"/>
  <c r="E136" i="1" l="1"/>
  <c r="G135" i="1"/>
  <c r="G129" i="1"/>
  <c r="E130" i="1"/>
  <c r="G130" i="1" s="1"/>
  <c r="G132" i="1"/>
  <c r="E133" i="1"/>
  <c r="E134" i="1" l="1"/>
  <c r="G134" i="1" s="1"/>
  <c r="G133" i="1"/>
  <c r="E140" i="1"/>
  <c r="G139" i="1"/>
  <c r="G136" i="1"/>
  <c r="E137" i="1"/>
  <c r="G137" i="1" l="1"/>
  <c r="E138" i="1"/>
  <c r="G138" i="1" s="1"/>
  <c r="E141" i="1"/>
  <c r="G140" i="1"/>
  <c r="G143" i="1"/>
  <c r="E144" i="1"/>
  <c r="E145" i="1" l="1"/>
  <c r="G144" i="1"/>
  <c r="E148" i="1"/>
  <c r="G147" i="1"/>
  <c r="G141" i="1"/>
  <c r="E142" i="1"/>
  <c r="G142" i="1" s="1"/>
  <c r="E152" i="1" l="1"/>
  <c r="G151" i="1"/>
  <c r="E149" i="1"/>
  <c r="G148" i="1"/>
  <c r="E146" i="1"/>
  <c r="G146" i="1" s="1"/>
  <c r="G145" i="1"/>
  <c r="G149" i="1" l="1"/>
  <c r="E150" i="1"/>
  <c r="G150" i="1" s="1"/>
  <c r="G155" i="1"/>
  <c r="E156" i="1"/>
  <c r="E153" i="1"/>
  <c r="G152" i="1"/>
  <c r="E154" i="1" l="1"/>
  <c r="G154" i="1" s="1"/>
  <c r="G153" i="1"/>
  <c r="E157" i="1"/>
  <c r="G156" i="1"/>
  <c r="G159" i="1"/>
  <c r="E160" i="1"/>
  <c r="E164" i="1" l="1"/>
  <c r="G163" i="1"/>
  <c r="G160" i="1"/>
  <c r="E161" i="1"/>
  <c r="G157" i="1"/>
  <c r="E158" i="1"/>
  <c r="G158" i="1" s="1"/>
  <c r="E165" i="1" l="1"/>
  <c r="G164" i="1"/>
  <c r="G161" i="1"/>
  <c r="E162" i="1"/>
  <c r="G162" i="1" s="1"/>
  <c r="E168" i="1"/>
  <c r="G167" i="1"/>
  <c r="E169" i="1" l="1"/>
  <c r="G168" i="1"/>
  <c r="G171" i="1"/>
  <c r="E172" i="1"/>
  <c r="G165" i="1"/>
  <c r="E166" i="1"/>
  <c r="G166" i="1" s="1"/>
  <c r="G172" i="1" l="1"/>
  <c r="E173" i="1"/>
  <c r="G175" i="1"/>
  <c r="E176" i="1"/>
  <c r="G169" i="1"/>
  <c r="E170" i="1"/>
  <c r="G170" i="1" s="1"/>
  <c r="G179" i="1" l="1"/>
  <c r="E180" i="1"/>
  <c r="G176" i="1"/>
  <c r="E177" i="1"/>
  <c r="G173" i="1"/>
  <c r="E174" i="1"/>
  <c r="G174" i="1" s="1"/>
  <c r="G183" i="1" l="1"/>
  <c r="E184" i="1"/>
  <c r="E178" i="1"/>
  <c r="G178" i="1" s="1"/>
  <c r="G177" i="1"/>
  <c r="E181" i="1"/>
  <c r="G180" i="1"/>
  <c r="G184" i="1" l="1"/>
  <c r="E185" i="1"/>
  <c r="E182" i="1"/>
  <c r="G182" i="1" s="1"/>
  <c r="G181" i="1"/>
  <c r="G187" i="1"/>
  <c r="E188" i="1"/>
  <c r="G191" i="1" l="1"/>
  <c r="E192" i="1"/>
  <c r="E189" i="1"/>
  <c r="G188" i="1"/>
  <c r="G185" i="1"/>
  <c r="E186" i="1"/>
  <c r="G186" i="1" s="1"/>
  <c r="G189" i="1" l="1"/>
  <c r="E190" i="1"/>
  <c r="G190" i="1" s="1"/>
  <c r="E193" i="1"/>
  <c r="G192" i="1"/>
  <c r="E284" i="1"/>
  <c r="E288" i="1" s="1"/>
  <c r="E292" i="1" s="1"/>
  <c r="E296" i="1" s="1"/>
  <c r="G193" i="1" l="1"/>
  <c r="E194" i="1"/>
  <c r="G194" i="1" s="1"/>
  <c r="G117" i="1" s="1"/>
  <c r="E285" i="1"/>
  <c r="G284" i="1"/>
  <c r="E126" i="1" l="1"/>
  <c r="G126" i="1" s="1"/>
  <c r="G122" i="1"/>
  <c r="G123" i="1" s="1"/>
  <c r="G124"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G280" i="1" l="1"/>
  <c r="G281" i="1" s="1"/>
  <c r="G282" i="1" s="1"/>
  <c r="E312" i="1" l="1"/>
  <c r="E313" i="1" l="1"/>
  <c r="G312" i="1"/>
  <c r="E314" i="1" l="1"/>
  <c r="G313" i="1"/>
  <c r="E315" i="1" l="1"/>
  <c r="G315" i="1" s="1"/>
  <c r="G302" i="1" s="1"/>
  <c r="E311" i="1" s="1"/>
  <c r="G311" i="1" s="1"/>
  <c r="G314" i="1"/>
  <c r="G25" i="1" l="1"/>
  <c r="E26" i="1" s="1"/>
  <c r="G113"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7" i="1"/>
  <c r="G308" i="1" s="1"/>
  <c r="G309" i="1" s="1"/>
  <c r="G321" i="1" l="1"/>
  <c r="E322" i="1" s="1"/>
  <c r="G322" i="1" s="1"/>
  <c r="E323" i="1" l="1"/>
  <c r="G323" i="1" s="1"/>
  <c r="E324" i="1" s="1"/>
  <c r="G324" i="1" l="1"/>
  <c r="E327" i="1" s="1"/>
  <c r="G327" i="1" s="1"/>
  <c r="E328" i="1" s="1"/>
  <c r="G328" i="1" s="1"/>
  <c r="E325" i="1"/>
  <c r="E326" i="1" s="1"/>
  <c r="G326" i="1" s="1"/>
  <c r="G325"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<sst xmlns="http://schemas.openxmlformats.org/spreadsheetml/2006/main" count="14808" uniqueCount="4741">
  <si>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</si>
  <si>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</si>
  <si>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</si>
  <si>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</si>
  <si>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</si>
  <si>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</si>
  <si>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</si>
  <si>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</si>
  <si>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</si>
  <si>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</si>
  <si>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</si>
  <si>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</si>
  <si>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</si>
  <si>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</si>
  <si>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</si>
  <si>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</si>
  <si>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</si>
  <si>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</si>
  <si>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</si>
  <si>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</si>
  <si>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</si>
  <si>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</si>
  <si>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</si>
  <si>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</si>
  <si>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</si>
  <si>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</si>
  <si>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</si>
  <si>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</si>
  <si>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</si>
  <si>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</si>
  <si>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</si>
  <si>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</si>
  <si>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</si>
  <si>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</si>
  <si>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</si>
  <si>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</si>
  <si>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</si>
  <si>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</si>
  <si>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</si>
  <si>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</si>
  <si>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</si>
  <si>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</si>
  <si>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</si>
  <si>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</si>
  <si>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</si>
  <si>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</si>
  <si>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</si>
  <si>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</si>
  <si>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</si>
  <si>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</si>
  <si>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</si>
  <si>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</si>
  <si>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</si>
  <si>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</si>
  <si>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</si>
  <si>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</si>
  <si>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</si>
  <si>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</si>
  <si>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</si>
  <si>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</si>
  <si>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</si>
  <si>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</si>
  <si>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</si>
  <si>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</si>
  <si>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</si>
  <si>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</si>
  <si>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</si>
  <si>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</si>
  <si>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</si>
  <si>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</si>
  <si>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</si>
  <si>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</si>
  <si>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</si>
  <si>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</si>
  <si>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</si>
  <si>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</si>
  <si>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</si>
  <si>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</si>
  <si>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</si>
  <si>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</si>
  <si>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</si>
  <si>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</si>
  <si>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</si>
  <si>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</si>
  <si>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</si>
  <si>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</si>
  <si>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</si>
  <si>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</si>
  <si>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</si>
  <si>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</si>
  <si>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</si>
  <si>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</si>
  <si>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</si>
  <si>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</si>
  <si>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</si>
  <si>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</si>
  <si>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</si>
  <si>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</si>
  <si>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</si>
  <si>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</si>
  <si>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</si>
  <si>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</si>
  <si>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</si>
  <si>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</si>
  <si>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</si>
  <si>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</si>
  <si>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</si>
  <si>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</si>
  <si>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</si>
  <si>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</si>
  <si>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</si>
  <si>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</si>
  <si>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</si>
  <si>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</si>
  <si>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</si>
  <si>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</si>
  <si>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</si>
  <si>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</si>
  <si>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</si>
  <si>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</si>
  <si>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</si>
  <si>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</si>
  <si>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</si>
  <si>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</si>
  <si>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</si>
  <si>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</si>
  <si>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</si>
  <si>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</si>
  <si>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</si>
  <si>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</si>
  <si>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</si>
  <si>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</si>
  <si>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</si>
  <si>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</si>
  <si>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</si>
  <si>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</si>
  <si>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</si>
  <si>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</si>
  <si>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</si>
  <si>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</si>
  <si>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</si>
  <si>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</si>
  <si>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</si>
  <si>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</si>
  <si>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</si>
  <si>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</si>
  <si>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</si>
  <si>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</si>
  <si>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</si>
  <si>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</si>
  <si>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</si>
  <si>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</si>
  <si>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</si>
  <si>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</si>
  <si>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</si>
  <si>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</si>
  <si>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</si>
  <si>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</si>
  <si>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</si>
  <si>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</si>
  <si>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</si>
  <si>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</si>
  <si>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</si>
  <si>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</si>
  <si>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</si>
  <si>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</si>
  <si>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</si>
  <si>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</si>
  <si>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</si>
  <si>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</si>
  <si>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</si>
  <si>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</si>
  <si>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</si>
  <si>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</si>
  <si>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</si>
  <si>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</si>
  <si>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</si>
  <si>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</si>
  <si>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</si>
  <si>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</si>
  <si>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</si>
  <si>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</si>
  <si>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</si>
  <si>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</si>
  <si>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</si>
  <si>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</si>
  <si>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</si>
  <si>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</si>
  <si>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</si>
  <si>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</si>
  <si>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</si>
  <si>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</si>
  <si>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</si>
  <si>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</si>
  <si>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</si>
  <si>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</si>
  <si>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</si>
  <si>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</si>
  <si>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</si>
  <si>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</si>
  <si>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</si>
  <si>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</si>
  <si>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</si>
  <si>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</si>
  <si>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</si>
  <si>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</si>
  <si>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</si>
  <si>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</si>
  <si>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</si>
  <si>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</si>
  <si>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</si>
  <si>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</si>
  <si>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</si>
  <si>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</si>
  <si>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</si>
  <si>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</si>
  <si>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</si>
  <si>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</si>
  <si>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</si>
  <si>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</si>
  <si>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</si>
  <si>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</si>
  <si>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</si>
  <si>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</si>
  <si>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</si>
  <si>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</si>
  <si>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</si>
  <si>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</si>
  <si>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</si>
  <si>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</si>
  <si>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</si>
  <si>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</si>
  <si>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</si>
  <si>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</si>
  <si>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</si>
  <si>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</si>
  <si>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</si>
  <si>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</si>
  <si>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</si>
  <si>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</si>
  <si>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</si>
  <si>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</si>
  <si>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</si>
  <si>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</si>
  <si>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</si>
  <si>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</si>
  <si>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</si>
  <si>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</si>
  <si>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</si>
  <si>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</si>
  <si>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</si>
  <si>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</si>
  <si>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Requisitos mínimos para el acceso al espacio público al aire libre</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</si>
  <si>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</si>
  <si>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</si>
  <si>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</si>
  <si>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</si>
  <si>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</si>
  <si>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</si>
  <si>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</si>
  <si>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</si>
  <si>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</si>
  <si>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</si>
  <si>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</si>
  <si>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</si>
  <si>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</si>
  <si>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</si>
  <si>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</si>
  <si>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</si>
  <si>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</si>
  <si>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</si>
  <si>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</si>
  <si>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</si>
  <si>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</si>
  <si>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</si>
  <si>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</si>
  <si>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</si>
  <si>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</si>
  <si>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</si>
  <si>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</si>
  <si>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</si>
  <si>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</si>
  <si>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</si>
  <si>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</si>
  <si>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</si>
  <si>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</si>
  <si>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</si>
  <si>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</si>
  <si>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</si>
  <si>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</si>
  <si>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</si>
  <si>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</si>
  <si>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</si>
  <si>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</si>
  <si>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</si>
  <si>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</si>
  <si>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</si>
  <si>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</si>
  <si>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</si>
  <si>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</si>
  <si>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</si>
  <si>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</si>
  <si>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</si>
  <si>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</si>
  <si>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</si>
  <si>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</si>
  <si>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</si>
  <si>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</si>
  <si>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</si>
  <si>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</si>
  <si>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</si>
  <si>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</si>
  <si>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</si>
  <si>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</si>
  <si>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</si>
  <si>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</si>
  <si>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</si>
  <si>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</si>
  <si>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</si>
  <si>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</si>
  <si>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Acceso a transporte público</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</si>
  <si>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</si>
  <si>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</si>
  <si>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</si>
  <si>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</si>
  <si>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</si>
  <si>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</si>
  <si>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</si>
  <si>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</si>
  <si>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</si>
  <si>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</si>
  <si>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</si>
  <si>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</si>
  <si>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</si>
  <si>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</si>
  <si>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</si>
  <si>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</si>
  <si>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</si>
  <si>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</si>
  <si>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</si>
  <si>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</si>
  <si>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</si>
  <si>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</si>
  <si>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</si>
  <si>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</si>
  <si>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</si>
  <si>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</si>
  <si>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</si>
  <si>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</si>
  <si>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</si>
  <si>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</si>
  <si>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</si>
  <si>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</si>
  <si>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</si>
  <si>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</si>
  <si>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</si>
  <si>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</si>
  <si>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</si>
  <si>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</si>
  <si>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</si>
  <si>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</si>
  <si>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</si>
  <si>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</si>
  <si>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</si>
  <si>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</si>
  <si>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</si>
  <si>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</si>
  <si>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</si>
  <si>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</si>
  <si>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</si>
  <si>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</si>
  <si>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</si>
  <si>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</si>
  <si>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</si>
  <si>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</si>
  <si>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</si>
  <si>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</si>
  <si>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</si>
  <si>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</si>
  <si>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</si>
  <si>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</si>
  <si>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</si>
  <si>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</si>
  <si>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</si>
  <si>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</si>
  <si>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</si>
  <si>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</si>
  <si>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</si>
  <si>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</si>
  <si>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</si>
  <si>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</si>
  <si>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</si>
  <si>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</si>
  <si>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</si>
  <si>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</si>
  <si>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</si>
  <si>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</si>
  <si>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</si>
  <si>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Caminabilidad a nivel colonia en relación con las 25 ciudades</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</si>
  <si>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</si>
  <si>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</si>
  <si>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</si>
  <si>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</si>
  <si>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</si>
  <si>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</si>
  <si>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</si>
  <si>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</si>
  <si>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</si>
  <si>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</si>
  <si>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</si>
  <si>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</si>
  <si>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</si>
  <si>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</si>
  <si>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</si>
  <si>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</si>
  <si>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</si>
  <si>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</si>
  <si>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</si>
  <si>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</si>
  <si>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Eugen Resendiz Bontrud</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</si>
  <si>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</si>
  <si>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</si>
  <si>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</si>
  <si>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</si>
  <si>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</si>
  <si>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</si>
  <si>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</si>
  <si>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</si>
  <si>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</si>
  <si>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</si>
  <si>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</si>
  <si>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</si>
  <si>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</si>
  <si>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</si>
  <si>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</si>
  <si>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</si>
  <si>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</si>
  <si>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</si>
  <si>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</si>
  <si>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</si>
  <si>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</si>
  <si>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</si>
  <si>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</si>
  <si>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</si>
  <si>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</si>
  <si>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</si>
  <si>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</si>
  <si>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</si>
  <si>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</si>
  <si>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</si>
  <si>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</si>
  <si>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</si>
  <si>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</si>
  <si>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</si>
  <si>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</si>
  <si>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</si>
  <si>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</si>
  <si>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</si>
  <si>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城市規劃指標</t>
  </si>
  <si>
    <t>城市规划指标</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</si>
  <si>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</si>
  <si>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</si>
  <si>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</si>
  <si>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</si>
  <si>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</si>
  <si>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</si>
  <si>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</si>
  <si>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</si>
  <si>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</si>
  <si>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</si>
  <si>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</si>
  <si>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</si>
  <si>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</si>
  <si>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</si>
  <si>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</si>
  <si>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</si>
  <si>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</si>
  <si>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</si>
  <si>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</si>
  <si>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</si>
  <si>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</si>
  <si>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</si>
  <si>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</si>
  <si>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</si>
  <si>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</si>
  <si>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</si>
  <si>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</si>
  <si>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</si>
  <si>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</si>
  <si>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</si>
  <si>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</si>
  <si>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</si>
  <si>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</si>
  <si>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</si>
  <si>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</si>
  <si>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</si>
  <si>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</si>
  <si>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</si>
  <si>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</si>
  <si>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</si>
  <si>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</si>
  <si>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</si>
  <si>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</si>
  <si>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</si>
  <si>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</si>
  <si>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</si>
  <si>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</si>
  <si>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</si>
  <si>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</si>
  <si>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</si>
  <si>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Colaboração Global de Indicadores de Cidades Saudáveis e Sustentáveis</t>
  </si>
  <si>
    <t>Mercado de Alimentos</t>
  </si>
  <si>
    <t>Caminhabilidade nos bairros em relação às 25 cidades</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</si>
  <si>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</si>
  <si>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</si>
  <si>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</si>
  <si>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</si>
  <si>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</si>
  <si>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</si>
  <si>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</si>
  <si>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</si>
  <si>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</si>
  <si>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</si>
  <si>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</si>
  <si>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</si>
  <si>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</si>
  <si>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</si>
  <si>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</si>
  <si>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</si>
  <si>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</si>
  <si>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</si>
  <si>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</si>
  <si>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</si>
  <si>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</si>
  <si>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</si>
  <si>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</si>
  <si>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</si>
  <si>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</si>
  <si>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</si>
  <si>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</si>
  <si>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</si>
  <si>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</si>
  <si>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</si>
  <si>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</si>
  <si>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</si>
  <si>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</si>
  <si>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</si>
  <si>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</si>
  <si>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</si>
  <si>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</si>
  <si>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</si>
  <si>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</si>
  <si>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</si>
  <si>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</si>
  <si>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</si>
  <si>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</si>
  <si>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</si>
  <si>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</si>
  <si>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</si>
  <si>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</si>
  <si>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</si>
  <si>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</si>
  <si>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</si>
  <si>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</si>
  <si>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</si>
  <si>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</si>
  <si>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</si>
  <si>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</si>
  <si>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</si>
  <si>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</si>
  <si>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</si>
  <si>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</si>
  <si>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</si>
  <si>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</si>
  <si>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</si>
  <si>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</si>
  <si>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</si>
  <si>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</si>
  <si>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</si>
  <si>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</si>
  <si>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</si>
  <si>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</si>
  <si>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</si>
  <si>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</si>
  <si>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</si>
  <si>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</si>
  <si>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</si>
  <si>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</si>
  <si>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</si>
  <si>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</si>
  <si>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</si>
  <si>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</si>
  <si>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</si>
  <si>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</si>
  <si>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</si>
  <si>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</si>
  <si>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</si>
  <si>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</si>
  <si>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</si>
  <si>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</si>
  <si>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</si>
  <si>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</si>
  <si>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</si>
  <si>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</si>
  <si>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</si>
  <si>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</si>
  <si>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</si>
  <si>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</si>
  <si>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</si>
  <si>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</si>
  <si>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</si>
  <si>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</si>
  <si>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</si>
  <si>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</si>
  <si>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</si>
  <si>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</si>
  <si>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</si>
  <si>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</si>
  <si>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</si>
  <si>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</si>
  <si>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</si>
  <si>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</si>
  <si>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</si>
  <si>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</si>
  <si>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</si>
  <si>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</si>
  <si>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</si>
  <si>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</si>
  <si>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</si>
  <si>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</si>
  <si>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</si>
  <si>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</si>
  <si>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</si>
  <si>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</si>
  <si>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</si>
  <si>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</si>
  <si>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</si>
  <si>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</si>
  <si>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</si>
  <si>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</si>
  <si>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</si>
  <si>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</si>
  <si>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</si>
  <si>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</si>
  <si>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</si>
  <si>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</si>
  <si>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</si>
  <si>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</si>
  <si>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</si>
  <si>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</si>
  <si>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</si>
  <si>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</si>
  <si>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</si>
  <si>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</si>
  <si>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</si>
  <si>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</si>
  <si>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</si>
  <si>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</si>
  <si>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</si>
  <si>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</si>
  <si>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</si>
  <si>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</si>
  <si>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</si>
  <si>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</si>
  <si>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</si>
  <si>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</si>
  <si>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</si>
  <si>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</si>
  <si>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</si>
  <si>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</si>
  <si>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</si>
  <si>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</si>
  <si>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</si>
  <si>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</si>
  <si>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</si>
  <si>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</si>
  <si>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</si>
  <si>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</si>
  <si>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</si>
  <si>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</si>
  <si>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</si>
  <si>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</si>
  <si>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</si>
  <si>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</si>
  <si>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</si>
  <si>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</si>
  <si>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</si>
  <si>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</si>
  <si>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</si>
  <si>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</si>
  <si>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</si>
  <si>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</si>
  <si>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</si>
  <si>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</si>
  <si>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</si>
  <si>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</si>
  <si>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</si>
  <si>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</si>
  <si>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</si>
  <si>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</si>
  <si>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</si>
  <si>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</si>
  <si>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</si>
  <si>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</si>
  <si>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</si>
  <si>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</si>
  <si>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</si>
  <si>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</si>
  <si>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</si>
  <si>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</si>
  <si>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</si>
  <si>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</si>
  <si>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</si>
  <si>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</si>
  <si>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</si>
  <si>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</si>
  <si>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</si>
  <si>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</si>
  <si>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</si>
  <si>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</si>
  <si>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</si>
  <si>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</si>
  <si>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</si>
  <si>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</si>
  <si>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</si>
  <si>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</si>
  <si>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</si>
  <si>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</si>
  <si>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</si>
  <si>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</si>
  <si>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</si>
  <si>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</si>
  <si>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</si>
  <si>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</si>
  <si>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</si>
  <si>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</si>
  <si>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</si>
  <si>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</si>
  <si>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</si>
  <si>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</si>
  <si>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</si>
  <si>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baloo-thambi2</t>
  </si>
  <si>
    <t>https://github.com/EkType/Baloo2/releases/download/1.640/Baloo2_1.640.zip</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</si>
  <si>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</si>
  <si>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</si>
  <si>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</si>
  <si>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</si>
  <si>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</si>
  <si>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</si>
  <si>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</si>
  <si>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</si>
  <si>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</si>
  <si>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</si>
  <si>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</si>
  <si>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</si>
  <si>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</si>
  <si>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</si>
  <si>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</si>
  <si>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</si>
  <si>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</si>
  <si>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</si>
  <si>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</si>
  <si>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</si>
  <si>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</si>
  <si>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</si>
  <si>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</si>
  <si>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</si>
  <si>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</si>
  <si>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</si>
  <si>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</si>
  <si>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</si>
  <si>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</si>
  <si>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</si>
  <si>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</si>
  <si>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</si>
  <si>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</si>
  <si>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eceaf8</t>
  </si>
  <si>
    <t>citation_doi</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</si>
  <si>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</si>
  <si>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</si>
  <si>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</si>
  <si>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</si>
  <si>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</si>
  <si>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</si>
  <si>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</si>
  <si>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</si>
  <si>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</si>
  <si>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</si>
  <si>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</si>
  <si>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</si>
  <si>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</si>
  <si>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</si>
  <si>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</si>
  <si>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</si>
  <si>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</si>
  <si>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</si>
  <si>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</si>
  <si>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</si>
  <si>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</si>
  <si>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</si>
  <si>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</si>
  <si>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</si>
  <si>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</si>
  <si>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</si>
  <si>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</si>
  <si>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</si>
  <si>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</si>
  <si>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</si>
  <si>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</si>
  <si>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</si>
  <si>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</si>
  <si>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</si>
  <si>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</si>
  <si>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</si>
  <si>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</si>
  <si>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</si>
  <si>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</si>
  <si>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</si>
  <si>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</si>
  <si>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</si>
  <si>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</si>
  <si>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</si>
  <si>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</si>
  <si>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</si>
  <si>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</si>
  <si>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</si>
  <si>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</si>
  <si>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</si>
  <si>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</si>
  <si>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</si>
  <si>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</si>
  <si>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</si>
  <si>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</si>
  <si>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</si>
  <si>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</si>
  <si>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</si>
  <si>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</si>
  <si>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</si>
  <si>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</si>
  <si>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</si>
  <si>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</si>
  <si>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</si>
  <si>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</si>
  <si>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</si>
  <si>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</si>
  <si>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</si>
  <si>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</si>
  <si>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</si>
  <si>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</si>
  <si>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</si>
  <si>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</si>
  <si>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</si>
  <si>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(nedenfor) Procentdel af indbyggere med adgang til faciliteter inden for 500 meter (m) i {city_name}, Danmark</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</si>
  <si>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</si>
  <si>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</si>
  <si>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</si>
  <si>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region_box</t>
  </si>
  <si>
    <t>updated_translation</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</si>
  <si>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</si>
  <si>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</si>
  <si>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</si>
  <si>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</si>
  <si>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</si>
  <si>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</si>
  <si>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</si>
  <si>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</si>
  <si>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</si>
  <si>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</si>
  <si>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</si>
  <si>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</si>
  <si>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</si>
  <si>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</si>
  <si>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</si>
  <si>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</si>
  <si>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</si>
  <si>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</si>
  <si>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</si>
  <si>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</si>
  <si>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</si>
  <si>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</si>
  <si>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</si>
  <si>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</si>
  <si>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</si>
  <si>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</si>
  <si>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</si>
  <si>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</si>
  <si>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</si>
  <si>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</si>
  <si>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</si>
  <si>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</si>
  <si>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</si>
  <si>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</si>
  <si>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</si>
  <si>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</si>
  <si>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</si>
  <si>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</si>
  <si>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</si>
  <si>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</si>
  <si>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</si>
  <si>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</si>
  <si>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</si>
  <si>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</si>
  <si>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</si>
  <si>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</si>
  <si>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</si>
  <si>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</si>
  <si>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</si>
  <si>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</si>
  <si>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</si>
  <si>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</si>
  <si>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</si>
  <si>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</si>
  <si>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</si>
  <si>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</si>
  <si>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</si>
  <si>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</si>
  <si>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</si>
  <si>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</si>
  <si>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</si>
  <si>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</si>
  <si>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</si>
  <si>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</si>
  <si>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</si>
  <si>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</si>
  <si>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</si>
  <si>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</si>
  <si>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</si>
  <si>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</si>
  <si>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</si>
  <si>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</si>
  <si>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</si>
  <si>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</si>
  <si>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</si>
  <si>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</si>
  <si>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</si>
  <si>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</si>
  <si>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</si>
  <si>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</si>
  <si>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</si>
  <si>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</si>
  <si>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</si>
  <si>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</si>
  <si>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</si>
  <si>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</si>
  <si>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</si>
  <si>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</si>
  <si>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</si>
  <si>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</si>
  <si>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</si>
  <si>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</si>
  <si>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</si>
  <si>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</si>
  <si>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</si>
  <si>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</si>
  <si>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</si>
  <si>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</si>
  <si>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</si>
  <si>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</si>
  <si>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</si>
  <si>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</si>
  <si>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</si>
  <si>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</si>
  <si>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</si>
  <si>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</si>
  <si>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</si>
  <si>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</si>
  <si>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</si>
  <si>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</si>
  <si>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</si>
  <si>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</si>
  <si>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</si>
  <si>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</si>
  <si>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</si>
  <si>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</si>
  <si>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</si>
  <si>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</si>
  <si>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</si>
  <si>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</si>
  <si>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</si>
  <si>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</si>
  <si>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</si>
  <si>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</si>
  <si>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</si>
  <si>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</si>
  <si>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</si>
  <si>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</si>
  <si>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</si>
  <si>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</si>
  <si>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</si>
  <si>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</si>
  <si>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</si>
  <si>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</si>
  <si>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</si>
  <si>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</si>
  <si>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</si>
  <si>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</si>
  <si>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</si>
  <si>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</si>
  <si>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</si>
  <si>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</si>
  <si>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</si>
  <si>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</si>
  <si>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</si>
  <si>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</si>
  <si>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</si>
  <si>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</si>
  <si>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</si>
  <si>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</si>
  <si>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</si>
  <si>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</si>
  <si>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</si>
  <si>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</si>
  <si>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</si>
  <si>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</si>
  <si>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</si>
  <si>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</si>
  <si>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</si>
  <si>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</si>
  <si>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</si>
  <si>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</si>
  <si>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</si>
  <si>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</si>
  <si>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</si>
  <si>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</si>
  <si>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</si>
  <si>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</si>
  <si>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</si>
  <si>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</si>
  <si>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</si>
  <si>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</si>
  <si>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</si>
  <si>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</si>
  <si>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</si>
  <si>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</si>
  <si>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</si>
  <si>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</si>
  <si>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</si>
  <si>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</si>
  <si>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</si>
  <si>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</si>
  <si>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</si>
  <si>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</si>
  <si>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</si>
  <si>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</si>
  <si>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</si>
  <si>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</si>
  <si>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</si>
  <si>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</si>
  <si>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</si>
  <si>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</si>
  <si>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</si>
  <si>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</si>
  <si>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</si>
  <si>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</si>
  <si>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</si>
  <si>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</si>
  <si>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</si>
  <si>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</si>
  <si>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</si>
  <si>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</si>
  <si>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</si>
  <si>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</si>
  <si>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</si>
  <si>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</si>
  <si>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</si>
  <si>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</si>
  <si>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</si>
  <si>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</si>
  <si>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</si>
  <si>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</si>
  <si>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</si>
  <si>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</si>
  <si>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</si>
  <si>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</si>
  <si>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</si>
  <si>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</si>
  <si>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</si>
  <si>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</si>
  <si>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</si>
  <si>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</si>
  <si>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</si>
  <si>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</si>
  <si>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</si>
  <si>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</si>
  <si>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</si>
  <si>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</si>
  <si>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</si>
  <si>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</si>
  <si>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</si>
  <si>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</si>
  <si>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</si>
  <si>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</si>
  <si>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</si>
  <si>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</si>
  <si>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</si>
  <si>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</si>
  <si>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</si>
  <si>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</si>
  <si>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</si>
  <si>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</si>
  <si>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</si>
  <si>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</si>
  <si>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</si>
  <si>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</si>
  <si>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</si>
  <si>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</si>
  <si>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</si>
  <si>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</si>
  <si>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</si>
  <si>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</si>
  <si>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</si>
  <si>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</si>
  <si>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</si>
  <si>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</si>
  <si>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</si>
  <si>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</si>
  <si>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</si>
  <si>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</si>
  <si>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</si>
  <si>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</si>
  <si>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</si>
  <si>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</si>
  <si>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</si>
  <si>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</si>
  <si>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</si>
  <si>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</si>
  <si>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</si>
  <si>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</si>
  <si>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</si>
  <si>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</si>
  <si>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</si>
  <si>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</si>
  <si>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</si>
  <si>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</si>
  <si>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</si>
  <si>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</si>
  <si>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</si>
  <si>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</si>
  <si>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</si>
  <si>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</si>
  <si>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</si>
  <si>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</si>
  <si>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</si>
  <si>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</si>
  <si>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</si>
  <si>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</si>
  <si>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</si>
  <si>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</si>
  <si>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</si>
  <si>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</si>
  <si>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</si>
  <si>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</si>
  <si>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</si>
  <si>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</si>
  <si>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</si>
  <si>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</si>
  <si>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</si>
  <si>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</si>
  <si>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</si>
  <si>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</si>
  <si>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</si>
  <si>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</si>
  <si>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</si>
  <si>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</si>
  <si>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</si>
  <si>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</si>
  <si>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</si>
  <si>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</si>
  <si>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</si>
  <si>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</si>
  <si>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</si>
  <si>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</si>
  <si>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</si>
  <si>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</si>
  <si>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</si>
  <si>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</si>
  <si>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</si>
  <si>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</si>
  <si>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</si>
  <si>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</si>
  <si>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</si>
  <si>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</si>
  <si>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</si>
  <si>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</si>
  <si>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</si>
  <si>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</si>
  <si>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</si>
  <si>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</si>
  <si>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</si>
  <si>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</si>
  <si>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</si>
  <si>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</si>
  <si>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</si>
  <si>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</si>
  <si>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</si>
  <si>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</si>
  <si>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</si>
  <si>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</si>
  <si>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</si>
  <si>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</si>
  <si>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</si>
  <si>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</si>
  <si>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</si>
  <si>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</si>
  <si>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</si>
  <si>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</si>
  <si>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</si>
  <si>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</si>
  <si>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</si>
  <si>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</si>
  <si>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</si>
  <si>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</si>
  <si>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NA</t>
  </si>
  <si>
    <t>Previously translated</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</si>
  <si>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</si>
  <si>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</si>
  <si>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</si>
  <si>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</si>
  <si>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</si>
  <si>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</si>
  <si>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</si>
  <si>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</si>
  <si>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</si>
  <si>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</si>
  <si>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</si>
  <si>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</si>
  <si>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</si>
  <si>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</si>
  <si>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</si>
  <si>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</si>
  <si>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</si>
  <si>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</si>
  <si>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</si>
  <si>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</si>
  <si>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</si>
  <si>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</si>
  <si>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</si>
  <si>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</si>
  <si>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</si>
  <si>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</si>
  <si>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</si>
  <si>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Requisitos de planificación urbana</t>
  </si>
  <si>
    <t>5.700 personas por km²</t>
  </si>
  <si>
    <t>100 intersecciones por km</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</si>
  <si>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</si>
  <si>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</si>
  <si>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</si>
  <si>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</si>
  <si>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</si>
  <si>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Requisitos de densidad de vivienda</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</si>
  <si>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</si>
  <si>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</si>
  <si>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</si>
  <si>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</si>
  <si>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</si>
  <si>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</si>
  <si>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</si>
  <si>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</si>
  <si>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</si>
  <si>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</si>
  <si>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</si>
  <si>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Datos de población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</si>
  <si>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</si>
  <si>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</si>
  <si>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</si>
  <si>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</si>
  <si>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</si>
  <si>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</si>
  <si>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</si>
  <si>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</si>
  <si>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</si>
  <si>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</si>
  <si>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无法加载策略清单数据并已被跳过。请参阅 https://healthysustainablecities.github.io/software/#Policy-checklist</t>
  </si>
  <si>
    <t>仅草稿</t>
  </si>
  <si>
    <t>全球健康和可持续城市指标合作</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</si>
  <si>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</si>
  <si>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</si>
  <si>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</si>
  <si>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</si>
  <si>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</si>
  <si>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</si>
  <si>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</si>
  <si>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编辑区域配置文件的“人口统计和健康公平”部分，以突出显示该城市地区的社会经济人口特征以及主要健康挑战和不平等。</t>
  </si>
  <si>
    <t>未来十年可能影响城市地区的环境危害包括：{policy_checklist_hazards}。</t>
  </si>
  <si>
    <t>详细说明与该城市的城市健康不平等和地理相关的任何其他考虑因素，或可能影响结果解释的数据考虑因素。</t>
  </si>
  <si>
    <t>当地的</t>
  </si>
  <si>
    <t>大都会</t>
  </si>
  <si>
    <t>区域性</t>
  </si>
  <si>
    <t>状态</t>
  </si>
  <si>
    <t>国家的</t>
  </si>
  <si>
    <t>强风暴</t>
  </si>
  <si>
    <t>洪水</t>
  </si>
  <si>
    <t>丛林大火/野火</t>
  </si>
  <si>
    <t>热浪</t>
  </si>
  <si>
    <t>极冷</t>
  </si>
  <si>
    <t>台风</t>
  </si>
  <si>
    <t>飓风</t>
  </si>
  <si>
    <t>旋风分离器</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</si>
  <si>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</si>
  <si>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</si>
  <si>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</si>
  <si>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</si>
  <si>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</si>
  <si>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</si>
  <si>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</si>
  <si>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氮</t>
  </si>
  <si>
    <t>便利店</t>
  </si>
  <si>
    <t>提供定期服务的公共交通（未评估）</t>
  </si>
  <si>
    <t>相对于国际 25 个城市的社区步行适宜性</t>
  </si>
  <si>
    <t>低的</t>
  </si>
  <si>
    <t>平均的</t>
  </si>
  <si>
    <t>高的</t>
  </si>
  <si>
    <t>不</t>
  </si>
  <si>
    <t>是的</t>
  </si>
  <si>
    <t>{city_name} 的 {percent} 人口居住在公共交通 500m 以内</t>
  </si>
  <si>
    <t>{city_name} 的 {percent} 人口居住在公共交通 500m 范围内，工作日平均发车频率为 20 分钟或更短</t>
  </si>
  <si>
    <t>{city_name} 的 {percent} 人口居住在面积至少为 1.5 公顷的公共开放空间 500m 范围内</t>
  </si>
  <si>
    <t>{city_name} 中有 {percent} 的人口居住在符合人口密度阈值的社区，步行出行的概率为 80%（{n} 人 {per_unit}）</t>
  </si>
  <si>
    <t>{city_name} 的 {percent} 人口居住在满足街道交叉口密度阈值的社区，步行出行的概率为 80%（{n} 个交叉口 {per_unit}）</t>
  </si>
  <si>
    <t>{city_name} 的 {percent} 人口居住在步行适宜性得分低于国际 25 个城市中位数的社区（框 1）</t>
  </si>
  <si>
    <t>确定的政策</t>
  </si>
  <si>
    <t>邻里人口密度（每平方公里）</t>
  </si>
  <si>
    <t>邻里路口密度（每平方公里）</t>
  </si>
  <si>
    <t>国际 25 个城市的中位数和四分位数范围（框 1）</t>
  </si>
  <si>
    <t>本报告中的空间分布图显示了根据 {config[population][name]} 进行人口估计的区域的结果。</t>
  </si>
  <si>
    <t>请提供一张高分辨率的“英雄图片”照片，展示该城市欢乐、适合步行的城市街道或公共空间，最好采用 .jpg 格式，尺寸比例为 21:10（例如 2100 像素 x 1000 像素）</t>
  </si>
  <si>
    <t>请提供一张高分辨率的“英雄图片”照片，展示该城市欢乐、适合步行的城市街道或公共空间，最好采用 .jpg 格式，尺寸比例为 1:1（例如 1000 像素 x 1000 像素）</t>
  </si>
  <si>
    <t>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t>
  </si>
  <si>
    <t>本报告概述了{city_name} 在一系列健康和可持续城市指标上的表现。作为 1000 个城市挑战赛的一部分，我们检查了促进健康和可持续发展的城市规划政策的存在和质量。研究结果可以为当地城市政策所需的改变提供信息。</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</si>
  <si>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t>
  </si>
  <si>
    <t>步行便利性和目的地可达性</t>
  </si>
  <si>
    <t>公共政策对于支持健康和可持续城市和社区的设计和创建至关重要。 1000 个城市挑战政策清单用于评估与健康和可持续城市的证据和原则相一致的政策的存在和质量。</t>
  </si>
  <si>
    <t>政策存在分数</t>
  </si>
  <si>
    <t>支持健康和可持续发展的城市和交通政策</t>
  </si>
  <si>
    <t>政策质量得分</t>
  </si>
  <si>
    <t>对可衡量政策的政策质量评级与健康城市的证据相一致</t>
  </si>
  <si>
    <t>城市规划要求</t>
  </si>
  <si>
    <t>适宜步行的社区通过拥有充足但不过分的人口密度来支持充分提供当地便利设施（包括公共交通服务），从而为积极、健康和可持续的生活方式提供机会。它们还拥有混合的土地用途和四通八达的街道，以确保邻近且方便地到达目的地。高质量的步行基础设施和通过管理汽车使用需求来减少交通流量也可以鼓励步行交通。</t>
  </si>
  <si>
    <t>步行适宜性不平等</t>
  </si>
  <si>
    <t>框 1：《柳叶刀》全球健康系列对国际 25 个城市的研究</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</si>
  <si>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t>
  </si>
  <si>
    <t>城市设计门槛促进步行</t>
  </si>
  <si>
    <t>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t>
  </si>
  <si>
    <t>进行任何步行交通的概率</t>
  </si>
  <si>
    <t>每平方公里 5,700 人</t>
  </si>
  <si>
    <t>每公里 100 个交叉路口</t>
  </si>
  <si>
    <t>目标阈值</t>
  </si>
  <si>
    <t>政策确定</t>
  </si>
  <si>
    <t>与健康城市证据一致</t>
  </si>
  <si>
    <t>循证阈值</t>
  </si>
  <si>
    <t>要点：是 ✔ 否 ✘ 混合 ✔/✘ 不适用 -</t>
  </si>
  <si>
    <t>促进健康和可持续发展的综合城市规划政策</t>
  </si>
  <si>
    <t>许多部门都参与创建健康和可持续的城市，包括土地使用、交通、住房、公园、经济发展和基础设施。需要进行综合规划以确保跨部门政策的一致性。交通和城市政策需要纳入健康考虑，并应优先考虑对主动交通和公共交通的投资。</t>
  </si>
  <si>
    <t>采取以健康为重点的行动的交通政策</t>
  </si>
  <si>
    <t>采取以健康为重点的行动的城市政策</t>
  </si>
  <si>
    <t>城市/交通政策中的健康影响评估要求</t>
  </si>
  <si>
    <t>城市/交通政策明确以综合城市规划为目标</t>
  </si>
  <si>
    <t>有关不同交通方式的政府支出的公开信息</t>
  </si>
  <si>
    <t>步行适宜性和目的地访问政策</t>
  </si>
  <si>
    <t>街道连通性要求</t>
  </si>
  <si>
    <t>停车限制以阻止汽车使用</t>
  </si>
  <si>
    <t>交通安全要求</t>
  </si>
  <si>
    <t>行人基础设施供应</t>
  </si>
  <si>
    <t>提供自行车基础设施</t>
  </si>
  <si>
    <t>步行参与目标</t>
  </si>
  <si>
    <t>自行车运动参与目标</t>
  </si>
  <si>
    <t>住房密度要求</t>
  </si>
  <si>
    <t>住宅建筑高度限制</t>
  </si>
  <si>
    <t>绿地住房开发的限制</t>
  </si>
  <si>
    <t>混合外壳类型/尺寸</t>
  </si>
  <si>
    <t>当地日常生活目的地的混合体</t>
  </si>
  <si>
    <t>距离日常生活目的地较近</t>
  </si>
  <si>
    <t>就业分配要求</t>
  </si>
  <si>
    <t>就业与住房比率</t>
  </si>
  <si>
    <t>健康的饮食环境</t>
  </si>
  <si>
    <t>通过环境设计预防犯罪</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</si>
  <si>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</si>
  <si>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</si>
  <si>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</si>
  <si>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</si>
  <si>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</si>
  <si>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</si>
  <si>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</si>
  <si>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减少气候灾害风险</t>
  </si>
  <si>
    <t>面对气候变化，建筑环境的设计需要减少日益频繁和严重的极端天气事件（例如热浪、洪水、丛林大火/野火和极端风暴）对健康的影响。</t>
  </si>
  <si>
    <t>适应和减少灾害风险战略</t>
  </si>
  <si>
    <t>公共交通政策</t>
  </si>
  <si>
    <t>公共交通就业和服务的要求</t>
  </si>
  <si>
    <t>乘坐公共交通的最低要求</t>
  </si>
  <si>
    <t>公共交通使用目标</t>
  </si>
  <si>
    <t>公共开放空间政策</t>
  </si>
  <si>
    <t>进入公共开放空间的最低要求</t>
  </si>
  <si>
    <t>公共交通</t>
  </si>
  <si>
    <t>公共开放空间通道</t>
  </si>
  <si>
    <t>轻松搭乘频繁的公共交通是健康和可持续交通系统的关键决定因素。住房和就业场所附近的公共交通增加了公共交通出行方式的比例，从而鼓励了与交通相关的步行；提供获得区域性工作和服务的机会；改善健康、经济发展和社会包容性；减少污染和碳排放。除了车站或停靠点附近之外，服务的频率也鼓励公共交通的使用。</t>
  </si>
  <si>
    <t>当地获得高质量的公共开放空间可以促进休闲体育活动和心理健康。附近的公共开放空间创造了欢乐、有吸引力的环境，有助于为城市降温并保护生物多样性。随着城市密度的增加和私人开放空间的减少，提供更多的公共开放空间对于人口健康至关重要。距离住宅 400 m 范围内拥有公共开放空间可以鼓励步行。进入更大的公园也可能很重要。</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</si>
  <si>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</si>
  <si>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</si>
  <si>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</si>
  <si>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城市特色</t>
  </si>
  <si>
    <t>色标</t>
  </si>
  <si>
    <t>引文</t>
  </si>
  <si>
    <t>概括</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</si>
  <si>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</si>
  <si>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</si>
  <si>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</si>
  <si>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</si>
  <si>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</si>
  <si>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</si>
  <si>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</si>
  <si>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</si>
  <si>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</si>
  <si>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</si>
  <si>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Colaboración mundial sobre indicadores de ciudades saludables y sostenibles</t>
  </si>
  <si>
    <t>Edite el archivo de configuración de la región para proporcionar contexto de fondo para su región de estudio. Resuma brevemente la ubicación, la historia y la topografía, según corresponda.</t>
  </si>
  <si>
    <t xml:space="preserve"> Edite la sección 'Demografía y equidad en salud' del archivo de configuración de la región para resaltar las características demográficas socioeconómicas y los desafíos e inequidades de salud clave presentes en esta área urbana.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</si>
  <si>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</si>
  <si>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</si>
  <si>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</si>
  <si>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</si>
  <si>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</si>
  <si>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</si>
  <si>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</si>
  <si>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norte</t>
  </si>
  <si>
    <t>kilómetros</t>
  </si>
  <si>
    <t>metro</t>
  </si>
  <si>
    <t>Comida de mercado</t>
  </si>
  <si>
    <t>Tienda de conveniencia</t>
  </si>
  <si>
    <t>Gran espacio público abierto</t>
  </si>
  <si>
    <t>Transporte público con servicio regular.</t>
  </si>
  <si>
    <t>Accesibilidad para peatones en el vecindario en relación con 25 ciudades a nivel internacional</t>
  </si>
  <si>
    <t>% de población con acceso dentro de 500 m a:</t>
  </si>
  <si>
    <t>Densidad de intersecciones de barrio (por km²)</t>
  </si>
  <si>
    <t>Mediana y rango intercuartil de 25 ciudades a nivel internacional (Recuadro 1)</t>
  </si>
  <si>
    <t>Proporcione una fotografía de "imagen principal" de alta resolución que muestre una calle agradable y transitable o un espacio público de esta ciudad, idealmente en formato .jpg con dimensiones en una proporción de 21:10 (por ejemplo, 2100 px por 1000 px).</t>
  </si>
  <si>
    <t>Proporcione una foto de "imagen principal" de alta resolución que muestre una calle agradable y transitable o un espacio público de esta ciudad, idealmente en formato .jpg con dimensiones en una proporción de 1:1 (por ejemplo, 1000 px por 1000 px).</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</si>
  <si>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</si>
  <si>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</si>
  <si>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</si>
  <si>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</si>
  <si>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</si>
  <si>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</si>
  <si>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</si>
  <si>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</si>
  <si>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Los vecindarios transitables brindan oportunidades para estilos de vida activos, saludables y sostenibles al tener una densidad de población suficiente, pero no excesiva, para respaldar la provisión adecuada de servicios locales, incluidos los servicios de transporte público. También tienen usos de suelo mixtos y calles bien conectadas, para garantizar un acceso próximo y conveniente a los destinos. Una infraestructura peatonal de alta calidad y la reducción del tráfico mediante la gestión de la demanda de uso del automóvil también pueden fomentar el desplazamiento a pie.</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</si>
  <si>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</si>
  <si>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</si>
  <si>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</si>
  <si>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</si>
  <si>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</si>
  <si>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</si>
  <si>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</si>
  <si>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Objetivo mensurable</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</si>
  <si>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</si>
  <si>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</si>
  <si>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</si>
  <si>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</si>
  <si>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</si>
  <si>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</si>
  <si>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</si>
  <si>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Restricciones de aparcamiento para disuadir el uso del coche</t>
  </si>
  <si>
    <t>Objetivos de participación caminando</t>
  </si>
  <si>
    <t xml:space="preserve"> Restricciones de altura de edificios residenciales</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</si>
  <si>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</si>
  <si>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</si>
  <si>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</si>
  <si>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</si>
  <si>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</si>
  <si>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</si>
  <si>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</si>
  <si>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</si>
  <si>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</si>
  <si>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Objetivos de uso del transporte público</t>
  </si>
  <si>
    <t>El fácil acceso al transporte público frecuente es un determinante clave de sistemas de transporte saludables y sostenibles. El transporte público cerca de la vivienda y el empleo aumenta la proporción modal de los viajes en transporte público, fomentando así los desplazamientos relacionados con el transporte; ofrecer acceso a empleos y servicios regionales; mejorar la salud, el desarrollo económico y la inclusión social; y reducir la contaminación y las emisiones de carbono. La frecuencia de los servicios también favorece el uso del transporte público, además de la proximidad de estaciones o paradas.</t>
  </si>
  <si>
    <t>El acceso local a espacios públicos abiertos de alta calidad promueve la actividad física recreativa y la salud mental. Los espacios públicos abiertos cercanos crean entornos agradables y atractivos, ayudan a refrescar la ciudad y protegen la biodiversidad. A medida que las ciudades se densifican y los espacios abiertos privados disminuyen, proporcionar más espacios públicos abiertos es fundamental para la salud de la población. Disponer de espacios públicos abiertos a menos de 400 m de las viviendas puede fomentar el desplazamiento a pie. El acceso a parques más grandes también puede ser importante.</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</si>
  <si>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</si>
  <si>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</si>
  <si>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escala de colores</t>
  </si>
  <si>
    <t>Citación</t>
  </si>
  <si>
    <t>Este trabajo está bajo una licencia Creative Commons CC BY-NC Atribución-No Comercial 4.0 Internacional.</t>
  </si>
  <si>
    <t>Agregue nombres de autores editando los ajustes de informes de configuración de la región usando un editor de texto</t>
  </si>
  <si>
    <t>城市边界（{source}）</t>
  </si>
  <si>
    <t>500米范围内能够访问以下内容的人口百分比：</t>
  </si>
  <si>
    <t>可使用 500 米范围内便利设施的人口百分比</t>
  </si>
  <si>
    <t>contexto de {city_name}</t>
  </si>
  <si>
    <t>Google Translate auto-translation</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</si>
  <si>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</si>
  <si>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</si>
  <si>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</si>
  <si>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</si>
  <si>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</si>
  <si>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</si>
  <si>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</si>
  <si>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</si>
  <si>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</si>
  <si>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</si>
  <si>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Spanish</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</si>
  <si>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</si>
  <si>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</si>
  <si>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</si>
  <si>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</si>
  <si>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</si>
  <si>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</si>
  <si>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</si>
  <si>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Col·laboració d'Indicadors Globals de Ciutats Saludables i Sostenibles</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</si>
  <si>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</si>
  <si>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</si>
  <si>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</si>
  <si>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</si>
  <si>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</si>
  <si>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</si>
  <si>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</si>
  <si>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 xml:space="preserve"> Editeu la secció "Demogràfica i equitat sanitària" del fitxer de configuració de la regió per destacar les característiques demogràfiques socioeconòmiques i els principals reptes i desigualtats de salut presents en aquesta àrea urbana.</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</si>
  <si>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</si>
  <si>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</si>
  <si>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</si>
  <si>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</si>
  <si>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</si>
  <si>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</si>
  <si>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</si>
  <si>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</si>
  <si>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</si>
  <si>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</si>
  <si>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</si>
  <si>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</si>
  <si>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</si>
  <si>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</si>
  <si>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</si>
  <si>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</si>
  <si>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</si>
  <si>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Límit administratiu ({font})</t>
  </si>
  <si>
    <t>Límit urbà ({font})</t>
  </si>
  <si>
    <t>Estudi del límit de la regió ({font})</t>
  </si>
  <si>
    <t>intersecció del límit administratiu i el límit urbà</t>
  </si>
  <si>
    <t>Mercat d'alimentació</t>
  </si>
  <si>
    <t>Botiga de conveniència</t>
  </si>
  <si>
    <t>Passejabilitat del barri en relació amb 25 ciutats a nivell internacional</t>
  </si>
  <si>
    <t>baix</t>
  </si>
  <si>
    <t>Alt</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</si>
  <si>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</si>
  <si>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</si>
  <si>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</si>
  <si>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</si>
  <si>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</si>
  <si>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</si>
  <si>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</si>
  <si>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</si>
  <si>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</si>
  <si>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</si>
  <si>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</si>
  <si>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Proporcioneu una "imatge d'heroi" d'alta resolució que mostri un carrer o un espai públic d'aquesta ciutat acollidor i transitable, idealment en format .jpg amb unes dimensions en una proporció de 21:10 (p. ex. 2100 px per 1000 px)</t>
  </si>
  <si>
    <t>Proporcioneu una "imatge d'heroi" d'alta resolució que mostri un carrer o un espai públic d'aquesta ciutat acollidor i transitable, idealment en format .jpg amb unes dimensions en una proporció d'1:1 (p. ex. 1000 px per 1000 px)</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</si>
  <si>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</si>
  <si>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</si>
  <si>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</si>
  <si>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</si>
  <si>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</si>
  <si>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</si>
  <si>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</si>
  <si>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</si>
  <si>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</si>
  <si>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</si>
  <si>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Requisits urbanístics</t>
  </si>
  <si>
    <t>Els barris transitables ofereixen oportunitats per a estils de vida actius, saludables i sostenibles gràcies a una densitat de població suficient però no excessiva per donar suport a la prestació adequada d'equipaments locals, inclosos els serveis de transport públic. També tenen usos mixts del sòl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</si>
  <si>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</si>
  <si>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</si>
  <si>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</si>
  <si>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</si>
  <si>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</si>
  <si>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</si>
  <si>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</si>
  <si>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100 cruïlles per km</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</si>
  <si>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</si>
  <si>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</si>
  <si>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</si>
  <si>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</si>
  <si>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</si>
  <si>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</si>
  <si>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</si>
  <si>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</si>
  <si>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</si>
  <si>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</si>
  <si>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</si>
  <si>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</si>
  <si>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connectivitat al carrer</t>
  </si>
  <si>
    <t>Restriccions d'aparcament per dissuadir l'ús del cotxe</t>
  </si>
  <si>
    <t>Requisits de seguretat del trànsit</t>
  </si>
  <si>
    <t>Provisió d'infraestructures per a bicicleta</t>
  </si>
  <si>
    <t>Objectius de participació a peu</t>
  </si>
  <si>
    <t>Objectius de participació del ciclisme</t>
  </si>
  <si>
    <t xml:space="preserve"> Restriccions d'alçada d'edificis residencials</t>
  </si>
  <si>
    <t>Límits a la urbanització d'habitatges no construïts</t>
  </si>
  <si>
    <t>Barreja de tipus/mida d'habitatge</t>
  </si>
  <si>
    <t>Barreja de destinacions locals per a la vida diària</t>
  </si>
  <si>
    <t>A prop de les destinacions de la vida diària</t>
  </si>
  <si>
    <t>Requisits de distribució de l'ocupació</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</si>
  <si>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</si>
  <si>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</si>
  <si>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</si>
  <si>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</si>
  <si>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</si>
  <si>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</si>
  <si>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</si>
  <si>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</si>
  <si>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</si>
  <si>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</si>
  <si>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</si>
  <si>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</si>
  <si>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</si>
  <si>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</si>
  <si>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Requisits per a l'accés del transport públic a l'ocupació i als serveis</t>
  </si>
  <si>
    <t>Requisits mínims d'accés al transport públic</t>
  </si>
  <si>
    <t>Objectius d'ús del transport públic</t>
  </si>
  <si>
    <t>Política d'espais oberts públics</t>
  </si>
  <si>
    <t>Requisits mínims d'accés a espais oberts públics</t>
  </si>
  <si>
    <t>Accés a espais oberts públics</t>
  </si>
  <si>
    <t>L'accés fàcil al transport públic freqüent és un factor clau per a sistemes de transport saludables i sostenibles. El transport públic proper a l'habitatge i l'ocupació augmenta la proporció de modalitats dels desplaçaments en transport públic, fomentant així els desplaçaments a peu relacionats amb el transport; oferir accés a llocs de treball i serveis regionals; millorar la salut, el desenvolupament econòmic i la inclusió social; i reduir la contaminació i les emissions de carboni. La freqüència dels serveis també fomenta l'ús del transport públic, a més de la proximitat d'estacions o parades.</t>
  </si>
  <si>
    <t>L'accés local a espais oberts públics d'alta qualitat promou l'activitat física recreativa i la salut mental. L'espai obert públic proper crea entorns agradables i atractius, ajuda a refrescar la ciutat i protegeix la biodiversitat. A mesura que les ciutats es densifiquen i l'espai obert privat disminueix, oferir més espais oberts públics és fonamental per a la salut de la població. Tenir espais oberts públics a menys de 400 m de les cases pot afavorir el passeig. L'accés a parcs més grans també pot ser important.</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</si>
  <si>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</si>
  <si>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</si>
  <si>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</si>
  <si>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Escala de colors</t>
  </si>
  <si>
    <t>Citació</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</si>
  <si>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</si>
  <si>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</si>
  <si>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</si>
  <si>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</si>
  <si>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</si>
  <si>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</si>
  <si>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</si>
  <si>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</si>
  <si>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</si>
  <si>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</si>
  <si>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</si>
  <si>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</si>
  <si>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</si>
  <si>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</si>
  <si>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</si>
  <si>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</si>
  <si>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</si>
  <si>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</si>
  <si>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</si>
  <si>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</si>
  <si>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</si>
  <si>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 xml:space="preserve"> Rediger sektionen "Demografi og sundhedslighed" i regionens konfigurationsfil for at fremhæve socioøkonomiske demografiske karakteristika og centrale sundhedsudfordringer og uligheder i dette byområde.</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</si>
  <si>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</si>
  <si>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</si>
  <si>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</si>
  <si>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</si>
  <si>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</si>
  <si>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</si>
  <si>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</si>
  <si>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</si>
  <si>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</si>
  <si>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</si>
  <si>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</si>
  <si>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</si>
  <si>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</si>
  <si>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</si>
  <si>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</si>
  <si>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</si>
  <si>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</si>
  <si>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Administrativ grænse ({kilde})</t>
  </si>
  <si>
    <t>Bygrænse ({kilde})</t>
  </si>
  <si>
    <t>Undersøgelsesregionsgrænse ({kilde})</t>
  </si>
  <si>
    <t>skæringspunktet mellem administrativ grænse og bygrænse</t>
  </si>
  <si>
    <t>pr km²</t>
  </si>
  <si>
    <t>Fødevaremarked</t>
  </si>
  <si>
    <t>Dagligvarebutik</t>
  </si>
  <si>
    <t>Ethvert offentligt åbent rum</t>
  </si>
  <si>
    <t>Offentlig transport med regelmæssig service</t>
  </si>
  <si>
    <t>Offentlig transport med rutekørsel (ikke vurderet)</t>
  </si>
  <si>
    <t>Nabolags walkability i forhold til 25 byer internationalt</t>
  </si>
  <si>
    <t>Gennemsnit</t>
  </si>
  <si>
    <t>Ingen</t>
  </si>
  <si>
    <t>Ja</t>
  </si>
  <si>
    <t>{percent} af befolkningen i {city_name} bor inden for 500 m fra offentlig transport</t>
  </si>
  <si>
    <t>{percent} af befolkningen i {city_name} bor inden for 500 m fra offentlig transport med 20 minutter eller bedre gennemsnitlig hverdagsfrekvens</t>
  </si>
  <si>
    <t>{procent} af befolkningen i {city_name} bor inden for 500 m fra offentligt åbent område på mindst 1,5 hektar stort</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</si>
  <si>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</si>
  <si>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</si>
  <si>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</si>
  <si>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Politikker identificeret</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</si>
  <si>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</si>
  <si>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</si>
  <si>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</si>
  <si>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</si>
  <si>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</si>
  <si>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Angiv et "heltebillede" i høj opløsning, der viser en hyggelig, gåbar bygade eller offentligt rum for denne by, ideelt set i .jpg-format med dimensioner i forholdet 21:10 (f.eks. 2100px x 1000px)</t>
  </si>
  <si>
    <t>Angiv et "heltebillede" i høj opløsning, der viser en hyggelig, gåbar bygade eller offentligt rum for denne by, ideelt set i .jpg-format med dimensioner i forholdet 1:1 (f.eks. 1000px x 1000px)</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</si>
  <si>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</si>
  <si>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</si>
  <si>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</si>
  <si>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</si>
  <si>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</si>
  <si>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</si>
  <si>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</si>
  <si>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</si>
  <si>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</si>
  <si>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</si>
  <si>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Krav til byplanlægning</t>
  </si>
  <si>
    <t>Walkable kvarterer giver muligheder for en aktiv, sund og bæredygtig livsstil ved at have tilstrækkelig, men ikke overdreven befolkningstæthed til at understøtte passende udbud af lokale faciliteter, herunder offentlige transporttjenester. De har også blandet arealanvendelse og godt forbundne gader for at sikre nærliggende og bekvem adgang til destinationer. Fodgængerinfrastruktur af høj kvalitet og reduktion af trafikken gennem styring af efterspørgslen efter bilbrug kan også tilskynde til at gå til transport.</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</si>
  <si>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</si>
  <si>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</si>
  <si>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</si>
  <si>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</si>
  <si>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</si>
  <si>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</si>
  <si>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</si>
  <si>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100 kryds pr. km</t>
  </si>
  <si>
    <t>måltærskel</t>
  </si>
  <si>
    <t>Politik identificeret</t>
  </si>
  <si>
    <t>Er på linje med beviser for sunde byer</t>
  </si>
  <si>
    <t>Målbart mål</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</si>
  <si>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</si>
  <si>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</si>
  <si>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</si>
  <si>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</si>
  <si>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</si>
  <si>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</si>
  <si>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</si>
  <si>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</si>
  <si>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</si>
  <si>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</si>
  <si>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Krav til gadeforbindelse</t>
  </si>
  <si>
    <t>Parkeringsrestriktioner for at modvirke bilbrug</t>
  </si>
  <si>
    <t>Trafiksikkerhedskrav</t>
  </si>
  <si>
    <t>Tilvejebringelse af fodgængerinfrastruktur</t>
  </si>
  <si>
    <t>Udbud af cykelinfrastruktur</t>
  </si>
  <si>
    <t>Mål for gådeltagelse</t>
  </si>
  <si>
    <t>Mål for cykeldeltagelse</t>
  </si>
  <si>
    <t>Krav til boligtæthed</t>
  </si>
  <si>
    <t xml:space="preserve"> Højdebegrænsninger for boligbyggeri</t>
  </si>
  <si>
    <t>Grænser for udvikling af grønne boliger</t>
  </si>
  <si>
    <t>Blanding af boligtyper/størrelser</t>
  </si>
  <si>
    <t>Blanding af lokale destinationer til dagliglivet</t>
  </si>
  <si>
    <t>Tæt på hverdagens destinationer</t>
  </si>
  <si>
    <t>Krav til beskæftigelsesfordeling</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</si>
  <si>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</si>
  <si>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</si>
  <si>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</si>
  <si>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</si>
  <si>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</si>
  <si>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</si>
  <si>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</si>
  <si>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</si>
  <si>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</si>
  <si>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</si>
  <si>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</si>
  <si>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</si>
  <si>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</si>
  <si>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</si>
  <si>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Krav til offentlig transports adgang til beskæftigelse og service</t>
  </si>
  <si>
    <t>Minimumskrav til adgang til offentlig transport</t>
  </si>
  <si>
    <t>Mål for offentlig transport</t>
  </si>
  <si>
    <t>Offentlig frirumspolitik</t>
  </si>
  <si>
    <t>Minimumskrav til offentlig adgang til friarealer</t>
  </si>
  <si>
    <t>Offentlig adgang til åbent rum</t>
  </si>
  <si>
    <t>Nem adgang til hyppig offentlig transport er en nøgledeterminant for sunde og bæredygtige transportsystemer. Offentlig transport i nærheden af boliger og beskæftigelse øger transportformens andel af offentlige transportrejser og tilskynder dermed transportrelateret gang; at tilbyde adgang til regionale job og tjenester; forbedring af sundhed, økonomisk udvikling og social rummelighed; og reduktion af forurening og kulstofemissioner. Hyppigheden af tjenester tilskynder også til brug af offentlig transport ud over nærheden af stationer eller stoppesteder.</t>
  </si>
  <si>
    <t>Lokal adgang til offentlige friarealer af høj kvalitet fremmer rekreativ fysisk aktivitet og mental sundhed. Nærliggende offentlige åbne rum skaber hyggelige, attraktive miljøer, hjælper med at afkøle byen og beskytter biodiversiteten. Efterhånden som byer fortætter og private åbne arealer aftager, er det afgørende for befolkningens sundhed at skabe mere offentligt åbent rum. At have offentligt åbent område inden for 400 m fra boliger kan tilskynde til at gå. Adgang til større parker kan også være vigtig.</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</si>
  <si>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</si>
  <si>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</si>
  <si>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</si>
  <si>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Bygrænser</t>
  </si>
  <si>
    <t>Bymæssige træk</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</si>
  <si>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</si>
  <si>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</si>
  <si>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</si>
  <si>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</si>
  <si>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</si>
  <si>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</si>
  <si>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</si>
  <si>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</si>
  <si>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</si>
  <si>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</si>
  <si>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</si>
  <si>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</si>
  <si>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</si>
  <si>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</si>
  <si>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Globální spolupráce indikátorů zdravého a udržitelného města</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</si>
  <si>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</si>
  <si>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</si>
  <si>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</si>
  <si>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</si>
  <si>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</si>
  <si>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</si>
  <si>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</si>
  <si>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 xml:space="preserve"> Upravte část „Demografie a rovnost ve zdraví“ v konfiguračním souboru regionu, abyste zdůraznili socioekonomické demografické charakteristiky a klíčové zdravotní problémy a nerovnosti přítomné v této městské oblasti.</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</si>
  <si>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</si>
  <si>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</si>
  <si>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</si>
  <si>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</si>
  <si>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</si>
  <si>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</si>
  <si>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</si>
  <si>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</si>
  <si>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</si>
  <si>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</si>
  <si>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</si>
  <si>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</si>
  <si>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</si>
  <si>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</si>
  <si>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</si>
  <si>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</si>
  <si>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</si>
  <si>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</si>
  <si>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</si>
  <si>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</si>
  <si>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Městská hranice ({zdroj})</t>
  </si>
  <si>
    <t>Hranice studijní oblasti ({zdroj})</t>
  </si>
  <si>
    <t>křižovatka správní hranice a městské hranice</t>
  </si>
  <si>
    <t>Potraviny</t>
  </si>
  <si>
    <t>Večerka</t>
  </si>
  <si>
    <t>Jakýkoli veřejný otevřený prostor</t>
  </si>
  <si>
    <t>Velký veřejný otevřený prostor</t>
  </si>
  <si>
    <t>Zastávka MHD</t>
  </si>
  <si>
    <t>MHD s pravidelným provozem</t>
  </si>
  <si>
    <t>MHD s linkovou dopravou (nehodnoceno)</t>
  </si>
  <si>
    <t>Pěší dostupnost okolí vzhledem k 25 městům v mezinárodním měřítku</t>
  </si>
  <si>
    <t>Nízký</t>
  </si>
  <si>
    <t>Průměrný</t>
  </si>
  <si>
    <t>Vysoký</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</si>
  <si>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</si>
  <si>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</si>
  <si>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</si>
  <si>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</si>
  <si>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</si>
  <si>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</si>
  <si>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</si>
  <si>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</si>
  <si>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Identifikované zásady</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</si>
  <si>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</si>
  <si>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</si>
  <si>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</si>
  <si>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</si>
  <si>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</si>
  <si>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Poskytněte prosím fotografii „hrdinského obrázku“ ve vysokém rozlišení zobrazující společenskou, pochozí městskou ulici nebo veřejný prostor pro toto město, ideálně ve formátu .jpg s rozměry v poměru 21:10 (např. 2100px na 1000px)</t>
  </si>
  <si>
    <t>Poskytněte prosím fotografii „hrdinského obrázku“ ve vysokém rozlišení zobrazující veselou městskou ulici nebo veřejný prostor pro toto město, ideálně ve formátu .jpg s rozměry v poměru 1:1 (např. 1000 x 1000 pixelů)</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</si>
  <si>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</si>
  <si>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</si>
  <si>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</si>
  <si>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</si>
  <si>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</si>
  <si>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</si>
  <si>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</si>
  <si>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</si>
  <si>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</si>
  <si>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</si>
  <si>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Požadavky na územní plánování</t>
  </si>
  <si>
    <t>Pěší čtvrti poskytují příležitosti k aktivnímu, zdravému a udržitelnému životnímu stylu tím, že mají dostatečnou, ale nikoli nadměrnou hustotu osídlení, která podporuje přiměřené poskytování místní vybavenosti, včetně služeb veřejné dopravy. Mají také smíšené využití půdy a dobře propojené ulice, aby byl zajištěn blízký a pohodlný přístup k destinacím. Vysoce kvalitní pěší infrastruktura a omezení dopravy prostřednictvím řízení poptávky po používání automobilů mohou také povzbudit chůzi za účelem dopravy.</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</si>
  <si>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</si>
  <si>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</si>
  <si>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</si>
  <si>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</si>
  <si>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</si>
  <si>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</si>
  <si>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</si>
  <si>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100 křižovatek na km</t>
  </si>
  <si>
    <t>cílový práh</t>
  </si>
  <si>
    <t>Zásady identifikovány</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</si>
  <si>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</si>
  <si>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</si>
  <si>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</si>
  <si>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</si>
  <si>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</si>
  <si>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</si>
  <si>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</si>
  <si>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</si>
  <si>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</si>
  <si>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</si>
  <si>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</si>
  <si>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konektivitu ulic</t>
  </si>
  <si>
    <t>Omezení parkování s cílem odradit od používání auta</t>
  </si>
  <si>
    <t>Požadavky na bezpečnost provozu</t>
  </si>
  <si>
    <t>Poskytování infrastruktury pro pěší</t>
  </si>
  <si>
    <t>Poskytování cyklistické infrastruktury</t>
  </si>
  <si>
    <t>Cíle účasti na chůzi</t>
  </si>
  <si>
    <t>Cíle účasti na cyklistice</t>
  </si>
  <si>
    <t>Požadavky na hustotu bydlení</t>
  </si>
  <si>
    <t xml:space="preserve"> Omezení výšky obytných budov</t>
  </si>
  <si>
    <t>Omezení výstavby bydlení na zelené louce</t>
  </si>
  <si>
    <t>Směs typů/velikostí krytu</t>
  </si>
  <si>
    <t>Směs místních destinací pro každodenní život</t>
  </si>
  <si>
    <t>Blízká vzdálenost do destinací každodenního života</t>
  </si>
  <si>
    <t>Požadavky na rozdělení zaměstnání</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</si>
  <si>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</si>
  <si>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</si>
  <si>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</si>
  <si>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</si>
  <si>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</si>
  <si>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</si>
  <si>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</si>
  <si>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</si>
  <si>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</si>
  <si>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</si>
  <si>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</si>
  <si>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</si>
  <si>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</si>
  <si>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</si>
  <si>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Požadavky na dostupnost zaměstnání a služeb veřejnou dopravou</t>
  </si>
  <si>
    <t>Minimální požadavky na přístup MHD</t>
  </si>
  <si>
    <t>Cíle pro použití MHD</t>
  </si>
  <si>
    <t>Politika veřejného otevřeného prostoru</t>
  </si>
  <si>
    <t>Minimální požadavky na přístup do veřejného prostranství</t>
  </si>
  <si>
    <t>Přístup MHD</t>
  </si>
  <si>
    <t>Přístup na veřejné prostranství</t>
  </si>
  <si>
    <t>Snadný přístup k časté veřejné dopravě je klíčovým faktorem zdravých a udržitelných dopravních systémů. Veřejná doprava v blízkosti bydlení a zaměstnání zvyšuje podíl cest veřejnou dopravou, a tím podporuje chůzi související s dopravou; nabízet přístup k regionálním pracovním místům a službám; zlepšení zdraví, ekonomického rozvoje a sociálního začlenění; a snížení znečištění a emisí uhlíku. Frekvence spojů také vybízí k využívání veřejné dopravy, kromě blízkosti stanic nebo zastávek.</t>
  </si>
  <si>
    <t>Místní přístup na vysoce kvalitní veřejné prostranství podporuje rekreační fyzickou aktivitu a duševní zdraví. Nedaleké veřejné prostranství vytváří příjemné, atraktivní prostředí, pomáhá ochlazovat město a chrání biologickou rozmanitost. S tím, jak se města zahušťují a soukromých otevřených prostorů ubývá, je poskytování většího veřejného otevřeného prostoru zásadní pro zdraví populace. Mít veřejný otevřený prostor do 400 m od domů může povzbudit chůzi. Důležitý může být také přístup do větších parků.</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</si>
  <si>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</si>
  <si>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</si>
  <si>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</si>
  <si>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Údaje o populaci</t>
  </si>
  <si>
    <t>Městské rysy</t>
  </si>
  <si>
    <t>souhrn</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</si>
  <si>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</si>
  <si>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</si>
  <si>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</si>
  <si>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</si>
  <si>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</si>
  <si>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</si>
  <si>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</si>
  <si>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</si>
  <si>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</si>
  <si>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</si>
  <si>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</si>
  <si>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</si>
  <si>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</si>
  <si>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Mondiale samenwerking op het gebied van indicatoren voor gezonde en duurzame steden</t>
  </si>
  <si>
    <t>{stadsnaam}, {land} {jaar}</t>
  </si>
  <si>
    <t>{stadsnaam} context</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</si>
  <si>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</si>
  <si>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</si>
  <si>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</si>
  <si>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</si>
  <si>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</si>
  <si>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</si>
  <si>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 xml:space="preserve"> Bewerk de sectie 'Demografie en gezondheidsgelijkheid' van het regioconfiguratiebestand om de sociaal-economische demografische kenmerken en de belangrijkste gezondheidsuitdagingen en ongelijkheden in dit stedelijk gebied te benadrukken.</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</si>
  <si>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</si>
  <si>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</si>
  <si>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</si>
  <si>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</si>
  <si>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</si>
  <si>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</si>
  <si>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</si>
  <si>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</si>
  <si>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</si>
  <si>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</si>
  <si>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</si>
  <si>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</si>
  <si>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</si>
  <si>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</si>
  <si>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</si>
  <si>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</si>
  <si>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</si>
  <si>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</si>
  <si>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</si>
  <si>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</si>
  <si>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Stedelijke grens ({bron})</t>
  </si>
  <si>
    <t>Grens studiegebied ({source})</t>
  </si>
  <si>
    <t>snijpunt van de administratieve grens en de stedelijke grens</t>
  </si>
  <si>
    <t>M</t>
  </si>
  <si>
    <t>Voedselmarkt</t>
  </si>
  <si>
    <t>Gemakswinkel</t>
  </si>
  <si>
    <t>Elke openbare open ruimte</t>
  </si>
  <si>
    <t>Grote openbare open ruimte</t>
  </si>
  <si>
    <t>Halte openbaar vervoer</t>
  </si>
  <si>
    <t>Openbaar vervoer met regelmatige service</t>
  </si>
  <si>
    <t>Openbaar vervoer met lijndienst (niet geëvalueerd)</t>
  </si>
  <si>
    <t>Beloopbaarheid van de buurt ten opzichte van 25 internationale steden</t>
  </si>
  <si>
    <t>Nee</t>
  </si>
  <si>
    <t>{percent} van de bevolking in {city_name} woont binnen 500 meter van het openbaar vervoer</t>
  </si>
  <si>
    <t>{procent} van de bevolking in {city_name} woont binnen 500 meter van het openbaar vervoer met een gemiddelde frequentie op weekdagen van 20 minuten of beter</t>
  </si>
  <si>
    <t>{percent} van de bevolking in {city_name} woont binnen 500 meter van de openbare ruimte van minimaal 1,5 hectare groot</t>
  </si>
  <si>
    <t>{procent} van de bevolking in {city_name} woont in wijken die voldoen aan de bevolkingsdichtheidsdrempel voor een kans van 80% om deel te nemen aan wandelen voor transport ({n} mensen {per_unit})</t>
  </si>
  <si>
    <t>{procent} van de bevolking in {city_name} woont in buurten die voldoen aan de drempel voor de dichtheid van kruispunten, waarbij de kans van 80% is dat ze wandelen voor vervoer ({n} kruispunten {per_unit})</t>
  </si>
  <si>
    <t>{procent} van de bevolking in {city_name} woont in buurten waar de beloopbaarheidsscore onder de mediaan van 25 internationale steden ligt (Box 1)</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</si>
  <si>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</si>
  <si>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</si>
  <si>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</si>
  <si>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</si>
  <si>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</si>
  <si>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Geef een 'heldenafbeelding'-foto in hoge resolutie op van een gezellige, beloopbare stadsstraat of openbare ruimte voor deze stad, idealiter in .jpg-formaat met afmetingen in de verhouding 21:10 (bijvoorbeeld 2100px bij 1000px)</t>
  </si>
  <si>
    <t>Geef een 'heldenafbeelding'-foto in hoge resolutie op van een gezellige, beloopbare stadsstraat of openbare ruimte voor deze stad, idealiter in .jpg-formaat met afmetingen in de verhouding 1:1 (bijvoorbeeld 1000px bij 1000px)</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</si>
  <si>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</si>
  <si>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</si>
  <si>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</si>
  <si>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</si>
  <si>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</si>
  <si>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</si>
  <si>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</si>
  <si>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</si>
  <si>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</si>
  <si>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</si>
  <si>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Stedenbouwkundige eisen</t>
  </si>
  <si>
    <t>Beloopbare buurten bieden mogelijkheden voor een actieve, gezonde en duurzame levensstijl doordat er voldoende maar niet buitensporige bevolkingsdichtheid is om een adequaat aanbod van lokale voorzieningen, waaronder openbaar vervoer, te ondersteunen. Ze hebben ook gemengd landgebruik en goed verbonden straten, om nabije en gemakkelijke toegang tot bestemmingen te garanderen. Voetgangersinfrastructuur van hoge kwaliteit en het terugdringen van het verkeer door het beheersen van de vraag naar autogebruik kunnen ook het lopen voor transport stimuleren.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</si>
  <si>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</si>
  <si>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</si>
  <si>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</si>
  <si>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</si>
  <si>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</si>
  <si>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</si>
  <si>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</si>
  <si>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100 kruispunten per km</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</si>
  <si>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</si>
  <si>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</si>
  <si>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</si>
  <si>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</si>
  <si>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</si>
  <si>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</si>
  <si>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</si>
  <si>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</si>
  <si>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</si>
  <si>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</si>
  <si>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</si>
  <si>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</si>
  <si>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Vereisten voor straatconnectiviteit</t>
  </si>
  <si>
    <t>Verkeersveiligheidseisen</t>
  </si>
  <si>
    <t>Voorzieningen voor voetgangersinfrastructuur</t>
  </si>
  <si>
    <t>Voorziening van fietsinfrastructuur</t>
  </si>
  <si>
    <t>Doelstellingen voor wandelparticipatie</t>
  </si>
  <si>
    <t>Doelstellingen voor fietsparticipatie</t>
  </si>
  <si>
    <t>Eisen aan de woningdichtheid</t>
  </si>
  <si>
    <t xml:space="preserve"> Hoogtebeperkingen voor woongebouwen</t>
  </si>
  <si>
    <t>Grenzen aan de ontwikkeling van groene woningen</t>
  </si>
  <si>
    <t>Mengsel van woningtypen/groottes</t>
  </si>
  <si>
    <t>Mix van lokale bestemmingen voor het dagelijks leven</t>
  </si>
  <si>
    <t>Korte afstand tot dagelijkse woonbestemmingen</t>
  </si>
  <si>
    <t>Vereisten voor de verdeling van de werkgelegenheid</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</si>
  <si>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</si>
  <si>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</si>
  <si>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</si>
  <si>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</si>
  <si>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</si>
  <si>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</si>
  <si>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</si>
  <si>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</si>
  <si>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</si>
  <si>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</si>
  <si>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</si>
  <si>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</si>
  <si>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</si>
  <si>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</si>
  <si>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Vereisten voor de toegang van het openbaar vervoer tot werkgelegenheid en diensten</t>
  </si>
  <si>
    <t>Minimumvereisten voor toegang tot het openbaar vervoer</t>
  </si>
  <si>
    <t>Doelstellingen voor het gebruik van het openbaar vervoer</t>
  </si>
  <si>
    <t>Beleid voor de openbare ruimte</t>
  </si>
  <si>
    <t>Minimumvereisten voor toegang tot openbare open ruimte</t>
  </si>
  <si>
    <t>Toegang tot het openbaar vervoer</t>
  </si>
  <si>
    <t>Toegang tot openbare open ruimte</t>
  </si>
  <si>
    <t>Gemakkelijke toegang tot frequent openbaar vervoer is een sleutelfactor voor gezonde en duurzame vervoerssystemen. Openbaar vervoer in de buurt van woningen en werkgelegenheid vergroot het aandeel van het openbaar vervoersverkeer, waardoor vervoersgerelateerd lopen wordt gestimuleerd; het bieden van toegang tot regionale banen en diensten; het verbeteren van de gezondheid, de economische ontwikkeling en de sociale inclusiviteit; en het verminderen van vervuiling en koolstofemissies. Naast de nabijheid van stations of haltes stimuleert ook de frequentie van de diensten het gebruik van het openbaar vervoer.</t>
  </si>
  <si>
    <t>Lokale toegang tot hoogwaardige openbare open ruimte bevordert recreatieve fysieke activiteit en geestelijke gezondheid. De nabijgelegen openbare open ruimte creëert gezellige, aantrekkelijke omgevingen, helpt de stad af te koelen en beschermt de biodiversiteit. Naarmate steden zich verdichten en de particuliere open ruimte afneemt, is het bieden van meer openbare open ruimte van cruciaal belang voor de volksgezondheid. Het hebben van openbare open ruimte binnen een straal van 400 meter van woningen kan het wandelen bevorderen. Toegang tot grotere parken kan ook belangrijk zijn.</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</si>
  <si>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</si>
  <si>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</si>
  <si>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</si>
  <si>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Stedelijke grenzen</t>
  </si>
  <si>
    <t>Stedelijke kenmerken</t>
  </si>
  <si>
    <t>Kleur schaal</t>
  </si>
  <si>
    <t>Citaat</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</si>
  <si>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</si>
  <si>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</si>
  <si>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</si>
  <si>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</si>
  <si>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</si>
  <si>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</si>
  <si>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</si>
  <si>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</si>
  <si>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</si>
  <si>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</si>
  <si>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</si>
  <si>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</si>
  <si>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</si>
  <si>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</si>
  <si>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Globale Zusammenarbeit bei Indikatoren für gesunde und nachhaltige Städte</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</si>
  <si>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</si>
  <si>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</si>
  <si>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</si>
  <si>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</si>
  <si>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</si>
  <si>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</si>
  <si>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</si>
  <si>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</si>
  <si>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</si>
  <si>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</si>
  <si>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</si>
  <si>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</si>
  <si>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</si>
  <si>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</si>
  <si>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</si>
  <si>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</si>
  <si>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</si>
  <si>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</si>
  <si>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</si>
  <si>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</si>
  <si>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</si>
  <si>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</si>
  <si>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</si>
  <si>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</si>
  <si>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</si>
  <si>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</si>
  <si>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</si>
  <si>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Gemischtwarenladen</t>
  </si>
  <si>
    <t>Jeder öffentliche Freiraum</t>
  </si>
  <si>
    <t>Haltestelle der öffentlichen Verkehrsmittel</t>
  </si>
  <si>
    <t>Öffentliche Verkehrsmittel mit regelmäßigem Service</t>
  </si>
  <si>
    <t>ÖPNV mit Linienverkehr (nicht ausgewertet)</t>
  </si>
  <si>
    <t>Gehbarkeit der Nachbarschaften im Vergleich zu 25 Städten weltweit</t>
  </si>
  <si>
    <t>NEIN</t>
  </si>
  <si>
    <t>{Prozent} der Bevölkerung in {city_name} leben im Umkreis von 500 m um öffentliche Verkehrsmittel</t>
  </si>
  <si>
    <t>{Prozent} der Bevölkerung in {city_name} leben im Umkreis von 500 m um öffentliche Verkehrsmittel mit einer durchschnittlichen Verkehrsfrequenz von 20 Minuten oder mehr an Wochentagen</t>
  </si>
  <si>
    <t>{Prozent} der Bevölkerung in {city_name} leben in einem Umkreis von 500 m um eine öffentliche Freifläche von mindestens 1,5 Hektar</t>
  </si>
  <si>
    <t>{Prozent} der Bevölkerung in {city_name} leben in Vierteln, die den Bevölkerungsdichteschwellenwert für eine 80-prozentige Wahrscheinlichkeit erfüllen, zu Fuß zu gehen, um sich fortzubewegen ({n} Personen {per_unit})</t>
  </si>
  <si>
    <t>{Prozent} der Bevölkerung in {city_name} leben in Vierteln, die den Schwellenwert für die Straßenkreuzungsdichte erreichen, sodass eine Wahrscheinlichkeit von 80 % besteht, zu Fuß zu gehen, um sich fortzubewegen ({n} Kreuzungen {per_unit})</t>
  </si>
  <si>
    <t>{Prozent} der Bevölkerung in {city_name} leben in Vierteln, deren Bewertung der Fußgängerfreundlichkeit unter dem Median von 25 Städten weltweit liegt (Kasten 1)</t>
  </si>
  <si>
    <t>Richtlinien identifiziert</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</si>
  <si>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</si>
  <si>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</si>
  <si>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</si>
  <si>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</si>
  <si>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</si>
  <si>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Bitte stellen Sie ein hochauflösendes „Heldenbild“-Foto bereit, das eine gesellige, begehbare Stadtstraße oder einen öffentlichen Raum für diese Stadt zeigt, idealerweise im JPG-Format mit Abmessungen im Verhältnis 21:10 (z. B. 2100 x 1000 Pixel).</t>
  </si>
  <si>
    <t>Bitte stellen Sie ein hochauflösendes „Heldenbild“-Foto bereit, das eine gesellige, begehbare Stadtstraße oder einen öffentlichen Raum für diese Stadt zeigt, idealerweise im JPG-Format mit Abmessungen im Verhältnis 1:1 (z. B. 1000 x 1000 Pixel).</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</si>
  <si>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</si>
  <si>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</si>
  <si>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</si>
  <si>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</si>
  <si>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</si>
  <si>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</si>
  <si>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</si>
  <si>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</si>
  <si>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</si>
  <si>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</si>
  <si>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Anforderungen an die Stadtplanung</t>
  </si>
  <si>
    <t>Fußgängerfreundliche Nachbarschaften bieten Möglichkeiten für einen aktiven, gesunden und nachhaltigen Lebensstil, da sie über eine ausreichende, aber nicht übermäßige Bevölkerungsdichte verfügen, um eine angemessene Bereitstellung lokaler Annehmlichkeiten, einschließlich öffentlicher Verkehrsdienste, zu unterstützen. Sie verfügen außerdem über gemischte Landnutzungen und gut angebundene Straßen, um einen nahen und bequemen Zugang zu Zielen zu gewährleisten. Eine hochwertige Fußgängerinfrastruktur und die Reduzierung des Verkehrs durch die Steuerung der Nachfrage nach Autonutzung können auch dazu beitragen, dass Menschen zu Fuß gehen, um sich fortzubewegen.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</si>
  <si>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</si>
  <si>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</si>
  <si>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</si>
  <si>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</si>
  <si>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</si>
  <si>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</si>
  <si>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</si>
  <si>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100 Kreuzungen pro km</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</si>
  <si>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</si>
  <si>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</si>
  <si>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</si>
  <si>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</si>
  <si>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</si>
  <si>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</si>
  <si>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</si>
  <si>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</si>
  <si>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</si>
  <si>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</si>
  <si>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</si>
  <si>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</si>
  <si>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Straßenanbindung</t>
  </si>
  <si>
    <t>Parkbeschränkungen sollen die Nutzung von Autos verhindern</t>
  </si>
  <si>
    <t>Anforderungen an die Verkehrssicherheit</t>
  </si>
  <si>
    <t>Bereitstellung der Fußgängerinfrastruktur</t>
  </si>
  <si>
    <t>Bereitstellung der Fahrradinfrastruktur</t>
  </si>
  <si>
    <t>Ziele für die Wanderbeteiligung</t>
  </si>
  <si>
    <t>Zielvorgaben für die Teilnahme am Radsport</t>
  </si>
  <si>
    <t>Anforderungen an die Wohndichte</t>
  </si>
  <si>
    <t xml:space="preserve"> Höhenbeschränkungen für Wohngebäude</t>
  </si>
  <si>
    <t>Grenzen für die Entwicklung von Wohnraum auf der grünen Wiese</t>
  </si>
  <si>
    <t>Mischung aus Wohnungstypen/-größen</t>
  </si>
  <si>
    <t>Mischung aus lokalen Zielen für das tägliche Leben</t>
  </si>
  <si>
    <t>In unmittelbarer Nähe zu den Zielen des täglichen Lebens</t>
  </si>
  <si>
    <t>Anforderungen an die Beschäftigungsverteilung</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</si>
  <si>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</si>
  <si>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</si>
  <si>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</si>
  <si>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</si>
  <si>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</si>
  <si>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</si>
  <si>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</si>
  <si>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</si>
  <si>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</si>
  <si>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</si>
  <si>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</si>
  <si>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</si>
  <si>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</si>
  <si>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</si>
  <si>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Anforderungen an den Zugang öffentlicher Verkehrsmittel zu Beschäftigung und Dienstleistungen</t>
  </si>
  <si>
    <t>Mindestanforderungen für den Zugang zu öffentlichen Verkehrsmitteln</t>
  </si>
  <si>
    <t>Öffentliche Freiraumpolitik</t>
  </si>
  <si>
    <t>Mindestanforderungen für den Zugang zu öffentlichen Freiflächen</t>
  </si>
  <si>
    <t>Zugang zu öffentlichen Verkehrsmitteln</t>
  </si>
  <si>
    <t>Zugang zum öffentlichen Freiraum</t>
  </si>
  <si>
    <t>Der einfache Zugang zu häufig genutzten öffentlichen Verkehrsmitteln ist ein entscheidender Faktor für gesunde und nachhaltige Verkehrssysteme. Der öffentliche Nahverkehr in der Nähe von Wohn- und Arbeitsplätzen erhöht den Anteil öffentlicher Verkehrsmittel und fördert so das verkehrsbedingte Zu-Fuß-Gehen. Bereitstellung des Zugangs zu regionalen Arbeitsplätzen und Dienstleistungen; Verbesserung der Gesundheit, der wirtschaftlichen Entwicklung und der sozialen Integration; und Reduzierung von Umweltverschmutzung und Kohlenstoffemissionen. Neben der Nähe zu Bahnhöfen oder Haltestellen fördert auch die Häufigkeit der Angebote die Nutzung öffentlicher Verkehrsmittel.</t>
  </si>
  <si>
    <t>Der lokale Zugang zu hochwertigen öffentlichen Freiräumen fördert körperliche Freizeitaktivitäten und die geistige Gesundheit. Nahe gelegene öffentliche Freiflächen schaffen gesellige, attraktive Umgebungen, tragen zur Kühlung der Stadt bei und schützen die Artenvielfalt. Da Städte immer dichter werden und private Freiflächen zurückgehen, ist die Bereitstellung von mehr öffentlichen Freiflächen für die Gesundheit der Bevölkerung von entscheidender Bedeutung. Ein öffentlicher Freiraum im Umkreis von 400 m um die Häuser kann das Gehen fördern. Auch der Zugang zu größeren Parks kann wichtig sein.</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</si>
  <si>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</si>
  <si>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</si>
  <si>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</si>
  <si>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Urbane Merkmale</t>
  </si>
  <si>
    <t>Zitat</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</si>
  <si>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</si>
  <si>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</si>
  <si>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</si>
  <si>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</si>
  <si>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</si>
  <si>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</si>
  <si>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</si>
  <si>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</si>
  <si>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</si>
  <si>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</si>
  <si>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</si>
  <si>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</si>
  <si>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</si>
  <si>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</si>
  <si>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Haɗin gwiwar Manufofin Birni Lafiyar Duniya da Dorewa</t>
  </si>
  <si>
    <t>{birni_name}, {kasa} {shekara}</t>
  </si>
  <si>
    <t>mahallin {birni_name}</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</si>
  <si>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</si>
  <si>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</si>
  <si>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</si>
  <si>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</si>
  <si>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</si>
  <si>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</si>
  <si>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 xml:space="preserve"> Shirya sashin 'Kididdiga da daidaiton lafiya' na fayil ɗin daidaitawar yanki don haskaka halayen alƙaluman zamantakewa da tattalin arziƙi da mahimman ƙalubalen lafiya da rashin daidaito da ake samu a wannan yanki na birni.</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</si>
  <si>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</si>
  <si>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</si>
  <si>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</si>
  <si>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</si>
  <si>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</si>
  <si>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</si>
  <si>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</si>
  <si>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</si>
  <si>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</si>
  <si>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</si>
  <si>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</si>
  <si>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</si>
  <si>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</si>
  <si>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binciken da aka yi amfani da shi don ƙididdige alamun sararin samaniya ga yawan jama'a na {birni_name} da aka gabatar a cikin wannan rahoto an haskaka shi a cikin taswirar da ke ƙasa ta amfani da shading layi ɗaya.</t>
  </si>
  <si>
    <t>Yankin karatu</t>
  </si>
  <si>
    <t>Labarin taswira</t>
  </si>
  <si>
    <t>Iyakar gudanarwa ({source})</t>
  </si>
  <si>
    <t>Iyakar birni ({source})</t>
  </si>
  <si>
    <t>Iyakar yanki na nazari ({source})</t>
  </si>
  <si>
    <t>mahada na gudanarwa iyaka da birane iyaka</t>
  </si>
  <si>
    <t>Tafiya a unguwanni dangane da birane 25 na duniya</t>
  </si>
  <si>
    <t>A'a</t>
  </si>
  <si>
    <t>Ee</t>
  </si>
  <si>
    <t>{kashi} na yawan jama'a a cikin {city_name} suna rayuwa tsakanin 500m na jigilar jama'a</t>
  </si>
  <si>
    <t>{kashi} na yawan jama'a a cikin {city_name} suna rayuwa tsakanin 500m na jigilar jama'a tare da mintuna 20 ko mafi kyawun mitar ranar mako</t>
  </si>
  <si>
    <t>{kashi} na yawan jama'a a cikin {city_name} suna zaune a tsakanin 500m na sararin fili na jama'a mai girman aƙalla hekta 1.5</t>
  </si>
  <si>
    <t>{kashi} na yawan jama'a a cikin {city_name} suna zaune a unguwannin da ke cika iyakar yawan jama'a don yuwuwar kashi 80% na shiga kowane tafiya don sufuri ({n} mutane {per_unit})</t>
  </si>
  <si>
    <t>{kashi} na yawan jama'a a cikin {city_name} suna zaune a unguwannin da ke saduwa da madaidaicin madaidaicin titin don yuwuwar kashi 80% na shiga kowane tafiya don sufuri ({n} intersections {per_unit})</t>
  </si>
  <si>
    <t>{kashi} na yawan jama'ar {city_name} suna zaune ne a unguwannin da ke da maki mai iya tafiya kasa da tsakiyar birane 25 na duniya (Akwatin 1)</t>
  </si>
  <si>
    <t>% na yawan jama'a tare da shiga tsakanin 500m zuwa:</t>
  </si>
  <si>
    <t>Yawan yawan jama'ar makwafta (a kowace km²)</t>
  </si>
  <si>
    <t>Matsakaicin maƙwabcin maƙwabta (a kowace km²)</t>
  </si>
  <si>
    <t>Matsakaici da tsaka-tsaki na birane 25 na duniya (Akwatin 1)</t>
  </si>
  <si>
    <t>Taswirorin rarraba sararin samaniya da aka nuna a cikin wannan rahoton suna nuna sakamakon ga wuraren da ke da kimar yawan jama'a bisa ga {config[yawan][name]}.</t>
  </si>
  <si>
    <t>Da fatan za a ba da babban hoton 'hoton gwarzo' mai nuna kyakkyawan titi, titin birni ko sararin jama'a don wannan birni, da kyau a cikin tsarin jpg tare da girma a cikin rabo na 21:10 (misali 2100px ta 1000px)</t>
  </si>
  <si>
    <t>Da fatan za a ba da babban hoto 'hoton gwarzo' wanda ke nuna wani titin birni, mai iya tafiya ko filin jama'a don wannan birni, da kyau a cikin tsarin jpg tare da girma a cikin rabo na 1: 1 (misali 1000px ta 1000px)</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</si>
  <si>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</si>
  <si>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</si>
  <si>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</si>
  <si>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</si>
  <si>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</si>
  <si>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</si>
  <si>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</si>
  <si>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</si>
  <si>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</si>
  <si>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Wuraren da za a iya tafiya suna ba da damammaki don rayuwa mai aiki, lafiya, da dorewa ta hanyar samun isasshiyar yawan jama'a amma ba wuce kima don tallafawa isassun abubuwan more rayuwa na gida ba, gami da sabis na jigilar jama'a. Har ila yau, suna da gaurayawan amfani da ƙasa da tituna masu alaƙa, don tabbatar da kusanci da dacewa zuwa wuraren da ake nufi. Ingantattun kayan aikin tafiya a ƙasa da rage zirga-zirga ta hanyar sarrafa buƙatar amfani da mota kuma na iya ƙarfafa tafiya don sufuri.</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</si>
  <si>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</si>
  <si>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</si>
  <si>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</si>
  <si>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</si>
  <si>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t>
  </si>
  <si>
    <t>Yiwuwar shiga kowane tafiya don sufuri</t>
  </si>
  <si>
    <t>5,700 mutane a kowace km²</t>
  </si>
  <si>
    <t>100 intersection a kowace km</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</si>
  <si>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</si>
  <si>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</si>
  <si>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</si>
  <si>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</si>
  <si>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</si>
  <si>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</si>
  <si>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</si>
  <si>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</si>
  <si>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</si>
  <si>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</si>
  <si>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</si>
  <si>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</si>
  <si>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</si>
  <si>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 xml:space="preserve"> Ƙuntatawa tsayin ginin wurin zama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</si>
  <si>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</si>
  <si>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</si>
  <si>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</si>
  <si>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</si>
  <si>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</si>
  <si>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</si>
  <si>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</si>
  <si>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</si>
  <si>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</si>
  <si>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</si>
  <si>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</si>
  <si>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</si>
  <si>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</si>
  <si>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</si>
  <si>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</si>
  <si>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</si>
  <si>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</si>
  <si>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</si>
  <si>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</si>
  <si>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Sauƙaƙan isa ga jigilar jama'a akai-akai shine mabuɗin ƙayyadaddun lafiya da tsarin sufuri mai dorewa. Harkokin sufurin jama'a kusa da gidaje da aikin yi yana ƙara yawan yanayin tafiye-tafiyen sufurin jama'a, don haka yana ƙarfafa tafiya mai alaka da sufuri; bayar da dama ga ayyuka da ayyuka na yanki; inganta kiwon lafiya, ci gaban tattalin arziki, da kuma hada kan al'umma; da rage gurbatar yanayi da hayakin carbon. Yawan sabis kuma yana ƙarfafa amfani da jigilar jama'a, ban da kusancin tashoshi ko tasha.</t>
  </si>
  <si>
    <t>Samun damar gida zuwa sararin sarari mai inganci na jama'a yana haɓaka ayyukan motsa jiki na nishaɗi da lafiyar hankali. Filin buɗe ido na jama'a na kusa yana haifar da yanayi mai kyau, mai ban sha'awa, yana taimakawa kwantar da birni da kuma kare nau'ikan halittu. Yayin da birane ke daɗaɗawa kuma keɓaɓɓen sararin samaniya ke raguwa, samar da ƙarin sarari na jama'a yana da mahimmanci ga lafiyar jama'a. Samun sararin fili na jama'a tsakanin gidaje 400 na iya ƙarfafa tafiya. Samun damar zuwa manyan wuraren shakatawa na iya zama mahimmanci.</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</si>
  <si>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</si>
  <si>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</si>
  <si>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</si>
  <si>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</si>
  <si>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</si>
  <si>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</si>
  <si>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</si>
  <si>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</si>
  <si>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</si>
  <si>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</si>
  <si>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</si>
  <si>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</si>
  <si>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</si>
  <si>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</si>
  <si>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</si>
  <si>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</si>
  <si>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Te Taone Hauora me te Taone Tauwhiu Te Mahi tahi</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</si>
  <si>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</si>
  <si>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</si>
  <si>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</si>
  <si>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</si>
  <si>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</si>
  <si>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</si>
  <si>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</si>
  <si>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 xml:space="preserve"> Whakatikahia te wahanga 'Taipori me te tika hauora' o te konae whirihoranga rohe ki te whakaatu i nga ahuatanga taupori-hapori-ohanga me nga wero hauora matua me nga kore tika kei roto i tenei taone nui.</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</si>
  <si>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</si>
  <si>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</si>
  <si>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</si>
  <si>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</si>
  <si>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</si>
  <si>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</si>
  <si>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</si>
  <si>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</si>
  <si>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</si>
  <si>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</si>
  <si>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</si>
  <si>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</si>
  <si>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</si>
  <si>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</si>
  <si>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</si>
  <si>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</si>
  <si>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</si>
  <si>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</si>
  <si>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</si>
  <si>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</si>
  <si>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Te maakete kai</t>
  </si>
  <si>
    <t>Toa taonga</t>
  </si>
  <si>
    <t>Tetahi waahi tuwhera whanui</t>
  </si>
  <si>
    <t>He waahi nui mo te iwi whanui</t>
  </si>
  <si>
    <t>Te tūnga waka tūmatanui</t>
  </si>
  <si>
    <t>Te waka tūmatanui me te ratonga auau</t>
  </si>
  <si>
    <t>Te waka tūmatanui me te ratonga auau (kaore i arotakea)</t>
  </si>
  <si>
    <t>Ko te huarahi hikoi tata ki nga taone 25 o te ao</t>
  </si>
  <si>
    <t>Wawaenga</t>
  </si>
  <si>
    <t>Teitei</t>
  </si>
  <si>
    <t>Kao</t>
  </si>
  <si>
    <t>Ae</t>
  </si>
  <si>
    <t>{ōrau} o te taupori o {city_name} e noho ana i roto i te 500m o te waka tūmatanui</t>
  </si>
  <si>
    <t>{ōrau} o te taupori o {city_name} e noho ana i roto i te 500m mai i nga waka tūmatanui me te 20 meneti, pai ake ranei te auau o ia ra wiki</t>
  </si>
  <si>
    <t>{ōrau} o te taupori o {city_name} e noho ana i roto i te 500m o te waahi tuwhera tūmatanui 1.5 heketea te rahi.</t>
  </si>
  <si>
    <t>{ōrau} o te taupori o {city_name} e noho ana ki nga takiwa e tutuki ana i te paepae kiato o te taupori mo te 80% te tupono ka uru ki tetahi hikoi mo te kawe waka ({n} tangata {ia_wae})</t>
  </si>
  <si>
    <t>{ōrau} o te taupori o {city_name} e noho ana ki nga takiwa e tutuki ana i te paepae kiato o te huarahi mo te 80% te tupono ka uru ki tetahi hikoi mo te kawe waka ({n} nga whakawhitinga {per_unit})</t>
  </si>
  <si>
    <t>{ōrau} o te taupori o {city_name} e noho ana ki nga kaainga me te kaha hikoi i raro i te tau waenga o nga taone 25 o te ao (Pouaka 1)</t>
  </si>
  <si>
    <t>Kua tautuhia nga kaupapa here</t>
  </si>
  <si>
    <t>% o te taupori whai urunga i roto i te 500m ki:</t>
  </si>
  <si>
    <t>Kiato taupori noho tata (ia km²)</t>
  </si>
  <si>
    <t>Te kiatotanga o te noho tata (ia km²)</t>
  </si>
  <si>
    <t>Te awhe waenga me te hauwhā mo nga taone 25 o te ao (Pouaka 1)</t>
  </si>
  <si>
    <t>Ko nga mapi tuari mokowā kei roto i tenei ripoata e whakaatu ana i nga hua mo nga waahi e whakatau tata ana te taupori e ai ki {config[taupori][ingoa]}.</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</si>
  <si>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</si>
  <si>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</si>
  <si>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</si>
  <si>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</si>
  <si>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</si>
  <si>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</si>
  <si>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</si>
  <si>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</si>
  <si>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</si>
  <si>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</si>
  <si>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</si>
  <si>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</si>
  <si>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Nga whakaritenga whakamahere taone</t>
  </si>
  <si>
    <t>Ka whai waahi nga waahi hikoi mo te noho kaha, te hauora, me te tauwhiro na roto i te rawaka engari kaua e nui rawa atu te taupori hei tautoko i te rawaka o nga taonga o te rohe, tae atu ki nga ratonga waka a-iwi. Kei a ratou ano nga whakamahinga whenua whakauru me nga tiriti honohono pai, kia pai ai te uru atu ki nga waahi. Ko nga hanganga hikoi-kounga teitei me te whakaheke i nga waka ma te whakahaere i te tono mo te whakamahi motuka ka taea hoki te akiaki i te hikoi mo te kawe.</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</si>
  <si>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</si>
  <si>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</si>
  <si>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</si>
  <si>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</si>
  <si>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</si>
  <si>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</si>
  <si>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</si>
  <si>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100 nga whakawhitinga mo ia km</t>
  </si>
  <si>
    <t>taumata taumata</t>
  </si>
  <si>
    <t>Kua tautuhia he kaupapa here</t>
  </si>
  <si>
    <t>Ka whakahāngai ki nga taunakitanga taone hauora</t>
  </si>
  <si>
    <t>Te ine ine</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</si>
  <si>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</si>
  <si>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</si>
  <si>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</si>
  <si>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</si>
  <si>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</si>
  <si>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</si>
  <si>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</si>
  <si>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</si>
  <si>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</si>
  <si>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</si>
  <si>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honohono huarahi</t>
  </si>
  <si>
    <t>Te aukati waka hei aukati i te whakamahi waka</t>
  </si>
  <si>
    <t>Nga whakaritenga haumaru waka</t>
  </si>
  <si>
    <t>Te whakarato hanganga hikoi</t>
  </si>
  <si>
    <t>Te whakarato hanganga paihikara</t>
  </si>
  <si>
    <t>Nga taumata whai waahi hikoi</t>
  </si>
  <si>
    <t>Nga taumata whai waahi ki te eke paihikara</t>
  </si>
  <si>
    <t>Nga whakaritenga kiato whare</t>
  </si>
  <si>
    <t xml:space="preserve"> Nga here teitei o te whare noho</t>
  </si>
  <si>
    <t>Te herenga mo te whakawhanaketanga whare papaariki</t>
  </si>
  <si>
    <t>Te ranunga o nga momo whare/rahi</t>
  </si>
  <si>
    <t>Te whakakotahitanga o nga waahi o te rohe mo te oranga o ia ra</t>
  </si>
  <si>
    <t>He tata ki nga waahi noho o ia ra</t>
  </si>
  <si>
    <t>Nga whakaritenga tohatoha mahi</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</si>
  <si>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</si>
  <si>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</si>
  <si>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</si>
  <si>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</si>
  <si>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</si>
  <si>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</si>
  <si>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</si>
  <si>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</si>
  <si>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</si>
  <si>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</si>
  <si>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</si>
  <si>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</si>
  <si>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</si>
  <si>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</si>
  <si>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Nga whakaritenga mo te uru atu ki nga waka a-iwi ki nga mahi me nga ratonga</t>
  </si>
  <si>
    <t>Ko nga whakaritenga iti mo te urunga waka mo te iwi</t>
  </si>
  <si>
    <t>Ko nga whaainga mo te whakamahi waka a-iwi</t>
  </si>
  <si>
    <t>Kaupapa here mo nga waahi tuwhera mo te iwi</t>
  </si>
  <si>
    <t>Nga whakaritenga iti mo te urunga mo nga waahi tuwhera mo te iwi</t>
  </si>
  <si>
    <t>Te urunga waka mo te iwi</t>
  </si>
  <si>
    <t>Te urunga mo te iwi whanui</t>
  </si>
  <si>
    <t>Ko te urunga ngawari ki nga waka a-iwi te tikanga matua mo nga punaha waka hauora me te tauwhiro. Ko nga waka a-iwi e tata ana ki nga whare me nga mahi ka piki ake te waahanga o nga haerenga a-iwi, na reira ka akiakihia te hikoi e pa ana ki nga waka; te tuku urunga ki nga mahi me nga ratonga a-rohe; te whakapai ake i te hauora, te whanaketanga ohaoha, me te whakauru hapori; me te whakaiti i te parahanga me te tuku waro. Ko te auau o nga ratonga e whakatenatena ana i te whakamahi i nga waka a-iwi, i tua atu i te tata o nga teihana, i nga waahi ranei.</t>
  </si>
  <si>
    <t>Ko te urunga o te rohe ki te kounga teitei o te waahi tuwhera e whakatairanga ana i te korikori tinana me te hauora hinengaro. Ko nga waahi tuwhera a te iwi e tata ana ka hangaia he taiao pai, ataahua, ka awhina i te whakamatao i te taone me te tiaki i te kanorau koiora. I te mea ka nui haere nga taone me te hekenga o nga waahi tuwhera motuhake, ko te whakarato i nga waahi tuwhera mo te iwi he mea nui mo te hauora taupori. Ko te whai waahi mo te iwi whanui i roto i te 400 mita o nga kaainga ka taea te akiaki i te hikoi. He mea nui ano te uru ki nga papaa nui.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</si>
  <si>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</si>
  <si>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</si>
  <si>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</si>
  <si>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Te raraunga taupori</t>
  </si>
  <si>
    <t>Nga rohe taone</t>
  </si>
  <si>
    <t>Ngā āhuatanga tāone</t>
  </si>
  <si>
    <t>Tauine tae</t>
  </si>
  <si>
    <t>Tirohanga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</si>
  <si>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</si>
  <si>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</si>
  <si>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Nga mema o te roopu taone: {author_name}</t>
  </si>
  <si>
    <t>Tāpiri ingoa kaituhi mā te whakatika i ngā tautuhinga pūrongo whirihoranga rohe mā te ētita kuputuhi</t>
  </si>
  <si>
    <t>Ripoata hoahoa me te whakatika: {editor_names}</t>
  </si>
  <si>
    <t>Whakamaoritanga: {translation_name}</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</si>
  <si>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</si>
  <si>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</si>
  <si>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</si>
  <si>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</si>
  <si>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</si>
  <si>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</si>
  <si>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</si>
  <si>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</si>
  <si>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{city_name}, {país} {ano}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</si>
  <si>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</si>
  <si>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</si>
  <si>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</si>
  <si>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</si>
  <si>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</si>
  <si>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</si>
  <si>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</si>
  <si>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</si>
  <si>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</si>
  <si>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</si>
  <si>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</si>
  <si>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</si>
  <si>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</si>
  <si>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</si>
  <si>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</si>
  <si>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</si>
  <si>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</si>
  <si>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</si>
  <si>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Limite administrativo ({fonte})</t>
  </si>
  <si>
    <t>Limite urbano ({fonte})</t>
  </si>
  <si>
    <t>Limite da região de estudo ({fonte})</t>
  </si>
  <si>
    <t>interseção da fronteira administrativa e da fronteira urbana</t>
  </si>
  <si>
    <t>quilômetros</t>
  </si>
  <si>
    <t>eu</t>
  </si>
  <si>
    <t>Caminhabilidade do bairro em relação a 25 cidades internacionalmente</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</si>
  <si>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</si>
  <si>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</si>
  <si>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</si>
  <si>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</si>
  <si>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</si>
  <si>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</si>
  <si>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</si>
  <si>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{percentagem} da população de {city_name} vive em bairros com pontuação de transitabilidade abaixo da mediana de 25 cidades em todo o mundo (Quadro 1)</t>
  </si>
  <si>
    <t>% da população com acesso num raio de 500m a:</t>
  </si>
  <si>
    <t>Densidade populacional do bairro (por km²)</t>
  </si>
  <si>
    <t>Densidade de interseções de bairros (por km²)</t>
  </si>
  <si>
    <t>Mediana e intervalo interquartil para 25 cidades internacionalmente (Quadro 1)</t>
  </si>
  <si>
    <t>Os mapas de distribuição espacial apresentados neste relatório exibem resultados para áreas com estimativas populacionais de acordo com {config[população][nome]}.</t>
  </si>
  <si>
    <t>Forneça uma foto de 'imagem de herói' de alta resolução mostrando uma rua ou espaço público agradável e transitável desta cidade, de preferência em formato .jpg com dimensões na proporção de 21:10 (por exemplo, 2100px por 1000px)</t>
  </si>
  <si>
    <t>Forneça uma foto de 'imagem de herói' de alta resolução mostrando uma rua ou espaço público agradável e transitável desta cidade, de preferência em formato .jpg com dimensões na proporção de 1:1 (por exemplo, 1000px por 1000px)</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</si>
  <si>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</si>
  <si>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</si>
  <si>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</si>
  <si>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</si>
  <si>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</si>
  <si>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</si>
  <si>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</si>
  <si>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</si>
  <si>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</si>
  <si>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</si>
  <si>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Requisitos de planejamento urbano</t>
  </si>
  <si>
    <t>Os bairros acessíveis a pé proporcionam oportunidades para estilos de vida activos, saudáveis e sustentáveis através de uma densidade populacional suficiente, mas não excessiva, para apoiar o fornecimento adequado de comodidades locais, incluindo serviços de transporte público. Também têm usos mistos do solo e ruas bem interligadas, para garantir acesso próximo e conveniente aos destinos. Infraestruturas pedonais de alta qualidade e a redução do tráfego através da gestão da procura de utilização do automóvel também podem incentivar a caminhada para transporte.</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</si>
  <si>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</si>
  <si>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</si>
  <si>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</si>
  <si>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</si>
  <si>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</si>
  <si>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</si>
  <si>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</si>
  <si>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100 cruzamentos por km</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</si>
  <si>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</si>
  <si>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</si>
  <si>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</si>
  <si>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</si>
  <si>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</si>
  <si>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</si>
  <si>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</si>
  <si>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</si>
  <si>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</si>
  <si>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</si>
  <si>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</si>
  <si>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</si>
  <si>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</si>
  <si>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Fornecimento de infraestrutura para pedestres</t>
  </si>
  <si>
    <t>Fornecimento de infraestrutura para ciclismo</t>
  </si>
  <si>
    <t>Metas de participação a pé</t>
  </si>
  <si>
    <t>Metas de participação no ciclismo</t>
  </si>
  <si>
    <t xml:space="preserve"> Restrições de altura de edifícios residenciais</t>
  </si>
  <si>
    <t>Limites no desenvolvimento de moradias greenfield</t>
  </si>
  <si>
    <t>Mistura de tipos/tamanhos de caixas</t>
  </si>
  <si>
    <t>Mistura de destinos locais para a vida diária</t>
  </si>
  <si>
    <t>Perto dos destinos de vida diária</t>
  </si>
  <si>
    <t>Requisitos de distribuição de empregos</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</si>
  <si>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</si>
  <si>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</si>
  <si>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</si>
  <si>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</si>
  <si>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</si>
  <si>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</si>
  <si>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</si>
  <si>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</si>
  <si>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</si>
  <si>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</si>
  <si>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</si>
  <si>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</si>
  <si>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</si>
  <si>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Requisitos para acesso de transporte público a empregos e serviços</t>
  </si>
  <si>
    <t>Metas para uso de transporte público</t>
  </si>
  <si>
    <t>Política de espaço público aberto</t>
  </si>
  <si>
    <t>Acesso a espaços públicos abertos</t>
  </si>
  <si>
    <t>fácil acesso a transportes públicos frequentes é um fator determinante para sistemas de transporte saudáveis e sustentáveis. Os transportes públicos perto da habitação e do emprego aumentam a quota modal das viagens de transporte público, incentivando assim a caminhada relacionada com o transporte; oferecer acesso a empregos e serviços regionais; melhorar a saúde, o desenvolvimento económico e a inclusão social; e reduzir a poluição e as emissões de carbono. A frequência dos serviços também incentiva o uso do transporte público, além da proximidade de estações ou paradas.</t>
  </si>
  <si>
    <t>O acesso local a espaços públicos abertos de alta qualidade promove a atividade física recreativa e a saúde mental. Os espaços abertos públicos próximos criam ambientes agradáveis e de convívio, ajudam a refrescar a cidade e protegem a biodiversidade. À medida que as cidades se densificam e os espaços abertos privados diminuem, proporcionar mais espaços públicos abertos é fundamental para a saúde da população. Ter espaços públicos abertos a menos de 400 m das casas pode incentivar a caminhada. O acesso a parques maiores também pode ser importante.</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</si>
  <si>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</si>
  <si>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</si>
  <si>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</si>
  <si>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</si>
  <si>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</si>
  <si>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</si>
  <si>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</si>
  <si>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</si>
  <si>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</si>
  <si>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</si>
  <si>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1000 நகரங்களின் சவால் அறிக்கை</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</si>
  <si>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</si>
  <si>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</si>
  <si>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</si>
  <si>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முடிவுகள் மற்றும் விளக்கங்கள் சரிபார்க்கப்பட்டு அங்கீகரிக்கப்படும் வரை பூர்வாங்க கண்டுபிடிப்புகள் பொது வெளியீட்டை நோக்கமாகக் கொண்டிருக்கவில்லை.</t>
  </si>
  <si>
    <t>கொள்கை சரிபார்ப்புப் பட்டியல் தரவை ஏற்ற முடியவில்லை மற்றும் தவிர்க்கப்பட்டது. பார்க்கவும் https://healthysustainablecities.github.io/software/#Policy-checklist</t>
  </si>
  <si>
    <t>வரைவு மட்டுமே</t>
  </si>
  <si>
    <t>உலகளாவிய ஆரோக்கியமான மற்றும் நிலையான நகர குறிகாட்டிகள் ஒத்துழைப்பு</t>
  </si>
  <si>
    <t>{city_name}, {country} {வருடம்}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</si>
  <si>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</si>
  <si>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</si>
  <si>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</si>
  <si>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</si>
  <si>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</si>
  <si>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</si>
  <si>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</si>
  <si>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</si>
  <si>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</si>
  <si>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</si>
  <si>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</si>
  <si>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</si>
  <si>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</si>
  <si>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</si>
  <si>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</si>
  <si>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</si>
  <si>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</si>
  <si>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</si>
  <si>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</si>
  <si>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</si>
  <si>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</si>
  <si>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</si>
  <si>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</si>
  <si>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</si>
  <si>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</si>
  <si>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</si>
  <si>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</si>
  <si>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</si>
  <si>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</si>
  <si>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</si>
  <si>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என்</t>
  </si>
  <si>
    <t>மீ</t>
  </si>
  <si>
    <t>கிமீ²க்கு</t>
  </si>
  <si>
    <t>கன்வீனியன்ஸ் ஸ்டோர்</t>
  </si>
  <si>
    <t>பெரிய பொது திறந்தவெளி</t>
  </si>
  <si>
    <t>வழக்கமான சேவையுடன் பொது போக்குவரத்து</t>
  </si>
  <si>
    <t>சர்வதேச அளவில் 25 நகரங்களுடன் ஒப்பிடும்போது அக்கம்பக்கத்தில் நடக்கும் வசதி</t>
  </si>
  <si>
    <t>குறைந்த</t>
  </si>
  <si>
    <t>சராசரி</t>
  </si>
  <si>
    <t>உயர்</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</si>
  <si>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</si>
  <si>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</si>
  <si>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</si>
  <si>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</si>
  <si>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</si>
  <si>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மக்கள் தொகை அடர்த்தி வரம்பை சந்திக்கும் சுற்றுப்புறங்களில் வசிக்கின்றனர்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</si>
  <si>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</si>
  <si>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</si>
  <si>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கொள்கைகள் அடையாளம் காணப்பட்டன</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</si>
  <si>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</si>
  <si>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</si>
  <si>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</si>
  <si>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</si>
  <si>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</si>
  <si>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21:10 (எ.கா. 2100px x 1000px) என்ற விகிதத்தில்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</si>
  <si>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1:1 என்ற விகிதத்தில் (எ.கா. 1000px x 1000px)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</si>
  <si>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</si>
  <si>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</si>
  <si>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</si>
  <si>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</si>
  <si>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</si>
  <si>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</si>
  <si>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</si>
  <si>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</si>
  <si>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</si>
  <si>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</si>
  <si>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சுற்றுப்புறங்கள், பொதுப் போக்குவரத்துச் சேவைகள் உட்பட, உள்ளூர் வசதிகளை போதுமான அளவு வழங்குவதற்கு ஆதரவாக, போதுமான ஆனால் அதிக மக்கள்தொகை அடர்த்தி இல்லாததன் மூலம் சுறுசுறுப்பான, ஆரோக்கியமான மற்றும் நிலையான வாழ்க்கை முறைகளுக்கான வாய்ப்புகளை வழங்குகிறது. அவர்கள் சேருமிடங்களுக்கு அருகாமையில் மற்றும் வசதியான அணுகலை உறுதி செய்வதற்காக, கலப்பு நிலப் பயன்பாடுகள் மற்றும் நன்கு இணைக்கப்பட்ட தெருக்களையும் கொண்டுள்ளனர். உயர்தர பாதசாரி உள்கட்டமைப்பு மற்றும் கார் பயன்பாட்டிற்கான தேவையை நிர்வகிப்பதன் மூலம் போக்குவரத்தை குறைப்பது போக்குவரத்துக்காக நடைபயிற்சியை ஊக்குவிக்கும்.</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</si>
  <si>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</si>
  <si>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</si>
  <si>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</si>
  <si>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</si>
  <si>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</si>
  <si>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</si>
  <si>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</si>
  <si>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ஒரு கி.மீ.க்கு 100 சந்திப்புகள்</t>
  </si>
  <si>
    <t>இலக்கு வாசல்</t>
  </si>
  <si>
    <t>கொள்கை அடையாளம் காணப்பட்டது</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</si>
  <si>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</si>
  <si>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</si>
  <si>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</si>
  <si>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</si>
  <si>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</si>
  <si>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</si>
  <si>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</si>
  <si>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</si>
  <si>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</si>
  <si>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</si>
  <si>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</si>
  <si>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கார் பயன்படுத்துவதை ஊக்கப்படுத்த பார்க்கிங் கட்டுப்பாடுகள்</t>
  </si>
  <si>
    <t>போக்குவரத்து பாதுகாப்பு தேவைகள்</t>
  </si>
  <si>
    <t xml:space="preserve"> குடியிருப்பு கட்டிட உயர கட்டுப்பாடுகள்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</si>
  <si>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</si>
  <si>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</si>
  <si>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</si>
  <si>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</si>
  <si>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வேலை விநியோக தேவைகள்</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</si>
  <si>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</si>
  <si>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</si>
  <si>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</si>
  <si>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</si>
  <si>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</si>
  <si>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</si>
  <si>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</si>
  <si>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</si>
  <si>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</si>
  <si>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</si>
  <si>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</si>
  <si>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</si>
  <si>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</si>
  <si>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</si>
  <si>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போக்குவரத்து பயன்பாட்டிற்கான இலக்குகள்</t>
  </si>
  <si>
    <t>பொது திறந்தவெளி கொள்கை</t>
  </si>
  <si>
    <t>பொது திறந்தவெளி அணுகலுக்கான குறைந்தபட்ச தேவைகள்</t>
  </si>
  <si>
    <t>அடிக்கடி பொதுப் போக்குவரத்தை எளிதாக அணுகுவது ஆரோக்கியமான மற்றும் நிலையான போக்குவரத்து அமைப்புகளின் முக்கிய நிர்ணயம் ஆகும். வீட்டுவசதி மற்றும் வேலைவாய்ப்புக்கு அருகிலுள்ள பொது போக்குவரத்து பொது போக்குவரத்து பயணங்களின் பயன்முறை பங்கை அதிகரிக்கிறது, இதனால் போக்குவரத்து தொடர்பான நடைப்பயணத்தை ஊக்குவிக்கிறது; பிராந்திய வேலைகள் மற்றும் சேவைகளுக்கான அணுகலை வழங்குதல்; சுகாதாரம், பொருளாதார மேம்பாடு மற்றும் சமூக உள்ளடக்கத்தை மேம்படுத்துதல்; மற்றும் மாசு மற்றும் கார்பன் வெளியேற்றத்தை குறைக்கிறது. சேவைகளின் அதிர்வெண், நிலையங்கள் அல்லது நிறுத்தங்களின் அருகாமையில் கூடுதலாக, பொதுப் போக்குவரத்து பயன்பாட்டை ஊக்குவிக்கிறது.</t>
  </si>
  <si>
    <t>உயர்தர பொது திறந்தவெளிக்கான உள்ளூர் அணுகல் பொழுதுபோக்கு உடல் செயல்பாடு மற்றும் மன ஆரோக்கியத்தை மேம்படுத்துகிறது. அருகிலுள்ள பொது திறந்தவெளி வசதியான, கவர்ச்சிகரமான சூழல்களை உருவாக்குகிறது, நகரத்தை குளிர்விக்க உதவுகிறது மற்றும் பல்லுயிர்களைப் பாதுகாக்கிறது. நகரங்கள் அடர்த்தியாகி, தனியார் திறந்தவெளி குறைந்து வருவதால், பொதுத் திறந்தவெளியை அதிக அளவில் வழங்குவது மக்களின் ஆரோக்கியத்திற்கு முக்கியமானது. வீடுகளில் இருந்து 400 மீட்டருக்குள் பொது திறந்தவெளியை வைத்திருப்பது நடைபயிற்சியை ஊக்குவிக்கும். பெரிய பூங்காக்களுக்கான அணுகலும் முக்கியமானதாக இருக்கலாம்.</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</si>
  <si>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</si>
  <si>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</si>
  <si>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</si>
  <si>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வண்ண அளவு</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</si>
  <si>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</si>
  <si>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</si>
  <si>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</si>
  <si>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</si>
  <si>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</si>
  <si>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</si>
  <si>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</si>
  <si>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</si>
  <si>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</si>
  <si>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</si>
  <si>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</si>
  <si>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</si>
  <si>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</si>
  <si>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</si>
  <si>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ความร่วมมือตัวชี้วัดเมืองด้านสุขภาพและความยั่งยืนระดับโลก</t>
  </si>
  <si>
    <t>{city_name}, {ประเทศ} {ปี}</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</si>
  <si>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</si>
  <si>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</si>
  <si>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</si>
  <si>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</si>
  <si>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</si>
  <si>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t>
  </si>
  <si>
    <t>มีการวิเคราะห์นโยบายของรัฐบาลในระดับต่อไปนี้สำหรับ {city_name}: {policy_checklist_levels}</t>
  </si>
  <si>
    <t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t>
  </si>
  <si>
    <t>อันตรายต่อสิ่งแวดล้อมที่อาจส่งผลกระทบต่อเขตเมืองในทศวรรษต่อๆ ไป ได้แก่: {policy_checklist_อันตรายs}</t>
  </si>
  <si>
    <t>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t>
  </si>
  <si>
    <t>ท้องถิ่น</t>
  </si>
  <si>
    <t>นครหลวง</t>
  </si>
  <si>
    <t>ภูมิภาค</t>
  </si>
  <si>
    <t>สถานะ</t>
  </si>
  <si>
    <t>ระดับชาติ</t>
  </si>
  <si>
    <t>พายุรุนแรง</t>
  </si>
  <si>
    <t>น้ำท่วม</t>
  </si>
  <si>
    <t>ไฟป่า/ไฟป่า</t>
  </si>
  <si>
    <t>คลื่นความร้อน</t>
  </si>
  <si>
    <t>หนาวมาก</t>
  </si>
  <si>
    <t>ไต้ฝุ่น</t>
  </si>
  <si>
    <t>พายุเฮอริเคน</t>
  </si>
  <si>
    <t>พายุไซโคลน</t>
  </si>
  <si>
    <t>แผ่นดินไหว</t>
  </si>
  <si>
    <t>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t>
  </si>
  <si>
    <t>ภูมิภาคการศึกษา</t>
  </si>
  <si>
    <t>ตำนานแผนที่</t>
  </si>
  <si>
    <t>ขอบเขตการบริหาร ({source})</t>
  </si>
  <si>
    <t>เขตแดนเมือง ({source})</t>
  </si>
  <si>
    <t>ขอบเขตภูมิภาคศึกษา ({source})</t>
  </si>
  <si>
    <t>จุดตัดของเขตปกครองและเขตเมือง</t>
  </si>
  <si>
    <t>เอ็น</t>
  </si>
  <si>
    <t>ม</t>
  </si>
  <si>
    <t>ต่อ กม.²</t>
  </si>
  <si>
    <t>พื้นที่เปิดโล่งสาธารณะใด ๆ</t>
  </si>
  <si>
    <t>จุดจอดรถสาธารณะ</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</si>
  <si>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</si>
  <si>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</si>
  <si>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ความสามารถในการเดินในบริเวณใกล้เคียงเทียบกับ 25 เมืองในระดับสากล</t>
  </si>
  <si>
    <t>เลขที่</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</si>
  <si>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</si>
  <si>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</si>
  <si>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</si>
  <si>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</si>
  <si>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</si>
  <si>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</si>
  <si>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t>
  </si>
  <si>
    <t>ระบุนโยบายแล้ว</t>
  </si>
  <si>
    <t>% ของประชากรที่เข้าถึงได้ภายในระยะ 500 ม. เพื่อ:</t>
  </si>
  <si>
    <t>ความหนาแน่นของประชากรในบริเวณใกล้เคียง (ต่อกิโลเมตร²)</t>
  </si>
  <si>
    <t>ความหนาแน่นทางแยกของพื้นที่ใกล้เคียง (ต่อ กม.²)</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</si>
  <si>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</si>
  <si>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</si>
  <si>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 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21:10 (เช่น 2100px x 1000px)</t>
  </si>
  <si>
    <t>โปรดจัดเตรียมภาพถ่าย 'ภาพหลัก' ที่มีความละเอียดสูง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</si>
  <si>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</si>
  <si>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</si>
  <si>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</si>
  <si>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</si>
  <si>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</si>
  <si>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t>
  </si>
  <si>
    <t>คะแนนการแสดงตนของนโยบาย</t>
  </si>
  <si>
    <t>การปรากฏตัวของนโยบายเมืองและการขนส่งที่สนับสนุนสุขภาพและความยั่งยืน</t>
  </si>
  <si>
    <t>คะแนนคุณภาพนโยบาย</t>
  </si>
  <si>
    <t>การจัดอันดับคุณภาพนโยบายสำหรับนโยบายที่วัดผลได้ซึ่งสอดคล้องกับหลักฐานเกี่ยวกับเมืองที่มีสุขภาพดี</t>
  </si>
  <si>
    <t>ข้อกำหนดการวางแผนเมือง</t>
  </si>
  <si>
    <t>ย่านที่สามารถเดินได้มอบโอกาสในการดำเนินชีวิตที่กระฉับกระเฉง มีสุขภาพดี และยั่งยืน ผ่านการมีประชากรหนาแน่นเพียงพอแต่ไม่มากเกินไป เพื่อรองรับการจัดเตรียมสิ่งอำนวยความสะดวกในท้องถิ่นอย่างเพียงพอ รวมถึงบริการขนส่งสาธารณะ พวกเขายังมีการใช้ที่ดินแบบผสมผสานและถนนที่เชื่อมต่อกันอย่างดี เพื่อให้แน่ใจว่าเข้าถึงจุดหมายปลายทางได้สะดวกและใกล้เคียง โครงสร้างพื้นฐานทางเดินเท้าคุณภาพสูงและการลดการจราจรผ่านการจัดการความต้องการใช้รถยนต์ยังช่วยส่งเสริมการเดินเพื่อการขนส่งอีกด้วย</t>
  </si>
  <si>
    <t>ความไม่เท่าเทียมกันของความสามารถในการเดิน</t>
  </si>
  <si>
    <t>กล่องที่ 1: การศึกษา Lancet Global Health Series ใน 25 เมืองทั่วโลก</t>
  </si>
  <si>
    <t>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t>
  </si>
  <si>
    <t>เกณฑ์การออกแบบชุมชนเมืองเพื่อส่งเสริมการเดิน</t>
  </si>
  <si>
    <t>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</si>
  <si>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ความน่าจะเป็นในการเดินเพื่อการขนส่ง</t>
  </si>
  <si>
    <t>5,700 คนต่อตารางกิโลเมตร</t>
  </si>
  <si>
    <t>100 ทางแยกต่อกิโลเมตร</t>
  </si>
  <si>
    <t>เกณฑ์เป้าหมาย</t>
  </si>
  <si>
    <t>สอดคล้องกับหลักฐานเมืองที่มีสุขภาพดี</t>
  </si>
  <si>
    <t>เกณฑ์การแจ้งหลักฐาน</t>
  </si>
  <si>
    <t>คีย์: ใช่ ✔ ไม่ใช่ ✘ ผสม ✔/✘ ไม่เกี่ยวข้อง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</si>
  <si>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</si>
  <si>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t>
  </si>
  <si>
    <t>นโยบายการขนส่งที่เน้นการดำเนินการด้านสุขภาพ</t>
  </si>
  <si>
    <t>นโยบายเมืองที่เน้นการดำเนินการด้านสุขภาพ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</si>
  <si>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</si>
  <si>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</si>
  <si>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</si>
  <si>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</si>
  <si>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ข้อจำกัดในการจอดรถเพื่อกีดกันการใช้รถยนต์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</si>
  <si>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</si>
  <si>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</si>
  <si>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การจัดหาโครงสร้างพื้นฐานสำหรับการปั่นจักรยาน</t>
  </si>
  <si>
    <t>เป้าหมายการมีส่วนร่วมเดิน</t>
  </si>
  <si>
    <t>เป้าหมายการมีส่วนร่วมปั่นจักรยาน</t>
  </si>
  <si>
    <t>ข้อกำหนดความหนาแน่นของที่อยู่อาศัย</t>
  </si>
  <si>
    <t xml:space="preserve"> ข้อจำกัดความสูงของอาคารที่พักอาศัย</t>
  </si>
  <si>
    <t>ข้อจำกัดในการพัฒนาที่อยู่อาศัยสีเขียว</t>
  </si>
  <si>
    <t>การผสมผสานของประเภท/ขนาดตัวเสื้อ</t>
  </si>
  <si>
    <t>ผสมผสานจุดหมายปลายทางในท้องถิ่นเพื่อการดำรงชีวิตในแต่ละวัน</t>
  </si>
  <si>
    <t>ใกล้กับจุดหมายปลายทางในชีวิตประจำวัน</t>
  </si>
  <si>
    <t>ข้อกำหนดการกระจายการจ้างงาน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</si>
  <si>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</si>
  <si>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</si>
  <si>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</si>
  <si>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</si>
  <si>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</si>
  <si>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</si>
  <si>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</si>
  <si>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นโยบายการใช้ที่ดินเพื่อลดการสัมผัสมลพิษทางอากาศ</t>
  </si>
  <si>
    <t>ข้อกำหนดการปลูกต้นไม้และการปลูกต้นไม้ในเมือง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</si>
  <si>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</si>
  <si>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</si>
  <si>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t>
  </si>
  <si>
    <t>กลยุทธ์การปรับตัวและการลดความเสี่ยงจากภัยพิบัติ</t>
  </si>
  <si>
    <t>นโยบายการขนส่งสาธารณะ</t>
  </si>
  <si>
    <t>ข้อกำหนดสำหรับการเข้าถึงการจ้างงานและบริการขนส่งสาธารณะ</t>
  </si>
  <si>
    <t>ข้อกำหนดขั้นต่ำสำหรับการเข้าถึงระบบขนส่งสาธารณะ</t>
  </si>
  <si>
    <t>เป้าหมายการใช้ระบบขนส่งสาธารณะ</t>
  </si>
  <si>
    <t>นโยบายพื้นที่เปิดโล่งสาธารณะ</t>
  </si>
  <si>
    <t>ข้อกำหนดขั้นต่ำสำหรับการเข้าถึงพื้นที่เปิดโล่งสาธารณะ</t>
  </si>
  <si>
    <t>การเข้าถึงพื้นที่เปิดสาธารณะ</t>
  </si>
  <si>
    <t>การเข้าถึงระบบขนส่งสาธารณะบ่อยครั้งเป็นปัจจัยสำคัญของระบบการคมนาคมขนส่งที่ดีและยั่งยืน การขนส่งสาธารณะใกล้กับที่อยู่อาศัยและการจ้างงานเพิ่มส่วนแบ่งรูปแบบการเดินทางด้วยระบบขนส่งสาธารณะ จึงส่งเสริมการเดินที่เกี่ยวข้องกับการคมนาคม เสนอการเข้าถึงงานและบริการระดับภูมิภาค การปรับปรุงสุขภาพ การพัฒนาเศรษฐกิจ และการไม่แบ่งแยกทางสังคม และลดมลพิษและการปล่อยก๊าซคาร์บอน ความถี่ของการบริการยังส่งเสริมการใช้ระบบขนส่งสาธารณะ นอกเหนือจากความใกล้ชิดกับสถานีหรือป้ายหยุดรถ</t>
  </si>
  <si>
    <t>การเข้าถึงพื้นที่สาธารณะคุณภาพสูงในท้องถิ่นส่งเสริมกิจกรรมทางกายและสุขภาพจิตเพื่อการพักผ่อนหย่อนใจ พื้นที่เปิดโล่งสาธารณะในบริเวณใกล้เคียงสร้างสภาพแวดล้อมที่สนุกสนานและน่าดึงดูด ช่วยให้เมืองเย็นสบาย และปกป้องความหลากหลายทางชีวภาพ ในขณะที่เมืองมีความหนาแน่นและพื้นที่เปิดโล่งส่วนตัวลดลง การจัดหาพื้นที่เปิดโล่งสาธารณะให้มากขึ้นจึงมีความสำคัญต่อสุขภาพของประชากร การมีพื้นที่เปิดสาธารณะภายในระยะ 400 เมตรจากบ้านสามารถกระตุ้นให้เดินได้ การเข้าถึงสวนสาธารณะขนาดใหญ่ก็อาจมีความสำคัญเช่นกัน</t>
  </si>
  <si>
    <t>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t>
  </si>
  <si>
    <t>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t>
  </si>
  <si>
    <t>ดูรายละเอียดข้อมูลและวิธีการทั้งหมดได้ที่</t>
  </si>
  <si>
    <t>คุณสมบัติของเมือง</t>
  </si>
  <si>
    <t>สรุป</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</si>
  <si>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</si>
  <si>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</si>
  <si>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</si>
  <si>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</si>
  <si>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</si>
  <si>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</si>
  <si>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</si>
  <si>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</si>
  <si>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</si>
  <si>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</si>
  <si>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</si>
  <si>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</si>
  <si>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</si>
  <si>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</si>
  <si>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Hợp tác chỉ số thành phố lành mạnh và bền vững toàn cầu</t>
  </si>
  <si>
    <t>{city_name}, {country} {năm}</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</si>
  <si>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</si>
  <si>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</si>
  <si>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</si>
  <si>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</si>
  <si>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</si>
  <si>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</si>
  <si>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</si>
  <si>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</si>
  <si>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</si>
  <si>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</si>
  <si>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</si>
  <si>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</si>
  <si>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</si>
  <si>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</si>
  <si>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</si>
  <si>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</si>
  <si>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</si>
  <si>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</si>
  <si>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</si>
  <si>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</si>
  <si>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</si>
  <si>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</si>
  <si>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</si>
  <si>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</si>
  <si>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</si>
  <si>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</si>
  <si>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</si>
  <si>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</si>
  <si>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</si>
  <si>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</si>
  <si>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tôi</t>
  </si>
  <si>
    <t>mỗi km2</t>
  </si>
  <si>
    <t>Cửa hàng tiện dụng</t>
  </si>
  <si>
    <t>Không gian công cộng rộng rãi</t>
  </si>
  <si>
    <t>Điểm dừng giao thông công cộng</t>
  </si>
  <si>
    <t>Giao thông công cộng với dịch vụ thường xuyên</t>
  </si>
  <si>
    <t>Giao thông công cộng với dịch vụ thường xuyên (không được đánh giá)</t>
  </si>
  <si>
    <t>Khả năng đi bộ trong khu vực lân cận so với 25 thành phố trên toàn thế giới</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</si>
  <si>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</si>
  <si>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</si>
  <si>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</si>
  <si>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</si>
  <si>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</si>
  <si>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</si>
  <si>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</si>
  <si>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</si>
  <si>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</si>
  <si>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</si>
  <si>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</si>
  <si>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</si>
  <si>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</si>
  <si>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Vui lòng cung cấp ảnh 'hình ảnh anh hùng' có độ phân giải cao hiển thị đường phố hoặc không gian công cộng hấp dẫn, dễ đi bộ cho thành phố này, lý tưởng nhất là ở định dạng .jpg với kích thước theo tỷ lệ 21:10 (ví dụ: 2100px x 1000px)</t>
  </si>
  <si>
    <t>Vui lòng cung cấp ảnh 'hình ảnh anh hùng' có độ phân giải cao hiển thị đường phố hoặc không gian công cộng hấp dẫn, dễ đi bộ cho thành phố này, lý tưởng nhất là ở định dạng .jpg với kích thước theo tỷ lệ 1:1 (ví dụ: 1000px x 1000px)</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</si>
  <si>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</si>
  <si>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</si>
  <si>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</si>
  <si>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</si>
  <si>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</si>
  <si>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</si>
  <si>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</si>
  <si>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</si>
  <si>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</si>
  <si>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</si>
  <si>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Yêu cầu quy hoạch thành phố</t>
  </si>
  <si>
    <t>Các khu dân cư có thể đi bộ mang lại cơ hội cho lối sống năng động, lành mạnh và bền vững thông qua việc có mật độ dân số đủ nhưng không quá cao để hỗ trợ cung cấp đầy đủ các tiện nghi địa phương, bao gồm cả dịch vụ giao thông công cộng. Họ cũng có các mục đích sử dụng đất hỗn hợp và đường phố được kết nối tốt để đảm bảo tiếp cận gần và thuận tiện tới các điểm đến. Cơ sở hạ tầng dành cho người đi bộ chất lượng cao và giảm lưu lượng giao thông thông qua việc quản lý nhu cầu sử dụng ô tô cũng có thể khuyến khích việc đi bộ làm phương tiện đi lại.</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</si>
  <si>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</si>
  <si>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</si>
  <si>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</si>
  <si>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</si>
  <si>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</si>
  <si>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</si>
  <si>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5.700 người/km2</t>
  </si>
  <si>
    <t>100 nút giao mỗi km</t>
  </si>
  <si>
    <t>ngưỡng mục tiêu</t>
  </si>
  <si>
    <t>Đã xác định chính sách</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</si>
  <si>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</si>
  <si>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</si>
  <si>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</si>
  <si>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</si>
  <si>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</si>
  <si>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</si>
  <si>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</si>
  <si>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</si>
  <si>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</si>
  <si>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</si>
  <si>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</si>
  <si>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kết nối đường phố</t>
  </si>
  <si>
    <t>Hạn chế đỗ xe để ngăn cản việc sử dụng xe hơi</t>
  </si>
  <si>
    <t>Yêu cầu an toàn giao thông</t>
  </si>
  <si>
    <t>Cung cấp cơ sở hạ tầng dành cho xe đạp</t>
  </si>
  <si>
    <t>Mục tiêu tham gia đi bộ</t>
  </si>
  <si>
    <t>Mục tiêu tham gia đạp xe</t>
  </si>
  <si>
    <t>Yêu cầu về mật độ nhà ở</t>
  </si>
  <si>
    <t xml:space="preserve"> Hạn chế chiều cao xây dựng nhà ở</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</si>
  <si>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</si>
  <si>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</si>
  <si>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</si>
  <si>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</si>
  <si>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Yêu cầu phân bổ việc làm</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</si>
  <si>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</si>
  <si>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</si>
  <si>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</si>
  <si>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</si>
  <si>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</si>
  <si>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</si>
  <si>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</si>
  <si>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</si>
  <si>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</si>
  <si>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</si>
  <si>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</si>
  <si>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</si>
  <si>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</si>
  <si>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</si>
  <si>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Yêu cầu về khả năng tiếp cận việc làm và dịch vụ bằng phương tiện giao thông công cộng</t>
  </si>
  <si>
    <t>Yêu cầu tối thiểu để tiếp cận phương tiện giao thông công cộng</t>
  </si>
  <si>
    <t>Mục tiêu sử dụng phương tiện giao thông công cộng</t>
  </si>
  <si>
    <t>Chính sách không gian mở công cộng</t>
  </si>
  <si>
    <t>Yêu cầu tối thiểu để tiếp cận không gian mở công cộng</t>
  </si>
  <si>
    <t>Tiếp cận phương tiện công cộng</t>
  </si>
  <si>
    <t>Truy cập không gian mở công cộng</t>
  </si>
  <si>
    <t>Dễ dàng tiếp cận các phương tiện giao thông công cộng thường xuyên là yếu tố then chốt quyết định hệ thống giao thông lành mạnh và bền vững. Phương tiện giao thông công cộng gần nhà ở và nơi làm việc làm tăng tỷ lệ các chuyến đi bằng phương tiện giao thông công cộng, do đó khuyến khích việc đi bộ liên quan đến phương tiện giao thông; cung cấp khả năng tiếp cận các công việc và dịch vụ trong khu vực; cải thiện sức khỏe, phát triển kinh tế và hòa nhập xã hội; và giảm ô nhiễm và lượng khí thải carbon. Tần suất của các dịch vụ cũng khuyến khích việc sử dụng phương tiện giao thông công cộng, bên cạnh việc ở gần các ga hoặc điểm dừng.</t>
  </si>
  <si>
    <t>Việc tiếp cận không gian mở công cộng chất lượng cao của địa phương sẽ thúc đẩy hoạt động thể chất giải trí và sức khỏe tinh thần. Không gian mở công cộng gần đó tạo ra môi trường vui vẻ, hấp dẫn, giúp thành phố mát mẻ và bảo vệ đa dạng sinh học. Khi các thành phố đông đúc hơn và không gian mở riêng tư giảm sút, việc cung cấp thêm không gian mở công cộng là rất quan trọng đối với sức khỏe người dân. Việc có không gian mở công cộng trong phạm vi 400 m từ nhà có thể khuyến khích việc đi bộ. Việc tiếp cận các công viên lớn hơn cũng có thể quan trọng.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</si>
  <si>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</si>
  <si>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</si>
  <si>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</si>
  <si>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Bản tóm tắt</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</si>
  <si>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</si>
  <si>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</si>
  <si>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</si>
  <si>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</si>
  <si>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</si>
  <si>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</si>
  <si>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</si>
  <si>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</si>
  <si>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</si>
  <si>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</si>
  <si>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</si>
  <si>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</si>
  <si>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無法載入策略清單資料並已被跳過。請參閱 https://healthysustainablecities.github.io/software/#Policy-checklist</t>
  </si>
  <si>
    <t>僅草稿</t>
  </si>
  <si>
    <t>全球健康與永續城市指標合作</t>
  </si>
  <si>
    <t>{城市名稱}，{國家} {年份}</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</si>
  <si>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</si>
  <si>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</si>
  <si>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</si>
  <si>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</si>
  <si>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</si>
  <si>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</si>
  <si>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編輯區域配置文件的「人口統計和健康公平」部分，以突出顯示該城市地區的社會經濟人口特徵以及主要健康挑戰和不平等。</t>
  </si>
  <si>
    <t>未來十年可能影響城市地區的環境危害包括：{policy_checklist_hazards}。</t>
  </si>
  <si>
    <t>詳細說明與該城市的城市健康不平等和地理相關的任何其他考慮因素，或可能影響結果解釋的數據考慮。</t>
  </si>
  <si>
    <t>當地的</t>
  </si>
  <si>
    <t>大都會</t>
  </si>
  <si>
    <t>區域性</t>
  </si>
  <si>
    <t>狀態</t>
  </si>
  <si>
    <t>國家的</t>
  </si>
  <si>
    <t>強風暴</t>
  </si>
  <si>
    <t>叢林大火/野火</t>
  </si>
  <si>
    <t>熱浪</t>
  </si>
  <si>
    <t>極冷</t>
  </si>
  <si>
    <t>颱風</t>
  </si>
  <si>
    <t>颶風</t>
  </si>
  <si>
    <t>旋風分離器</t>
  </si>
  <si>
    <t>本報告中用於計算 {city_name} 人口空間指標的研究區域已在下圖中使用平行線陰影突出顯示。</t>
  </si>
  <si>
    <t>研究區域</t>
  </si>
  <si>
    <t>地圖圖例</t>
  </si>
  <si>
    <t>行政邊界（{source}）</t>
  </si>
  <si>
    <t>城市邊界（{來源}）</t>
  </si>
  <si>
    <t>研究區域邊界（{source}）</t>
  </si>
  <si>
    <t>行政邊界與城市邊界相交</t>
  </si>
  <si>
    <t>大眾運輸站</t>
  </si>
  <si>
    <t>提供定期服務的公共交通（未評估）</t>
  </si>
  <si>
    <t>相對於國際 25 個城市的社區步行適宜性</t>
  </si>
  <si>
    <t>{city_name} 的 {percent} 人口居住在公共交通 500m 以內</t>
  </si>
  <si>
    <t>{city_name} 的 {percent} 人口居住在公共交通 500m 範圍內，工作日平均發車頻率為 20 分鐘或更短</t>
  </si>
  <si>
    <t>{city_name} 的 {percent} 人口居住在面積至少 1.5 公頃的公共開放空間 500m 範圍內</t>
  </si>
  <si>
    <t>{city_name} 中有 {percent} 的人口居住在符合人口密度門檻的社區，步行出行的機率為 80%（{n} 人 {per_unit}）</t>
  </si>
  <si>
    <t>{city_name} 的 {percent} 人口居住在滿足街道交叉口密度閾值的社區，步行出行的機率為 80%（{n} 個交叉口 {per_unit}）</t>
  </si>
  <si>
    <t>{city_name} 的 {percent} 人口居住在步行適宜性得分低於國際 25 個城市中位數的社區（框 1）</t>
  </si>
  <si>
    <t>確定的政策</t>
  </si>
  <si>
    <t>500m 範圍內能夠存取以下內容的人口百分比：</t>
  </si>
  <si>
    <t>鄰里人口密度（每平方公里）</t>
  </si>
  <si>
    <t>鄰里路口密度（每平方公里）</t>
  </si>
  <si>
    <t>國際 25 個城市的中位數和四分位數範圍（框 1）</t>
  </si>
  <si>
    <t>本報告中的空間分佈圖顯示了根據 {config[population][name]} 進行人口估計的區域的結果。</t>
  </si>
  <si>
    <t>請提供一張高解析度的「英雄圖片」照片，展示該城市歡樂、適合步行的城市街道或公共空間，最好採用 .jpg 格式，尺寸比例為 21:10（例如 2100 像素 x 1000 像素）</t>
  </si>
  <si>
    <t>請提供一張高解析度的「英雄圖片」照片，展示該城市歡樂、適合步行的城市街道或公共空間，最好採用 .jpg 格式，尺寸比例為 1:1（例如 1000 像素 x 1000 像素）</t>
  </si>
  <si>
    <t>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</si>
  <si>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</si>
  <si>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t>
  </si>
  <si>
    <t>可使用 500 公尺範圍內便利設施的人口百分比 (m)</t>
  </si>
  <si>
    <t>步行便利性和目的地可及性</t>
  </si>
  <si>
    <t>公共政策對於支持健康和永續城市和社區的設計和創建至關重要。 1000 個城市挑戰政策清單用於評估與健康和永續城市的證據和原則一致的政策的存在和品質。</t>
  </si>
  <si>
    <t>政策存在分數</t>
  </si>
  <si>
    <t>支持健康和永續發展的城市和交通政策</t>
  </si>
  <si>
    <t>政策品質得分</t>
  </si>
  <si>
    <t>對可衡量政策的政策質量評級與健康城市的證據一致</t>
  </si>
  <si>
    <t>都市計畫要求</t>
  </si>
  <si>
    <t>適合步行的社區透過擁有充足但不過分的人口密度來支持充分提供當地便利設施（包括公共交通服務），從而為積極、健康和可持續的生活方式提供機會。它們還擁有混合的土地用途和四通八達的街道，以確保鄰近且方便地到達目的地。高品質的步行基礎設施和透過管理汽車使用需求來減少交通流量也可以鼓勵步行交通。</t>
  </si>
  <si>
    <t>步行適宜性不平等</t>
  </si>
  <si>
    <t>框 1：《刺胳針》全球健康系列對國際 25 個城市的研究</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</si>
  <si>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t>
  </si>
  <si>
    <t>城市設計門檻促進步行</t>
  </si>
  <si>
    <t>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t>
  </si>
  <si>
    <t>進行任何步行交通的機率</t>
  </si>
  <si>
    <t>每公里 100 個交叉路口</t>
  </si>
  <si>
    <t>目標閾值</t>
  </si>
  <si>
    <t>政策確定</t>
  </si>
  <si>
    <t>與健康城市證據一致</t>
  </si>
  <si>
    <t>循證閾值</t>
  </si>
  <si>
    <t>重點：是 ✔ 否 ✘ 混合 ✔/✘ 不適用 -</t>
  </si>
  <si>
    <t>促進健康與永續發展的綜合城市規劃政策</t>
  </si>
  <si>
    <t>許多部門都參與創造健康和永續的城市，包括土地使用、交通、住房、公園、經濟發展和基礎設施。需要進行綜合規劃以確保跨部門政策的一致性。交通和城市政策需要納入健康考慮，並應優先考慮對主動交通和公共交通的投資。</t>
  </si>
  <si>
    <t>採取以健康為重點的行動的交通政策</t>
  </si>
  <si>
    <t>採取以健康為重點的行動的城市政策</t>
  </si>
  <si>
    <t>城市/交通政策中的健康影響評估要求</t>
  </si>
  <si>
    <t>城市/交通政策明確以綜合城市規劃為目標</t>
  </si>
  <si>
    <t>有關不同交通方式的政府支出的公開信息</t>
  </si>
  <si>
    <t>步行適宜性與目的地參觀政策</t>
  </si>
  <si>
    <t>街道連通性要求</t>
  </si>
  <si>
    <t>停車限制以阻止汽車使用</t>
  </si>
  <si>
    <t>行人基礎設施供應</t>
  </si>
  <si>
    <t>提供自行車基礎設施</t>
  </si>
  <si>
    <t>步行參與目標</t>
  </si>
  <si>
    <t>自行車運動參與目標</t>
  </si>
  <si>
    <t>住宅建築高度限制</t>
  </si>
  <si>
    <t>綠地住房開發的限制</t>
  </si>
  <si>
    <t>混合外殼類型/尺寸</t>
  </si>
  <si>
    <t>當地日常生活目的地的混合體</t>
  </si>
  <si>
    <t>距離日常生活目的地較近</t>
  </si>
  <si>
    <t>就業分配要求</t>
  </si>
  <si>
    <t>就業與住房比率</t>
  </si>
  <si>
    <t>健康的飲食環境</t>
  </si>
  <si>
    <t>透過環境設計預防犯罪</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</si>
  <si>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</si>
  <si>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</si>
  <si>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</si>
  <si>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</si>
  <si>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</si>
  <si>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</si>
  <si>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</si>
  <si>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減少氣候災害風險</t>
  </si>
  <si>
    <t>面對氣候變化，建築環境的設計需要減少日益頻繁和嚴重的極端天氣事件（例如熱浪、洪水、叢林大火/野火和極端風暴）對健康的影響。</t>
  </si>
  <si>
    <t>調適和減少災害風險策略</t>
  </si>
  <si>
    <t>大眾運輸政策</t>
  </si>
  <si>
    <t>公共交通就業和服務的要求</t>
  </si>
  <si>
    <t>大眾運輸使用目標</t>
  </si>
  <si>
    <t>公共開放空間政策</t>
  </si>
  <si>
    <t>進入公共開放空間的最低要求</t>
  </si>
  <si>
    <t>大眾運輸</t>
  </si>
  <si>
    <t>公共開放空間通道</t>
  </si>
  <si>
    <t>輕鬆搭乘頻繁的公共交通是健康和永續交通系統的關鍵決定因素。住房和就業場所附近的公共交通增加了公共交通出行方式的比例，從而鼓勵了與交通相關的步行；提供獲得區域性工作和服務的機會；改善健康、經濟發展和社會包容性；減少污染和碳排放。除了車站或停靠點附近之外，服務的頻率也鼓勵公共交通的使用。</t>
  </si>
  <si>
    <t>當地獲得高品質的公共開放空間可以促進休閒體育活動和心理健康。附近的公共開放空間創造了歡樂、有吸引力的環境，有助於為城市降溫並保護生物多樣性。隨著城市密度的增加和私人開放空間的減少，提供更多的公共開放空間對於人口健康至關重要。距離住宅 400 m 範圍內擁有公共開放空間可以鼓勵步行。進入更大的公園也可能很重要。</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</si>
  <si>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</si>
  <si>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</si>
  <si>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</si>
  <si>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城市邊界</t>
  </si>
  <si>
    <t>色標</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</si>
  <si>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</si>
  <si>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</si>
  <si>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</si>
  <si>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</si>
  <si>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</si>
  <si>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</si>
  <si>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</si>
  <si>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</si>
  <si>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</si>
  <si>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</si>
  <si>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</si>
  <si>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</si>
  <si>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</si>
  <si>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</si>
  <si>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</si>
  <si>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</si>
  <si>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</si>
  <si>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</si>
  <si>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</si>
  <si>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</si>
  <si>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</si>
  <si>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</si>
  <si>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</si>
  <si>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</si>
  <si>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</si>
  <si>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</si>
  <si>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</si>
  <si>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</si>
  <si>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</si>
  <si>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</si>
  <si>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</si>
  <si>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</si>
  <si>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</si>
  <si>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</si>
  <si>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</si>
  <si>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 xml:space="preserve"> Uredite odjeljak 'Demografija i zdravstvena jednakost' konfiguracijske datoteke regije kako biste istaknuli socioekonomske demografske karakteristike i ključne zdravstvene izazove i nejednakosti prisutne u ovom urbanom području.</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</si>
  <si>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</si>
  <si>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</si>
  <si>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</si>
  <si>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</si>
  <si>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</si>
  <si>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</si>
  <si>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</si>
  <si>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</si>
  <si>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</si>
  <si>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</si>
  <si>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</si>
  <si>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</si>
  <si>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</si>
  <si>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</si>
  <si>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</si>
  <si>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</si>
  <si>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</si>
  <si>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</si>
  <si>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</si>
  <si>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</si>
  <si>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</si>
  <si>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</si>
  <si>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</si>
  <si>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</si>
  <si>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</si>
  <si>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</si>
  <si>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</si>
  <si>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</si>
  <si>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</si>
  <si>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</si>
  <si>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</si>
  <si>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</si>
  <si>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</si>
  <si>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</si>
  <si>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</si>
  <si>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</si>
  <si>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</si>
  <si>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</si>
  <si>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</si>
  <si>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</si>
  <si>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</si>
  <si>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</si>
  <si>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</si>
  <si>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</si>
  <si>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</si>
  <si>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</si>
  <si>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</si>
  <si>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</si>
  <si>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</si>
  <si>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</si>
  <si>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</si>
  <si>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</si>
  <si>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</si>
  <si>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</si>
  <si>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</si>
  <si>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</si>
  <si>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</si>
  <si>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</si>
  <si>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</si>
  <si>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</si>
  <si>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</si>
  <si>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</si>
  <si>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</si>
  <si>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</si>
  <si>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</si>
  <si>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</si>
  <si>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</si>
  <si>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</si>
  <si>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</si>
  <si>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100 raskrižja po km</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</si>
  <si>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</si>
  <si>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</si>
  <si>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</si>
  <si>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</si>
  <si>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</si>
  <si>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</si>
  <si>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</si>
  <si>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</si>
  <si>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</si>
  <si>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</si>
  <si>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</si>
  <si>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</si>
  <si>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</si>
  <si>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</si>
  <si>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</si>
  <si>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</si>
  <si>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</si>
  <si>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</si>
  <si>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</si>
  <si>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</si>
  <si>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</si>
  <si>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</si>
  <si>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 xml:space="preserve"> Ograničenja visine stambenih zgrada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</si>
  <si>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</si>
  <si>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</si>
  <si>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</si>
  <si>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</si>
  <si>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</si>
  <si>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</si>
  <si>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</si>
  <si>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</si>
  <si>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</si>
  <si>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</si>
  <si>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</si>
  <si>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</si>
  <si>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</si>
  <si>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</si>
  <si>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</si>
  <si>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</si>
  <si>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</si>
  <si>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</si>
  <si>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</si>
  <si>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</si>
  <si>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</si>
  <si>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</si>
  <si>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</si>
  <si>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</si>
  <si>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</si>
  <si>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</si>
  <si>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</si>
  <si>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</si>
  <si>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</si>
  <si>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</si>
  <si>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</si>
  <si>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</si>
  <si>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</si>
  <si>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</si>
  <si>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</si>
  <si>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</si>
  <si>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</si>
  <si>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</si>
  <si>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</si>
  <si>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</si>
  <si>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</si>
  <si>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</si>
  <si>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</si>
  <si>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</si>
  <si>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</si>
  <si>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</si>
  <si>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</si>
  <si>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</si>
  <si>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</si>
  <si>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</si>
  <si>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</si>
  <si>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</si>
  <si>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</si>
  <si>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</si>
  <si>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</si>
  <si>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</si>
  <si>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</si>
  <si>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</si>
  <si>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</si>
  <si>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 xml:space="preserve"> Muokkaa alueen määritystiedoston Väestötiedot ja terveyden tasapuolisuus -osiota korostaaksesi sosioekonomisia demografisia piirteitä ja keskeisiä terveyshaasteita ja epätasa-arvoa tällä kaupunkialueella.</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</si>
  <si>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</si>
  <si>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</si>
  <si>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</si>
  <si>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</si>
  <si>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</si>
  <si>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</si>
  <si>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</si>
  <si>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</si>
  <si>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</si>
  <si>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</si>
  <si>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</si>
  <si>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</si>
  <si>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</si>
  <si>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</si>
  <si>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</si>
  <si>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</si>
  <si>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</si>
  <si>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</si>
  <si>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</si>
  <si>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</si>
  <si>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</si>
  <si>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</si>
  <si>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</si>
  <si>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</si>
  <si>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</si>
  <si>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</si>
  <si>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</si>
  <si>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</si>
  <si>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</si>
  <si>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</si>
  <si>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</si>
  <si>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</si>
  <si>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</si>
  <si>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</si>
  <si>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</si>
  <si>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</si>
  <si>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</si>
  <si>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{procent} väestöstä kaupungissa {city_name} asuu 500 metrin säteellä vähintään 1,5 hehtaarin kokoisesta julkisesta avoimesta tilasta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</si>
  <si>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</si>
  <si>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</si>
  <si>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</si>
  <si>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</si>
  <si>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</si>
  <si>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</si>
  <si>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</si>
  <si>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</si>
  <si>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</si>
  <si>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</si>
  <si>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</si>
  <si>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</si>
  <si>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</si>
  <si>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</si>
  <si>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</si>
  <si>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</si>
  <si>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</si>
  <si>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</si>
  <si>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</si>
  <si>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</si>
  <si>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</si>
  <si>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</si>
  <si>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</si>
  <si>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</si>
  <si>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</si>
  <si>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</si>
  <si>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</si>
  <si>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</si>
  <si>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</si>
  <si>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</si>
  <si>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100 risteystä kilometrillä</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</si>
  <si>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</si>
  <si>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</si>
  <si>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</si>
  <si>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</si>
  <si>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</si>
  <si>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</si>
  <si>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</si>
  <si>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</si>
  <si>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</si>
  <si>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</si>
  <si>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</si>
  <si>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</si>
  <si>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</si>
  <si>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</si>
  <si>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</si>
  <si>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</si>
  <si>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</si>
  <si>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</si>
  <si>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</si>
  <si>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</si>
  <si>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</si>
  <si>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</si>
  <si>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 xml:space="preserve"> Asuinrakennusten korkeusrajoitukset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</si>
  <si>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</si>
  <si>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</si>
  <si>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</si>
  <si>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</si>
  <si>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</si>
  <si>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</si>
  <si>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</si>
  <si>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</si>
  <si>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</si>
  <si>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</si>
  <si>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</si>
  <si>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</si>
  <si>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</si>
  <si>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</si>
  <si>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</si>
  <si>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</si>
  <si>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</si>
  <si>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</si>
  <si>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</si>
  <si>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</si>
  <si>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</si>
  <si>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</si>
  <si>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</si>
  <si>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</si>
  <si>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</si>
  <si>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</si>
  <si>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</si>
  <si>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</si>
  <si>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</si>
  <si>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</si>
  <si>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</si>
  <si>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</si>
  <si>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</si>
  <si>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</si>
  <si>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</si>
  <si>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</si>
  <si>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</si>
  <si>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</si>
  <si>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</si>
  <si>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</si>
  <si>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</si>
  <si>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</si>
  <si>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</si>
  <si>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</si>
  <si>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</si>
  <si>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</si>
  <si>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</si>
  <si>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</si>
  <si>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</si>
  <si>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</si>
  <si>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</si>
  <si>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</si>
  <si>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</si>
  <si>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{शहर_नाम}, {देश} {वर्ष}</t>
  </si>
  <si>
    <t>{शहर_नाम} प्रसंग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</si>
  <si>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</si>
  <si>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</si>
  <si>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</si>
  <si>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</si>
  <si>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</si>
  <si>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{शहर_नाम} के लिए सरकारी नीति के निम्नलिखित स्तरों का विश्लेषण किया गया: {policy_checklist_levels}।</t>
  </si>
  <si>
    <t xml:space="preserve"> 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</si>
  <si>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</si>
  <si>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</si>
  <si>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</si>
  <si>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</si>
  <si>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</si>
  <si>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</si>
  <si>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</si>
  <si>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</si>
  <si>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</si>
  <si>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</si>
  <si>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</si>
  <si>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</si>
  <si>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</si>
  <si>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</si>
  <si>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</si>
  <si>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</si>
  <si>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इस रिपोर्ट में प्रस्तुत {शहर_नाम}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</si>
  <si>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अध्ययन क्षेत्र</t>
  </si>
  <si>
    <t>नक्शा कथा</t>
  </si>
  <si>
    <t>प्रशासनिक सीमा ({स्रोत})</t>
  </si>
  <si>
    <t>शहरी सीमा ({स्रोत})</t>
  </si>
  <si>
    <t>अध्ययन क्षेत्र की सीमा ({स्रोत})</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</si>
  <si>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</si>
  <si>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</si>
  <si>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</si>
  <si>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</si>
  <si>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</si>
  <si>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</si>
  <si>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</si>
  <si>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</si>
  <si>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</si>
  <si>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</si>
  <si>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</si>
  <si>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</si>
  <si>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</si>
  <si>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</si>
  <si>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</si>
  <si>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</si>
  <si>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</si>
  <si>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{शहर_नाम} की {प्रतिशत} आबादी सार्वजनिक परिवहन के 500 मीटर के दायरे में रहती है</t>
  </si>
  <si>
    <t>{शहर_नाम} में जनसंख्या का {प्रतिशत} 20 मिनट या बेहतर औसत कार्यदिवस आवृत्ति के साथ सार्वजनिक परिवहन के 500 मीटर के भीतर रहता है</t>
  </si>
  <si>
    <t>{शहर_नाम} की {प्रतिशत} आबादी कम से कम 1.5 हेक्टेयर आकार के सार्वजनिक खुले स्थान के 500 मीटर के भीतर रहती है</t>
  </si>
  <si>
    <t>{शहर_नाम} में जनसंख्या का {प्रतिशत} पड़ोस में रहता है जो जनसंख्या घनत्व सीमा को पूरा करता है, परिवहन के लिए पैदल चलने की 80% संभावना है ({n} लोग {प्रति_इकाई})</t>
  </si>
  <si>
    <t>{शहर_नाम} में आबादी का {प्रतिशत} पड़ोस में रहता है जो सड़क चौराहे की घनत्व सीमा को पूरा करता है, जिससे परिवहन के लिए पैदल चलने की 80% संभावना होती है ({n} चौराहे {per_unit})</t>
  </si>
  <si>
    <t>{शहर_नाम} की आबादी का {प्रतिशत} अंतरराष्ट्रीय स्तर पर 25 शहरों के औसत से नीचे चलने योग्य स्कोर वाले पड़ोस में रहता है (बॉक्स 1)</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</si>
  <si>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</si>
  <si>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</si>
  <si>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</si>
  <si>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</si>
  <si>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</si>
  <si>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</si>
  <si>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</si>
  <si>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</si>
  <si>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</si>
  <si>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</si>
  <si>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</si>
  <si>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</si>
  <si>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</si>
  <si>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</si>
  <si>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</si>
  <si>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</si>
  <si>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</si>
  <si>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</si>
  <si>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</si>
  <si>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</si>
  <si>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</si>
  <si>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</si>
  <si>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</si>
  <si>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</si>
  <si>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</si>
  <si>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</si>
  <si>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</si>
  <si>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प्रति किमी 100 चौराहे</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</si>
  <si>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</si>
  <si>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</si>
  <si>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</si>
  <si>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</si>
  <si>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</si>
  <si>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</si>
  <si>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</si>
  <si>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</si>
  <si>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</si>
  <si>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</si>
  <si>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</si>
  <si>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</si>
  <si>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</si>
  <si>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</si>
  <si>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</si>
  <si>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</si>
  <si>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</si>
  <si>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</si>
  <si>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</si>
  <si>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</si>
  <si>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</si>
  <si>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</si>
  <si>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 xml:space="preserve"> आवासीय भवन की ऊंचाई पर प्रतिबंध</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</si>
  <si>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</si>
  <si>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</si>
  <si>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</si>
  <si>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</si>
  <si>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</si>
  <si>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</si>
  <si>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</si>
  <si>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</si>
  <si>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</si>
  <si>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</si>
  <si>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</si>
  <si>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</si>
  <si>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</si>
  <si>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</si>
  <si>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</si>
  <si>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</si>
  <si>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</si>
  <si>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</si>
  <si>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</si>
  <si>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</si>
  <si>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</si>
  <si>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</si>
  <si>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</si>
  <si>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</si>
  <si>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</si>
  <si>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</si>
  <si>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</si>
  <si>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</si>
  <si>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</si>
  <si>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</si>
  <si>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</si>
  <si>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</si>
  <si>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</si>
  <si>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</si>
  <si>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</si>
  <si>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</si>
  <si>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</si>
  <si>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</si>
  <si>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</si>
  <si>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</si>
  <si>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</si>
  <si>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</si>
  <si>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</si>
  <si>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</si>
  <si>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</si>
  <si>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</si>
  <si>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</si>
  <si>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</si>
  <si>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</si>
  <si>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</si>
  <si>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</si>
  <si>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</si>
  <si>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</si>
  <si>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{city_name}, {negara} {tahun}</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</si>
  <si>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</si>
  <si>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</si>
  <si>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</si>
  <si>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</si>
  <si>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</si>
  <si>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</si>
  <si>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</si>
  <si>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 xml:space="preserve"> Edit bagian 'Demografi dan kesetaraan kesehatan' pada file konfigurasi wilayah untuk menyoroti karakteristik demografi sosio-ekonomi serta tantangan dan kesenjangan kesehatan utama yang ada di wilayah perkotaan ini.</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</si>
  <si>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</si>
  <si>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</si>
  <si>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</si>
  <si>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</si>
  <si>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</si>
  <si>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</si>
  <si>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</si>
  <si>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</si>
  <si>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</si>
  <si>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</si>
  <si>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</si>
  <si>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</si>
  <si>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</si>
  <si>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</si>
  <si>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</si>
  <si>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</si>
  <si>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</si>
  <si>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</si>
  <si>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</si>
  <si>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</si>
  <si>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</si>
  <si>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</si>
  <si>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</si>
  <si>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</si>
  <si>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</si>
  <si>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</si>
  <si>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</si>
  <si>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</si>
  <si>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</si>
  <si>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</si>
  <si>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</si>
  <si>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</si>
  <si>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</si>
  <si>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</si>
  <si>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{persen} populasi di {city_name} tinggal dalam jarak 500 m dari transportasi umum</t>
  </si>
  <si>
    <t>{persen} populasi di {city_name} tinggal dalam jarak 500 m dari transportasi umum dengan frekuensi rata-rata hari kerja selama 20 menit atau lebih baik</t>
  </si>
  <si>
    <t>{persen} populasi di {city_name} tinggal dalam radius 500 m dari ruang terbuka publik dengan luas minimal 1,5 hektar</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</si>
  <si>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</si>
  <si>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</si>
  <si>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</si>
  <si>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</si>
  <si>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</si>
  <si>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</si>
  <si>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</si>
  <si>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</si>
  <si>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</si>
  <si>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</si>
  <si>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</si>
  <si>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</si>
  <si>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</si>
  <si>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</si>
  <si>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</si>
  <si>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</si>
  <si>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</si>
  <si>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</si>
  <si>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</si>
  <si>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</si>
  <si>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</si>
  <si>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</si>
  <si>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</si>
  <si>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</si>
  <si>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</si>
  <si>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</si>
  <si>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</si>
  <si>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</si>
  <si>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</si>
  <si>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</si>
  <si>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100 persimpangan per km</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</si>
  <si>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</si>
  <si>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</si>
  <si>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</si>
  <si>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</si>
  <si>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</si>
  <si>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</si>
  <si>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</si>
  <si>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</si>
  <si>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</si>
  <si>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</si>
  <si>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</si>
  <si>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</si>
  <si>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</si>
  <si>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</si>
  <si>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</si>
  <si>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</si>
  <si>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</si>
  <si>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</si>
  <si>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</si>
  <si>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</si>
  <si>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</si>
  <si>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 xml:space="preserve"> Pembatasan ketinggian bangunan tempat tinggal</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</si>
  <si>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</si>
  <si>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</si>
  <si>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</si>
  <si>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</si>
  <si>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</si>
  <si>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</si>
  <si>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</si>
  <si>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</si>
  <si>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</si>
  <si>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</si>
  <si>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</si>
  <si>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</si>
  <si>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</si>
  <si>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</si>
  <si>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</si>
  <si>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</si>
  <si>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</si>
  <si>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</si>
  <si>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</si>
  <si>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</si>
  <si>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</si>
  <si>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</si>
  <si>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</si>
  <si>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</si>
  <si>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</si>
  <si>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</si>
  <si>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</si>
  <si>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</si>
  <si>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</si>
  <si>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</si>
  <si>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</si>
  <si>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</si>
  <si>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</si>
  <si>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</si>
  <si>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</si>
  <si>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</si>
  <si>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</si>
  <si>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</si>
  <si>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</si>
  <si>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</si>
  <si>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</si>
  <si>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</si>
  <si>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</si>
  <si>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</si>
  <si>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</si>
  <si>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</si>
  <si>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</si>
  <si>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</si>
  <si>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</si>
  <si>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</si>
  <si>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I risultati preliminari non sono destinati alla pubblicazione pubblica finché i risultati e le interpretazioni non saranno convalidati e approvati.</t>
  </si>
  <si>
    <t>Non è stato possibile caricare i dati dell'elenco di controllo delle policy e sono stati ignorati. Vedi https://healthysustainablecities.github.io/software/#Policy-checklist</t>
  </si>
  <si>
    <t>SOLO BOZZA</t>
  </si>
  <si>
    <t>Collaborazione sugli indicatori globali di città sane e sostenibili</t>
  </si>
  <si>
    <t>{nome_città}, {paese} {anno}</t>
  </si>
  <si>
    <t>contesto {nome_città}</t>
  </si>
  <si>
    <t>Livelli di governo</t>
  </si>
  <si>
    <t>Demografia ed equità sanitaria</t>
  </si>
  <si>
    <t>Contesto di disastro ambientale</t>
  </si>
  <si>
    <t>Contesto aggiuntivo</t>
  </si>
  <si>
    <t>Modifica il file di configurazione della regione per fornire il contesto di base per la tua regione di studio. Si prega di riassumere brevemente la posizione, la storia e la topografia, se pertinenti.</t>
  </si>
  <si>
    <t>Per {city_name} sono stati analizzati i seguenti livelli di politica governativa: {policy_checklist_levels}.</t>
  </si>
  <si>
    <t xml:space="preserve"> Modificare la sezione "Dati demografici ed equità sanitaria" del file di configurazione della regione per evidenziare le caratteristiche demografiche socio-economiche, le principali sfide sanitarie e le disuguaglianze presenti in quest'area urbana.</t>
  </si>
  <si>
    <t>I rischi ambientali che potrebbero avere un impatto sull'area urbana nel prossimo decennio includono: {policy_checklist_hazards}.</t>
  </si>
  <si>
    <t>Dettagliare eventuali altre considerazioni relative alle disuguaglianze sanitarie urbane e alla geografia di questa città, o considerazioni sui dati che potrebbero influenzare l'interpretazione dei risultati.</t>
  </si>
  <si>
    <t>Locale</t>
  </si>
  <si>
    <t>Regionale</t>
  </si>
  <si>
    <t>Stato</t>
  </si>
  <si>
    <t>Nazionale</t>
  </si>
  <si>
    <t>Forti tempeste</t>
  </si>
  <si>
    <t>Inondazioni</t>
  </si>
  <si>
    <t>Incendi boschivi/incendi</t>
  </si>
  <si>
    <t>Ondate di calore</t>
  </si>
  <si>
    <t>Freddo estremo</t>
  </si>
  <si>
    <t>Tifoni</t>
  </si>
  <si>
    <t>Uragani</t>
  </si>
  <si>
    <t>Cicloni</t>
  </si>
  <si>
    <t>Terremoti</t>
  </si>
  <si>
    <t>La regione di studio utilizzata per calcolare gli indicatori spaziali per la popolazione di {city_name} presentata in questo rapporto è stata evidenziata nella mappa sottostante utilizzando un'ombreggiatura a linee parallele.</t>
  </si>
  <si>
    <t>Regione di studio</t>
  </si>
  <si>
    <t>Legenda della mappa</t>
  </si>
  <si>
    <t>Confine amministrativo ({source})</t>
  </si>
  <si>
    <t>Confine urbano ({source})</t>
  </si>
  <si>
    <t>Confine della regione di studio ({source})</t>
  </si>
  <si>
    <t>intersezione tra confine amministrativo e confine urbano</t>
  </si>
  <si>
    <t>Supermercato</t>
  </si>
  <si>
    <t>Minimarket</t>
  </si>
  <si>
    <t>Qualsiasi spazio pubblico aperto</t>
  </si>
  <si>
    <t>Ampio spazio pubblico all'aperto</t>
  </si>
  <si>
    <t>Fermata dei mezzi pubblici</t>
  </si>
  <si>
    <t>Mezzi pubblici con servizio regolare</t>
  </si>
  <si>
    <t>Mezzi pubblici con servizio regolare (non valutati)</t>
  </si>
  <si>
    <t>Percorribilità del quartiere relativa a 25 città a livello internazionale</t>
  </si>
  <si>
    <t>Basso</t>
  </si>
  <si>
    <t>NO</t>
  </si>
  <si>
    <t>SÌ</t>
  </si>
  <si>
    <t>Il {percent} della popolazione di {city_name} vive entro 500 metri dai trasporti pubblici</t>
  </si>
  <si>
    <t>Il {percent} della popolazione di {city_name} vive entro 500 metri dai trasporti pubblici con una frequenza media nei giorni feriali di 20 minuti o migliore</t>
  </si>
  <si>
    <t>Il {percent} della popolazione di {city_name} vive entro 500 metri da uno spazio pubblico aperto di almeno 1,5 ettari</t>
  </si>
  <si>
    <t>Il {percent} della popolazione di {city_name} vive in quartieri che soddisfano la soglia di densità di popolazione per l'80% di probabilità di intraprendere qualsiasi spostamento a piedi per i mezzi di trasporto ({n} persone {per_unit})</t>
  </si>
  <si>
    <t>Il {percent} della popolazione di {city_name} vive in quartieri che soddisfano la soglia di densità degli incroci stradali per una probabilità dell'80% di intraprendere qualsiasi spostamento a piedi per i trasporti ({n} incroci {per_unit})</t>
  </si>
  <si>
    <t>Il {percentuale} della popolazione di {city_name} vive in quartieri con un punteggio di pedonabilità inferiore alla media di 25 città a livello internazionale (Riquadro 1)</t>
  </si>
  <si>
    <t>Politiche identificate</t>
  </si>
  <si>
    <t>% della popolazione con accesso entro 500 m a:</t>
  </si>
  <si>
    <t>Densità di popolazione del quartiere (per km²)</t>
  </si>
  <si>
    <t>Densità di intersezioni del quartiere (per km²)</t>
  </si>
  <si>
    <t>Intervallo mediano e interquartile per 25 città a livello internazionale (Riquadro 1)</t>
  </si>
  <si>
    <t>Le mappe di distribuzione spaziale presentate in questo rapporto mostrano i risultati per le aree con stime della popolazione secondo {config[population][name]}.</t>
  </si>
  <si>
    <t>Fornisci una foto "hero image" ad alta risoluzione che mostri una strada cittadina conviviale e percorribile o uno spazio pubblico per questa città, idealmente in formato .jpg con dimensioni nel rapporto di 21:10 (ad esempio 2100px per 1000px)</t>
  </si>
  <si>
    <t>Fornisci una foto "hero image" ad alta risoluzione che mostri una strada cittadina conviviale e percorribile o uno spazio pubblico per questa città, idealmente in formato .jpg con dimensioni nel rapporto di 1:1 (ad esempio 1000px per 1000px)</t>
  </si>
  <si>
    <t>Questo rapporto delinea le prestazioni di {city_name} rispetto a una selezione di indicatori spaziali e politici di città sane e sostenibili. Nell’ambito della 1000 Cities Challenge, abbiamo esaminato la distribuzione spaziale del design urbano e delle caratteristiche dei trasporti e la presenza e la qualità delle politiche di pianificazione urbana che promuovono la salute e la sostenibilità. I risultati potrebbero informare i cambiamenti necessari alle politiche cittadine locali. Le mappe mostrano la distribuzione della progettazione urbana e delle caratteristiche dei trasporti in {city_name} e identificano le aree che potrebbero trarre il massimo beneficio dagli interventi volti a creare ambienti sani e sostenibili.</t>
  </si>
  <si>
    <t>Questo rapporto illustra le prestazioni di {city_name} rispetto a una selezione di indicatori di città sane e sostenibili. Nell’ambito della 1000 Cities Challenge, abbiamo esaminato la presenza e la qualità delle politiche di pianificazione urbana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</si>
  <si>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della progettazione urbana e le caratteristiche dei trasporti che promuovono la salute e la sostenibilità. Le mappe mostrano la distribuzione della progettazione urbana e delle caratteristiche dei trasporti in {city_name} e identificano le aree che potrebbero trarre il massimo beneficio dagli interventi volti a creare ambienti sani e sostenibili.</t>
  </si>
  <si>
    <t>Percentuale di popolazione con accesso ai servizi entro 500 metri (m)</t>
  </si>
  <si>
    <t>Percorribilità e accesso alla destinazione</t>
  </si>
  <si>
    <t>Le politiche pubbliche sono essenziali per sostenere la progettazione e la creazione di città e quartieri sani e sostenibili. La lista di controllo delle politiche della sfida delle 1000 città è stata utilizzata per valutare la presenza e la qualità delle politiche in linea con prove e principi per città sane e sostenibili.</t>
  </si>
  <si>
    <t>Punteggio di presenza politica</t>
  </si>
  <si>
    <t>Presenza di politiche urbane e dei trasporti a sostegno della salute e della sostenibilità</t>
  </si>
  <si>
    <t>Punteggio di qualità della politica</t>
  </si>
  <si>
    <t>Valutazione della qualità delle politiche per politiche misurabili allineate con le prove sulle città sane</t>
  </si>
  <si>
    <t>Esigenze urbanistiche</t>
  </si>
  <si>
    <t>I quartieri percorribili a piedi offrono opportunità per stili di vita attivi, sani e sostenibili attraverso una densità di popolazione sufficiente ma non eccessiva per supportare un’adeguata fornitura di servizi locali, compresi i servizi di trasporto pubblico. Hanno anche usi misti del territorio e strade ben collegate, per garantire un accesso vicino e conveniente alle destinazioni. Anche infrastrutture pedonali di alta qualità e la riduzione del traffico attraverso la gestione della domanda di uso dell’auto possono incoraggiare gli spostamenti a piedi.</t>
  </si>
  <si>
    <t>Disuguaglianze di pedonabilità</t>
  </si>
  <si>
    <t>Riquadro 1: Studio Lancet Global Health Series condotto su 25 città a livello internazionale</t>
  </si>
  <si>
    <t>La 1000 Cities Challenge estende i metodi per valutare la salute e la sostenibilità delle città delineati nella 2022 Lancet Global Health Series sulla progettazione urbana, i trasporti e la salute. Gli indicatori politici e spaziali sono stati calcolati, analizzati e riportati in più lingue per 25 città diverse in 19 paesi e 6 continenti. Queste città forniscono un utile riferimento per i confronti, ma non sono un campione rappresentativo di tutte le città a livello internazionale. Per maggiori dettagli, consultare la serie The Lancet Global Health Series 2022 su progettazione urbana, trasporti e salute (https://www.thelancet.com/series/urban-design-2022).</t>
  </si>
  <si>
    <t>Soglie di progettazione urbana per favorire la camminata</t>
  </si>
  <si>
    <t>La Lancet Global Health Series del 2022 ha rilevato che per raggiungere almeno l’80% di probabilità di intraprendere qualsiasi spostamento a piedi per i mezzi di trasporto, un quartiere urbano medio avrebbe bisogno di una densità di popolazione di almeno 5700 persone km² e di una connettività stradale di almeno 100 intersezioni per km², circa e a seconda del contesto. Prove preliminari hanno dimostrato che la densità degli incroci stradali superiore a 250 per km² e i quartieri ultra-densi (&gt; 15.000 persone per km²) possono avere benefici decrescenti per l’attività fisica. Questo è un argomento importante per la ricerca futura.</t>
  </si>
  <si>
    <t>Probabilità di intraprendere qualsiasi camminata per il trasporto</t>
  </si>
  <si>
    <t>5.700 abitanti per km²</t>
  </si>
  <si>
    <t>100 incroci al km</t>
  </si>
  <si>
    <t>soglia obiettivo</t>
  </si>
  <si>
    <t>Politica identificata</t>
  </si>
  <si>
    <t>In linea con le prove delle città sane</t>
  </si>
  <si>
    <t>Obiettivo misurabile</t>
  </si>
  <si>
    <t>Soglia informata sull'evidenza</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</si>
  <si>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</si>
  <si>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</si>
  <si>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</si>
  <si>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</si>
  <si>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Politica urbana con azioni incentrate sulla salute</t>
  </si>
  <si>
    <t>Requisiti di valutazione dell'impatto sanitario nella politica urbana/dei trasporti</t>
  </si>
  <si>
    <t>La politica urbana e dei trasporti punta esplicitamente alla pianificazione urbana integrata</t>
  </si>
  <si>
    <t>Informazioni disponibili al pubblico sulla spesa pubblica per le diverse modalità di trasporto</t>
  </si>
  <si>
    <t>Percorribilità e politiche di accesso alle destinazioni</t>
  </si>
  <si>
    <t>Requisiti di connettività stradale</t>
  </si>
  <si>
    <t>Restrizioni al parcheggio per scoraggiare l'uso dell'auto</t>
  </si>
  <si>
    <t>Requisiti di sicurezza stradale</t>
  </si>
  <si>
    <t>Fornitura di infrastrutture pedonali</t>
  </si>
  <si>
    <t>Fornitura di infrastrutture ciclistiche</t>
  </si>
  <si>
    <t>Obiettivi di partecipazione a piedi</t>
  </si>
  <si>
    <t>Obiettivi di partecipazione ciclistica</t>
  </si>
  <si>
    <t>Requisiti di densità abitativa</t>
  </si>
  <si>
    <t xml:space="preserve"> Limitazioni di altezza degli edifici residenziali</t>
  </si>
  <si>
    <t>Limiti allo sviluppo edilizio greenfield</t>
  </si>
  <si>
    <t>Miscela di tipologie/dimensioni degli alloggi</t>
  </si>
  <si>
    <t>Mix di destinazioni locali per la vita quotidiana</t>
  </si>
  <si>
    <t>A breve distanza dalle destinazioni della vita quotidiana</t>
  </si>
  <si>
    <t>Requisiti di distribuzione dell'occupazione</t>
  </si>
  <si>
    <t>Rapporto tra posti di lavoro e alloggi</t>
  </si>
  <si>
    <t>Ambienti alimentari sani</t>
  </si>
  <si>
    <t>La prevenzione della criminalità attraverso la progettazione ambientale</t>
  </si>
  <si>
    <t>Politiche per città resilienti al clima</t>
  </si>
  <si>
    <t>Qualità dell’aria urbana e soluzioni basate sulla natura</t>
  </si>
  <si>
    <t>Politiche relative alla qualità dell’aria urbana e alle soluzioni basate sulla natura</t>
  </si>
  <si>
    <t>Politiche dei trasporti per limitare l’inquinamento atmosferico</t>
  </si>
  <si>
    <t>Politiche di uso del territorio per ridurre l’esposizione all’inquinamento atmosferico</t>
  </si>
  <si>
    <t>Requisiti della chioma arborea e del verde urbano</t>
  </si>
  <si>
    <t>Tutela e promozione della biodiversità urbana</t>
  </si>
  <si>
    <t>Riduzione del rischio di disastri climatici</t>
  </si>
  <si>
    <t>Di fronte al cambiamento climatico, gli ambienti edificati devono essere progettati per ridurre gli impatti sulla salute di eventi meteorologici estremi sempre più frequenti e gravi, come ondate di caldo, inondazioni, incendi boschivi e tempeste estreme.</t>
  </si>
  <si>
    <t>Strategie di adattamento e di riduzione del rischio di catastrofi</t>
  </si>
  <si>
    <t>La politica dei trasporti pubblici</t>
  </si>
  <si>
    <t>Requisiti per l'accesso ai trasporti pubblici al lavoro e ai servizi</t>
  </si>
  <si>
    <t>Requisiti minimi per l'accesso ai trasporti pubblici</t>
  </si>
  <si>
    <t>Obiettivi per l'utilizzo del trasporto pubblico</t>
  </si>
  <si>
    <t>Politica degli spazi pubblici aperti</t>
  </si>
  <si>
    <t>Requisiti minimi per l'accesso agli spazi pubblici aperti</t>
  </si>
  <si>
    <t>Accesso ai trasporti pubblici</t>
  </si>
  <si>
    <t>Accesso allo spazio pubblico aperto</t>
  </si>
  <si>
    <t>Un facile accesso ai trasporti pubblici frequenti è un fattore determinante per sistemi di trasporto sani e sostenibili. Il trasporto pubblico in prossimità delle abitazioni e dei posti di lavoro aumenta la percentuale di spostamenti effettuati con i trasporti pubblici, incoraggiando così gli spostamenti a piedi legati ai trasporti; offrire accesso a posti di lavoro e servizi regionali; migliorare la salute, lo sviluppo economico e l’inclusione sociale; e ridurre l’inquinamento e le emissioni di carbonio. Anche la frequenza dei servizi incentiva l'utilizzo dei mezzi pubblici, oltre alla vicinanza di stazioni o fermate.</t>
  </si>
  <si>
    <t>L’accesso locale a spazi pubblici aperti di alta qualità promuove l’attività fisica ricreativa e la salute mentale. Gli spazi aperti pubblici vicini creano ambienti conviviali e attraenti, aiutano a rinfrescare la città e proteggono la biodiversità. Man mano che le città si densificano e gli spazi aperti privati diminuiscono, fornire più spazi aperti pubblici è fondamentale per la salute della popolazione. Avere spazi pubblici aperti entro 400 m dalle case può incoraggiare la deambulazione. Anche l’accesso ai parchi più grandi può essere importante.</t>
  </si>
  <si>
    <t>Le politiche sull’uso del territorio e sui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</si>
  <si>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report sulle politiche e/o sugli indicatori spaziali secondo le indicazioni riportate in</t>
  </si>
  <si>
    <t>I dettagli completi dei dati e dei metodi sono disponibili all'indirizzo</t>
  </si>
  <si>
    <t>Dati sulla popolazione</t>
  </si>
  <si>
    <t>Confini urbani</t>
  </si>
  <si>
    <t>Caratteristiche urbane</t>
  </si>
  <si>
    <t>Scala di colori</t>
  </si>
  <si>
    <t>Citazione</t>
  </si>
  <si>
    <t>Riepilogo</t>
  </si>
  <si>
    <t>Dopo aver esaminato i risultati per la tua città, fornisci un riepilogo contestualizzato modificando il testo del "riepilogo" per ciascuna lingua configurata all'interno del file di configurazione della regione.</t>
  </si>
  <si>
    <t>Questo lavoro è concesso in licenza in base alla licenza internazionale Creative Commons CC BY-NC Attribuzione-Non commerciale 4.0.</t>
  </si>
  <si>
    <t>Membri della squadra cittadina: {author_names}</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</si>
  <si>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</si>
  <si>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</si>
  <si>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</si>
  <si>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</si>
  <si>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</si>
  <si>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</si>
  <si>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</si>
  <si>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</si>
  <si>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</si>
  <si>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暫定的な結果は、結果と解釈が検証され承認されるまでは公開されません。</t>
  </si>
  <si>
    <t>ポリシー チェックリスト データをロードできなかったため、スキップされました。 https://healthysustainablecities.github.io/software/#Policy-checklist を参照してください。</t>
  </si>
  <si>
    <t>ドラフトのみ</t>
  </si>
  <si>
    <t>世界の健康で持続可能な都市指標の連携</t>
  </si>
  <si>
    <t>{都市名}、{国} {年}</t>
  </si>
  <si>
    <t>{city_name} コンテキスト</t>
  </si>
  <si>
    <t>政府のレベル</t>
  </si>
  <si>
    <t>人口動態と健康の公平性</t>
  </si>
  <si>
    <t>環境災害の背景</t>
  </si>
  <si>
    <t>追加のコンテキスト</t>
  </si>
  <si>
    <t>領域構成ファイルを編集して、調査領域の背景コンテキストを提供します。関連する場所、歴史、地形を簡単に要約してください。</t>
  </si>
  <si>
    <t>{city_name} について次のレベルの政府政策が分析されました: {policy_checklist_levels}。</t>
  </si>
  <si>
    <t>地域構成ファイルの「人口統計と健康の公平性」セクションを編集して、社会経済的な人口統計の特徴と、この都市部に存在する主要な健康上の課題と不平等を強調します。</t>
  </si>
  <si>
    <t>今後 10 年間に都市部に影響を与える可能性のある環境上の危険には、{policy_checklist_hazards} が含まれます。</t>
  </si>
  <si>
    <t>この都市の都市部の健康上の不平等と地理に関するその他の考慮事項、または調査結果の解釈に影響を与える可能性のあるデータの考慮事項を詳しく説明します。</t>
  </si>
  <si>
    <t>地元</t>
  </si>
  <si>
    <t>メトロポリタン</t>
  </si>
  <si>
    <t>地域別</t>
  </si>
  <si>
    <t>州</t>
  </si>
  <si>
    <t>全国</t>
  </si>
  <si>
    <t>激しい嵐</t>
  </si>
  <si>
    <t>森林火災/山火事</t>
  </si>
  <si>
    <t>熱波</t>
  </si>
  <si>
    <t>極寒</t>
  </si>
  <si>
    <t>台風</t>
  </si>
  <si>
    <t>ハリケーン</t>
  </si>
  <si>
    <t>このレポートで示されている {city_name} の人口の空間指標を計算するために使用される調査地域は、以下の地図で平行線の陰影を使用して強調表示されています。</t>
  </si>
  <si>
    <t>調査地域</t>
  </si>
  <si>
    <t>地図の凡例</t>
  </si>
  <si>
    <t>行政境界 ({source})</t>
  </si>
  <si>
    <t>都市境界 ({source})</t>
  </si>
  <si>
    <t>調査領域の境界 ({source})</t>
  </si>
  <si>
    <t>行政境界と都市境界の交差点</t>
  </si>
  <si>
    <t>メートル</t>
  </si>
  <si>
    <t>平方キロメートルあたり</t>
  </si>
  <si>
    <t>コンビニ</t>
  </si>
  <si>
    <t>あらゆる公共の空地</t>
  </si>
  <si>
    <t>広い公共の空地</t>
  </si>
  <si>
    <t>公共交通機関の停留所</t>
  </si>
  <si>
    <t>定期運行の公共交通機関</t>
  </si>
  <si>
    <t>定期運行の公共交通機関 (未評価)</t>
  </si>
  <si>
    <t>海外 25 都市と比較した近隣の歩きやすさ</t>
  </si>
  <si>
    <t>低い</t>
  </si>
  <si>
    <t>平均</t>
  </si>
  <si>
    <t>高い</t>
  </si>
  <si>
    <t>いいえ</t>
  </si>
  <si>
    <t>はい</t>
  </si>
  <si>
    <t>{city_name} の人口の {percent} が公共交通機関から 500 メートル以内に住んでいます</t>
  </si>
  <si>
    <t>{city_name} の人口の {percent} は公共交通機関から 500 メートル以内に住んでおり、平日の平均移動時間は 20 分以上です</t>
  </si>
  <si>
    <t>{city_name} の人口の {percent} が、少なくとも 1.5 ヘクタールの公共空地から 500 メートル以内に住んでいます</t>
  </si>
  <si>
    <t>{city_name} の人口の {percent} は、交通手段として徒歩で移動する確率が 80% である人口密度のしきい値を満たす地域に住んでいます ({n} 人 {per_unit})</t>
  </si>
  <si>
    <t>{city_name} の人口の {percent} は、移動手段として徒歩で移動する確率が 80% である道路交差点密度のしきい値を満たす地域に住んでいます (交差点 {n} か所 {per_unit})</t>
  </si>
  <si>
    <t>{city_name} の人口の {percent} は、歩きやすさスコアが世界 25 都市の中央値を下回る地域に住んでいます (ボックス 1)</t>
  </si>
  <si>
    <t>特定されたポリシー</t>
  </si>
  <si>
    <t>500メートル以内にアクセスできる人口の割合:</t>
  </si>
  <si>
    <t>近隣の人口密度 (平方キロメートルあたり)</t>
  </si>
  <si>
    <t>近隣交差点密度 (km2 あたり)</t>
  </si>
  <si>
    <t>海外 25 都市の中央値と四分位範囲 (ボックス 1)</t>
  </si>
  <si>
    <t>このレポートで紹介されている空間分布マップには、{config[population][name]} に従って人口が推定された地域の結果が表示されます。</t>
  </si>
  <si>
    <t>この都市の陽気で歩きやすい街路または公共スペースを示す高解像度の「ヒーロー イメージ」写真を、理想的には 21:10 の比率の .jpg 形式 (例: 2100px x 1000px) で提供してください。</t>
  </si>
  <si>
    <t>この都市の陽気で歩きやすい街路または公共スペースを示す高解像度の「ヒーロー イメージ」写真を、理想的には 1:1 の寸法 (例: 1000px x 1000px) の .jpg 形式で提供してください。</t>
  </si>
  <si>
    <t>このレポートでは、健康で持続可能な都市の空間指標と政策指標の選択に対して {city_name} がどのように機能しているかを概説します。 1000 Cities Challenge の一環として、私たちは都市設計と交通機能の空間的分布と、健康と持続可能性を促進する都市計画政策の存在と質を調査しました。この調査結果は、地方都市の政策に必要な変更を知らせる可能性がある。この地図は、{city_name} 全体の都市設計と交通機能の分布を示し、健康的で持続可能な環境を作り出すための介入から最も恩恵を受ける可能性のあるエリアを特定します。</t>
  </si>
  <si>
    <t>このレポートでは、健全で持続可能な都市の指標の選択に対して {city_name} がどのように機能しているかを概説します。 1000 Cities Challenge の一環として、私たちは健康と持続可能性を促進する都市計画政策の存在と質を調査しました。この調査結果は、地方都市の政策に必要な変更を知らせる可能性がある。</t>
  </si>
  <si>
    <t>このレポートでは、健康で持続可能な都市の空間指標と政策指標の選択に対して {city_name} がどのように機能しているかを概説します。 1000 Cities Challenge の一環として、私たちは健康と持続可能性を促進する都市設計と交通機能の空間分布を調査しました。この地図は、{city_name} 全体の都市設計と交通機能の分布を示し、健康的で持続可能な環境を作り出すための介入から最も恩恵を受ける可能性のあるエリアを特定します。</t>
  </si>
  <si>
    <t>500 メートル (m) 以内に生活施設を利用できる人口の割合</t>
  </si>
  <si>
    <t>歩きやすさと目的地へのアクセス</t>
  </si>
  <si>
    <t>公共政策は、健康で持続可能な都市や近隣地域の設計と創造をサポートするために不可欠です。 1000 Cities Challenge Policy Checklist は、健康で持続可能な都市のための証拠と原則に沿った政策の存在と質を評価するために使用されました。</t>
  </si>
  <si>
    <t>ポリシー存在スコア</t>
  </si>
  <si>
    <t>健康と持続可能性をサポートする都市政策と交通政策の存在</t>
  </si>
  <si>
    <t>ポリシー品質スコア</t>
  </si>
  <si>
    <t>健全な都市に関する証拠に沿った測定可能な政策の政策品質評価</t>
  </si>
  <si>
    <t>都市計画要件</t>
  </si>
  <si>
    <t>歩きやすい地域は、公共交通サービスを含む地域のアメニティの適切な提供をサポートするのに十分な、しかし過剰ではない人口密度によって、アクティブで健康的で持続可能なライフスタイルの機会を提供します。また、目的地への近くて便利なアクセスを確保するために、混合された土地利用と交通の便の良い道路が備わっています。質の高い歩行者インフラと自動車利用需要の管理による交通量の削減も、移動手段として徒歩を奨励することができます。</t>
  </si>
  <si>
    <t>歩きやすさの不平等</t>
  </si>
  <si>
    <t>ボックス 1: 世界 25 都市を対象とした Lancet Global Health シリーズの研究</t>
  </si>
  <si>
    <t>1000 Cities Challenge は、都市設計、交通、健康に関する 2022 年のランセット グローバル ヘルス シリーズで概説されている都市の健全性と持続可能性を評価する方法を拡張します。 6 大陸 19 ヶ国、25 の多様な都市について、政策および空間指標が計算、分析され、多言語で報告されました。これらの都市は比較に有用な参考情報を提供しますが、国際的なすべての都市の代表的なサンプルではありません。詳細については、都市デザイン、交通、健康に関する 2022 年のランセット グローバル ヘルス シリーズ (https://www.thelancet.com/series/urban-design-2022) をご覧ください。</t>
  </si>
  <si>
    <t>歩行を促進する都市設計の境界線</t>
  </si>
  <si>
    <t>2022 年のランセット グローバル ヘルス シリーズでは、移動手段としてウォーキングを行う確率が少なくとも 80% を達成するには、平均的な都市近郊では少なくとも 5,700 人 km² の人口密度と、km² あたり少なくとも 100 か所の交差点の道路接続が必要であることがわかりました。そして文脈に応じて。予備的な証拠は、道路の交差点密度が 250/km2 を超え、超過密地域 (1km2 あたり 15,000 人以上) では、身体活動のメリットが減少する可能性があることを示しました。これは将来の研究にとって重要なテーマです。</t>
  </si>
  <si>
    <t>移動のために歩行を行う確率</t>
  </si>
  <si>
    <t>1km²あたり5,700人</t>
  </si>
  <si>
    <t>1kmあたり100の交差点</t>
  </si>
  <si>
    <t>目標閾値</t>
  </si>
  <si>
    <t>健全な都市の証拠と一致する</t>
  </si>
  <si>
    <t>測定対象</t>
  </si>
  <si>
    <t>証拠に基づく閾値</t>
  </si>
  <si>
    <t>キー: はい ✔ いいえ ✘ 混合 ✔/✘ 該当なし -</t>
  </si>
  <si>
    <t>健康と持続可能性のための総合的な都市計画政策</t>
  </si>
  <si>
    <t>健康的で持続可能な都市の構築には、土地利用、交通、住宅、公園、経済開発、インフラストラクチャーなど、多くの部門が関与しています。セクター全体で政策の整合性を確保するには、統合された計画が必要です。健康への配慮を交通政策や都市政策に組み込む必要があり、アクティブな公共交通機関への投資を優先する必要があります。</t>
  </si>
  <si>
    <t>健康を重視した交通政策</t>
  </si>
  <si>
    <t>健康を重視した都市政策</t>
  </si>
  <si>
    <t>都市/交通政策における健康影響評価の要件</t>
  </si>
  <si>
    <t>都市・交通政策は総合的な都市計画を明確に目指している</t>
  </si>
  <si>
    <t>さまざまな交通手段に対する政府支出に関する公開情報</t>
  </si>
  <si>
    <t>歩きやすさと目的地へのアクセスに関するポリシー</t>
  </si>
  <si>
    <t>路上接続要件</t>
  </si>
  <si>
    <t>車の使用を妨げるための駐車制限</t>
  </si>
  <si>
    <t>交通安全の要件</t>
  </si>
  <si>
    <t>歩行者インフラの整備</t>
  </si>
  <si>
    <t>自転車インフラ整備</t>
  </si>
  <si>
    <t>ウォーキング参加対象者</t>
  </si>
  <si>
    <t>サイクリング参加対象者</t>
  </si>
  <si>
    <t>住宅密度要件</t>
  </si>
  <si>
    <t>住宅の建物の高さ制限</t>
  </si>
  <si>
    <t>グリーンフィールド住宅開発の制限</t>
  </si>
  <si>
    <t>ハウジングの種類/サイズの混在</t>
  </si>
  <si>
    <t>地元の日常生活の目的地が混在する</t>
  </si>
  <si>
    <t>日常生活の目的地に近い距離</t>
  </si>
  <si>
    <t>雇用分布要件</t>
  </si>
  <si>
    <t>仕事と住居の比率</t>
  </si>
  <si>
    <t>健康的な食環境</t>
  </si>
  <si>
    <t>環境設計による防犯対策</t>
  </si>
  <si>
    <t>気候変動に強い都市政策</t>
  </si>
  <si>
    <t>都市の大気質と自然ベースのソリューション</t>
  </si>
  <si>
    <t>都市の大気質と自然ベースのソリューション ポリシー</t>
  </si>
  <si>
    <t>大気汚染を制限するための交通政策</t>
  </si>
  <si>
    <t>大気汚染への曝露を軽減するための土地利用政策</t>
  </si>
  <si>
    <t>樹冠と都市緑化の要件</t>
  </si>
  <si>
    <t>都市の生物多様性の保護と促進</t>
  </si>
  <si>
    <t>気候災害リスク軽減</t>
  </si>
  <si>
    <t>気候変動に直面して、建築環境は、熱波、洪水、森林火災/山火事、極端な嵐など、ますます頻繁になる深刻な異常気象による健康への影響を軽減するように設計する必要があります。</t>
  </si>
  <si>
    <t>適応と災害リスク軽減戦略</t>
  </si>
  <si>
    <t>雇用およびサービスへの公共交通機関のアクセスの要件</t>
  </si>
  <si>
    <t>公共交通機関へのアクセスの最低要件</t>
  </si>
  <si>
    <t>公共交通機関利用の対象者</t>
  </si>
  <si>
    <t>公共空地政策</t>
  </si>
  <si>
    <t>公共の空地にアクセスするための最小要件</t>
  </si>
  <si>
    <t>公共交通機関へのアクセス</t>
  </si>
  <si>
    <t>公共の空地へのアクセス</t>
  </si>
  <si>
    <t>頻繁に利用される公共交通機関への簡単なアクセスは、健全で持続可能な交通システムの重要な決定要因です。住宅や雇用の近くに公共交通機関があると、公共交通機関による旅行の割合が増加し、交通機関に関連した歩行が奨励されます。地域の仕事やサービスへのアクセスを提供する。健康、経済発展、社会的包括性の向上。汚染と炭素排出量を削減します。駅や停留所に近いだけでなく、運行頻度も公共交通機関の利用を促進します。</t>
  </si>
  <si>
    <t>質の高い公共オープンスペースへの地元のアクセスは、レクリエーションによる身体活動と精神的健康を促進します。近くの公共の空地は、陽気で魅力的な環境を作り出し、都市を涼しく保ち、生物多様性を保護します。都市が密集し、私的なオープンスペースが減少するにつれて、より多くの公共のオープンスペースを提供することが人口の健康にとって重要です。住宅から 400 メートル以内に公共の空き地があると、ウォーキングが促進されます。大きな公園へのアクセスも重要な場合があります。</t>
  </si>
  <si>
    <t>土地利用と交通政策は、大気汚染を制限する上で重要な役割を果たしており、健康と持続可能性にさまざまなメリットをもたらします。都市緑化や都市生物多様性保護などの自然ベースのソリューションは、自然との接触を増やすことで精神衛生上の利点をもたらします。緑地と植生は都市を冷却し、猛暑に対する回復力を高めるのに役立ちます。</t>
  </si>
  <si>
    <t>レポート例のみ。 Configuration/regions フォルダー内のサンプル .yml ファイルをコピーして編集し、分析とレポート用に独自の調査領域を定義します。構成と分析に続いて、ポリシーおよび/または空間インジケーターのレポートが、次の指示に従って生成される場合があります。</t>
  </si>
  <si>
    <t>データと手法の詳細については、次の URL を参照してください。</t>
  </si>
  <si>
    <t>人口データ</t>
  </si>
  <si>
    <t>都市境界線</t>
  </si>
  <si>
    <t>都市の特徴</t>
  </si>
  <si>
    <t>カラースケール</t>
  </si>
  <si>
    <t>引用</t>
  </si>
  <si>
    <t>まとめ</t>
  </si>
  <si>
    <t>あなたの都市の結果を確認した後、地域設定ファイル内の設定された言語ごとに「概要」テキストを変更して、状況に応じた概要を提供します。</t>
  </si>
  <si>
    <t>この作品は、クリエイティブ コモンズ CC BY-NC 表示 - 非営利 4.0 国際ライセンスに基づいてライセンスされています。</t>
  </si>
  <si>
    <t>市チームのメンバー: {author_names}</t>
  </si>
  <si>
    <t>テキストエディタを使用して領域構成レポート設定を編集して作成者名を追加する</t>
  </si>
  <si>
    <t>レポートのデザインと編集: {editor_names}</t>
  </si>
  <si>
    <t>翻訳: {translation_names}</t>
  </si>
  <si>
    <t>ポリシーレビューを実施するのは、</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</si>
  <si>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</si>
  <si>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</si>
  <si>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</si>
  <si>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</si>
  <si>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</si>
  <si>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</si>
  <si>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</si>
  <si>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</si>
  <si>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</si>
  <si>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{국가} {연도}</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</si>
  <si>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</si>
  <si>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</si>
  <si>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</si>
  <si>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</si>
  <si>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</si>
  <si>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</si>
  <si>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</si>
  <si>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 xml:space="preserve"> 지역 구성 파일의 '인구통계 및 건강 형평성' 섹션을 편집하여 이 도시 지역에 존재하는 사회 경제적 인구통계학적 특성과 주요 건강 문제 및 불평등을 강조합니다.</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</si>
  <si>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</si>
  <si>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</si>
  <si>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</si>
  <si>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</si>
  <si>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</si>
  <si>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</si>
  <si>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</si>
  <si>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</si>
  <si>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</si>
  <si>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</si>
  <si>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</si>
  <si>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</si>
  <si>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</si>
  <si>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</si>
  <si>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</si>
  <si>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</si>
  <si>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</si>
  <si>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</si>
  <si>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</si>
  <si>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</si>
  <si>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</si>
  <si>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</si>
  <si>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</si>
  <si>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</si>
  <si>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</si>
  <si>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</si>
  <si>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</si>
  <si>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</si>
  <si>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</si>
  <si>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</si>
  <si>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</si>
  <si>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</si>
  <si>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</si>
  <si>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</si>
  <si>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</si>
  <si>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</si>
  <si>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</si>
  <si>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</si>
  <si>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</si>
  <si>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</si>
  <si>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</si>
  <si>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</si>
  <si>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</si>
  <si>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</si>
  <si>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</si>
  <si>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</si>
  <si>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</si>
  <si>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</si>
  <si>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</si>
  <si>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</si>
  <si>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</si>
  <si>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</si>
  <si>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</si>
  <si>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</si>
  <si>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</si>
  <si>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</si>
  <si>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</si>
  <si>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</si>
  <si>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</si>
  <si>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</si>
  <si>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</si>
  <si>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</si>
  <si>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</si>
  <si>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</si>
  <si>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</si>
  <si>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</si>
  <si>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</si>
  <si>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</si>
  <si>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</si>
  <si>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</si>
  <si>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</si>
  <si>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</si>
  <si>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km당 교차로 100개</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</si>
  <si>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</si>
  <si>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</si>
  <si>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</si>
  <si>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</si>
  <si>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</si>
  <si>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</si>
  <si>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</si>
  <si>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</si>
  <si>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</si>
  <si>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</si>
  <si>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</si>
  <si>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</si>
  <si>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</si>
  <si>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</si>
  <si>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</si>
  <si>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</si>
  <si>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</si>
  <si>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</si>
  <si>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</si>
  <si>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</si>
  <si>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</si>
  <si>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</si>
  <si>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 xml:space="preserve"> 주거용 건물 높이 제한</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</si>
  <si>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</si>
  <si>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</si>
  <si>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</si>
  <si>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</si>
  <si>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</si>
  <si>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</si>
  <si>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</si>
  <si>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</si>
  <si>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</si>
  <si>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</si>
  <si>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</si>
  <si>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</si>
  <si>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</si>
  <si>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</si>
  <si>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</si>
  <si>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</si>
  <si>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</si>
  <si>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</si>
  <si>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</si>
  <si>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</si>
  <si>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</si>
  <si>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</si>
  <si>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</si>
  <si>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</si>
  <si>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</si>
  <si>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</si>
  <si>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</si>
  <si>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</si>
  <si>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</si>
  <si>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</si>
  <si>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</si>
  <si>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</si>
  <si>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</si>
  <si>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</si>
  <si>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</si>
  <si>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</si>
  <si>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</si>
  <si>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</si>
  <si>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</si>
  <si>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</si>
  <si>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</si>
  <si>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</si>
  <si>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</si>
  <si>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</si>
  <si>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</si>
  <si>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</si>
  <si>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</si>
  <si>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</si>
  <si>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</si>
  <si>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</si>
  <si>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</si>
  <si>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</si>
  <si>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{country} {वर्ष}</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</si>
  <si>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</si>
  <si>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</si>
  <si>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</si>
  <si>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</si>
  <si>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</si>
  <si>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</si>
  <si>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</si>
  <si>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 xml:space="preserve"> 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</si>
  <si>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</si>
  <si>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</si>
  <si>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</si>
  <si>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</si>
  <si>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</si>
  <si>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</si>
  <si>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</si>
  <si>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</si>
  <si>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</si>
  <si>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</si>
  <si>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</si>
  <si>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</si>
  <si>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</si>
  <si>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</si>
  <si>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अध्ययन क्षेत्र सीमा ({स्रोत})</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</si>
  <si>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</si>
  <si>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</si>
  <si>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</si>
  <si>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</si>
  <si>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</si>
  <si>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</si>
  <si>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</si>
  <si>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</si>
  <si>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</si>
  <si>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</si>
  <si>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{city_name} को जनसंख्याको {प्रतिशत} सार्वजनिक यातायातको ५०० मिटर भित्र बस्छन्</t>
  </si>
  <si>
    <t>{city_name} मा जनसङ्ख्याको {प्रतिशत} २० मिनेट वा राम्रो औसत साप्ताहिक फ्रिक्वेन्सीको साथ सार्वजनिक यातायातको ५०० मिटर भित्र बस्छन्</t>
  </si>
  <si>
    <t>{city_name} मा जनसंख्याको {प्रतिशत} कम्तिमा १.५ हेक्टर आकारको सार्वजनिक खुला ठाउँको ५०० मिटर भित्र बस्छन्</t>
  </si>
  <si>
    <t>{city_name} मा जनसंख्याको {प्रतिशत}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</si>
  <si>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{प्रतिशत}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</si>
  <si>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{प्रतिशत} अन्तर्राष्ट्रिय रूपमा २५ सहरहरूको औसतभन्दा कम हिड्ने क्षमता स्कोरिङ भएको छिमेकमा बस्छन् (बक्स १)</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</si>
  <si>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</si>
  <si>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</si>
  <si>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</si>
  <si>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</si>
  <si>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</si>
  <si>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</si>
  <si>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</si>
  <si>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</si>
  <si>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</si>
  <si>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</si>
  <si>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</si>
  <si>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</si>
  <si>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</si>
  <si>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</si>
  <si>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</si>
  <si>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</si>
  <si>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</si>
  <si>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</si>
  <si>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</si>
  <si>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</si>
  <si>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</si>
  <si>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</si>
  <si>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</si>
  <si>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</si>
  <si>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</si>
  <si>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</si>
  <si>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</si>
  <si>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</si>
  <si>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</si>
  <si>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</si>
  <si>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</si>
  <si>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</si>
  <si>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</si>
  <si>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</si>
  <si>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</si>
  <si>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</si>
  <si>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</si>
  <si>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</si>
  <si>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</si>
  <si>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</si>
  <si>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</si>
  <si>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</si>
  <si>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</si>
  <si>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</si>
  <si>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</si>
  <si>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</si>
  <si>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</si>
  <si>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</si>
  <si>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</si>
  <si>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 xml:space="preserve"> आवासीय भवन उचाइ प्रतिबन्धहरू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</si>
  <si>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</si>
  <si>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</si>
  <si>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</si>
  <si>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</si>
  <si>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</si>
  <si>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</si>
  <si>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</si>
  <si>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</si>
  <si>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</si>
  <si>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</si>
  <si>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</si>
  <si>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</si>
  <si>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</si>
  <si>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</si>
  <si>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</si>
  <si>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</si>
  <si>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</si>
  <si>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</si>
  <si>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</si>
  <si>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</si>
  <si>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</si>
  <si>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</si>
  <si>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</si>
  <si>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</si>
  <si>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</si>
  <si>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</si>
  <si>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</si>
  <si>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</si>
  <si>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</si>
  <si>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</si>
  <si>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</si>
  <si>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</si>
  <si>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</si>
  <si>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</si>
  <si>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</si>
  <si>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</si>
  <si>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</si>
  <si>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</si>
  <si>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</si>
  <si>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</si>
  <si>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</si>
  <si>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</si>
  <si>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</si>
  <si>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</si>
  <si>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</si>
  <si>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</si>
  <si>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</si>
  <si>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</si>
  <si>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</si>
  <si>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</si>
  <si>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</si>
  <si>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</si>
  <si>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</si>
  <si>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</si>
  <si>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</si>
  <si>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</si>
  <si>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</si>
  <si>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 xml:space="preserve"> 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</si>
  <si>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</si>
  <si>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</si>
  <si>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</si>
  <si>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</si>
  <si>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</si>
  <si>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</si>
  <si>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</si>
  <si>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</si>
  <si>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</si>
  <si>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</si>
  <si>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</si>
  <si>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</si>
  <si>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</si>
  <si>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</si>
  <si>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</si>
  <si>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</si>
  <si>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</si>
  <si>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</si>
  <si>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</si>
  <si>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مرز اداری ({منبع})</t>
  </si>
  <si>
    <t>مرز شهری ({منبع})</t>
  </si>
  <si>
    <t>مرز منطقه مطالعه ({منبع})</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</si>
  <si>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</si>
  <si>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</si>
  <si>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</si>
  <si>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</si>
  <si>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</si>
  <si>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</si>
  <si>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</si>
  <si>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</si>
  <si>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</si>
  <si>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</si>
  <si>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</si>
  <si>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</si>
  <si>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</si>
  <si>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</si>
  <si>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</si>
  <si>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</si>
  <si>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</si>
  <si>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</si>
  <si>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</si>
  <si>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</si>
  <si>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</si>
  <si>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</si>
  <si>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</si>
  <si>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</si>
  <si>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</si>
  <si>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</si>
  <si>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</si>
  <si>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</si>
  <si>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</si>
  <si>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</si>
  <si>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</si>
  <si>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</si>
  <si>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</si>
  <si>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</si>
  <si>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</si>
  <si>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</si>
  <si>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</si>
  <si>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</si>
  <si>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</si>
  <si>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</si>
  <si>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</si>
  <si>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</si>
  <si>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</si>
  <si>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</si>
  <si>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</si>
  <si>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</si>
  <si>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</si>
  <si>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</si>
  <si>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</si>
  <si>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</si>
  <si>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</si>
  <si>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100 تقاطع در هر کیلومتر</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</si>
  <si>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</si>
  <si>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</si>
  <si>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</si>
  <si>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</si>
  <si>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</si>
  <si>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</si>
  <si>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</si>
  <si>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</si>
  <si>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</si>
  <si>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</si>
  <si>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</si>
  <si>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</si>
  <si>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</si>
  <si>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</si>
  <si>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</si>
  <si>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</si>
  <si>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</si>
  <si>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</si>
  <si>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</si>
  <si>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</si>
  <si>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</si>
  <si>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</si>
  <si>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 xml:space="preserve"> محدودیت ارتفاع ساختمان مسکونی</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</si>
  <si>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</si>
  <si>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</si>
  <si>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</si>
  <si>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</si>
  <si>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</si>
  <si>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</si>
  <si>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</si>
  <si>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</si>
  <si>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</si>
  <si>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</si>
  <si>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</si>
  <si>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</si>
  <si>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</si>
  <si>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</si>
  <si>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</si>
  <si>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</si>
  <si>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</si>
  <si>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</si>
  <si>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</si>
  <si>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</si>
  <si>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</si>
  <si>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</si>
  <si>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</si>
  <si>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</si>
  <si>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</si>
  <si>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</si>
  <si>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</si>
  <si>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</si>
  <si>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</si>
  <si>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</si>
  <si>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</si>
  <si>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</si>
  <si>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</si>
  <si>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</si>
  <si>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</si>
  <si>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</si>
  <si>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</si>
  <si>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</si>
  <si>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</si>
  <si>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</si>
  <si>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</si>
  <si>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</si>
  <si>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</si>
  <si>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</si>
  <si>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</si>
  <si>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</si>
  <si>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</si>
  <si>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</si>
  <si>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</si>
  <si>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</si>
  <si>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</si>
  <si>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</si>
  <si>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</si>
  <si>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</si>
  <si>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</si>
  <si>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</si>
  <si>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</si>
  <si>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</si>
  <si>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</si>
  <si>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 xml:space="preserve"> 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</si>
  <si>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</si>
  <si>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</si>
  <si>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</si>
  <si>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</si>
  <si>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</si>
  <si>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</si>
  <si>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</si>
  <si>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</si>
  <si>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</si>
  <si>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</si>
  <si>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</si>
  <si>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</si>
  <si>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</si>
  <si>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</si>
  <si>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</si>
  <si>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</si>
  <si>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</si>
  <si>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الحدود الإدارية ({مصدر})</t>
  </si>
  <si>
    <t>الحدود الحضرية ({المصدر})</t>
  </si>
  <si>
    <t>حدود منطقة الدراسة ({مصدر})</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</si>
  <si>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</si>
  <si>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</si>
  <si>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</si>
  <si>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</si>
  <si>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</si>
  <si>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</si>
  <si>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</si>
  <si>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</si>
  <si>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</si>
  <si>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</si>
  <si>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</si>
  <si>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</si>
  <si>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</si>
  <si>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</si>
  <si>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</si>
  <si>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</si>
  <si>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</si>
  <si>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</si>
  <si>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</si>
  <si>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</si>
  <si>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</si>
  <si>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</si>
  <si>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</si>
  <si>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</si>
  <si>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</si>
  <si>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</si>
  <si>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</si>
  <si>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</si>
  <si>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</si>
  <si>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</si>
  <si>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</si>
  <si>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</si>
  <si>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</si>
  <si>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</si>
  <si>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</si>
  <si>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</si>
  <si>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</si>
  <si>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</si>
  <si>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</si>
  <si>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</si>
  <si>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</si>
  <si>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</si>
  <si>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</si>
  <si>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</si>
  <si>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</si>
  <si>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</si>
  <si>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</si>
  <si>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</si>
  <si>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</si>
  <si>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</si>
  <si>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100 تقاطع لكل كيلومتر</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</si>
  <si>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</si>
  <si>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</si>
  <si>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</si>
  <si>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</si>
  <si>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</si>
  <si>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</si>
  <si>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</si>
  <si>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</si>
  <si>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</si>
  <si>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</si>
  <si>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</si>
  <si>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</si>
  <si>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</si>
  <si>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</si>
  <si>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</si>
  <si>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</si>
  <si>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</si>
  <si>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</si>
  <si>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</si>
  <si>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</si>
  <si>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</si>
  <si>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</si>
  <si>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 xml:space="preserve"> قيود ارتفاع المباني السكنية</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</si>
  <si>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</si>
  <si>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</si>
  <si>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</si>
  <si>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</si>
  <si>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</si>
  <si>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</si>
  <si>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</si>
  <si>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</si>
  <si>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</si>
  <si>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</si>
  <si>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</si>
  <si>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</si>
  <si>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</si>
  <si>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</si>
  <si>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</si>
  <si>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</si>
  <si>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</si>
  <si>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</si>
  <si>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</si>
  <si>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</si>
  <si>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</si>
  <si>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</si>
  <si>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</si>
  <si>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</si>
  <si>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</si>
  <si>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</si>
  <si>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</si>
  <si>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</si>
  <si>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</si>
  <si>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</si>
  <si>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</si>
  <si>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</si>
  <si>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</si>
  <si>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</si>
  <si>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</si>
  <si>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</si>
  <si>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</si>
  <si>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</si>
  <si>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</si>
  <si>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</si>
  <si>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</si>
  <si>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</si>
  <si>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</si>
  <si>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</si>
  <si>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</si>
  <si>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</si>
  <si>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</si>
  <si>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</si>
  <si>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</si>
  <si>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</si>
  <si>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</si>
  <si>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</si>
  <si>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</si>
  <si>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</si>
  <si>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</si>
  <si>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</si>
  <si>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</si>
  <si>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</si>
  <si>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</si>
  <si>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</si>
  <si>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</si>
  <si>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</si>
  <si>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</si>
  <si>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gargi</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</si>
  <si>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</si>
  <si>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</si>
  <si>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</si>
  <si>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</si>
  <si>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</si>
  <si>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</si>
  <si>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</si>
  <si>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</si>
  <si>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</si>
  <si>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</si>
  <si>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</si>
  <si>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</si>
  <si>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</si>
  <si>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</si>
  <si>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</si>
  <si>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</si>
  <si>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</si>
  <si>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</si>
  <si>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</si>
  <si>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</si>
  <si>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</si>
  <si>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</si>
  <si>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</si>
  <si>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</si>
  <si>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</si>
  <si>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</si>
  <si>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</si>
  <si>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</si>
  <si>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</si>
  <si>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</si>
  <si>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</si>
  <si>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</si>
  <si>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</si>
  <si>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</si>
  <si>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</si>
  <si>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</si>
  <si>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</si>
  <si>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</si>
  <si>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</si>
  <si>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</si>
  <si>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</si>
  <si>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</si>
  <si>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configuration/fonts/fpdf_unicode_font_pack/gargi.ttf</t>
  </si>
  <si>
    <t>https://github.com/reingart/pyfpdf/releases/download/binary/fpdf_unicode_font_pack.zip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</si>
</sst>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2">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16" fillId="0" borderId="15" xfId="0" applyFont="1" applyBorder="1" applyAlignment="1">
      <alignment vertical="top" wrapText="1"/>
    </xf>
    <xf numFmtId="0" fontId="16" fillId="0" borderId="14" xfId="0" applyFont="1" applyBorder="1" applyAlignment="1">
      <alignment vertical="top"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zoomScale="115" zoomScaleNormal="115" workbookViewId="0">
      <pane xSplit="1" ySplit="1" topLeftCell="B62" activePane="bottomRight" state="frozen"/>
      <selection pane="topRight" activeCell="B1" sqref="B1"/>
      <selection pane="bottomLeft" activeCell="A2" sqref="A2"/>
      <selection pane="bottomRight" activeCell="A77" sqref="A77"/>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119</v>
      </c>
      <c r="T1" s="4" t="s">
        <v>43</v>
      </c>
    </row>
    <row r="2" spans="1:20" x14ac:dyDescent="0.25">
      <c r="A2" t="s">
        <v>1058</v>
      </c>
      <c r="B2">
        <v>1</v>
      </c>
      <c r="C2" t="s">
        <v>19</v>
      </c>
      <c r="D2">
        <v>28</v>
      </c>
      <c r="E2">
        <v>115</v>
      </c>
      <c r="F2">
        <v>200</v>
      </c>
      <c r="G2">
        <f>E2+8</f>
        <v>123</v>
      </c>
      <c r="H2" t="s">
        <v>104</v>
      </c>
      <c r="I2">
        <v>30</v>
      </c>
      <c r="J2">
        <v>1</v>
      </c>
      <c r="K2">
        <v>0</v>
      </c>
      <c r="L2">
        <v>0</v>
      </c>
      <c r="M2" t="s">
        <v>1057</v>
      </c>
      <c r="N2" t="s">
        <v>21</v>
      </c>
      <c r="O2" t="s">
        <v>25</v>
      </c>
      <c r="Q2">
        <v>0</v>
      </c>
      <c r="R2" t="b">
        <v>1</v>
      </c>
      <c r="S2" t="s">
        <v>121</v>
      </c>
      <c r="T2">
        <v>0</v>
      </c>
    </row>
    <row r="3" spans="1:20" x14ac:dyDescent="0.25">
      <c r="A3" t="s">
        <v>1059</v>
      </c>
      <c r="B3">
        <v>1</v>
      </c>
      <c r="C3" t="s">
        <v>19</v>
      </c>
      <c r="D3">
        <f>$D$2</f>
        <v>28</v>
      </c>
      <c r="E3">
        <f>G2+4</f>
        <v>127</v>
      </c>
      <c r="F3">
        <f>$F$2</f>
        <v>200</v>
      </c>
      <c r="G3">
        <f>E3+8</f>
        <v>135</v>
      </c>
      <c r="H3" t="s">
        <v>104</v>
      </c>
      <c r="I3">
        <v>30</v>
      </c>
      <c r="J3">
        <v>1</v>
      </c>
      <c r="K3">
        <v>0</v>
      </c>
      <c r="L3">
        <v>0</v>
      </c>
      <c r="M3" t="s">
        <v>1057</v>
      </c>
      <c r="N3" t="s">
        <v>21</v>
      </c>
      <c r="O3" t="s">
        <v>25</v>
      </c>
      <c r="Q3">
        <v>0</v>
      </c>
      <c r="R3" t="b">
        <v>1</v>
      </c>
      <c r="S3" t="s">
        <v>121</v>
      </c>
      <c r="T3">
        <v>0</v>
      </c>
    </row>
    <row r="4" spans="1:20" x14ac:dyDescent="0.25">
      <c r="A4" t="s">
        <v>1081</v>
      </c>
      <c r="B4">
        <v>1</v>
      </c>
      <c r="C4" t="s">
        <v>19</v>
      </c>
      <c r="D4">
        <f>$D$2</f>
        <v>28</v>
      </c>
      <c r="E4">
        <f>G3+4</f>
        <v>139</v>
      </c>
      <c r="F4">
        <f>$F$2</f>
        <v>200</v>
      </c>
      <c r="G4">
        <f>E4+8</f>
        <v>147</v>
      </c>
      <c r="H4" t="s">
        <v>104</v>
      </c>
      <c r="I4">
        <v>30</v>
      </c>
      <c r="J4">
        <v>1</v>
      </c>
      <c r="K4">
        <v>0</v>
      </c>
      <c r="L4">
        <v>0</v>
      </c>
      <c r="M4" t="s">
        <v>1057</v>
      </c>
      <c r="N4" t="s">
        <v>21</v>
      </c>
      <c r="O4" t="s">
        <v>25</v>
      </c>
      <c r="Q4">
        <v>0</v>
      </c>
      <c r="R4" t="b">
        <v>1</v>
      </c>
      <c r="T4">
        <v>0</v>
      </c>
    </row>
    <row r="5" spans="1:20" x14ac:dyDescent="0.25">
      <c r="A5" t="s">
        <v>18</v>
      </c>
      <c r="B5">
        <v>3</v>
      </c>
      <c r="C5" t="s">
        <v>19</v>
      </c>
      <c r="D5">
        <v>0</v>
      </c>
      <c r="E5">
        <v>10</v>
      </c>
      <c r="F5">
        <f t="shared" ref="F5:F15" si="0">$F$2</f>
        <v>200</v>
      </c>
      <c r="G5">
        <f t="shared" ref="G5" si="1">E5+3</f>
        <v>13</v>
      </c>
      <c r="H5" t="s">
        <v>104</v>
      </c>
      <c r="I5">
        <v>10</v>
      </c>
      <c r="J5">
        <v>1</v>
      </c>
      <c r="K5">
        <v>0</v>
      </c>
      <c r="L5">
        <v>0</v>
      </c>
      <c r="M5" t="s">
        <v>1057</v>
      </c>
      <c r="N5" t="s">
        <v>21</v>
      </c>
      <c r="O5" t="s">
        <v>22</v>
      </c>
      <c r="Q5">
        <v>4</v>
      </c>
      <c r="R5" t="b">
        <v>0</v>
      </c>
      <c r="S5" t="s">
        <v>121</v>
      </c>
      <c r="T5">
        <v>0</v>
      </c>
    </row>
    <row r="6" spans="1:20" x14ac:dyDescent="0.25">
      <c r="A6" t="s">
        <v>18</v>
      </c>
      <c r="B6">
        <v>5</v>
      </c>
      <c r="C6" t="s">
        <v>19</v>
      </c>
      <c r="D6">
        <v>0</v>
      </c>
      <c r="E6">
        <v>10</v>
      </c>
      <c r="F6">
        <f t="shared" si="0"/>
        <v>200</v>
      </c>
      <c r="G6">
        <f t="shared" ref="G6" si="2">E6+3</f>
        <v>13</v>
      </c>
      <c r="H6" t="s">
        <v>104</v>
      </c>
      <c r="I6">
        <v>10</v>
      </c>
      <c r="J6">
        <v>1</v>
      </c>
      <c r="K6">
        <v>0</v>
      </c>
      <c r="L6">
        <v>0</v>
      </c>
      <c r="M6" t="s">
        <v>1057</v>
      </c>
      <c r="N6" t="s">
        <v>21</v>
      </c>
      <c r="O6" t="s">
        <v>22</v>
      </c>
      <c r="Q6">
        <v>5</v>
      </c>
      <c r="R6" t="b">
        <v>0</v>
      </c>
      <c r="S6" t="s">
        <v>121</v>
      </c>
      <c r="T6">
        <v>0</v>
      </c>
    </row>
    <row r="7" spans="1:20" x14ac:dyDescent="0.25">
      <c r="A7" t="s">
        <v>18</v>
      </c>
      <c r="B7">
        <v>7</v>
      </c>
      <c r="C7" t="s">
        <v>19</v>
      </c>
      <c r="D7">
        <v>0</v>
      </c>
      <c r="E7">
        <v>10</v>
      </c>
      <c r="F7">
        <f t="shared" si="0"/>
        <v>200</v>
      </c>
      <c r="G7">
        <f>E7+3</f>
        <v>13</v>
      </c>
      <c r="H7" t="s">
        <v>104</v>
      </c>
      <c r="I7">
        <v>10</v>
      </c>
      <c r="J7">
        <v>1</v>
      </c>
      <c r="K7">
        <v>0</v>
      </c>
      <c r="L7">
        <v>0</v>
      </c>
      <c r="M7" t="s">
        <v>1057</v>
      </c>
      <c r="N7" t="s">
        <v>21</v>
      </c>
      <c r="O7" t="s">
        <v>22</v>
      </c>
      <c r="Q7">
        <v>5</v>
      </c>
      <c r="R7" t="b">
        <v>0</v>
      </c>
      <c r="S7" t="s">
        <v>121</v>
      </c>
      <c r="T7">
        <v>0</v>
      </c>
    </row>
    <row r="8" spans="1:20" x14ac:dyDescent="0.25">
      <c r="A8" t="s">
        <v>18</v>
      </c>
      <c r="B8">
        <v>9</v>
      </c>
      <c r="C8" t="s">
        <v>19</v>
      </c>
      <c r="D8">
        <v>0</v>
      </c>
      <c r="E8">
        <v>10</v>
      </c>
      <c r="F8">
        <f t="shared" si="0"/>
        <v>200</v>
      </c>
      <c r="G8">
        <f>E8+3</f>
        <v>13</v>
      </c>
      <c r="H8" t="s">
        <v>104</v>
      </c>
      <c r="I8">
        <v>10</v>
      </c>
      <c r="J8">
        <v>1</v>
      </c>
      <c r="K8">
        <v>0</v>
      </c>
      <c r="L8">
        <v>0</v>
      </c>
      <c r="M8" t="s">
        <v>1057</v>
      </c>
      <c r="N8" t="s">
        <v>21</v>
      </c>
      <c r="O8" t="s">
        <v>22</v>
      </c>
      <c r="Q8">
        <v>5</v>
      </c>
      <c r="R8" t="b">
        <v>0</v>
      </c>
      <c r="S8" t="s">
        <v>121</v>
      </c>
      <c r="T8">
        <v>0</v>
      </c>
    </row>
    <row r="9" spans="1:20" x14ac:dyDescent="0.25">
      <c r="A9" t="s">
        <v>18</v>
      </c>
      <c r="B9">
        <v>11</v>
      </c>
      <c r="C9" t="s">
        <v>19</v>
      </c>
      <c r="D9">
        <v>0</v>
      </c>
      <c r="E9">
        <v>10</v>
      </c>
      <c r="F9">
        <f t="shared" si="0"/>
        <v>200</v>
      </c>
      <c r="G9">
        <f>E9+3</f>
        <v>13</v>
      </c>
      <c r="H9" t="s">
        <v>104</v>
      </c>
      <c r="I9">
        <v>10</v>
      </c>
      <c r="J9">
        <v>1</v>
      </c>
      <c r="K9">
        <v>0</v>
      </c>
      <c r="L9">
        <v>0</v>
      </c>
      <c r="M9" t="s">
        <v>1057</v>
      </c>
      <c r="N9" t="s">
        <v>21</v>
      </c>
      <c r="O9" t="s">
        <v>22</v>
      </c>
      <c r="Q9">
        <v>5</v>
      </c>
      <c r="R9" t="b">
        <v>0</v>
      </c>
      <c r="S9" t="s">
        <v>121</v>
      </c>
      <c r="T9">
        <v>0</v>
      </c>
    </row>
    <row r="10" spans="1:20" x14ac:dyDescent="0.25">
      <c r="A10" t="s">
        <v>18</v>
      </c>
      <c r="B10">
        <v>13</v>
      </c>
      <c r="C10" t="s">
        <v>19</v>
      </c>
      <c r="D10">
        <v>0</v>
      </c>
      <c r="E10">
        <v>10</v>
      </c>
      <c r="F10">
        <f t="shared" si="0"/>
        <v>200</v>
      </c>
      <c r="G10">
        <f>E10+3</f>
        <v>13</v>
      </c>
      <c r="H10" t="s">
        <v>104</v>
      </c>
      <c r="I10">
        <v>10</v>
      </c>
      <c r="J10">
        <v>1</v>
      </c>
      <c r="K10">
        <v>0</v>
      </c>
      <c r="L10">
        <v>0</v>
      </c>
      <c r="M10" t="s">
        <v>1057</v>
      </c>
      <c r="N10" t="s">
        <v>21</v>
      </c>
      <c r="O10" t="s">
        <v>22</v>
      </c>
      <c r="Q10">
        <v>5</v>
      </c>
      <c r="R10" t="b">
        <v>0</v>
      </c>
      <c r="S10" t="s">
        <v>121</v>
      </c>
      <c r="T10">
        <v>0</v>
      </c>
    </row>
    <row r="11" spans="1:20" x14ac:dyDescent="0.25">
      <c r="A11" t="s">
        <v>18</v>
      </c>
      <c r="B11">
        <v>15</v>
      </c>
      <c r="C11" t="s">
        <v>19</v>
      </c>
      <c r="D11">
        <v>0</v>
      </c>
      <c r="E11">
        <v>10</v>
      </c>
      <c r="F11">
        <f t="shared" si="0"/>
        <v>200</v>
      </c>
      <c r="G11">
        <f>E11+3</f>
        <v>13</v>
      </c>
      <c r="H11" t="s">
        <v>104</v>
      </c>
      <c r="I11">
        <v>10</v>
      </c>
      <c r="J11">
        <v>1</v>
      </c>
      <c r="K11">
        <v>0</v>
      </c>
      <c r="L11">
        <v>0</v>
      </c>
      <c r="M11" t="s">
        <v>1057</v>
      </c>
      <c r="N11" t="s">
        <v>21</v>
      </c>
      <c r="O11" t="s">
        <v>22</v>
      </c>
      <c r="Q11">
        <v>5</v>
      </c>
      <c r="R11" t="b">
        <v>0</v>
      </c>
      <c r="S11" t="s">
        <v>121</v>
      </c>
      <c r="T11">
        <v>0</v>
      </c>
    </row>
    <row r="12" spans="1:20" x14ac:dyDescent="0.25">
      <c r="A12" t="s">
        <v>198</v>
      </c>
      <c r="B12">
        <v>1</v>
      </c>
      <c r="C12" t="s">
        <v>19</v>
      </c>
      <c r="D12">
        <f>$D$2</f>
        <v>28</v>
      </c>
      <c r="E12">
        <f>G4+8</f>
        <v>155</v>
      </c>
      <c r="F12">
        <f t="shared" si="0"/>
        <v>200</v>
      </c>
      <c r="G12">
        <f>E12+8</f>
        <v>163</v>
      </c>
      <c r="H12" t="s">
        <v>104</v>
      </c>
      <c r="I12">
        <v>14</v>
      </c>
      <c r="J12">
        <v>1</v>
      </c>
      <c r="K12">
        <v>0</v>
      </c>
      <c r="L12">
        <v>0</v>
      </c>
      <c r="M12" t="s">
        <v>1057</v>
      </c>
      <c r="N12" t="s">
        <v>21</v>
      </c>
      <c r="O12" t="s">
        <v>25</v>
      </c>
      <c r="Q12">
        <v>2</v>
      </c>
      <c r="R12" t="b">
        <v>1</v>
      </c>
      <c r="S12" t="s">
        <v>121</v>
      </c>
      <c r="T12">
        <v>0</v>
      </c>
    </row>
    <row r="13" spans="1:20" x14ac:dyDescent="0.25">
      <c r="A13" t="s">
        <v>197</v>
      </c>
      <c r="B13">
        <v>1</v>
      </c>
      <c r="C13" t="s">
        <v>19</v>
      </c>
      <c r="D13">
        <f>$D$2</f>
        <v>28</v>
      </c>
      <c r="E13">
        <f>G12</f>
        <v>163</v>
      </c>
      <c r="F13">
        <f t="shared" si="0"/>
        <v>200</v>
      </c>
      <c r="G13">
        <f>E13+6</f>
        <v>169</v>
      </c>
      <c r="H13" t="s">
        <v>104</v>
      </c>
      <c r="I13">
        <v>14</v>
      </c>
      <c r="J13">
        <v>0</v>
      </c>
      <c r="K13">
        <v>0</v>
      </c>
      <c r="L13">
        <v>0</v>
      </c>
      <c r="M13" t="s">
        <v>1057</v>
      </c>
      <c r="N13" t="s">
        <v>21</v>
      </c>
      <c r="O13" t="s">
        <v>25</v>
      </c>
      <c r="Q13">
        <v>2</v>
      </c>
      <c r="R13" t="b">
        <v>1</v>
      </c>
      <c r="S13" t="s">
        <v>121</v>
      </c>
      <c r="T13">
        <v>0</v>
      </c>
    </row>
    <row r="14" spans="1:20" x14ac:dyDescent="0.25">
      <c r="A14" t="s">
        <v>1038</v>
      </c>
      <c r="B14">
        <v>-999</v>
      </c>
      <c r="C14" t="s">
        <v>19</v>
      </c>
      <c r="D14">
        <f>$D$2</f>
        <v>28</v>
      </c>
      <c r="E14">
        <f>G13</f>
        <v>169</v>
      </c>
      <c r="F14">
        <f t="shared" si="0"/>
        <v>200</v>
      </c>
      <c r="G14">
        <f>E14+6</f>
        <v>175</v>
      </c>
      <c r="H14" t="s">
        <v>104</v>
      </c>
      <c r="I14">
        <v>14</v>
      </c>
      <c r="J14">
        <v>0</v>
      </c>
      <c r="K14">
        <v>0</v>
      </c>
      <c r="L14">
        <v>0</v>
      </c>
      <c r="M14" t="s">
        <v>1057</v>
      </c>
      <c r="N14" t="s">
        <v>21</v>
      </c>
      <c r="O14" t="s">
        <v>25</v>
      </c>
      <c r="Q14">
        <v>1</v>
      </c>
      <c r="R14" t="b">
        <v>1</v>
      </c>
      <c r="S14" t="s">
        <v>121</v>
      </c>
      <c r="T14">
        <v>0</v>
      </c>
    </row>
    <row r="15" spans="1:20" x14ac:dyDescent="0.25">
      <c r="A15" t="s">
        <v>1060</v>
      </c>
      <c r="B15">
        <v>1</v>
      </c>
      <c r="C15" t="s">
        <v>19</v>
      </c>
      <c r="D15">
        <f>$D$2</f>
        <v>28</v>
      </c>
      <c r="E15">
        <v>171</v>
      </c>
      <c r="F15">
        <f t="shared" si="0"/>
        <v>200</v>
      </c>
      <c r="G15">
        <f>E15+6</f>
        <v>177</v>
      </c>
      <c r="H15" t="s">
        <v>104</v>
      </c>
      <c r="I15">
        <v>10</v>
      </c>
      <c r="J15">
        <v>0</v>
      </c>
      <c r="K15">
        <v>1</v>
      </c>
      <c r="L15">
        <v>0</v>
      </c>
      <c r="M15" t="s">
        <v>1057</v>
      </c>
      <c r="N15" t="s">
        <v>21</v>
      </c>
      <c r="O15" t="s">
        <v>25</v>
      </c>
      <c r="Q15">
        <v>0</v>
      </c>
      <c r="R15" t="b">
        <v>1</v>
      </c>
      <c r="S15" t="s">
        <v>121</v>
      </c>
      <c r="T15">
        <v>0</v>
      </c>
    </row>
    <row r="16" spans="1:20" x14ac:dyDescent="0.25">
      <c r="A16" t="s">
        <v>849</v>
      </c>
      <c r="B16">
        <v>1</v>
      </c>
      <c r="C16" t="s">
        <v>19</v>
      </c>
      <c r="D16">
        <f>$D$2</f>
        <v>28</v>
      </c>
      <c r="E16">
        <f>E17-5</f>
        <v>193</v>
      </c>
      <c r="F16">
        <v>200</v>
      </c>
      <c r="G16">
        <f>E16+5</f>
        <v>198</v>
      </c>
      <c r="H16" t="s">
        <v>104</v>
      </c>
      <c r="I16">
        <v>8</v>
      </c>
      <c r="J16">
        <v>0</v>
      </c>
      <c r="K16">
        <v>1</v>
      </c>
      <c r="L16">
        <v>0</v>
      </c>
      <c r="M16" t="s">
        <v>1057</v>
      </c>
      <c r="N16" t="s">
        <v>21</v>
      </c>
      <c r="O16" t="s">
        <v>25</v>
      </c>
      <c r="Q16">
        <v>0</v>
      </c>
      <c r="R16" t="b">
        <v>1</v>
      </c>
      <c r="S16" t="s">
        <v>121</v>
      </c>
      <c r="T16">
        <v>0</v>
      </c>
    </row>
    <row r="17" spans="1:20" x14ac:dyDescent="0.25">
      <c r="A17" t="s">
        <v>1066</v>
      </c>
      <c r="B17">
        <v>1</v>
      </c>
      <c r="C17" t="s">
        <v>24</v>
      </c>
      <c r="D17">
        <v>0</v>
      </c>
      <c r="E17">
        <f>G17-100</f>
        <v>198</v>
      </c>
      <c r="F17">
        <v>210</v>
      </c>
      <c r="G17">
        <v>298</v>
      </c>
      <c r="I17">
        <v>0</v>
      </c>
      <c r="J17">
        <v>0</v>
      </c>
      <c r="K17">
        <v>0</v>
      </c>
      <c r="L17">
        <v>0</v>
      </c>
      <c r="N17" t="s">
        <v>21</v>
      </c>
      <c r="O17" t="s">
        <v>25</v>
      </c>
      <c r="Q17">
        <v>0</v>
      </c>
      <c r="R17" t="b">
        <v>0</v>
      </c>
      <c r="S17" t="s">
        <v>121</v>
      </c>
      <c r="T17">
        <v>0</v>
      </c>
    </row>
    <row r="18" spans="1:20" x14ac:dyDescent="0.25">
      <c r="A18" t="s">
        <v>1067</v>
      </c>
      <c r="B18">
        <v>1</v>
      </c>
      <c r="C18" t="s">
        <v>19</v>
      </c>
      <c r="D18">
        <v>80</v>
      </c>
      <c r="E18">
        <v>211</v>
      </c>
      <c r="F18">
        <v>210</v>
      </c>
      <c r="G18">
        <f>E18+5</f>
        <v>216</v>
      </c>
      <c r="H18" t="s">
        <v>104</v>
      </c>
      <c r="I18">
        <v>12</v>
      </c>
      <c r="J18">
        <v>0</v>
      </c>
      <c r="K18">
        <v>1</v>
      </c>
      <c r="L18">
        <v>0</v>
      </c>
      <c r="N18" t="s">
        <v>21</v>
      </c>
      <c r="O18" t="s">
        <v>25</v>
      </c>
      <c r="Q18">
        <v>0</v>
      </c>
      <c r="R18" t="b">
        <v>1</v>
      </c>
      <c r="S18" t="s">
        <v>121</v>
      </c>
      <c r="T18">
        <v>0</v>
      </c>
    </row>
    <row r="19" spans="1:20" x14ac:dyDescent="0.25">
      <c r="A19" t="s">
        <v>28</v>
      </c>
      <c r="B19">
        <v>1</v>
      </c>
      <c r="C19" t="s">
        <v>24</v>
      </c>
      <c r="D19">
        <v>0</v>
      </c>
      <c r="E19">
        <v>0</v>
      </c>
      <c r="F19">
        <v>211</v>
      </c>
      <c r="G19">
        <v>298</v>
      </c>
      <c r="I19">
        <v>0</v>
      </c>
      <c r="J19">
        <v>0</v>
      </c>
      <c r="K19">
        <v>0</v>
      </c>
      <c r="L19">
        <v>0</v>
      </c>
      <c r="N19" t="s">
        <v>21</v>
      </c>
      <c r="O19" t="s">
        <v>25</v>
      </c>
      <c r="P19" t="s">
        <v>1072</v>
      </c>
      <c r="Q19">
        <v>1</v>
      </c>
      <c r="R19" t="b">
        <v>0</v>
      </c>
      <c r="S19" t="s">
        <v>121</v>
      </c>
      <c r="T19">
        <v>0</v>
      </c>
    </row>
    <row r="20" spans="1:20" x14ac:dyDescent="0.25">
      <c r="A20" t="s">
        <v>98</v>
      </c>
      <c r="B20">
        <v>1</v>
      </c>
      <c r="C20" t="s">
        <v>24</v>
      </c>
      <c r="D20">
        <v>90</v>
      </c>
      <c r="E20">
        <v>15</v>
      </c>
      <c r="F20">
        <f>D20+106</f>
        <v>196</v>
      </c>
      <c r="G20">
        <f>E20+30</f>
        <v>45</v>
      </c>
      <c r="I20">
        <v>0</v>
      </c>
      <c r="J20">
        <v>0</v>
      </c>
      <c r="K20">
        <v>0</v>
      </c>
      <c r="L20">
        <v>0</v>
      </c>
      <c r="N20" t="s">
        <v>21</v>
      </c>
      <c r="O20" t="s">
        <v>27</v>
      </c>
      <c r="P20" t="s">
        <v>1071</v>
      </c>
      <c r="Q20">
        <v>2</v>
      </c>
      <c r="R20" t="b">
        <v>1</v>
      </c>
      <c r="S20" t="s">
        <v>851</v>
      </c>
      <c r="T20">
        <v>0</v>
      </c>
    </row>
    <row r="21" spans="1:20" x14ac:dyDescent="0.25">
      <c r="A21" t="s">
        <v>41</v>
      </c>
      <c r="B21">
        <v>2</v>
      </c>
      <c r="C21" t="s">
        <v>19</v>
      </c>
      <c r="D21">
        <v>10</v>
      </c>
      <c r="E21">
        <v>20</v>
      </c>
      <c r="F21">
        <v>196</v>
      </c>
      <c r="G21">
        <f t="shared" ref="G21:G26" si="3">E21+5</f>
        <v>25</v>
      </c>
      <c r="H21" t="s">
        <v>104</v>
      </c>
      <c r="I21">
        <v>12</v>
      </c>
      <c r="J21">
        <v>0</v>
      </c>
      <c r="K21">
        <v>0</v>
      </c>
      <c r="L21">
        <v>0</v>
      </c>
      <c r="M21" t="s">
        <v>1076</v>
      </c>
      <c r="N21" t="s">
        <v>1121</v>
      </c>
      <c r="O21" t="s">
        <v>25</v>
      </c>
      <c r="Q21">
        <v>3</v>
      </c>
      <c r="R21" t="b">
        <v>1</v>
      </c>
      <c r="S21" t="s">
        <v>121</v>
      </c>
      <c r="T21">
        <v>0</v>
      </c>
    </row>
    <row r="22" spans="1:20" x14ac:dyDescent="0.25">
      <c r="A22" t="s">
        <v>1077</v>
      </c>
      <c r="B22">
        <v>2</v>
      </c>
      <c r="C22" t="s">
        <v>19</v>
      </c>
      <c r="D22">
        <f>$D$21</f>
        <v>10</v>
      </c>
      <c r="E22">
        <v>135</v>
      </c>
      <c r="F22">
        <f>$F$21</f>
        <v>196</v>
      </c>
      <c r="G22">
        <f t="shared" si="3"/>
        <v>140</v>
      </c>
      <c r="H22" t="s">
        <v>104</v>
      </c>
      <c r="I22">
        <v>12</v>
      </c>
      <c r="J22">
        <v>0</v>
      </c>
      <c r="K22">
        <v>0</v>
      </c>
      <c r="L22">
        <v>0</v>
      </c>
      <c r="M22" t="s">
        <v>1076</v>
      </c>
      <c r="N22" t="s">
        <v>1121</v>
      </c>
      <c r="O22" t="s">
        <v>25</v>
      </c>
      <c r="P22" s="1" t="s">
        <v>1078</v>
      </c>
      <c r="Q22">
        <v>2</v>
      </c>
      <c r="R22" t="b">
        <v>1</v>
      </c>
      <c r="T22">
        <v>0</v>
      </c>
    </row>
    <row r="23" spans="1:20" x14ac:dyDescent="0.25">
      <c r="A23" t="s">
        <v>1030</v>
      </c>
      <c r="B23">
        <v>2</v>
      </c>
      <c r="C23" t="s">
        <v>19</v>
      </c>
      <c r="D23">
        <f t="shared" ref="D23:D26" si="4">$D$21</f>
        <v>10</v>
      </c>
      <c r="E23">
        <f>G22+6</f>
        <v>146</v>
      </c>
      <c r="F23">
        <f t="shared" ref="F23:F26" si="5">$F$21</f>
        <v>196</v>
      </c>
      <c r="G23">
        <f t="shared" si="3"/>
        <v>151</v>
      </c>
      <c r="H23" t="s">
        <v>104</v>
      </c>
      <c r="I23">
        <v>12</v>
      </c>
      <c r="J23">
        <v>0</v>
      </c>
      <c r="K23">
        <v>0</v>
      </c>
      <c r="L23">
        <v>0</v>
      </c>
      <c r="M23" t="s">
        <v>1076</v>
      </c>
      <c r="N23" t="s">
        <v>1121</v>
      </c>
      <c r="O23" t="s">
        <v>25</v>
      </c>
      <c r="P23" s="1"/>
      <c r="Q23">
        <v>2</v>
      </c>
      <c r="R23" t="b">
        <v>1</v>
      </c>
      <c r="T23">
        <v>0</v>
      </c>
    </row>
    <row r="24" spans="1:20" x14ac:dyDescent="0.25">
      <c r="A24" t="s">
        <v>1031</v>
      </c>
      <c r="B24">
        <v>2</v>
      </c>
      <c r="C24" t="s">
        <v>19</v>
      </c>
      <c r="D24">
        <f t="shared" si="4"/>
        <v>10</v>
      </c>
      <c r="E24">
        <f>G23+10</f>
        <v>161</v>
      </c>
      <c r="F24">
        <f t="shared" si="5"/>
        <v>196</v>
      </c>
      <c r="G24">
        <f t="shared" si="3"/>
        <v>166</v>
      </c>
      <c r="H24" t="s">
        <v>104</v>
      </c>
      <c r="I24">
        <v>12</v>
      </c>
      <c r="J24">
        <v>0</v>
      </c>
      <c r="K24">
        <v>0</v>
      </c>
      <c r="L24">
        <v>0</v>
      </c>
      <c r="N24" t="s">
        <v>1121</v>
      </c>
      <c r="O24" t="s">
        <v>25</v>
      </c>
      <c r="P24" s="1"/>
      <c r="Q24">
        <v>2</v>
      </c>
      <c r="R24" t="b">
        <v>1</v>
      </c>
      <c r="T24">
        <v>0</v>
      </c>
    </row>
    <row r="25" spans="1:20" x14ac:dyDescent="0.25">
      <c r="A25" t="s">
        <v>442</v>
      </c>
      <c r="B25">
        <v>2</v>
      </c>
      <c r="C25" t="s">
        <v>19</v>
      </c>
      <c r="D25">
        <f t="shared" si="4"/>
        <v>10</v>
      </c>
      <c r="E25">
        <f>G24+10</f>
        <v>176</v>
      </c>
      <c r="F25">
        <f t="shared" si="5"/>
        <v>196</v>
      </c>
      <c r="G25">
        <f t="shared" si="3"/>
        <v>181</v>
      </c>
      <c r="H25" t="s">
        <v>104</v>
      </c>
      <c r="I25">
        <v>12</v>
      </c>
      <c r="J25">
        <v>0</v>
      </c>
      <c r="K25">
        <v>0</v>
      </c>
      <c r="L25">
        <v>0</v>
      </c>
      <c r="M25" t="s">
        <v>1076</v>
      </c>
      <c r="N25" t="s">
        <v>1121</v>
      </c>
      <c r="O25" t="s">
        <v>25</v>
      </c>
      <c r="P25" s="1"/>
      <c r="Q25">
        <v>2</v>
      </c>
      <c r="R25" t="b">
        <v>1</v>
      </c>
      <c r="T25">
        <v>0</v>
      </c>
    </row>
    <row r="26" spans="1:20" x14ac:dyDescent="0.25">
      <c r="A26" t="s">
        <v>708</v>
      </c>
      <c r="B26">
        <v>2</v>
      </c>
      <c r="C26" t="s">
        <v>19</v>
      </c>
      <c r="D26">
        <f t="shared" si="4"/>
        <v>10</v>
      </c>
      <c r="E26">
        <f>G25+20</f>
        <v>201</v>
      </c>
      <c r="F26">
        <f t="shared" si="5"/>
        <v>196</v>
      </c>
      <c r="G26">
        <f t="shared" si="3"/>
        <v>206</v>
      </c>
      <c r="H26" t="s">
        <v>104</v>
      </c>
      <c r="I26">
        <v>12</v>
      </c>
      <c r="J26">
        <v>0</v>
      </c>
      <c r="K26">
        <v>0</v>
      </c>
      <c r="L26">
        <v>0</v>
      </c>
      <c r="M26" t="s">
        <v>1076</v>
      </c>
      <c r="N26" t="s">
        <v>1121</v>
      </c>
      <c r="O26" t="s">
        <v>25</v>
      </c>
      <c r="P26" s="1"/>
      <c r="Q26">
        <v>2</v>
      </c>
      <c r="R26" t="b">
        <v>1</v>
      </c>
      <c r="T26">
        <v>0</v>
      </c>
    </row>
    <row r="27" spans="1:20" x14ac:dyDescent="0.25">
      <c r="A27" t="s">
        <v>440</v>
      </c>
      <c r="B27">
        <v>2</v>
      </c>
      <c r="C27" t="s">
        <v>26</v>
      </c>
      <c r="D27">
        <v>210</v>
      </c>
      <c r="E27">
        <v>0</v>
      </c>
      <c r="F27">
        <v>0</v>
      </c>
      <c r="G27">
        <v>298</v>
      </c>
      <c r="I27">
        <v>0</v>
      </c>
      <c r="J27">
        <v>0</v>
      </c>
      <c r="K27">
        <v>0</v>
      </c>
      <c r="L27">
        <v>0</v>
      </c>
      <c r="M27" t="s">
        <v>1121</v>
      </c>
      <c r="N27" t="s">
        <v>1121</v>
      </c>
      <c r="O27" t="s">
        <v>25</v>
      </c>
      <c r="Q27">
        <v>0</v>
      </c>
      <c r="R27" t="b">
        <v>0</v>
      </c>
      <c r="S27" t="s">
        <v>121</v>
      </c>
      <c r="T27">
        <v>0</v>
      </c>
    </row>
    <row r="28" spans="1:20" x14ac:dyDescent="0.25">
      <c r="A28" t="s">
        <v>198</v>
      </c>
      <c r="B28">
        <v>3</v>
      </c>
      <c r="C28" t="s">
        <v>19</v>
      </c>
      <c r="D28">
        <v>14</v>
      </c>
      <c r="E28">
        <v>20</v>
      </c>
      <c r="F28">
        <f t="shared" ref="F28" si="6">$F$2</f>
        <v>200</v>
      </c>
      <c r="G28">
        <f>E28+8</f>
        <v>28</v>
      </c>
      <c r="H28" t="s">
        <v>104</v>
      </c>
      <c r="I28">
        <v>14</v>
      </c>
      <c r="J28">
        <v>1</v>
      </c>
      <c r="K28">
        <v>0</v>
      </c>
      <c r="L28">
        <v>0</v>
      </c>
      <c r="N28" t="s">
        <v>21</v>
      </c>
      <c r="O28" t="s">
        <v>25</v>
      </c>
      <c r="Q28">
        <v>2</v>
      </c>
      <c r="R28" t="b">
        <v>1</v>
      </c>
      <c r="S28" t="s">
        <v>121</v>
      </c>
      <c r="T28">
        <v>0</v>
      </c>
    </row>
    <row r="29" spans="1:20" x14ac:dyDescent="0.25">
      <c r="A29" t="s">
        <v>197</v>
      </c>
      <c r="B29">
        <v>3</v>
      </c>
      <c r="C29" t="s">
        <v>19</v>
      </c>
      <c r="D29">
        <v>14</v>
      </c>
      <c r="E29">
        <f>G28</f>
        <v>28</v>
      </c>
      <c r="F29">
        <v>196</v>
      </c>
      <c r="G29">
        <f>E29+5</f>
        <v>33</v>
      </c>
      <c r="H29" t="s">
        <v>104</v>
      </c>
      <c r="I29">
        <v>14</v>
      </c>
      <c r="J29">
        <v>0</v>
      </c>
      <c r="K29">
        <v>0</v>
      </c>
      <c r="L29">
        <v>0</v>
      </c>
      <c r="N29" t="s">
        <v>21</v>
      </c>
      <c r="O29" t="s">
        <v>25</v>
      </c>
      <c r="Q29">
        <v>3</v>
      </c>
      <c r="R29" t="b">
        <v>1</v>
      </c>
      <c r="S29" t="s">
        <v>121</v>
      </c>
      <c r="T29">
        <v>0</v>
      </c>
    </row>
    <row r="30" spans="1:20" x14ac:dyDescent="0.25">
      <c r="A30" t="s">
        <v>790</v>
      </c>
      <c r="B30">
        <v>3</v>
      </c>
      <c r="C30" t="s">
        <v>19</v>
      </c>
      <c r="D30">
        <f>$D$29</f>
        <v>14</v>
      </c>
      <c r="E30">
        <f>G29+8</f>
        <v>41</v>
      </c>
      <c r="F30">
        <f>$F$29</f>
        <v>196</v>
      </c>
      <c r="G30">
        <f>E30+6</f>
        <v>47</v>
      </c>
      <c r="H30" t="s">
        <v>104</v>
      </c>
      <c r="I30">
        <v>12</v>
      </c>
      <c r="J30">
        <v>0</v>
      </c>
      <c r="K30">
        <v>0</v>
      </c>
      <c r="L30">
        <v>0</v>
      </c>
      <c r="N30" t="s">
        <v>21</v>
      </c>
      <c r="O30" t="s">
        <v>25</v>
      </c>
      <c r="Q30">
        <v>3</v>
      </c>
      <c r="R30" t="b">
        <v>1</v>
      </c>
      <c r="S30" t="s">
        <v>121</v>
      </c>
      <c r="T30">
        <v>0</v>
      </c>
    </row>
    <row r="31" spans="1:20" x14ac:dyDescent="0.25">
      <c r="A31" t="s">
        <v>850</v>
      </c>
      <c r="B31">
        <v>3</v>
      </c>
      <c r="C31" t="s">
        <v>19</v>
      </c>
      <c r="D31">
        <v>0</v>
      </c>
      <c r="E31">
        <f>E32-5</f>
        <v>225</v>
      </c>
      <c r="F31">
        <v>196</v>
      </c>
      <c r="G31">
        <f>E31+5</f>
        <v>230</v>
      </c>
      <c r="H31" t="s">
        <v>104</v>
      </c>
      <c r="I31">
        <v>8</v>
      </c>
      <c r="J31">
        <v>0</v>
      </c>
      <c r="K31">
        <v>1</v>
      </c>
      <c r="L31">
        <v>0</v>
      </c>
      <c r="M31" t="s">
        <v>1057</v>
      </c>
      <c r="N31" t="s">
        <v>21</v>
      </c>
      <c r="O31" t="s">
        <v>22</v>
      </c>
      <c r="Q31">
        <v>0</v>
      </c>
      <c r="R31" t="b">
        <v>1</v>
      </c>
      <c r="S31" t="s">
        <v>121</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121</v>
      </c>
      <c r="T32">
        <v>0</v>
      </c>
    </row>
    <row r="33" spans="1:20" x14ac:dyDescent="0.25">
      <c r="A33" t="s">
        <v>58</v>
      </c>
      <c r="B33">
        <v>3</v>
      </c>
      <c r="C33" t="s">
        <v>19</v>
      </c>
      <c r="D33">
        <v>80</v>
      </c>
      <c r="E33">
        <v>211</v>
      </c>
      <c r="F33">
        <v>210</v>
      </c>
      <c r="G33">
        <f>E33+5</f>
        <v>216</v>
      </c>
      <c r="H33" t="s">
        <v>104</v>
      </c>
      <c r="I33">
        <v>12</v>
      </c>
      <c r="J33">
        <v>0</v>
      </c>
      <c r="K33">
        <v>1</v>
      </c>
      <c r="L33">
        <v>0</v>
      </c>
      <c r="N33" t="s">
        <v>21</v>
      </c>
      <c r="O33" t="s">
        <v>25</v>
      </c>
      <c r="Q33">
        <v>0</v>
      </c>
      <c r="R33" t="b">
        <v>1</v>
      </c>
      <c r="S33" t="s">
        <v>121</v>
      </c>
      <c r="T33">
        <v>0</v>
      </c>
    </row>
    <row r="34" spans="1:20" x14ac:dyDescent="0.25">
      <c r="A34" t="s">
        <v>129</v>
      </c>
      <c r="B34">
        <v>-999</v>
      </c>
      <c r="C34" t="s">
        <v>19</v>
      </c>
      <c r="D34">
        <f>$D$29</f>
        <v>14</v>
      </c>
      <c r="E34">
        <f>E30+28</f>
        <v>69</v>
      </c>
      <c r="F34">
        <f>$F$29</f>
        <v>196</v>
      </c>
      <c r="G34">
        <f>E34+4</f>
        <v>73</v>
      </c>
      <c r="H34" t="s">
        <v>104</v>
      </c>
      <c r="I34">
        <v>9</v>
      </c>
      <c r="J34">
        <v>0</v>
      </c>
      <c r="K34">
        <v>0</v>
      </c>
      <c r="L34">
        <v>0</v>
      </c>
      <c r="N34" t="s">
        <v>21</v>
      </c>
      <c r="O34" t="s">
        <v>25</v>
      </c>
      <c r="Q34">
        <v>3</v>
      </c>
      <c r="R34" t="b">
        <v>1</v>
      </c>
      <c r="S34" t="s">
        <v>121</v>
      </c>
      <c r="T34">
        <v>0</v>
      </c>
    </row>
    <row r="35" spans="1:20" x14ac:dyDescent="0.25">
      <c r="A35" t="s">
        <v>130</v>
      </c>
      <c r="B35">
        <v>-999</v>
      </c>
      <c r="C35" t="s">
        <v>19</v>
      </c>
      <c r="D35">
        <f>$D$29</f>
        <v>14</v>
      </c>
      <c r="E35">
        <v>100</v>
      </c>
      <c r="F35">
        <f>$F$29</f>
        <v>196</v>
      </c>
      <c r="G35">
        <f>E35+5</f>
        <v>105</v>
      </c>
      <c r="H35" t="s">
        <v>104</v>
      </c>
      <c r="I35">
        <v>14</v>
      </c>
      <c r="J35">
        <v>1</v>
      </c>
      <c r="K35">
        <v>0</v>
      </c>
      <c r="L35">
        <v>0</v>
      </c>
      <c r="N35" t="s">
        <v>21</v>
      </c>
      <c r="O35" t="s">
        <v>25</v>
      </c>
      <c r="Q35">
        <v>3</v>
      </c>
      <c r="R35" t="b">
        <v>1</v>
      </c>
      <c r="S35" t="s">
        <v>121</v>
      </c>
      <c r="T35">
        <v>0</v>
      </c>
    </row>
    <row r="36" spans="1:20" x14ac:dyDescent="0.25">
      <c r="A36" t="s">
        <v>856</v>
      </c>
      <c r="B36">
        <v>-999</v>
      </c>
      <c r="C36" t="s">
        <v>26</v>
      </c>
      <c r="D36">
        <f>$D$29-1</f>
        <v>13</v>
      </c>
      <c r="E36">
        <v>98</v>
      </c>
      <c r="F36">
        <v>210</v>
      </c>
      <c r="G36">
        <f>E47-5</f>
        <v>50</v>
      </c>
      <c r="I36">
        <v>0</v>
      </c>
      <c r="J36">
        <v>1</v>
      </c>
      <c r="K36">
        <v>0</v>
      </c>
      <c r="L36">
        <v>0</v>
      </c>
      <c r="N36" t="s">
        <v>21</v>
      </c>
      <c r="O36" t="s">
        <v>25</v>
      </c>
      <c r="Q36">
        <v>0</v>
      </c>
      <c r="R36" t="b">
        <v>0</v>
      </c>
      <c r="S36" t="s">
        <v>121</v>
      </c>
      <c r="T36">
        <v>0</v>
      </c>
    </row>
    <row r="37" spans="1:20" x14ac:dyDescent="0.25">
      <c r="A37" t="s">
        <v>1197</v>
      </c>
      <c r="B37">
        <v>3</v>
      </c>
      <c r="C37" t="s">
        <v>19</v>
      </c>
      <c r="D37">
        <f>$D$36+1</f>
        <v>14</v>
      </c>
      <c r="E37">
        <f>E36+4</f>
        <v>102</v>
      </c>
      <c r="F37">
        <f t="shared" ref="F37:F44" si="7">$F$29</f>
        <v>196</v>
      </c>
      <c r="G37">
        <f>E37+5</f>
        <v>107</v>
      </c>
      <c r="H37" t="s">
        <v>104</v>
      </c>
      <c r="I37">
        <v>14</v>
      </c>
      <c r="J37">
        <v>1</v>
      </c>
      <c r="K37">
        <v>0</v>
      </c>
      <c r="L37">
        <v>0</v>
      </c>
      <c r="N37" t="s">
        <v>21</v>
      </c>
      <c r="O37" t="s">
        <v>25</v>
      </c>
      <c r="Q37">
        <v>3</v>
      </c>
      <c r="R37" t="b">
        <v>1</v>
      </c>
      <c r="S37" t="s">
        <v>121</v>
      </c>
      <c r="T37">
        <v>0</v>
      </c>
    </row>
    <row r="38" spans="1:20" x14ac:dyDescent="0.25">
      <c r="A38" t="s">
        <v>1198</v>
      </c>
      <c r="B38">
        <v>3</v>
      </c>
      <c r="C38" t="s">
        <v>19</v>
      </c>
      <c r="D38">
        <f t="shared" ref="D38:D44" si="8">$D$37</f>
        <v>14</v>
      </c>
      <c r="E38">
        <f>G37+4</f>
        <v>111</v>
      </c>
      <c r="F38">
        <f t="shared" si="7"/>
        <v>196</v>
      </c>
      <c r="G38">
        <f>E38+6</f>
        <v>117</v>
      </c>
      <c r="H38" t="s">
        <v>104</v>
      </c>
      <c r="I38">
        <v>12</v>
      </c>
      <c r="J38">
        <v>0</v>
      </c>
      <c r="K38">
        <v>0</v>
      </c>
      <c r="L38">
        <v>0</v>
      </c>
      <c r="N38" t="s">
        <v>21</v>
      </c>
      <c r="O38" t="s">
        <v>25</v>
      </c>
      <c r="Q38">
        <v>3</v>
      </c>
      <c r="R38" t="b">
        <v>1</v>
      </c>
      <c r="S38" t="s">
        <v>121</v>
      </c>
      <c r="T38">
        <v>0</v>
      </c>
    </row>
    <row r="39" spans="1:20" x14ac:dyDescent="0.25">
      <c r="A39" t="s">
        <v>1202</v>
      </c>
      <c r="B39">
        <v>3</v>
      </c>
      <c r="C39" t="s">
        <v>19</v>
      </c>
      <c r="D39">
        <f t="shared" si="8"/>
        <v>14</v>
      </c>
      <c r="E39">
        <f>G38+20</f>
        <v>137</v>
      </c>
      <c r="F39">
        <f t="shared" si="7"/>
        <v>196</v>
      </c>
      <c r="G39">
        <f>E39+5</f>
        <v>142</v>
      </c>
      <c r="H39" t="s">
        <v>104</v>
      </c>
      <c r="I39">
        <v>12</v>
      </c>
      <c r="J39">
        <v>1</v>
      </c>
      <c r="K39">
        <v>0</v>
      </c>
      <c r="L39">
        <v>0</v>
      </c>
      <c r="N39" t="s">
        <v>21</v>
      </c>
      <c r="O39" t="s">
        <v>25</v>
      </c>
      <c r="Q39">
        <v>3</v>
      </c>
      <c r="R39" t="b">
        <v>1</v>
      </c>
      <c r="S39" t="s">
        <v>121</v>
      </c>
      <c r="T39">
        <v>0</v>
      </c>
    </row>
    <row r="40" spans="1:20" x14ac:dyDescent="0.25">
      <c r="A40" t="s">
        <v>1203</v>
      </c>
      <c r="B40">
        <v>3</v>
      </c>
      <c r="C40" t="s">
        <v>19</v>
      </c>
      <c r="D40">
        <f t="shared" si="8"/>
        <v>14</v>
      </c>
      <c r="E40">
        <f>G39+4</f>
        <v>146</v>
      </c>
      <c r="F40">
        <f t="shared" si="7"/>
        <v>196</v>
      </c>
      <c r="G40">
        <f>E40+6</f>
        <v>152</v>
      </c>
      <c r="H40" t="s">
        <v>104</v>
      </c>
      <c r="I40">
        <v>12</v>
      </c>
      <c r="J40">
        <v>0</v>
      </c>
      <c r="K40">
        <v>0</v>
      </c>
      <c r="L40">
        <v>0</v>
      </c>
      <c r="N40" t="s">
        <v>21</v>
      </c>
      <c r="O40" t="s">
        <v>25</v>
      </c>
      <c r="Q40">
        <v>3</v>
      </c>
      <c r="R40" t="b">
        <v>1</v>
      </c>
      <c r="S40" t="s">
        <v>121</v>
      </c>
      <c r="T40">
        <v>0</v>
      </c>
    </row>
    <row r="41" spans="1:20" x14ac:dyDescent="0.25">
      <c r="A41" t="s">
        <v>1145</v>
      </c>
      <c r="B41">
        <v>3</v>
      </c>
      <c r="C41" t="s">
        <v>19</v>
      </c>
      <c r="D41">
        <f t="shared" si="8"/>
        <v>14</v>
      </c>
      <c r="E41">
        <f>G40+16</f>
        <v>168</v>
      </c>
      <c r="F41">
        <f t="shared" si="7"/>
        <v>196</v>
      </c>
      <c r="G41">
        <f>E41+5</f>
        <v>173</v>
      </c>
      <c r="H41" t="s">
        <v>104</v>
      </c>
      <c r="I41">
        <v>12</v>
      </c>
      <c r="J41">
        <v>1</v>
      </c>
      <c r="K41">
        <v>0</v>
      </c>
      <c r="L41">
        <v>0</v>
      </c>
      <c r="N41" t="s">
        <v>21</v>
      </c>
      <c r="O41" t="s">
        <v>25</v>
      </c>
      <c r="Q41">
        <v>3</v>
      </c>
      <c r="R41" t="b">
        <v>1</v>
      </c>
      <c r="S41" t="s">
        <v>121</v>
      </c>
      <c r="T41">
        <v>0</v>
      </c>
    </row>
    <row r="42" spans="1:20" x14ac:dyDescent="0.25">
      <c r="A42" t="s">
        <v>1194</v>
      </c>
      <c r="B42">
        <v>3</v>
      </c>
      <c r="C42" t="s">
        <v>19</v>
      </c>
      <c r="D42">
        <f t="shared" si="8"/>
        <v>14</v>
      </c>
      <c r="E42">
        <f>G41+4</f>
        <v>177</v>
      </c>
      <c r="F42">
        <f t="shared" si="7"/>
        <v>196</v>
      </c>
      <c r="G42">
        <f>E42+6</f>
        <v>183</v>
      </c>
      <c r="H42" t="s">
        <v>104</v>
      </c>
      <c r="I42">
        <v>12</v>
      </c>
      <c r="J42">
        <v>0</v>
      </c>
      <c r="K42">
        <v>0</v>
      </c>
      <c r="L42">
        <v>0</v>
      </c>
      <c r="N42" t="s">
        <v>21</v>
      </c>
      <c r="O42" t="s">
        <v>25</v>
      </c>
      <c r="Q42">
        <v>3</v>
      </c>
      <c r="R42" t="b">
        <v>1</v>
      </c>
      <c r="S42" t="s">
        <v>121</v>
      </c>
      <c r="T42">
        <v>0</v>
      </c>
    </row>
    <row r="43" spans="1:20" x14ac:dyDescent="0.25">
      <c r="A43" t="s">
        <v>1146</v>
      </c>
      <c r="B43">
        <v>3</v>
      </c>
      <c r="C43" t="s">
        <v>19</v>
      </c>
      <c r="D43">
        <f t="shared" si="8"/>
        <v>14</v>
      </c>
      <c r="E43">
        <f>G42+16</f>
        <v>199</v>
      </c>
      <c r="F43">
        <f t="shared" si="7"/>
        <v>196</v>
      </c>
      <c r="G43">
        <f>E43+5</f>
        <v>204</v>
      </c>
      <c r="H43" t="s">
        <v>104</v>
      </c>
      <c r="I43">
        <v>12</v>
      </c>
      <c r="J43">
        <v>1</v>
      </c>
      <c r="K43">
        <v>0</v>
      </c>
      <c r="L43">
        <v>0</v>
      </c>
      <c r="N43" t="s">
        <v>21</v>
      </c>
      <c r="O43" t="s">
        <v>25</v>
      </c>
      <c r="Q43">
        <v>3</v>
      </c>
      <c r="R43" t="b">
        <v>1</v>
      </c>
      <c r="S43" t="s">
        <v>121</v>
      </c>
      <c r="T43">
        <v>0</v>
      </c>
    </row>
    <row r="44" spans="1:20" x14ac:dyDescent="0.25">
      <c r="A44" t="s">
        <v>1195</v>
      </c>
      <c r="B44">
        <v>3</v>
      </c>
      <c r="C44" t="s">
        <v>19</v>
      </c>
      <c r="D44">
        <f t="shared" si="8"/>
        <v>14</v>
      </c>
      <c r="E44">
        <f>G43+4</f>
        <v>208</v>
      </c>
      <c r="F44">
        <f t="shared" si="7"/>
        <v>196</v>
      </c>
      <c r="G44">
        <f>E44+6</f>
        <v>214</v>
      </c>
      <c r="H44" t="s">
        <v>104</v>
      </c>
      <c r="I44">
        <v>12</v>
      </c>
      <c r="J44">
        <v>0</v>
      </c>
      <c r="K44">
        <v>0</v>
      </c>
      <c r="L44">
        <v>0</v>
      </c>
      <c r="N44" t="s">
        <v>21</v>
      </c>
      <c r="O44" t="s">
        <v>25</v>
      </c>
      <c r="Q44">
        <v>3</v>
      </c>
      <c r="R44" t="b">
        <v>1</v>
      </c>
      <c r="S44" t="s">
        <v>121</v>
      </c>
      <c r="T44">
        <v>0</v>
      </c>
    </row>
    <row r="45" spans="1:20" x14ac:dyDescent="0.25">
      <c r="A45" t="s">
        <v>1171</v>
      </c>
      <c r="B45">
        <v>4</v>
      </c>
      <c r="C45" t="s">
        <v>19</v>
      </c>
      <c r="D45">
        <v>14</v>
      </c>
      <c r="E45">
        <v>20</v>
      </c>
      <c r="F45">
        <v>196</v>
      </c>
      <c r="G45">
        <f>E45+5</f>
        <v>25</v>
      </c>
      <c r="H45" t="s">
        <v>104</v>
      </c>
      <c r="I45">
        <v>14</v>
      </c>
      <c r="J45">
        <v>1</v>
      </c>
      <c r="K45">
        <v>0</v>
      </c>
      <c r="L45">
        <v>0</v>
      </c>
      <c r="N45" t="s">
        <v>21</v>
      </c>
      <c r="O45" t="s">
        <v>25</v>
      </c>
      <c r="Q45">
        <v>3</v>
      </c>
      <c r="R45" t="b">
        <v>1</v>
      </c>
      <c r="S45" t="s">
        <v>121</v>
      </c>
      <c r="T45">
        <v>0</v>
      </c>
    </row>
    <row r="46" spans="1:20" x14ac:dyDescent="0.25">
      <c r="A46" t="s">
        <v>1083</v>
      </c>
      <c r="B46">
        <v>4</v>
      </c>
      <c r="C46" t="s">
        <v>19</v>
      </c>
      <c r="D46">
        <f>$D$56</f>
        <v>14</v>
      </c>
      <c r="E46">
        <f>G45+8</f>
        <v>33</v>
      </c>
      <c r="F46">
        <f>$F$56</f>
        <v>196</v>
      </c>
      <c r="G46">
        <f>E46+5</f>
        <v>38</v>
      </c>
      <c r="H46" t="s">
        <v>104</v>
      </c>
      <c r="I46">
        <v>12</v>
      </c>
      <c r="J46">
        <v>0</v>
      </c>
      <c r="K46">
        <v>0</v>
      </c>
      <c r="L46">
        <v>0</v>
      </c>
      <c r="N46" t="s">
        <v>21</v>
      </c>
      <c r="O46" t="s">
        <v>25</v>
      </c>
      <c r="Q46">
        <v>3</v>
      </c>
      <c r="R46" t="b">
        <v>1</v>
      </c>
      <c r="S46" t="s">
        <v>121</v>
      </c>
      <c r="T46">
        <v>0</v>
      </c>
    </row>
    <row r="47" spans="1:20" x14ac:dyDescent="0.25">
      <c r="A47" t="s">
        <v>861</v>
      </c>
      <c r="B47">
        <v>4</v>
      </c>
      <c r="C47" t="s">
        <v>24</v>
      </c>
      <c r="D47">
        <v>15</v>
      </c>
      <c r="E47">
        <v>55</v>
      </c>
      <c r="F47">
        <f>D47+181</f>
        <v>196</v>
      </c>
      <c r="G47">
        <f>E47+INT(144*(F47-D47)/192)</f>
        <v>190</v>
      </c>
      <c r="I47">
        <v>0</v>
      </c>
      <c r="J47">
        <v>0</v>
      </c>
      <c r="K47">
        <v>0</v>
      </c>
      <c r="L47">
        <v>0</v>
      </c>
      <c r="N47" t="s">
        <v>21</v>
      </c>
      <c r="O47" t="s">
        <v>25</v>
      </c>
      <c r="Q47">
        <v>2</v>
      </c>
      <c r="R47" t="b">
        <v>0</v>
      </c>
      <c r="S47" t="s">
        <v>121</v>
      </c>
      <c r="T47">
        <v>0</v>
      </c>
    </row>
    <row r="48" spans="1:20" x14ac:dyDescent="0.25">
      <c r="A48" t="s">
        <v>1166</v>
      </c>
      <c r="B48">
        <v>-999</v>
      </c>
      <c r="C48" t="s">
        <v>26</v>
      </c>
      <c r="D48">
        <v>40</v>
      </c>
      <c r="E48">
        <v>200</v>
      </c>
      <c r="F48">
        <v>170</v>
      </c>
      <c r="G48">
        <v>240</v>
      </c>
      <c r="I48">
        <v>0</v>
      </c>
      <c r="J48">
        <v>1</v>
      </c>
      <c r="K48">
        <v>0</v>
      </c>
      <c r="L48">
        <v>0</v>
      </c>
      <c r="N48" t="s">
        <v>1165</v>
      </c>
      <c r="O48" t="s">
        <v>25</v>
      </c>
      <c r="Q48">
        <v>0</v>
      </c>
      <c r="R48" t="b">
        <v>0</v>
      </c>
      <c r="S48" t="s">
        <v>121</v>
      </c>
      <c r="T48">
        <v>0</v>
      </c>
    </row>
    <row r="49" spans="1:20" x14ac:dyDescent="0.25">
      <c r="A49" t="s">
        <v>1167</v>
      </c>
      <c r="B49">
        <v>4</v>
      </c>
      <c r="C49" t="s">
        <v>19</v>
      </c>
      <c r="D49">
        <v>14</v>
      </c>
      <c r="E49">
        <f>E48+2</f>
        <v>202</v>
      </c>
      <c r="F49">
        <v>196</v>
      </c>
      <c r="G49">
        <f>E49+5</f>
        <v>207</v>
      </c>
      <c r="H49" t="s">
        <v>104</v>
      </c>
      <c r="I49">
        <v>10</v>
      </c>
      <c r="J49">
        <v>1</v>
      </c>
      <c r="K49">
        <v>0</v>
      </c>
      <c r="L49">
        <v>0</v>
      </c>
      <c r="N49" t="s">
        <v>21</v>
      </c>
      <c r="O49" t="s">
        <v>25</v>
      </c>
      <c r="Q49">
        <v>2</v>
      </c>
      <c r="R49" t="b">
        <v>1</v>
      </c>
      <c r="T49">
        <v>0</v>
      </c>
    </row>
    <row r="50" spans="1:20" x14ac:dyDescent="0.25">
      <c r="A50" t="s">
        <v>1172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121</v>
      </c>
      <c r="T50">
        <v>0</v>
      </c>
    </row>
    <row r="51" spans="1:20" x14ac:dyDescent="0.25">
      <c r="A51" t="s">
        <v>1173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121</v>
      </c>
      <c r="T51">
        <v>0</v>
      </c>
    </row>
    <row r="52" spans="1:20" x14ac:dyDescent="0.25">
      <c r="A52" t="s">
        <v>1174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121</v>
      </c>
      <c r="T52">
        <v>0</v>
      </c>
    </row>
    <row r="53" spans="1:20" x14ac:dyDescent="0.25">
      <c r="A53" t="s">
        <v>1168</v>
      </c>
      <c r="B53">
        <v>4</v>
      </c>
      <c r="C53" t="s">
        <v>19</v>
      </c>
      <c r="D53">
        <f>D50</f>
        <v>14</v>
      </c>
      <c r="E53">
        <f>E50+12</f>
        <v>222</v>
      </c>
      <c r="F53">
        <f>D51-5</f>
        <v>70</v>
      </c>
      <c r="G53">
        <f>E53+5</f>
        <v>227</v>
      </c>
      <c r="H53" t="s">
        <v>104</v>
      </c>
      <c r="I53">
        <v>10</v>
      </c>
      <c r="J53">
        <v>0</v>
      </c>
      <c r="K53">
        <v>0</v>
      </c>
      <c r="L53">
        <v>0</v>
      </c>
      <c r="N53" t="s">
        <v>21</v>
      </c>
      <c r="O53" t="s">
        <v>25</v>
      </c>
      <c r="Q53">
        <v>2</v>
      </c>
      <c r="R53" t="b">
        <v>1</v>
      </c>
      <c r="T53">
        <v>0</v>
      </c>
    </row>
    <row r="54" spans="1:20" x14ac:dyDescent="0.25">
      <c r="A54" t="s">
        <v>1169</v>
      </c>
      <c r="B54">
        <v>4</v>
      </c>
      <c r="C54" t="s">
        <v>19</v>
      </c>
      <c r="D54">
        <f>D51</f>
        <v>75</v>
      </c>
      <c r="E54">
        <f>$E$53</f>
        <v>222</v>
      </c>
      <c r="F54">
        <f>D52-5</f>
        <v>131</v>
      </c>
      <c r="G54">
        <f>E54+5</f>
        <v>227</v>
      </c>
      <c r="H54" t="s">
        <v>104</v>
      </c>
      <c r="I54">
        <v>10</v>
      </c>
      <c r="J54">
        <v>0</v>
      </c>
      <c r="K54">
        <v>0</v>
      </c>
      <c r="L54">
        <v>0</v>
      </c>
      <c r="N54" t="s">
        <v>21</v>
      </c>
      <c r="O54" t="s">
        <v>25</v>
      </c>
      <c r="Q54">
        <v>2</v>
      </c>
      <c r="R54" t="b">
        <v>1</v>
      </c>
      <c r="T54">
        <v>0</v>
      </c>
    </row>
    <row r="55" spans="1:20" x14ac:dyDescent="0.25">
      <c r="A55" t="s">
        <v>1170</v>
      </c>
      <c r="B55">
        <v>4</v>
      </c>
      <c r="C55" t="s">
        <v>19</v>
      </c>
      <c r="D55">
        <f>D52</f>
        <v>136</v>
      </c>
      <c r="E55">
        <f>$E$53</f>
        <v>222</v>
      </c>
      <c r="F55">
        <v>196</v>
      </c>
      <c r="G55">
        <f>E55+5</f>
        <v>227</v>
      </c>
      <c r="H55" t="s">
        <v>104</v>
      </c>
      <c r="I55">
        <v>10</v>
      </c>
      <c r="J55">
        <v>0</v>
      </c>
      <c r="K55">
        <v>0</v>
      </c>
      <c r="L55">
        <v>0</v>
      </c>
      <c r="N55" t="s">
        <v>21</v>
      </c>
      <c r="O55" t="s">
        <v>25</v>
      </c>
      <c r="Q55">
        <v>2</v>
      </c>
      <c r="R55" t="b">
        <v>1</v>
      </c>
      <c r="T55">
        <v>0</v>
      </c>
    </row>
    <row r="56" spans="1:20" x14ac:dyDescent="0.25">
      <c r="A56" t="s">
        <v>1034</v>
      </c>
      <c r="B56">
        <v>5</v>
      </c>
      <c r="C56" t="s">
        <v>19</v>
      </c>
      <c r="D56">
        <v>14</v>
      </c>
      <c r="E56">
        <v>20</v>
      </c>
      <c r="F56">
        <v>196</v>
      </c>
      <c r="G56">
        <f>E56+5</f>
        <v>25</v>
      </c>
      <c r="H56" t="s">
        <v>104</v>
      </c>
      <c r="I56">
        <v>14</v>
      </c>
      <c r="J56">
        <v>1</v>
      </c>
      <c r="K56">
        <v>0</v>
      </c>
      <c r="L56">
        <v>0</v>
      </c>
      <c r="N56" t="s">
        <v>21</v>
      </c>
      <c r="O56" t="s">
        <v>25</v>
      </c>
      <c r="Q56">
        <v>3</v>
      </c>
      <c r="R56" t="b">
        <v>1</v>
      </c>
      <c r="S56" t="s">
        <v>121</v>
      </c>
      <c r="T56">
        <v>0</v>
      </c>
    </row>
    <row r="57" spans="1:20" x14ac:dyDescent="0.25">
      <c r="A57" t="s">
        <v>948</v>
      </c>
      <c r="B57">
        <v>5</v>
      </c>
      <c r="C57" t="s">
        <v>19</v>
      </c>
      <c r="D57">
        <f>$D$56</f>
        <v>14</v>
      </c>
      <c r="E57">
        <f>G56+8</f>
        <v>33</v>
      </c>
      <c r="F57">
        <f>$F$56</f>
        <v>196</v>
      </c>
      <c r="G57">
        <f>E57+5</f>
        <v>38</v>
      </c>
      <c r="H57" t="s">
        <v>104</v>
      </c>
      <c r="I57">
        <v>12</v>
      </c>
      <c r="J57">
        <v>0</v>
      </c>
      <c r="K57">
        <v>0</v>
      </c>
      <c r="L57">
        <v>0</v>
      </c>
      <c r="N57" t="s">
        <v>21</v>
      </c>
      <c r="O57" t="s">
        <v>25</v>
      </c>
      <c r="Q57">
        <v>3</v>
      </c>
      <c r="R57" t="b">
        <v>1</v>
      </c>
      <c r="S57" t="s">
        <v>121</v>
      </c>
      <c r="T57">
        <v>0</v>
      </c>
    </row>
    <row r="58" spans="1:20" x14ac:dyDescent="0.25">
      <c r="A58" t="s">
        <v>1141</v>
      </c>
      <c r="B58">
        <v>5</v>
      </c>
      <c r="C58" t="s">
        <v>26</v>
      </c>
      <c r="D58">
        <v>30</v>
      </c>
      <c r="E58">
        <v>85</v>
      </c>
      <c r="F58">
        <v>170</v>
      </c>
      <c r="G58">
        <f>G61+12</f>
        <v>152</v>
      </c>
      <c r="I58">
        <v>0</v>
      </c>
      <c r="J58">
        <v>1</v>
      </c>
      <c r="K58">
        <v>0</v>
      </c>
      <c r="L58">
        <v>0</v>
      </c>
      <c r="M58" t="s">
        <v>776</v>
      </c>
      <c r="N58" t="s">
        <v>776</v>
      </c>
      <c r="O58" t="s">
        <v>25</v>
      </c>
      <c r="Q58">
        <v>1</v>
      </c>
      <c r="R58" t="b">
        <v>0</v>
      </c>
      <c r="S58" t="s">
        <v>121</v>
      </c>
      <c r="T58">
        <v>0</v>
      </c>
    </row>
    <row r="59" spans="1:20" x14ac:dyDescent="0.25">
      <c r="A59" t="s">
        <v>35</v>
      </c>
      <c r="B59">
        <v>5</v>
      </c>
      <c r="C59" t="s">
        <v>19</v>
      </c>
      <c r="D59">
        <f>D58+10</f>
        <v>40</v>
      </c>
      <c r="E59">
        <f>E58+8</f>
        <v>93</v>
      </c>
      <c r="F59">
        <f>F58-10</f>
        <v>160</v>
      </c>
      <c r="G59">
        <f>E59+5</f>
        <v>98</v>
      </c>
      <c r="H59" t="s">
        <v>104</v>
      </c>
      <c r="I59">
        <v>16</v>
      </c>
      <c r="J59">
        <v>1</v>
      </c>
      <c r="K59">
        <v>0</v>
      </c>
      <c r="L59">
        <v>0</v>
      </c>
      <c r="N59" t="s">
        <v>776</v>
      </c>
      <c r="O59" t="s">
        <v>27</v>
      </c>
      <c r="Q59">
        <v>3</v>
      </c>
      <c r="R59" t="b">
        <v>0</v>
      </c>
      <c r="S59" t="s">
        <v>121</v>
      </c>
      <c r="T59">
        <v>0</v>
      </c>
    </row>
    <row r="60" spans="1:20" x14ac:dyDescent="0.25">
      <c r="A60" t="s">
        <v>106</v>
      </c>
      <c r="B60">
        <v>5</v>
      </c>
      <c r="C60" t="s">
        <v>19</v>
      </c>
      <c r="D60">
        <f>D61</f>
        <v>40</v>
      </c>
      <c r="E60">
        <f>G59+8</f>
        <v>106</v>
      </c>
      <c r="F60">
        <f>F61</f>
        <v>160</v>
      </c>
      <c r="G60">
        <f>E60+8</f>
        <v>114</v>
      </c>
      <c r="H60" t="s">
        <v>104</v>
      </c>
      <c r="I60">
        <v>16</v>
      </c>
      <c r="J60">
        <v>0</v>
      </c>
      <c r="K60">
        <v>1</v>
      </c>
      <c r="L60">
        <v>0</v>
      </c>
      <c r="N60" t="s">
        <v>776</v>
      </c>
      <c r="O60" t="s">
        <v>27</v>
      </c>
      <c r="Q60">
        <v>2</v>
      </c>
      <c r="R60" t="b">
        <v>1</v>
      </c>
      <c r="S60" t="s">
        <v>121</v>
      </c>
      <c r="T60">
        <v>0</v>
      </c>
    </row>
    <row r="61" spans="1:20" x14ac:dyDescent="0.25">
      <c r="A61" t="s">
        <v>56</v>
      </c>
      <c r="B61">
        <v>5</v>
      </c>
      <c r="C61" t="s">
        <v>19</v>
      </c>
      <c r="D61">
        <f>D59</f>
        <v>40</v>
      </c>
      <c r="E61">
        <f>G60+20</f>
        <v>134</v>
      </c>
      <c r="F61">
        <f>F59</f>
        <v>160</v>
      </c>
      <c r="G61">
        <f>E61+6</f>
        <v>140</v>
      </c>
      <c r="H61" t="s">
        <v>104</v>
      </c>
      <c r="I61">
        <v>20</v>
      </c>
      <c r="J61">
        <v>1</v>
      </c>
      <c r="K61">
        <v>0</v>
      </c>
      <c r="L61">
        <v>0</v>
      </c>
      <c r="N61" t="s">
        <v>776</v>
      </c>
      <c r="O61" t="s">
        <v>27</v>
      </c>
      <c r="P61" t="s">
        <v>1138</v>
      </c>
      <c r="Q61">
        <v>3</v>
      </c>
      <c r="R61" t="b">
        <v>0</v>
      </c>
      <c r="S61" t="s">
        <v>121</v>
      </c>
      <c r="T61">
        <v>0</v>
      </c>
    </row>
    <row r="62" spans="1:20" x14ac:dyDescent="0.25">
      <c r="A62" t="s">
        <v>1140</v>
      </c>
      <c r="B62">
        <v>5</v>
      </c>
      <c r="C62" t="s">
        <v>26</v>
      </c>
      <c r="D62">
        <v>30</v>
      </c>
      <c r="E62">
        <f>G58+30</f>
        <v>182</v>
      </c>
      <c r="F62">
        <v>170</v>
      </c>
      <c r="G62">
        <f>G65+12</f>
        <v>249</v>
      </c>
      <c r="I62">
        <v>0</v>
      </c>
      <c r="J62">
        <v>1</v>
      </c>
      <c r="K62">
        <v>0</v>
      </c>
      <c r="L62">
        <v>0</v>
      </c>
      <c r="M62" t="s">
        <v>1142</v>
      </c>
      <c r="N62" t="s">
        <v>1142</v>
      </c>
      <c r="O62" t="s">
        <v>25</v>
      </c>
      <c r="Q62">
        <v>1</v>
      </c>
      <c r="R62" t="b">
        <v>0</v>
      </c>
      <c r="S62" t="s">
        <v>121</v>
      </c>
      <c r="T62">
        <v>0</v>
      </c>
    </row>
    <row r="63" spans="1:20" x14ac:dyDescent="0.25">
      <c r="A63" t="s">
        <v>36</v>
      </c>
      <c r="B63">
        <v>5</v>
      </c>
      <c r="C63" t="s">
        <v>19</v>
      </c>
      <c r="D63">
        <f>D62+10</f>
        <v>40</v>
      </c>
      <c r="E63">
        <f>E62+8</f>
        <v>190</v>
      </c>
      <c r="F63">
        <f>F62-10</f>
        <v>160</v>
      </c>
      <c r="G63">
        <f>E63+5</f>
        <v>195</v>
      </c>
      <c r="H63" t="s">
        <v>104</v>
      </c>
      <c r="I63">
        <v>16</v>
      </c>
      <c r="J63">
        <v>1</v>
      </c>
      <c r="K63">
        <v>0</v>
      </c>
      <c r="L63">
        <v>0</v>
      </c>
      <c r="N63" t="s">
        <v>1142</v>
      </c>
      <c r="O63" t="s">
        <v>27</v>
      </c>
      <c r="Q63">
        <v>3</v>
      </c>
      <c r="R63" t="b">
        <v>0</v>
      </c>
      <c r="S63" t="s">
        <v>121</v>
      </c>
      <c r="T63">
        <v>0</v>
      </c>
    </row>
    <row r="64" spans="1:20" x14ac:dyDescent="0.25">
      <c r="A64" t="s">
        <v>107</v>
      </c>
      <c r="B64">
        <v>5</v>
      </c>
      <c r="C64" t="s">
        <v>19</v>
      </c>
      <c r="D64">
        <f>D65</f>
        <v>40</v>
      </c>
      <c r="E64">
        <f>G63+8</f>
        <v>203</v>
      </c>
      <c r="F64">
        <f>F65</f>
        <v>160</v>
      </c>
      <c r="G64">
        <f>E64+8</f>
        <v>211</v>
      </c>
      <c r="H64" t="s">
        <v>104</v>
      </c>
      <c r="I64">
        <v>16</v>
      </c>
      <c r="J64">
        <v>0</v>
      </c>
      <c r="K64">
        <v>1</v>
      </c>
      <c r="L64">
        <v>0</v>
      </c>
      <c r="N64" t="s">
        <v>1142</v>
      </c>
      <c r="O64" t="s">
        <v>27</v>
      </c>
      <c r="Q64">
        <v>2</v>
      </c>
      <c r="R64" t="b">
        <v>1</v>
      </c>
      <c r="S64" t="s">
        <v>121</v>
      </c>
      <c r="T64">
        <v>0</v>
      </c>
    </row>
    <row r="65" spans="1:20" x14ac:dyDescent="0.25">
      <c r="A65" t="s">
        <v>57</v>
      </c>
      <c r="B65">
        <v>5</v>
      </c>
      <c r="C65" t="s">
        <v>19</v>
      </c>
      <c r="D65">
        <f>D63</f>
        <v>40</v>
      </c>
      <c r="E65">
        <f>G64+20</f>
        <v>231</v>
      </c>
      <c r="F65">
        <f>F63</f>
        <v>160</v>
      </c>
      <c r="G65">
        <f>E65+6</f>
        <v>237</v>
      </c>
      <c r="H65" t="s">
        <v>104</v>
      </c>
      <c r="I65">
        <v>20</v>
      </c>
      <c r="J65">
        <v>1</v>
      </c>
      <c r="K65">
        <v>0</v>
      </c>
      <c r="L65">
        <v>0</v>
      </c>
      <c r="N65" t="s">
        <v>1142</v>
      </c>
      <c r="O65" t="s">
        <v>27</v>
      </c>
      <c r="P65" t="s">
        <v>1139</v>
      </c>
      <c r="Q65">
        <v>3</v>
      </c>
      <c r="R65" t="b">
        <v>0</v>
      </c>
      <c r="S65" t="s">
        <v>121</v>
      </c>
      <c r="T65">
        <v>0</v>
      </c>
    </row>
    <row r="66" spans="1:20" x14ac:dyDescent="0.25">
      <c r="A66" t="s">
        <v>911</v>
      </c>
      <c r="B66">
        <v>6</v>
      </c>
      <c r="C66" t="s">
        <v>19</v>
      </c>
      <c r="D66">
        <v>14</v>
      </c>
      <c r="E66">
        <v>20</v>
      </c>
      <c r="F66">
        <f t="shared" ref="F66" si="11">$F$56</f>
        <v>196</v>
      </c>
      <c r="G66">
        <f>E66+5</f>
        <v>25</v>
      </c>
      <c r="H66" t="s">
        <v>104</v>
      </c>
      <c r="I66">
        <v>14</v>
      </c>
      <c r="J66">
        <v>1</v>
      </c>
      <c r="K66">
        <v>0</v>
      </c>
      <c r="L66">
        <v>0</v>
      </c>
      <c r="N66" t="s">
        <v>21</v>
      </c>
      <c r="O66" t="s">
        <v>25</v>
      </c>
      <c r="Q66">
        <v>3</v>
      </c>
      <c r="R66" t="b">
        <v>0</v>
      </c>
      <c r="S66" t="s">
        <v>121</v>
      </c>
      <c r="T66">
        <v>0</v>
      </c>
    </row>
    <row r="67" spans="1:20" x14ac:dyDescent="0.25">
      <c r="A67" t="s">
        <v>1090</v>
      </c>
      <c r="B67">
        <v>6</v>
      </c>
      <c r="C67" t="s">
        <v>19</v>
      </c>
      <c r="D67">
        <f>$D$56</f>
        <v>14</v>
      </c>
      <c r="E67">
        <f>G66+8</f>
        <v>33</v>
      </c>
      <c r="F67">
        <f>$F$56</f>
        <v>196</v>
      </c>
      <c r="G67">
        <f>E67+5</f>
        <v>38</v>
      </c>
      <c r="H67" t="s">
        <v>104</v>
      </c>
      <c r="I67">
        <v>12</v>
      </c>
      <c r="J67">
        <v>0</v>
      </c>
      <c r="K67">
        <v>0</v>
      </c>
      <c r="L67">
        <v>0</v>
      </c>
      <c r="N67" t="s">
        <v>21</v>
      </c>
      <c r="O67" t="s">
        <v>25</v>
      </c>
      <c r="Q67">
        <v>3</v>
      </c>
      <c r="R67" t="b">
        <v>1</v>
      </c>
      <c r="T67">
        <v>0</v>
      </c>
    </row>
    <row r="68" spans="1:20" x14ac:dyDescent="0.25">
      <c r="A68" t="s">
        <v>903</v>
      </c>
      <c r="B68">
        <v>6</v>
      </c>
      <c r="C68" t="s">
        <v>26</v>
      </c>
      <c r="D68">
        <v>0</v>
      </c>
      <c r="E68">
        <v>85</v>
      </c>
      <c r="F68">
        <v>210</v>
      </c>
      <c r="G68">
        <f>G97+16</f>
        <v>197</v>
      </c>
      <c r="I68">
        <v>0</v>
      </c>
      <c r="J68">
        <v>1</v>
      </c>
      <c r="K68">
        <v>0</v>
      </c>
      <c r="L68">
        <v>0</v>
      </c>
      <c r="M68" t="str">
        <f>$N$68</f>
        <v>d0d8dd</v>
      </c>
      <c r="N68" t="s">
        <v>1091</v>
      </c>
      <c r="O68" t="s">
        <v>25</v>
      </c>
      <c r="Q68">
        <v>1</v>
      </c>
      <c r="R68" t="b">
        <v>0</v>
      </c>
      <c r="S68" t="s">
        <v>121</v>
      </c>
      <c r="T68">
        <v>0</v>
      </c>
    </row>
    <row r="69" spans="1:20" x14ac:dyDescent="0.25">
      <c r="A69" t="s">
        <v>904</v>
      </c>
      <c r="B69">
        <v>6</v>
      </c>
      <c r="C69" t="s">
        <v>19</v>
      </c>
      <c r="D69">
        <v>14</v>
      </c>
      <c r="E69">
        <f>E68+5</f>
        <v>90</v>
      </c>
      <c r="F69">
        <v>196</v>
      </c>
      <c r="G69">
        <f>E69+3</f>
        <v>93</v>
      </c>
      <c r="H69" t="s">
        <v>104</v>
      </c>
      <c r="I69">
        <v>12</v>
      </c>
      <c r="J69">
        <v>1</v>
      </c>
      <c r="K69">
        <v>0</v>
      </c>
      <c r="L69">
        <v>0</v>
      </c>
      <c r="N69" t="str">
        <f t="shared" ref="N69:N76" si="12">$N$68</f>
        <v>d0d8dd</v>
      </c>
      <c r="O69" t="s">
        <v>25</v>
      </c>
      <c r="Q69">
        <v>3</v>
      </c>
      <c r="R69" t="b">
        <v>0</v>
      </c>
      <c r="S69" t="s">
        <v>121</v>
      </c>
      <c r="T69">
        <v>0</v>
      </c>
    </row>
    <row r="70" spans="1:20" x14ac:dyDescent="0.25">
      <c r="A70" t="s">
        <v>908</v>
      </c>
      <c r="B70">
        <v>6</v>
      </c>
      <c r="C70" t="s">
        <v>19</v>
      </c>
      <c r="D70">
        <f t="shared" ref="D70" si="13">D73-1</f>
        <v>113</v>
      </c>
      <c r="E70">
        <f>E68+2</f>
        <v>87</v>
      </c>
      <c r="F70">
        <f>D74-1</f>
        <v>140</v>
      </c>
      <c r="G70">
        <f>E70+5</f>
        <v>92</v>
      </c>
      <c r="H70" t="s">
        <v>104</v>
      </c>
      <c r="I70">
        <v>10</v>
      </c>
      <c r="J70">
        <v>1</v>
      </c>
      <c r="K70">
        <v>0</v>
      </c>
      <c r="L70">
        <v>0</v>
      </c>
      <c r="N70" t="str">
        <f t="shared" si="12"/>
        <v>d0d8dd</v>
      </c>
      <c r="O70" t="s">
        <v>27</v>
      </c>
      <c r="Q70">
        <v>3</v>
      </c>
      <c r="R70" t="b">
        <v>1</v>
      </c>
      <c r="S70" t="s">
        <v>121</v>
      </c>
      <c r="T70">
        <v>0</v>
      </c>
    </row>
    <row r="71" spans="1:20" x14ac:dyDescent="0.25">
      <c r="A71" t="s">
        <v>909</v>
      </c>
      <c r="B71">
        <v>6</v>
      </c>
      <c r="C71" t="s">
        <v>19</v>
      </c>
      <c r="D71">
        <f>D74-1</f>
        <v>140</v>
      </c>
      <c r="E71">
        <f t="shared" ref="E71:E75" si="14">E70</f>
        <v>87</v>
      </c>
      <c r="F71">
        <f>D75+1</f>
        <v>169</v>
      </c>
      <c r="G71">
        <f>G70</f>
        <v>92</v>
      </c>
      <c r="H71" t="s">
        <v>104</v>
      </c>
      <c r="I71">
        <v>10</v>
      </c>
      <c r="J71">
        <v>1</v>
      </c>
      <c r="K71">
        <v>0</v>
      </c>
      <c r="L71">
        <v>0</v>
      </c>
      <c r="N71" t="str">
        <f t="shared" si="12"/>
        <v>d0d8dd</v>
      </c>
      <c r="O71" t="s">
        <v>27</v>
      </c>
      <c r="Q71">
        <v>3</v>
      </c>
      <c r="R71" t="b">
        <v>1</v>
      </c>
      <c r="S71" t="s">
        <v>121</v>
      </c>
      <c r="T71">
        <v>0</v>
      </c>
    </row>
    <row r="72" spans="1:20" x14ac:dyDescent="0.25">
      <c r="A72" t="s">
        <v>910</v>
      </c>
      <c r="B72">
        <v>6</v>
      </c>
      <c r="C72" t="s">
        <v>19</v>
      </c>
      <c r="D72">
        <f>D75</f>
        <v>168</v>
      </c>
      <c r="E72">
        <f t="shared" si="14"/>
        <v>87</v>
      </c>
      <c r="F72">
        <f>D72+26</f>
        <v>194</v>
      </c>
      <c r="G72">
        <f t="shared" ref="G72" si="15">G71</f>
        <v>92</v>
      </c>
      <c r="H72" t="s">
        <v>104</v>
      </c>
      <c r="I72">
        <v>10</v>
      </c>
      <c r="J72">
        <v>1</v>
      </c>
      <c r="K72">
        <v>0</v>
      </c>
      <c r="L72">
        <v>0</v>
      </c>
      <c r="N72" t="str">
        <f t="shared" si="12"/>
        <v>d0d8dd</v>
      </c>
      <c r="O72" t="s">
        <v>27</v>
      </c>
      <c r="Q72">
        <v>3</v>
      </c>
      <c r="R72" t="b">
        <v>1</v>
      </c>
      <c r="S72" t="s">
        <v>121</v>
      </c>
      <c r="T72">
        <v>0</v>
      </c>
    </row>
    <row r="73" spans="1:20" x14ac:dyDescent="0.25">
      <c r="A73" t="s">
        <v>44</v>
      </c>
      <c r="B73">
        <v>6</v>
      </c>
      <c r="C73" t="s">
        <v>25</v>
      </c>
      <c r="D73">
        <v>114</v>
      </c>
      <c r="E73">
        <f>E68</f>
        <v>85</v>
      </c>
      <c r="F73">
        <f>D73</f>
        <v>114</v>
      </c>
      <c r="G73">
        <f>G68</f>
        <v>197</v>
      </c>
      <c r="I73">
        <v>0.5</v>
      </c>
      <c r="J73">
        <v>0</v>
      </c>
      <c r="K73">
        <v>0</v>
      </c>
      <c r="L73">
        <v>0</v>
      </c>
      <c r="M73" t="s">
        <v>21</v>
      </c>
      <c r="N73" t="str">
        <f t="shared" si="12"/>
        <v>d0d8dd</v>
      </c>
      <c r="O73" t="s">
        <v>25</v>
      </c>
      <c r="Q73">
        <v>4</v>
      </c>
      <c r="R73" t="b">
        <v>0</v>
      </c>
      <c r="S73" t="s">
        <v>121</v>
      </c>
      <c r="T73">
        <v>0</v>
      </c>
    </row>
    <row r="74" spans="1:20" x14ac:dyDescent="0.25">
      <c r="A74" t="s">
        <v>45</v>
      </c>
      <c r="B74">
        <v>6</v>
      </c>
      <c r="C74" t="s">
        <v>25</v>
      </c>
      <c r="D74">
        <f>D73+27</f>
        <v>141</v>
      </c>
      <c r="E74">
        <f t="shared" si="14"/>
        <v>85</v>
      </c>
      <c r="F74">
        <f t="shared" ref="F74:F75" si="16">D74</f>
        <v>141</v>
      </c>
      <c r="G74">
        <f>G73</f>
        <v>197</v>
      </c>
      <c r="I74">
        <v>0.5</v>
      </c>
      <c r="J74">
        <v>0</v>
      </c>
      <c r="K74">
        <v>0</v>
      </c>
      <c r="L74">
        <v>0</v>
      </c>
      <c r="M74" t="s">
        <v>21</v>
      </c>
      <c r="N74" t="str">
        <f t="shared" si="12"/>
        <v>d0d8dd</v>
      </c>
      <c r="O74" t="s">
        <v>25</v>
      </c>
      <c r="Q74">
        <v>4</v>
      </c>
      <c r="R74" t="b">
        <v>0</v>
      </c>
      <c r="S74" t="s">
        <v>121</v>
      </c>
      <c r="T74">
        <v>0</v>
      </c>
    </row>
    <row r="75" spans="1:20" x14ac:dyDescent="0.25">
      <c r="A75" t="s">
        <v>46</v>
      </c>
      <c r="B75">
        <v>6</v>
      </c>
      <c r="C75" t="s">
        <v>25</v>
      </c>
      <c r="D75">
        <f>D74+27</f>
        <v>168</v>
      </c>
      <c r="E75">
        <f t="shared" si="14"/>
        <v>85</v>
      </c>
      <c r="F75">
        <f t="shared" si="16"/>
        <v>168</v>
      </c>
      <c r="G75">
        <f>G74</f>
        <v>197</v>
      </c>
      <c r="I75">
        <v>0.5</v>
      </c>
      <c r="J75">
        <v>0</v>
      </c>
      <c r="K75">
        <v>0</v>
      </c>
      <c r="L75">
        <v>0</v>
      </c>
      <c r="M75" t="s">
        <v>21</v>
      </c>
      <c r="N75" t="str">
        <f t="shared" si="12"/>
        <v>d0d8dd</v>
      </c>
      <c r="O75" t="s">
        <v>25</v>
      </c>
      <c r="Q75">
        <v>4</v>
      </c>
      <c r="R75" t="b">
        <v>0</v>
      </c>
      <c r="S75" t="s">
        <v>121</v>
      </c>
      <c r="T75">
        <v>0</v>
      </c>
    </row>
    <row r="76" spans="1:20" x14ac:dyDescent="0.25">
      <c r="A76" t="s">
        <v>55</v>
      </c>
      <c r="B76">
        <v>6</v>
      </c>
      <c r="C76" t="s">
        <v>25</v>
      </c>
      <c r="D76">
        <v>14</v>
      </c>
      <c r="E76">
        <f>E70+24</f>
        <v>111</v>
      </c>
      <c r="F76">
        <v>196</v>
      </c>
      <c r="G76">
        <f>E76</f>
        <v>111</v>
      </c>
      <c r="I76">
        <v>0.5</v>
      </c>
      <c r="J76">
        <v>0</v>
      </c>
      <c r="K76">
        <v>0</v>
      </c>
      <c r="L76">
        <v>0</v>
      </c>
      <c r="M76" t="s">
        <v>21</v>
      </c>
      <c r="N76" t="str">
        <f t="shared" si="12"/>
        <v>d0d8dd</v>
      </c>
      <c r="O76" t="s">
        <v>25</v>
      </c>
      <c r="Q76">
        <v>4</v>
      </c>
      <c r="R76" t="b">
        <v>0</v>
      </c>
      <c r="S76" t="s">
        <v>121</v>
      </c>
      <c r="T76">
        <v>0</v>
      </c>
    </row>
    <row r="77" spans="1:20" x14ac:dyDescent="0.25">
      <c r="A77" t="s">
        <v>1093</v>
      </c>
      <c r="B77">
        <v>6</v>
      </c>
      <c r="C77" t="s">
        <v>19</v>
      </c>
      <c r="D77">
        <f>D73</f>
        <v>114</v>
      </c>
      <c r="E77">
        <f>G68+2</f>
        <v>199</v>
      </c>
      <c r="F77">
        <v>196</v>
      </c>
      <c r="G77">
        <f>E77+4</f>
        <v>203</v>
      </c>
      <c r="H77" t="s">
        <v>104</v>
      </c>
      <c r="I77">
        <v>10</v>
      </c>
      <c r="J77">
        <v>0</v>
      </c>
      <c r="K77">
        <v>0</v>
      </c>
      <c r="L77">
        <v>0</v>
      </c>
      <c r="N77" t="s">
        <v>21</v>
      </c>
      <c r="O77" t="s">
        <v>22</v>
      </c>
      <c r="Q77">
        <v>2</v>
      </c>
      <c r="R77" t="b">
        <v>0</v>
      </c>
      <c r="S77" t="s">
        <v>121</v>
      </c>
      <c r="T77">
        <v>0</v>
      </c>
    </row>
    <row r="78" spans="1:20" x14ac:dyDescent="0.25">
      <c r="A78" t="s">
        <v>863</v>
      </c>
      <c r="B78">
        <v>6</v>
      </c>
      <c r="C78" t="s">
        <v>19</v>
      </c>
      <c r="D78">
        <v>14</v>
      </c>
      <c r="E78">
        <f>E76+2</f>
        <v>113</v>
      </c>
      <c r="F78">
        <f>D73-2</f>
        <v>112</v>
      </c>
      <c r="G78">
        <f>E78+5</f>
        <v>118</v>
      </c>
      <c r="H78" t="s">
        <v>104</v>
      </c>
      <c r="I78">
        <v>12</v>
      </c>
      <c r="J78">
        <v>0</v>
      </c>
      <c r="K78">
        <v>0</v>
      </c>
      <c r="L78">
        <v>0</v>
      </c>
      <c r="N78" t="str">
        <f t="shared" ref="N78:N97" si="17">$N$68</f>
        <v>d0d8dd</v>
      </c>
      <c r="O78" t="s">
        <v>25</v>
      </c>
      <c r="Q78">
        <v>3</v>
      </c>
      <c r="R78" t="b">
        <v>1</v>
      </c>
      <c r="S78" t="s">
        <v>121</v>
      </c>
      <c r="T78">
        <v>0</v>
      </c>
    </row>
    <row r="79" spans="1:20" x14ac:dyDescent="0.25">
      <c r="A79" t="s">
        <v>864</v>
      </c>
      <c r="B79">
        <v>6</v>
      </c>
      <c r="C79" t="s">
        <v>19</v>
      </c>
      <c r="D79">
        <f>D70</f>
        <v>113</v>
      </c>
      <c r="E79">
        <f>E78+1</f>
        <v>114</v>
      </c>
      <c r="F79">
        <f>F70</f>
        <v>140</v>
      </c>
      <c r="G79">
        <f t="shared" ref="G79:G97" si="18">E79+3</f>
        <v>117</v>
      </c>
      <c r="H79" t="s">
        <v>20</v>
      </c>
      <c r="I79">
        <v>16</v>
      </c>
      <c r="J79">
        <v>1</v>
      </c>
      <c r="K79">
        <v>0</v>
      </c>
      <c r="L79">
        <v>0</v>
      </c>
      <c r="N79" t="str">
        <f t="shared" si="17"/>
        <v>d0d8dd</v>
      </c>
      <c r="O79" t="s">
        <v>27</v>
      </c>
      <c r="Q79">
        <v>2</v>
      </c>
      <c r="R79" t="b">
        <v>0</v>
      </c>
      <c r="S79" t="s">
        <v>121</v>
      </c>
      <c r="T79">
        <v>0</v>
      </c>
    </row>
    <row r="80" spans="1:20" x14ac:dyDescent="0.25">
      <c r="A80" t="s">
        <v>865</v>
      </c>
      <c r="B80">
        <v>6</v>
      </c>
      <c r="C80" t="s">
        <v>19</v>
      </c>
      <c r="D80">
        <f>D71</f>
        <v>140</v>
      </c>
      <c r="E80">
        <f>E79</f>
        <v>114</v>
      </c>
      <c r="F80">
        <f>F71</f>
        <v>169</v>
      </c>
      <c r="G80">
        <f t="shared" si="18"/>
        <v>117</v>
      </c>
      <c r="H80" t="s">
        <v>20</v>
      </c>
      <c r="I80">
        <v>16</v>
      </c>
      <c r="J80">
        <v>1</v>
      </c>
      <c r="K80">
        <v>0</v>
      </c>
      <c r="L80">
        <v>0</v>
      </c>
      <c r="N80" t="str">
        <f t="shared" si="17"/>
        <v>d0d8dd</v>
      </c>
      <c r="O80" t="s">
        <v>27</v>
      </c>
      <c r="Q80">
        <v>2</v>
      </c>
      <c r="R80" t="b">
        <v>0</v>
      </c>
      <c r="S80" t="s">
        <v>121</v>
      </c>
      <c r="T80">
        <v>0</v>
      </c>
    </row>
    <row r="81" spans="1:20" x14ac:dyDescent="0.25">
      <c r="A81" t="s">
        <v>866</v>
      </c>
      <c r="B81">
        <v>6</v>
      </c>
      <c r="C81" t="s">
        <v>19</v>
      </c>
      <c r="D81">
        <f>D72</f>
        <v>168</v>
      </c>
      <c r="E81">
        <f>E80</f>
        <v>114</v>
      </c>
      <c r="F81">
        <f>F72</f>
        <v>194</v>
      </c>
      <c r="G81">
        <f t="shared" si="18"/>
        <v>117</v>
      </c>
      <c r="H81" t="s">
        <v>20</v>
      </c>
      <c r="I81">
        <v>16</v>
      </c>
      <c r="J81">
        <v>1</v>
      </c>
      <c r="K81">
        <v>0</v>
      </c>
      <c r="L81">
        <v>0</v>
      </c>
      <c r="N81" t="str">
        <f t="shared" si="17"/>
        <v>d0d8dd</v>
      </c>
      <c r="O81" t="s">
        <v>27</v>
      </c>
      <c r="Q81">
        <v>2</v>
      </c>
      <c r="R81" t="b">
        <v>0</v>
      </c>
      <c r="S81" t="s">
        <v>121</v>
      </c>
      <c r="T81">
        <v>0</v>
      </c>
    </row>
    <row r="82" spans="1:20" x14ac:dyDescent="0.25">
      <c r="A82" t="s">
        <v>867</v>
      </c>
      <c r="B82">
        <v>6</v>
      </c>
      <c r="C82" t="s">
        <v>19</v>
      </c>
      <c r="D82">
        <f t="shared" ref="D82:D97" si="19">D78</f>
        <v>14</v>
      </c>
      <c r="E82">
        <f>E78+16</f>
        <v>129</v>
      </c>
      <c r="F82">
        <f t="shared" ref="F82:F97" si="20">F78</f>
        <v>112</v>
      </c>
      <c r="G82">
        <f>E82+5</f>
        <v>134</v>
      </c>
      <c r="H82" t="s">
        <v>104</v>
      </c>
      <c r="I82">
        <v>12</v>
      </c>
      <c r="J82">
        <v>0</v>
      </c>
      <c r="K82">
        <v>0</v>
      </c>
      <c r="L82">
        <v>0</v>
      </c>
      <c r="N82" t="str">
        <f t="shared" si="17"/>
        <v>d0d8dd</v>
      </c>
      <c r="O82" t="s">
        <v>25</v>
      </c>
      <c r="Q82">
        <v>3</v>
      </c>
      <c r="R82" t="b">
        <v>1</v>
      </c>
      <c r="S82" t="s">
        <v>121</v>
      </c>
      <c r="T82">
        <v>0</v>
      </c>
    </row>
    <row r="83" spans="1:20" x14ac:dyDescent="0.25">
      <c r="A83" t="s">
        <v>868</v>
      </c>
      <c r="B83">
        <v>6</v>
      </c>
      <c r="C83" t="s">
        <v>19</v>
      </c>
      <c r="D83">
        <f t="shared" si="19"/>
        <v>113</v>
      </c>
      <c r="E83">
        <f>E82+1</f>
        <v>130</v>
      </c>
      <c r="F83">
        <f t="shared" si="20"/>
        <v>140</v>
      </c>
      <c r="G83">
        <f>E83+3</f>
        <v>133</v>
      </c>
      <c r="H83" t="s">
        <v>20</v>
      </c>
      <c r="I83">
        <v>16</v>
      </c>
      <c r="J83">
        <v>1</v>
      </c>
      <c r="K83">
        <v>0</v>
      </c>
      <c r="L83">
        <v>0</v>
      </c>
      <c r="N83" t="str">
        <f t="shared" si="17"/>
        <v>d0d8dd</v>
      </c>
      <c r="O83" t="s">
        <v>27</v>
      </c>
      <c r="Q83">
        <v>2</v>
      </c>
      <c r="R83" t="b">
        <v>0</v>
      </c>
      <c r="S83" t="s">
        <v>121</v>
      </c>
      <c r="T83">
        <v>0</v>
      </c>
    </row>
    <row r="84" spans="1:20" x14ac:dyDescent="0.25">
      <c r="A84" t="s">
        <v>869</v>
      </c>
      <c r="B84">
        <v>6</v>
      </c>
      <c r="C84" t="s">
        <v>19</v>
      </c>
      <c r="D84">
        <f t="shared" si="19"/>
        <v>140</v>
      </c>
      <c r="E84">
        <f>E83</f>
        <v>130</v>
      </c>
      <c r="F84">
        <f t="shared" si="20"/>
        <v>169</v>
      </c>
      <c r="G84">
        <f t="shared" si="18"/>
        <v>133</v>
      </c>
      <c r="H84" t="s">
        <v>20</v>
      </c>
      <c r="I84">
        <v>16</v>
      </c>
      <c r="J84">
        <v>1</v>
      </c>
      <c r="K84">
        <v>0</v>
      </c>
      <c r="L84">
        <v>0</v>
      </c>
      <c r="N84" t="str">
        <f t="shared" si="17"/>
        <v>d0d8dd</v>
      </c>
      <c r="O84" t="s">
        <v>27</v>
      </c>
      <c r="Q84">
        <v>2</v>
      </c>
      <c r="R84" t="b">
        <v>0</v>
      </c>
      <c r="S84" t="s">
        <v>121</v>
      </c>
      <c r="T84">
        <v>0</v>
      </c>
    </row>
    <row r="85" spans="1:20" x14ac:dyDescent="0.25">
      <c r="A85" t="s">
        <v>870</v>
      </c>
      <c r="B85">
        <v>6</v>
      </c>
      <c r="C85" t="s">
        <v>19</v>
      </c>
      <c r="D85">
        <f t="shared" si="19"/>
        <v>168</v>
      </c>
      <c r="E85">
        <f>E84</f>
        <v>130</v>
      </c>
      <c r="F85">
        <f t="shared" si="20"/>
        <v>194</v>
      </c>
      <c r="G85">
        <f t="shared" si="18"/>
        <v>133</v>
      </c>
      <c r="H85" t="s">
        <v>20</v>
      </c>
      <c r="I85">
        <v>16</v>
      </c>
      <c r="J85">
        <v>1</v>
      </c>
      <c r="K85">
        <v>0</v>
      </c>
      <c r="L85">
        <v>0</v>
      </c>
      <c r="N85" t="str">
        <f t="shared" si="17"/>
        <v>d0d8dd</v>
      </c>
      <c r="O85" t="s">
        <v>27</v>
      </c>
      <c r="Q85">
        <v>2</v>
      </c>
      <c r="R85" t="b">
        <v>0</v>
      </c>
      <c r="S85" t="s">
        <v>121</v>
      </c>
      <c r="T85">
        <v>0</v>
      </c>
    </row>
    <row r="86" spans="1:20" x14ac:dyDescent="0.25">
      <c r="A86" t="s">
        <v>871</v>
      </c>
      <c r="B86">
        <v>6</v>
      </c>
      <c r="C86" t="s">
        <v>19</v>
      </c>
      <c r="D86">
        <f t="shared" si="19"/>
        <v>14</v>
      </c>
      <c r="E86">
        <f>E82+16</f>
        <v>145</v>
      </c>
      <c r="F86">
        <f t="shared" si="20"/>
        <v>112</v>
      </c>
      <c r="G86">
        <f>E86+5</f>
        <v>150</v>
      </c>
      <c r="H86" t="s">
        <v>104</v>
      </c>
      <c r="I86">
        <v>12</v>
      </c>
      <c r="J86">
        <v>0</v>
      </c>
      <c r="K86">
        <v>0</v>
      </c>
      <c r="L86">
        <v>0</v>
      </c>
      <c r="N86" t="str">
        <f t="shared" si="17"/>
        <v>d0d8dd</v>
      </c>
      <c r="O86" t="s">
        <v>25</v>
      </c>
      <c r="Q86">
        <v>3</v>
      </c>
      <c r="R86" t="b">
        <v>1</v>
      </c>
      <c r="S86" t="s">
        <v>121</v>
      </c>
      <c r="T86">
        <v>0</v>
      </c>
    </row>
    <row r="87" spans="1:20" x14ac:dyDescent="0.25">
      <c r="A87" t="s">
        <v>872</v>
      </c>
      <c r="B87">
        <v>6</v>
      </c>
      <c r="C87" t="s">
        <v>19</v>
      </c>
      <c r="D87">
        <f t="shared" si="19"/>
        <v>113</v>
      </c>
      <c r="E87">
        <f>E86+1</f>
        <v>146</v>
      </c>
      <c r="F87">
        <f t="shared" si="20"/>
        <v>140</v>
      </c>
      <c r="G87">
        <f t="shared" si="18"/>
        <v>149</v>
      </c>
      <c r="H87" t="s">
        <v>20</v>
      </c>
      <c r="I87">
        <v>16</v>
      </c>
      <c r="J87">
        <v>1</v>
      </c>
      <c r="K87">
        <v>0</v>
      </c>
      <c r="L87">
        <v>0</v>
      </c>
      <c r="N87" t="str">
        <f t="shared" si="17"/>
        <v>d0d8dd</v>
      </c>
      <c r="O87" t="s">
        <v>27</v>
      </c>
      <c r="Q87">
        <v>2</v>
      </c>
      <c r="R87" t="b">
        <v>0</v>
      </c>
      <c r="S87" t="s">
        <v>121</v>
      </c>
      <c r="T87">
        <v>0</v>
      </c>
    </row>
    <row r="88" spans="1:20" x14ac:dyDescent="0.25">
      <c r="A88" t="s">
        <v>873</v>
      </c>
      <c r="B88">
        <v>6</v>
      </c>
      <c r="C88" t="s">
        <v>19</v>
      </c>
      <c r="D88">
        <f t="shared" si="19"/>
        <v>140</v>
      </c>
      <c r="E88">
        <f>E87</f>
        <v>146</v>
      </c>
      <c r="F88">
        <f t="shared" si="20"/>
        <v>169</v>
      </c>
      <c r="G88">
        <f t="shared" si="18"/>
        <v>149</v>
      </c>
      <c r="H88" t="s">
        <v>20</v>
      </c>
      <c r="I88">
        <v>16</v>
      </c>
      <c r="J88">
        <v>1</v>
      </c>
      <c r="K88">
        <v>0</v>
      </c>
      <c r="L88">
        <v>0</v>
      </c>
      <c r="N88" t="str">
        <f t="shared" si="17"/>
        <v>d0d8dd</v>
      </c>
      <c r="O88" t="s">
        <v>27</v>
      </c>
      <c r="Q88">
        <v>2</v>
      </c>
      <c r="R88" t="b">
        <v>0</v>
      </c>
      <c r="S88" t="s">
        <v>121</v>
      </c>
      <c r="T88">
        <v>0</v>
      </c>
    </row>
    <row r="89" spans="1:20" x14ac:dyDescent="0.25">
      <c r="A89" t="s">
        <v>874</v>
      </c>
      <c r="B89">
        <v>6</v>
      </c>
      <c r="C89" t="s">
        <v>19</v>
      </c>
      <c r="D89">
        <f t="shared" si="19"/>
        <v>168</v>
      </c>
      <c r="E89">
        <f>E88</f>
        <v>146</v>
      </c>
      <c r="F89">
        <f t="shared" si="20"/>
        <v>194</v>
      </c>
      <c r="G89">
        <f t="shared" si="18"/>
        <v>149</v>
      </c>
      <c r="H89" t="s">
        <v>20</v>
      </c>
      <c r="I89">
        <v>16</v>
      </c>
      <c r="J89">
        <v>1</v>
      </c>
      <c r="K89">
        <v>0</v>
      </c>
      <c r="L89">
        <v>0</v>
      </c>
      <c r="N89" t="str">
        <f t="shared" si="17"/>
        <v>d0d8dd</v>
      </c>
      <c r="O89" t="s">
        <v>27</v>
      </c>
      <c r="Q89">
        <v>2</v>
      </c>
      <c r="R89" t="b">
        <v>0</v>
      </c>
      <c r="S89" t="s">
        <v>121</v>
      </c>
      <c r="T89">
        <v>0</v>
      </c>
    </row>
    <row r="90" spans="1:20" x14ac:dyDescent="0.25">
      <c r="A90" t="s">
        <v>875</v>
      </c>
      <c r="B90">
        <v>6</v>
      </c>
      <c r="C90" t="s">
        <v>19</v>
      </c>
      <c r="D90">
        <f t="shared" si="19"/>
        <v>14</v>
      </c>
      <c r="E90">
        <f>E86+16</f>
        <v>161</v>
      </c>
      <c r="F90">
        <f t="shared" si="20"/>
        <v>112</v>
      </c>
      <c r="G90">
        <f>E90+5</f>
        <v>166</v>
      </c>
      <c r="H90" t="s">
        <v>104</v>
      </c>
      <c r="I90">
        <v>12</v>
      </c>
      <c r="J90">
        <v>0</v>
      </c>
      <c r="K90">
        <v>0</v>
      </c>
      <c r="L90">
        <v>0</v>
      </c>
      <c r="N90" t="str">
        <f t="shared" si="17"/>
        <v>d0d8dd</v>
      </c>
      <c r="O90" t="s">
        <v>25</v>
      </c>
      <c r="Q90">
        <v>3</v>
      </c>
      <c r="R90" t="b">
        <v>1</v>
      </c>
      <c r="S90" t="s">
        <v>121</v>
      </c>
      <c r="T90">
        <v>0</v>
      </c>
    </row>
    <row r="91" spans="1:20" x14ac:dyDescent="0.25">
      <c r="A91" t="s">
        <v>876</v>
      </c>
      <c r="B91">
        <v>6</v>
      </c>
      <c r="C91" t="s">
        <v>19</v>
      </c>
      <c r="D91">
        <f t="shared" si="19"/>
        <v>113</v>
      </c>
      <c r="E91">
        <f>E90+1</f>
        <v>162</v>
      </c>
      <c r="F91">
        <f t="shared" si="20"/>
        <v>140</v>
      </c>
      <c r="G91">
        <f t="shared" si="18"/>
        <v>165</v>
      </c>
      <c r="H91" t="s">
        <v>20</v>
      </c>
      <c r="I91">
        <v>16</v>
      </c>
      <c r="J91">
        <v>1</v>
      </c>
      <c r="K91">
        <v>0</v>
      </c>
      <c r="L91">
        <v>0</v>
      </c>
      <c r="N91" t="str">
        <f t="shared" si="17"/>
        <v>d0d8dd</v>
      </c>
      <c r="O91" t="s">
        <v>27</v>
      </c>
      <c r="Q91">
        <v>2</v>
      </c>
      <c r="R91" t="b">
        <v>0</v>
      </c>
      <c r="S91" t="s">
        <v>121</v>
      </c>
      <c r="T91">
        <v>0</v>
      </c>
    </row>
    <row r="92" spans="1:20" x14ac:dyDescent="0.25">
      <c r="A92" t="s">
        <v>877</v>
      </c>
      <c r="B92">
        <v>6</v>
      </c>
      <c r="C92" t="s">
        <v>19</v>
      </c>
      <c r="D92">
        <f t="shared" si="19"/>
        <v>140</v>
      </c>
      <c r="E92">
        <f>E91</f>
        <v>162</v>
      </c>
      <c r="F92">
        <f t="shared" si="20"/>
        <v>169</v>
      </c>
      <c r="G92">
        <f t="shared" si="18"/>
        <v>165</v>
      </c>
      <c r="H92" t="s">
        <v>20</v>
      </c>
      <c r="I92">
        <v>16</v>
      </c>
      <c r="J92">
        <v>1</v>
      </c>
      <c r="K92">
        <v>0</v>
      </c>
      <c r="L92">
        <v>0</v>
      </c>
      <c r="N92" t="str">
        <f t="shared" si="17"/>
        <v>d0d8dd</v>
      </c>
      <c r="O92" t="s">
        <v>27</v>
      </c>
      <c r="Q92">
        <v>2</v>
      </c>
      <c r="R92" t="b">
        <v>0</v>
      </c>
      <c r="S92" t="s">
        <v>121</v>
      </c>
      <c r="T92">
        <v>0</v>
      </c>
    </row>
    <row r="93" spans="1:20" x14ac:dyDescent="0.25">
      <c r="A93" t="s">
        <v>878</v>
      </c>
      <c r="B93">
        <v>6</v>
      </c>
      <c r="C93" t="s">
        <v>19</v>
      </c>
      <c r="D93">
        <f t="shared" si="19"/>
        <v>168</v>
      </c>
      <c r="E93">
        <f>E92</f>
        <v>162</v>
      </c>
      <c r="F93">
        <f t="shared" si="20"/>
        <v>194</v>
      </c>
      <c r="G93">
        <f t="shared" si="18"/>
        <v>165</v>
      </c>
      <c r="H93" t="s">
        <v>20</v>
      </c>
      <c r="I93">
        <v>16</v>
      </c>
      <c r="J93">
        <v>1</v>
      </c>
      <c r="K93">
        <v>0</v>
      </c>
      <c r="L93">
        <v>0</v>
      </c>
      <c r="N93" t="str">
        <f t="shared" si="17"/>
        <v>d0d8dd</v>
      </c>
      <c r="O93" t="s">
        <v>27</v>
      </c>
      <c r="Q93">
        <v>2</v>
      </c>
      <c r="R93" t="b">
        <v>0</v>
      </c>
      <c r="S93" t="s">
        <v>121</v>
      </c>
      <c r="T93">
        <v>0</v>
      </c>
    </row>
    <row r="94" spans="1:20" x14ac:dyDescent="0.25">
      <c r="A94" t="s">
        <v>879</v>
      </c>
      <c r="B94">
        <v>6</v>
      </c>
      <c r="C94" t="s">
        <v>19</v>
      </c>
      <c r="D94">
        <f t="shared" si="19"/>
        <v>14</v>
      </c>
      <c r="E94">
        <f>E90+16</f>
        <v>177</v>
      </c>
      <c r="F94">
        <f t="shared" si="20"/>
        <v>112</v>
      </c>
      <c r="G94">
        <f>E94+5</f>
        <v>182</v>
      </c>
      <c r="H94" t="s">
        <v>104</v>
      </c>
      <c r="I94">
        <v>12</v>
      </c>
      <c r="J94">
        <v>0</v>
      </c>
      <c r="K94">
        <v>0</v>
      </c>
      <c r="L94">
        <v>0</v>
      </c>
      <c r="N94" t="str">
        <f t="shared" si="17"/>
        <v>d0d8dd</v>
      </c>
      <c r="O94" t="s">
        <v>25</v>
      </c>
      <c r="Q94">
        <v>3</v>
      </c>
      <c r="R94" t="b">
        <v>1</v>
      </c>
      <c r="S94" t="s">
        <v>121</v>
      </c>
      <c r="T94">
        <v>0</v>
      </c>
    </row>
    <row r="95" spans="1:20" x14ac:dyDescent="0.25">
      <c r="A95" t="s">
        <v>880</v>
      </c>
      <c r="B95">
        <v>6</v>
      </c>
      <c r="C95" t="s">
        <v>19</v>
      </c>
      <c r="D95">
        <f t="shared" si="19"/>
        <v>113</v>
      </c>
      <c r="E95">
        <f>E94+1</f>
        <v>178</v>
      </c>
      <c r="F95">
        <f t="shared" si="20"/>
        <v>140</v>
      </c>
      <c r="G95">
        <f t="shared" si="18"/>
        <v>181</v>
      </c>
      <c r="H95" t="s">
        <v>20</v>
      </c>
      <c r="I95">
        <v>16</v>
      </c>
      <c r="J95">
        <v>1</v>
      </c>
      <c r="K95">
        <v>0</v>
      </c>
      <c r="L95">
        <v>0</v>
      </c>
      <c r="N95" t="str">
        <f t="shared" si="17"/>
        <v>d0d8dd</v>
      </c>
      <c r="O95" t="s">
        <v>27</v>
      </c>
      <c r="Q95">
        <v>2</v>
      </c>
      <c r="R95" t="b">
        <v>0</v>
      </c>
      <c r="S95" t="s">
        <v>121</v>
      </c>
      <c r="T95">
        <v>0</v>
      </c>
    </row>
    <row r="96" spans="1:20" x14ac:dyDescent="0.25">
      <c r="A96" t="s">
        <v>881</v>
      </c>
      <c r="B96">
        <v>6</v>
      </c>
      <c r="C96" t="s">
        <v>19</v>
      </c>
      <c r="D96">
        <f t="shared" si="19"/>
        <v>140</v>
      </c>
      <c r="E96">
        <f>E95</f>
        <v>178</v>
      </c>
      <c r="F96">
        <f t="shared" si="20"/>
        <v>169</v>
      </c>
      <c r="G96">
        <f t="shared" si="18"/>
        <v>181</v>
      </c>
      <c r="H96" t="s">
        <v>20</v>
      </c>
      <c r="I96">
        <v>16</v>
      </c>
      <c r="J96">
        <v>1</v>
      </c>
      <c r="K96">
        <v>0</v>
      </c>
      <c r="L96">
        <v>0</v>
      </c>
      <c r="N96" t="str">
        <f t="shared" si="17"/>
        <v>d0d8dd</v>
      </c>
      <c r="O96" t="s">
        <v>27</v>
      </c>
      <c r="Q96">
        <v>2</v>
      </c>
      <c r="R96" t="b">
        <v>0</v>
      </c>
      <c r="S96" t="s">
        <v>121</v>
      </c>
      <c r="T96">
        <v>0</v>
      </c>
    </row>
    <row r="97" spans="1:20" x14ac:dyDescent="0.25">
      <c r="A97" t="s">
        <v>882</v>
      </c>
      <c r="B97">
        <v>6</v>
      </c>
      <c r="C97" t="s">
        <v>19</v>
      </c>
      <c r="D97">
        <f t="shared" si="19"/>
        <v>168</v>
      </c>
      <c r="E97">
        <f>E96</f>
        <v>178</v>
      </c>
      <c r="F97">
        <f t="shared" si="20"/>
        <v>194</v>
      </c>
      <c r="G97">
        <f t="shared" si="18"/>
        <v>181</v>
      </c>
      <c r="H97" t="s">
        <v>20</v>
      </c>
      <c r="I97">
        <v>16</v>
      </c>
      <c r="J97">
        <v>1</v>
      </c>
      <c r="K97">
        <v>0</v>
      </c>
      <c r="L97">
        <v>0</v>
      </c>
      <c r="N97" t="str">
        <f t="shared" si="17"/>
        <v>d0d8dd</v>
      </c>
      <c r="O97" t="s">
        <v>27</v>
      </c>
      <c r="Q97">
        <v>2</v>
      </c>
      <c r="R97" t="b">
        <v>0</v>
      </c>
      <c r="S97" t="s">
        <v>121</v>
      </c>
      <c r="T97">
        <v>0</v>
      </c>
    </row>
    <row r="98" spans="1:20" x14ac:dyDescent="0.25">
      <c r="A98" t="s">
        <v>1148</v>
      </c>
      <c r="B98">
        <v>7</v>
      </c>
      <c r="C98" t="s">
        <v>26</v>
      </c>
      <c r="D98">
        <v>14</v>
      </c>
      <c r="E98">
        <v>45</v>
      </c>
      <c r="F98">
        <v>196</v>
      </c>
      <c r="G98">
        <f>G105+8</f>
        <v>244</v>
      </c>
      <c r="I98">
        <v>0</v>
      </c>
      <c r="J98">
        <v>0</v>
      </c>
      <c r="K98">
        <v>0</v>
      </c>
      <c r="L98">
        <v>0</v>
      </c>
      <c r="N98" t="s">
        <v>21</v>
      </c>
      <c r="O98" t="s">
        <v>25</v>
      </c>
      <c r="Q98">
        <v>1</v>
      </c>
      <c r="R98" t="b">
        <v>0</v>
      </c>
      <c r="S98" t="s">
        <v>121</v>
      </c>
      <c r="T98">
        <v>0</v>
      </c>
    </row>
    <row r="99" spans="1:20" x14ac:dyDescent="0.25">
      <c r="A99" t="s">
        <v>952</v>
      </c>
      <c r="B99">
        <v>7</v>
      </c>
      <c r="C99" t="s">
        <v>19</v>
      </c>
      <c r="D99">
        <f>D98+6</f>
        <v>20</v>
      </c>
      <c r="E99">
        <f>E98+6</f>
        <v>51</v>
      </c>
      <c r="F99">
        <f>F98-2</f>
        <v>194</v>
      </c>
      <c r="G99">
        <f>E99+5</f>
        <v>56</v>
      </c>
      <c r="H99" t="s">
        <v>104</v>
      </c>
      <c r="I99">
        <v>12</v>
      </c>
      <c r="J99">
        <v>1</v>
      </c>
      <c r="K99">
        <v>0</v>
      </c>
      <c r="L99">
        <v>0</v>
      </c>
      <c r="N99" t="s">
        <v>21</v>
      </c>
      <c r="O99" t="s">
        <v>25</v>
      </c>
      <c r="Q99">
        <v>2</v>
      </c>
      <c r="R99" t="b">
        <v>1</v>
      </c>
      <c r="S99" t="s">
        <v>121</v>
      </c>
      <c r="T99">
        <v>0</v>
      </c>
    </row>
    <row r="100" spans="1:20" x14ac:dyDescent="0.25">
      <c r="A100" t="s">
        <v>951</v>
      </c>
      <c r="B100">
        <v>7</v>
      </c>
      <c r="C100" t="s">
        <v>19</v>
      </c>
      <c r="D100">
        <f>D99</f>
        <v>20</v>
      </c>
      <c r="E100">
        <f>G99+8</f>
        <v>64</v>
      </c>
      <c r="F100">
        <f>F99</f>
        <v>194</v>
      </c>
      <c r="G100">
        <f>E100+5</f>
        <v>69</v>
      </c>
      <c r="H100" t="s">
        <v>104</v>
      </c>
      <c r="I100">
        <v>12</v>
      </c>
      <c r="J100">
        <v>0</v>
      </c>
      <c r="K100">
        <v>0</v>
      </c>
      <c r="L100">
        <v>0</v>
      </c>
      <c r="N100" t="s">
        <v>21</v>
      </c>
      <c r="O100" t="s">
        <v>25</v>
      </c>
      <c r="P100" s="1"/>
      <c r="Q100">
        <v>1</v>
      </c>
      <c r="R100" t="b">
        <v>1</v>
      </c>
      <c r="S100" t="s">
        <v>121</v>
      </c>
      <c r="T100">
        <v>0</v>
      </c>
    </row>
    <row r="101" spans="1:20" x14ac:dyDescent="0.25">
      <c r="A101" t="s">
        <v>1182</v>
      </c>
      <c r="B101">
        <v>7</v>
      </c>
      <c r="C101" t="s">
        <v>24</v>
      </c>
      <c r="D101">
        <v>14</v>
      </c>
      <c r="E101">
        <f>E98+85</f>
        <v>130</v>
      </c>
      <c r="F101">
        <v>196</v>
      </c>
      <c r="G101">
        <f>INT(E101+(F101-D101)/832*435)</f>
        <v>225</v>
      </c>
      <c r="I101">
        <v>0</v>
      </c>
      <c r="J101">
        <v>0</v>
      </c>
      <c r="K101">
        <v>0</v>
      </c>
      <c r="L101">
        <v>0</v>
      </c>
      <c r="N101" t="s">
        <v>21</v>
      </c>
      <c r="O101" t="s">
        <v>25</v>
      </c>
      <c r="P101" s="1" t="s">
        <v>1183</v>
      </c>
      <c r="Q101">
        <v>1</v>
      </c>
      <c r="R101" t="b">
        <v>1</v>
      </c>
      <c r="S101" t="s">
        <v>121</v>
      </c>
      <c r="T101">
        <v>0</v>
      </c>
    </row>
    <row r="102" spans="1:20" x14ac:dyDescent="0.25">
      <c r="A102" t="s">
        <v>83</v>
      </c>
      <c r="B102">
        <v>7</v>
      </c>
      <c r="C102" t="s">
        <v>19</v>
      </c>
      <c r="D102">
        <v>78</v>
      </c>
      <c r="E102">
        <f>G101-2</f>
        <v>223</v>
      </c>
      <c r="F102">
        <f>INT(D102+(F103-D102)/2-1)</f>
        <v>102</v>
      </c>
      <c r="G102">
        <f>E102+3</f>
        <v>226</v>
      </c>
      <c r="H102" t="s">
        <v>104</v>
      </c>
      <c r="I102">
        <v>8</v>
      </c>
      <c r="J102">
        <v>0</v>
      </c>
      <c r="K102">
        <v>0</v>
      </c>
      <c r="L102">
        <v>0</v>
      </c>
      <c r="M102" t="s">
        <v>1057</v>
      </c>
      <c r="O102" t="s">
        <v>25</v>
      </c>
      <c r="Q102">
        <v>3</v>
      </c>
      <c r="R102" t="b">
        <v>1</v>
      </c>
      <c r="T102">
        <v>0</v>
      </c>
    </row>
    <row r="103" spans="1:20" x14ac:dyDescent="0.25">
      <c r="A103" t="s">
        <v>85</v>
      </c>
      <c r="B103">
        <v>7</v>
      </c>
      <c r="C103" t="s">
        <v>19</v>
      </c>
      <c r="D103">
        <f>INT(F104-(F103-D102)/2-1)</f>
        <v>114</v>
      </c>
      <c r="E103">
        <f>E102</f>
        <v>223</v>
      </c>
      <c r="F103">
        <v>129</v>
      </c>
      <c r="G103">
        <f>E103+3</f>
        <v>226</v>
      </c>
      <c r="H103" t="s">
        <v>104</v>
      </c>
      <c r="I103">
        <v>8</v>
      </c>
      <c r="J103">
        <v>0</v>
      </c>
      <c r="K103">
        <v>0</v>
      </c>
      <c r="L103">
        <v>0</v>
      </c>
      <c r="M103" t="s">
        <v>1057</v>
      </c>
      <c r="O103" t="s">
        <v>22</v>
      </c>
      <c r="Q103">
        <v>3</v>
      </c>
      <c r="R103" t="b">
        <v>1</v>
      </c>
      <c r="T103">
        <v>0</v>
      </c>
    </row>
    <row r="104" spans="1:20" x14ac:dyDescent="0.25">
      <c r="A104" t="s">
        <v>702</v>
      </c>
      <c r="B104">
        <v>7</v>
      </c>
      <c r="C104" t="s">
        <v>19</v>
      </c>
      <c r="D104">
        <f>D102-12</f>
        <v>66</v>
      </c>
      <c r="E104">
        <f>G101+3</f>
        <v>228</v>
      </c>
      <c r="F104">
        <f>F103+12</f>
        <v>141</v>
      </c>
      <c r="G104">
        <f>E104+3</f>
        <v>231</v>
      </c>
      <c r="H104" t="s">
        <v>104</v>
      </c>
      <c r="I104">
        <v>8</v>
      </c>
      <c r="J104">
        <v>0</v>
      </c>
      <c r="K104">
        <v>1</v>
      </c>
      <c r="L104">
        <v>0</v>
      </c>
      <c r="M104" t="s">
        <v>1057</v>
      </c>
      <c r="O104" t="s">
        <v>27</v>
      </c>
      <c r="Q104">
        <v>3</v>
      </c>
      <c r="R104" t="b">
        <v>1</v>
      </c>
      <c r="T104">
        <v>0</v>
      </c>
    </row>
    <row r="105" spans="1:20" x14ac:dyDescent="0.25">
      <c r="A105" t="s">
        <v>1208</v>
      </c>
      <c r="B105">
        <v>7</v>
      </c>
      <c r="C105" t="s">
        <v>26</v>
      </c>
      <c r="D105">
        <f>D104-2</f>
        <v>64</v>
      </c>
      <c r="E105">
        <f>E102-9</f>
        <v>214</v>
      </c>
      <c r="F105">
        <f>F104+2</f>
        <v>143</v>
      </c>
      <c r="G105">
        <f>G104+5</f>
        <v>236</v>
      </c>
      <c r="I105">
        <v>0</v>
      </c>
      <c r="J105">
        <v>0</v>
      </c>
      <c r="K105">
        <v>0</v>
      </c>
      <c r="L105">
        <v>0</v>
      </c>
      <c r="O105" t="s">
        <v>25</v>
      </c>
      <c r="Q105">
        <v>1</v>
      </c>
      <c r="R105" t="b">
        <v>0</v>
      </c>
      <c r="S105" t="s">
        <v>121</v>
      </c>
      <c r="T105">
        <v>0</v>
      </c>
    </row>
    <row r="106" spans="1:20" x14ac:dyDescent="0.25">
      <c r="A106" t="s">
        <v>990</v>
      </c>
      <c r="B106">
        <v>-999</v>
      </c>
      <c r="C106" t="s">
        <v>19</v>
      </c>
      <c r="D106">
        <v>127</v>
      </c>
      <c r="E106">
        <v>13</v>
      </c>
      <c r="F106">
        <v>205</v>
      </c>
      <c r="G106">
        <f>E106+5</f>
        <v>18</v>
      </c>
      <c r="H106" t="s">
        <v>104</v>
      </c>
      <c r="I106">
        <v>14</v>
      </c>
      <c r="J106">
        <v>1</v>
      </c>
      <c r="K106">
        <v>0</v>
      </c>
      <c r="L106">
        <v>0</v>
      </c>
      <c r="N106" t="s">
        <v>21</v>
      </c>
      <c r="O106" t="s">
        <v>25</v>
      </c>
      <c r="Q106">
        <v>2</v>
      </c>
      <c r="R106" t="b">
        <v>1</v>
      </c>
      <c r="S106" t="s">
        <v>121</v>
      </c>
      <c r="T106">
        <v>0</v>
      </c>
    </row>
    <row r="107" spans="1:20" x14ac:dyDescent="0.25">
      <c r="A107" t="s">
        <v>32</v>
      </c>
      <c r="B107">
        <v>8</v>
      </c>
      <c r="C107" t="s">
        <v>19</v>
      </c>
      <c r="D107">
        <v>14</v>
      </c>
      <c r="E107">
        <v>20</v>
      </c>
      <c r="F107">
        <v>196</v>
      </c>
      <c r="G107">
        <v>25</v>
      </c>
      <c r="H107" t="s">
        <v>104</v>
      </c>
      <c r="I107">
        <v>14</v>
      </c>
      <c r="J107">
        <v>1</v>
      </c>
      <c r="K107">
        <v>0</v>
      </c>
      <c r="L107">
        <v>0</v>
      </c>
      <c r="N107" t="s">
        <v>21</v>
      </c>
      <c r="O107" t="s">
        <v>25</v>
      </c>
      <c r="Q107">
        <v>3</v>
      </c>
      <c r="R107" t="b">
        <v>1</v>
      </c>
      <c r="S107" t="s">
        <v>121</v>
      </c>
      <c r="T107">
        <v>0</v>
      </c>
    </row>
    <row r="108" spans="1:20" x14ac:dyDescent="0.25">
      <c r="A108" t="s">
        <v>42</v>
      </c>
      <c r="B108">
        <v>8</v>
      </c>
      <c r="C108" t="s">
        <v>19</v>
      </c>
      <c r="D108">
        <v>14</v>
      </c>
      <c r="E108">
        <f>G107+8</f>
        <v>33</v>
      </c>
      <c r="F108">
        <f>$F$107</f>
        <v>196</v>
      </c>
      <c r="G108">
        <f>E108+5</f>
        <v>38</v>
      </c>
      <c r="H108" t="s">
        <v>104</v>
      </c>
      <c r="I108">
        <v>12</v>
      </c>
      <c r="J108">
        <v>0</v>
      </c>
      <c r="K108">
        <v>0</v>
      </c>
      <c r="L108">
        <v>0</v>
      </c>
      <c r="N108" t="s">
        <v>21</v>
      </c>
      <c r="O108" t="s">
        <v>25</v>
      </c>
      <c r="P108" s="1"/>
      <c r="Q108">
        <v>1</v>
      </c>
      <c r="R108" t="b">
        <v>1</v>
      </c>
      <c r="S108" t="s">
        <v>121</v>
      </c>
      <c r="T108">
        <v>0</v>
      </c>
    </row>
    <row r="109" spans="1:20" x14ac:dyDescent="0.25">
      <c r="A109" t="s">
        <v>702</v>
      </c>
      <c r="B109">
        <v>8</v>
      </c>
      <c r="C109" t="s">
        <v>19</v>
      </c>
      <c r="D109">
        <v>14</v>
      </c>
      <c r="E109">
        <v>80</v>
      </c>
      <c r="F109">
        <v>196</v>
      </c>
      <c r="G109">
        <f>E109+5</f>
        <v>85</v>
      </c>
      <c r="H109" t="s">
        <v>104</v>
      </c>
      <c r="I109">
        <v>12</v>
      </c>
      <c r="J109">
        <v>1</v>
      </c>
      <c r="K109">
        <v>0</v>
      </c>
      <c r="L109">
        <v>0</v>
      </c>
      <c r="N109" t="s">
        <v>21</v>
      </c>
      <c r="O109" t="s">
        <v>25</v>
      </c>
      <c r="Q109">
        <v>3</v>
      </c>
      <c r="R109" t="b">
        <v>1</v>
      </c>
      <c r="S109" t="s">
        <v>121</v>
      </c>
      <c r="T109">
        <v>0</v>
      </c>
    </row>
    <row r="110" spans="1:20" x14ac:dyDescent="0.25">
      <c r="A110" t="s">
        <v>33</v>
      </c>
      <c r="B110">
        <v>8</v>
      </c>
      <c r="C110" t="s">
        <v>24</v>
      </c>
      <c r="D110">
        <v>20</v>
      </c>
      <c r="E110">
        <f>G109+8</f>
        <v>93</v>
      </c>
      <c r="F110">
        <v>190</v>
      </c>
      <c r="G110">
        <f>INT(E110+(F110-D110)/2078*1889)</f>
        <v>247</v>
      </c>
      <c r="I110">
        <v>0</v>
      </c>
      <c r="J110">
        <v>0</v>
      </c>
      <c r="K110">
        <v>0</v>
      </c>
      <c r="L110">
        <v>0</v>
      </c>
      <c r="N110" t="s">
        <v>21</v>
      </c>
      <c r="O110" t="s">
        <v>25</v>
      </c>
      <c r="Q110">
        <v>2</v>
      </c>
      <c r="R110" t="b">
        <v>0</v>
      </c>
      <c r="S110" t="s">
        <v>121</v>
      </c>
      <c r="T110">
        <v>0</v>
      </c>
    </row>
    <row r="111" spans="1:20" x14ac:dyDescent="0.25">
      <c r="A111" t="s">
        <v>992</v>
      </c>
      <c r="B111">
        <v>8</v>
      </c>
      <c r="C111" t="s">
        <v>19</v>
      </c>
      <c r="D111">
        <v>14</v>
      </c>
      <c r="E111">
        <f>G110+4</f>
        <v>251</v>
      </c>
      <c r="F111">
        <f>$F$107</f>
        <v>196</v>
      </c>
      <c r="G111">
        <f>E111+8</f>
        <v>259</v>
      </c>
      <c r="H111" t="s">
        <v>104</v>
      </c>
      <c r="I111">
        <v>14</v>
      </c>
      <c r="J111">
        <v>0</v>
      </c>
      <c r="K111">
        <v>0</v>
      </c>
      <c r="L111">
        <v>0</v>
      </c>
      <c r="M111" t="s">
        <v>1057</v>
      </c>
      <c r="N111" t="s">
        <v>21</v>
      </c>
      <c r="O111" t="s">
        <v>27</v>
      </c>
      <c r="Q111">
        <v>3</v>
      </c>
      <c r="R111" t="b">
        <v>1</v>
      </c>
      <c r="S111" t="s">
        <v>121</v>
      </c>
      <c r="T111">
        <v>0</v>
      </c>
    </row>
    <row r="112" spans="1:20" x14ac:dyDescent="0.25">
      <c r="A112" t="s">
        <v>1103</v>
      </c>
      <c r="B112">
        <v>8</v>
      </c>
      <c r="C112" t="s">
        <v>19</v>
      </c>
      <c r="D112">
        <f>D111</f>
        <v>14</v>
      </c>
      <c r="E112">
        <v>275</v>
      </c>
      <c r="F112">
        <f>F111+1</f>
        <v>197</v>
      </c>
      <c r="G112">
        <f>E112+5</f>
        <v>280</v>
      </c>
      <c r="H112" t="s">
        <v>104</v>
      </c>
      <c r="I112">
        <v>8</v>
      </c>
      <c r="J112">
        <v>0</v>
      </c>
      <c r="K112">
        <v>0</v>
      </c>
      <c r="L112">
        <v>0</v>
      </c>
      <c r="M112" t="s">
        <v>1057</v>
      </c>
      <c r="N112" t="s">
        <v>21</v>
      </c>
      <c r="O112" t="s">
        <v>25</v>
      </c>
      <c r="Q112">
        <v>3</v>
      </c>
      <c r="R112" t="b">
        <v>1</v>
      </c>
      <c r="T112">
        <v>0</v>
      </c>
    </row>
    <row r="113" spans="1:20" ht="15" customHeight="1" x14ac:dyDescent="0.25">
      <c r="A113" t="s">
        <v>989</v>
      </c>
      <c r="B113">
        <v>-999</v>
      </c>
      <c r="C113" t="s">
        <v>19</v>
      </c>
      <c r="D113">
        <f>D111</f>
        <v>14</v>
      </c>
      <c r="E113">
        <f>G115+8</f>
        <v>265</v>
      </c>
      <c r="F113">
        <v>208</v>
      </c>
      <c r="G113">
        <f>E113+8</f>
        <v>273</v>
      </c>
      <c r="H113" t="s">
        <v>104</v>
      </c>
      <c r="I113">
        <v>12</v>
      </c>
      <c r="J113">
        <v>0</v>
      </c>
      <c r="K113">
        <v>0</v>
      </c>
      <c r="L113">
        <v>0</v>
      </c>
      <c r="N113" t="s">
        <v>21</v>
      </c>
      <c r="O113" t="s">
        <v>22</v>
      </c>
      <c r="Q113">
        <v>2</v>
      </c>
      <c r="R113" t="b">
        <v>1</v>
      </c>
      <c r="S113" t="s">
        <v>121</v>
      </c>
      <c r="T113">
        <v>0</v>
      </c>
    </row>
    <row r="114" spans="1:20" ht="15" customHeight="1" x14ac:dyDescent="0.25">
      <c r="A114" t="s">
        <v>31</v>
      </c>
      <c r="B114">
        <v>9</v>
      </c>
      <c r="C114" t="s">
        <v>19</v>
      </c>
      <c r="D114">
        <v>14</v>
      </c>
      <c r="E114">
        <v>20</v>
      </c>
      <c r="F114">
        <v>205</v>
      </c>
      <c r="G114">
        <f>E114+5</f>
        <v>25</v>
      </c>
      <c r="H114" t="s">
        <v>104</v>
      </c>
      <c r="I114">
        <v>12</v>
      </c>
      <c r="J114">
        <v>1</v>
      </c>
      <c r="K114">
        <v>0</v>
      </c>
      <c r="L114">
        <v>0</v>
      </c>
      <c r="N114" t="s">
        <v>21</v>
      </c>
      <c r="O114" t="s">
        <v>25</v>
      </c>
      <c r="Q114">
        <v>3</v>
      </c>
      <c r="R114" t="b">
        <v>1</v>
      </c>
      <c r="S114" t="s">
        <v>121</v>
      </c>
      <c r="T114">
        <v>0</v>
      </c>
    </row>
    <row r="115" spans="1:20" ht="15" customHeight="1" x14ac:dyDescent="0.25">
      <c r="A115" t="s">
        <v>30</v>
      </c>
      <c r="B115">
        <v>9</v>
      </c>
      <c r="C115" t="s">
        <v>24</v>
      </c>
      <c r="D115">
        <v>14</v>
      </c>
      <c r="E115">
        <v>30</v>
      </c>
      <c r="F115">
        <v>196</v>
      </c>
      <c r="G115">
        <f>INT(E115+(F115-D115)/80*100)</f>
        <v>257</v>
      </c>
      <c r="H115" t="s">
        <v>104</v>
      </c>
      <c r="I115">
        <v>12</v>
      </c>
      <c r="J115">
        <v>0</v>
      </c>
      <c r="K115">
        <v>0</v>
      </c>
      <c r="L115">
        <v>0</v>
      </c>
      <c r="N115" t="s">
        <v>21</v>
      </c>
      <c r="O115" t="s">
        <v>22</v>
      </c>
      <c r="Q115">
        <v>2</v>
      </c>
      <c r="R115" t="b">
        <v>1</v>
      </c>
      <c r="S115" t="s">
        <v>121</v>
      </c>
      <c r="T115">
        <v>0</v>
      </c>
    </row>
    <row r="116" spans="1:20" x14ac:dyDescent="0.25">
      <c r="A116" t="s">
        <v>986</v>
      </c>
      <c r="B116">
        <v>-999</v>
      </c>
      <c r="C116" t="s">
        <v>26</v>
      </c>
      <c r="D116">
        <v>10</v>
      </c>
      <c r="E116">
        <v>10</v>
      </c>
      <c r="F116">
        <f>D116+91</f>
        <v>101</v>
      </c>
      <c r="G116">
        <f>E116+70</f>
        <v>80</v>
      </c>
      <c r="I116">
        <v>0</v>
      </c>
      <c r="J116">
        <v>0</v>
      </c>
      <c r="K116">
        <v>0</v>
      </c>
      <c r="L116">
        <v>0</v>
      </c>
      <c r="N116" t="s">
        <v>21</v>
      </c>
      <c r="O116" t="s">
        <v>25</v>
      </c>
      <c r="Q116">
        <v>1</v>
      </c>
      <c r="R116" t="b">
        <v>0</v>
      </c>
      <c r="S116" t="s">
        <v>121</v>
      </c>
      <c r="T116">
        <v>0</v>
      </c>
    </row>
    <row r="117" spans="1:20" x14ac:dyDescent="0.25">
      <c r="A117" t="s">
        <v>967</v>
      </c>
      <c r="B117">
        <v>10</v>
      </c>
      <c r="C117" t="s">
        <v>26</v>
      </c>
      <c r="D117">
        <v>0</v>
      </c>
      <c r="E117">
        <v>30</v>
      </c>
      <c r="F117">
        <v>210</v>
      </c>
      <c r="G117">
        <f>G194+12</f>
        <v>266</v>
      </c>
      <c r="I117">
        <v>0</v>
      </c>
      <c r="J117">
        <v>1</v>
      </c>
      <c r="K117">
        <v>0</v>
      </c>
      <c r="L117">
        <v>0</v>
      </c>
      <c r="M117" t="s">
        <v>776</v>
      </c>
      <c r="N117" t="s">
        <v>1091</v>
      </c>
      <c r="O117" t="s">
        <v>25</v>
      </c>
      <c r="Q117">
        <v>2</v>
      </c>
      <c r="R117" t="b">
        <v>0</v>
      </c>
      <c r="S117" t="s">
        <v>121</v>
      </c>
      <c r="T117">
        <v>0</v>
      </c>
    </row>
    <row r="118" spans="1:20" x14ac:dyDescent="0.25">
      <c r="A118" t="s">
        <v>905</v>
      </c>
      <c r="B118">
        <v>10</v>
      </c>
      <c r="C118" t="s">
        <v>19</v>
      </c>
      <c r="D118">
        <v>14</v>
      </c>
      <c r="E118">
        <v>20</v>
      </c>
      <c r="F118">
        <v>196</v>
      </c>
      <c r="G118">
        <f>E118+5</f>
        <v>25</v>
      </c>
      <c r="H118" t="s">
        <v>104</v>
      </c>
      <c r="I118">
        <v>12</v>
      </c>
      <c r="J118">
        <v>1</v>
      </c>
      <c r="K118">
        <v>0</v>
      </c>
      <c r="L118">
        <v>0</v>
      </c>
      <c r="N118" t="s">
        <v>21</v>
      </c>
      <c r="O118" t="s">
        <v>25</v>
      </c>
      <c r="Q118">
        <v>3</v>
      </c>
      <c r="R118" t="b">
        <v>1</v>
      </c>
      <c r="S118" t="s">
        <v>121</v>
      </c>
      <c r="T118">
        <v>0</v>
      </c>
    </row>
    <row r="119" spans="1:20" x14ac:dyDescent="0.25">
      <c r="A119" t="s">
        <v>908</v>
      </c>
      <c r="B119">
        <v>10</v>
      </c>
      <c r="C119" t="s">
        <v>19</v>
      </c>
      <c r="D119">
        <f t="shared" ref="D119" si="21">D122-1</f>
        <v>113</v>
      </c>
      <c r="E119">
        <f>E117+2</f>
        <v>32</v>
      </c>
      <c r="F119">
        <f>D123-1</f>
        <v>140</v>
      </c>
      <c r="G119">
        <f>E119+5</f>
        <v>37</v>
      </c>
      <c r="H119" t="s">
        <v>104</v>
      </c>
      <c r="I119">
        <v>10</v>
      </c>
      <c r="J119">
        <v>1</v>
      </c>
      <c r="K119">
        <v>0</v>
      </c>
      <c r="L119">
        <v>0</v>
      </c>
      <c r="N119" t="s">
        <v>1091</v>
      </c>
      <c r="O119" t="s">
        <v>27</v>
      </c>
      <c r="Q119">
        <v>3</v>
      </c>
      <c r="R119" t="b">
        <v>1</v>
      </c>
      <c r="S119" t="s">
        <v>121</v>
      </c>
      <c r="T119">
        <v>0</v>
      </c>
    </row>
    <row r="120" spans="1:20" x14ac:dyDescent="0.25">
      <c r="A120" t="s">
        <v>909</v>
      </c>
      <c r="B120">
        <v>10</v>
      </c>
      <c r="C120" t="s">
        <v>19</v>
      </c>
      <c r="D120">
        <f>D123-1</f>
        <v>140</v>
      </c>
      <c r="E120">
        <f t="shared" ref="E120:E121" si="22">E119</f>
        <v>32</v>
      </c>
      <c r="F120">
        <f>D124+1</f>
        <v>169</v>
      </c>
      <c r="G120">
        <f>G119</f>
        <v>37</v>
      </c>
      <c r="H120" t="s">
        <v>104</v>
      </c>
      <c r="I120">
        <v>10</v>
      </c>
      <c r="J120">
        <v>1</v>
      </c>
      <c r="K120">
        <v>0</v>
      </c>
      <c r="L120">
        <v>0</v>
      </c>
      <c r="N120" t="s">
        <v>1091</v>
      </c>
      <c r="O120" t="s">
        <v>27</v>
      </c>
      <c r="Q120">
        <v>3</v>
      </c>
      <c r="R120" t="b">
        <v>1</v>
      </c>
      <c r="S120" t="s">
        <v>121</v>
      </c>
      <c r="T120">
        <v>0</v>
      </c>
    </row>
    <row r="121" spans="1:20" x14ac:dyDescent="0.25">
      <c r="A121" t="s">
        <v>910</v>
      </c>
      <c r="B121">
        <v>10</v>
      </c>
      <c r="C121" t="s">
        <v>19</v>
      </c>
      <c r="D121">
        <f>D124</f>
        <v>168</v>
      </c>
      <c r="E121">
        <f t="shared" si="22"/>
        <v>32</v>
      </c>
      <c r="F121">
        <f>D121+26</f>
        <v>194</v>
      </c>
      <c r="G121">
        <f t="shared" ref="G121" si="23">G120</f>
        <v>37</v>
      </c>
      <c r="H121" t="s">
        <v>104</v>
      </c>
      <c r="I121">
        <v>10</v>
      </c>
      <c r="J121">
        <v>1</v>
      </c>
      <c r="K121">
        <v>0</v>
      </c>
      <c r="L121">
        <v>0</v>
      </c>
      <c r="N121" t="s">
        <v>1091</v>
      </c>
      <c r="O121" t="s">
        <v>27</v>
      </c>
      <c r="Q121">
        <v>3</v>
      </c>
      <c r="R121" t="b">
        <v>1</v>
      </c>
      <c r="S121" t="s">
        <v>121</v>
      </c>
      <c r="T121">
        <v>0</v>
      </c>
    </row>
    <row r="122" spans="1:20" x14ac:dyDescent="0.25">
      <c r="A122" t="s">
        <v>44</v>
      </c>
      <c r="B122">
        <v>10</v>
      </c>
      <c r="C122" t="s">
        <v>25</v>
      </c>
      <c r="D122">
        <v>114</v>
      </c>
      <c r="E122">
        <f>E117</f>
        <v>30</v>
      </c>
      <c r="F122">
        <f>D122</f>
        <v>114</v>
      </c>
      <c r="G122">
        <f>G117</f>
        <v>266</v>
      </c>
      <c r="I122">
        <v>0.5</v>
      </c>
      <c r="J122">
        <v>0</v>
      </c>
      <c r="K122">
        <v>0</v>
      </c>
      <c r="L122">
        <v>0</v>
      </c>
      <c r="M122" t="s">
        <v>21</v>
      </c>
      <c r="N122" t="s">
        <v>1091</v>
      </c>
      <c r="O122" t="s">
        <v>25</v>
      </c>
      <c r="Q122">
        <v>4</v>
      </c>
      <c r="R122" t="b">
        <v>0</v>
      </c>
      <c r="S122" t="s">
        <v>121</v>
      </c>
      <c r="T122">
        <v>0</v>
      </c>
    </row>
    <row r="123" spans="1:20" x14ac:dyDescent="0.25">
      <c r="A123" t="s">
        <v>45</v>
      </c>
      <c r="B123">
        <v>10</v>
      </c>
      <c r="C123" t="s">
        <v>25</v>
      </c>
      <c r="D123">
        <f>D122+27</f>
        <v>141</v>
      </c>
      <c r="E123">
        <f t="shared" ref="E123:E124" si="24">E122</f>
        <v>30</v>
      </c>
      <c r="F123">
        <f t="shared" ref="F123:F124" si="25">D123</f>
        <v>141</v>
      </c>
      <c r="G123">
        <f>G122</f>
        <v>266</v>
      </c>
      <c r="I123">
        <v>0.5</v>
      </c>
      <c r="J123">
        <v>0</v>
      </c>
      <c r="K123">
        <v>0</v>
      </c>
      <c r="L123">
        <v>0</v>
      </c>
      <c r="M123" t="s">
        <v>21</v>
      </c>
      <c r="N123" t="s">
        <v>1091</v>
      </c>
      <c r="O123" t="s">
        <v>25</v>
      </c>
      <c r="Q123">
        <v>4</v>
      </c>
      <c r="R123" t="b">
        <v>0</v>
      </c>
      <c r="S123" t="s">
        <v>121</v>
      </c>
      <c r="T123">
        <v>0</v>
      </c>
    </row>
    <row r="124" spans="1:20" x14ac:dyDescent="0.25">
      <c r="A124" t="s">
        <v>46</v>
      </c>
      <c r="B124">
        <v>10</v>
      </c>
      <c r="C124" t="s">
        <v>25</v>
      </c>
      <c r="D124">
        <f>D123+27</f>
        <v>168</v>
      </c>
      <c r="E124">
        <f t="shared" si="24"/>
        <v>30</v>
      </c>
      <c r="F124">
        <f t="shared" si="25"/>
        <v>168</v>
      </c>
      <c r="G124">
        <f>G123</f>
        <v>266</v>
      </c>
      <c r="I124">
        <v>0.5</v>
      </c>
      <c r="J124">
        <v>0</v>
      </c>
      <c r="K124">
        <v>0</v>
      </c>
      <c r="L124">
        <v>0</v>
      </c>
      <c r="M124" t="s">
        <v>21</v>
      </c>
      <c r="N124" t="s">
        <v>1091</v>
      </c>
      <c r="O124" t="s">
        <v>25</v>
      </c>
      <c r="Q124">
        <v>4</v>
      </c>
      <c r="R124" t="b">
        <v>0</v>
      </c>
      <c r="S124" t="s">
        <v>121</v>
      </c>
      <c r="T124">
        <v>0</v>
      </c>
    </row>
    <row r="125" spans="1:20" x14ac:dyDescent="0.25">
      <c r="A125" t="s">
        <v>55</v>
      </c>
      <c r="B125">
        <v>10</v>
      </c>
      <c r="C125" t="s">
        <v>25</v>
      </c>
      <c r="D125">
        <v>14</v>
      </c>
      <c r="E125">
        <f>E119+24</f>
        <v>56</v>
      </c>
      <c r="F125">
        <v>196</v>
      </c>
      <c r="G125">
        <f>E125</f>
        <v>56</v>
      </c>
      <c r="I125">
        <v>0.5</v>
      </c>
      <c r="J125">
        <v>0</v>
      </c>
      <c r="K125">
        <v>0</v>
      </c>
      <c r="L125">
        <v>0</v>
      </c>
      <c r="M125" t="s">
        <v>21</v>
      </c>
      <c r="N125" t="s">
        <v>1091</v>
      </c>
      <c r="O125" t="s">
        <v>25</v>
      </c>
      <c r="Q125">
        <v>4</v>
      </c>
      <c r="R125" t="b">
        <v>0</v>
      </c>
      <c r="S125" t="s">
        <v>121</v>
      </c>
      <c r="T125">
        <v>0</v>
      </c>
    </row>
    <row r="126" spans="1:20" x14ac:dyDescent="0.25">
      <c r="A126" t="s">
        <v>1093</v>
      </c>
      <c r="B126">
        <v>10</v>
      </c>
      <c r="C126" t="s">
        <v>19</v>
      </c>
      <c r="D126">
        <f>D122</f>
        <v>114</v>
      </c>
      <c r="E126">
        <f>G117+2</f>
        <v>268</v>
      </c>
      <c r="F126">
        <v>196</v>
      </c>
      <c r="G126">
        <f>E126+4</f>
        <v>272</v>
      </c>
      <c r="H126" t="s">
        <v>104</v>
      </c>
      <c r="I126">
        <v>10</v>
      </c>
      <c r="J126">
        <v>0</v>
      </c>
      <c r="K126">
        <v>0</v>
      </c>
      <c r="L126">
        <v>0</v>
      </c>
      <c r="N126" t="s">
        <v>21</v>
      </c>
      <c r="O126" t="s">
        <v>22</v>
      </c>
      <c r="Q126">
        <v>2</v>
      </c>
      <c r="R126" t="b">
        <v>0</v>
      </c>
      <c r="S126" t="s">
        <v>121</v>
      </c>
      <c r="T126">
        <v>0</v>
      </c>
    </row>
    <row r="127" spans="1:20" x14ac:dyDescent="0.25">
      <c r="A127" t="s">
        <v>883</v>
      </c>
      <c r="B127">
        <v>10</v>
      </c>
      <c r="C127" t="s">
        <v>19</v>
      </c>
      <c r="D127">
        <v>14</v>
      </c>
      <c r="E127">
        <f>E125+2</f>
        <v>58</v>
      </c>
      <c r="F127">
        <f>D122-2</f>
        <v>112</v>
      </c>
      <c r="G127">
        <f>E127+5</f>
        <v>63</v>
      </c>
      <c r="H127" t="s">
        <v>104</v>
      </c>
      <c r="I127">
        <v>12</v>
      </c>
      <c r="J127">
        <v>0</v>
      </c>
      <c r="K127">
        <v>0</v>
      </c>
      <c r="L127">
        <v>0</v>
      </c>
      <c r="N127" t="s">
        <v>1091</v>
      </c>
      <c r="O127" t="s">
        <v>25</v>
      </c>
      <c r="Q127">
        <v>3</v>
      </c>
      <c r="R127" t="b">
        <v>1</v>
      </c>
      <c r="S127" t="s">
        <v>121</v>
      </c>
      <c r="T127">
        <v>0</v>
      </c>
    </row>
    <row r="128" spans="1:20" x14ac:dyDescent="0.25">
      <c r="A128" t="s">
        <v>884</v>
      </c>
      <c r="B128">
        <v>10</v>
      </c>
      <c r="C128" t="s">
        <v>19</v>
      </c>
      <c r="D128">
        <f>D119</f>
        <v>113</v>
      </c>
      <c r="E128">
        <f>E127+1</f>
        <v>59</v>
      </c>
      <c r="F128">
        <f>F119</f>
        <v>140</v>
      </c>
      <c r="G128">
        <f t="shared" ref="G128:G130" si="26">E128+3</f>
        <v>62</v>
      </c>
      <c r="H128" t="s">
        <v>20</v>
      </c>
      <c r="I128">
        <v>16</v>
      </c>
      <c r="J128">
        <v>1</v>
      </c>
      <c r="K128">
        <v>0</v>
      </c>
      <c r="L128">
        <v>0</v>
      </c>
      <c r="N128" t="s">
        <v>1091</v>
      </c>
      <c r="O128" t="s">
        <v>27</v>
      </c>
      <c r="Q128">
        <v>2</v>
      </c>
      <c r="R128" t="b">
        <v>0</v>
      </c>
      <c r="S128" t="s">
        <v>121</v>
      </c>
      <c r="T128">
        <v>0</v>
      </c>
    </row>
    <row r="129" spans="1:20" x14ac:dyDescent="0.25">
      <c r="A129" t="s">
        <v>885</v>
      </c>
      <c r="B129">
        <v>10</v>
      </c>
      <c r="C129" t="s">
        <v>19</v>
      </c>
      <c r="D129">
        <f>D120</f>
        <v>140</v>
      </c>
      <c r="E129">
        <f>E128</f>
        <v>59</v>
      </c>
      <c r="F129">
        <f>F120</f>
        <v>169</v>
      </c>
      <c r="G129">
        <f t="shared" si="26"/>
        <v>62</v>
      </c>
      <c r="H129" t="s">
        <v>20</v>
      </c>
      <c r="I129">
        <v>16</v>
      </c>
      <c r="J129">
        <v>1</v>
      </c>
      <c r="K129">
        <v>0</v>
      </c>
      <c r="L129">
        <v>0</v>
      </c>
      <c r="N129" t="s">
        <v>1091</v>
      </c>
      <c r="O129" t="s">
        <v>27</v>
      </c>
      <c r="Q129">
        <v>2</v>
      </c>
      <c r="R129" t="b">
        <v>0</v>
      </c>
      <c r="S129" t="s">
        <v>121</v>
      </c>
      <c r="T129">
        <v>0</v>
      </c>
    </row>
    <row r="130" spans="1:20" x14ac:dyDescent="0.25">
      <c r="A130" t="s">
        <v>886</v>
      </c>
      <c r="B130">
        <v>10</v>
      </c>
      <c r="C130" t="s">
        <v>19</v>
      </c>
      <c r="D130">
        <f>D121</f>
        <v>168</v>
      </c>
      <c r="E130">
        <f>E129</f>
        <v>59</v>
      </c>
      <c r="F130">
        <f>F121</f>
        <v>194</v>
      </c>
      <c r="G130">
        <f t="shared" si="26"/>
        <v>62</v>
      </c>
      <c r="H130" t="s">
        <v>20</v>
      </c>
      <c r="I130">
        <v>16</v>
      </c>
      <c r="J130">
        <v>1</v>
      </c>
      <c r="K130">
        <v>0</v>
      </c>
      <c r="L130">
        <v>0</v>
      </c>
      <c r="N130" t="s">
        <v>1091</v>
      </c>
      <c r="O130" t="s">
        <v>27</v>
      </c>
      <c r="Q130">
        <v>2</v>
      </c>
      <c r="R130" t="b">
        <v>0</v>
      </c>
      <c r="S130" t="s">
        <v>121</v>
      </c>
      <c r="T130">
        <v>0</v>
      </c>
    </row>
    <row r="131" spans="1:20" x14ac:dyDescent="0.25">
      <c r="A131" t="s">
        <v>887</v>
      </c>
      <c r="B131">
        <v>10</v>
      </c>
      <c r="C131" t="s">
        <v>19</v>
      </c>
      <c r="D131">
        <f t="shared" ref="D131:D162" si="27">D127</f>
        <v>14</v>
      </c>
      <c r="E131">
        <f>E127+12</f>
        <v>70</v>
      </c>
      <c r="F131">
        <f t="shared" ref="F131:F162" si="28">F127</f>
        <v>112</v>
      </c>
      <c r="G131">
        <f>E131+5</f>
        <v>75</v>
      </c>
      <c r="H131" t="s">
        <v>104</v>
      </c>
      <c r="I131">
        <v>12</v>
      </c>
      <c r="J131">
        <v>0</v>
      </c>
      <c r="K131">
        <v>0</v>
      </c>
      <c r="L131">
        <v>0</v>
      </c>
      <c r="N131" t="s">
        <v>1091</v>
      </c>
      <c r="O131" t="s">
        <v>25</v>
      </c>
      <c r="Q131">
        <v>3</v>
      </c>
      <c r="R131" t="b">
        <v>1</v>
      </c>
      <c r="S131" t="s">
        <v>121</v>
      </c>
      <c r="T131">
        <v>0</v>
      </c>
    </row>
    <row r="132" spans="1:20" x14ac:dyDescent="0.25">
      <c r="A132" t="s">
        <v>888</v>
      </c>
      <c r="B132">
        <v>10</v>
      </c>
      <c r="C132" t="s">
        <v>19</v>
      </c>
      <c r="D132">
        <f t="shared" si="27"/>
        <v>113</v>
      </c>
      <c r="E132">
        <f>E131+1</f>
        <v>71</v>
      </c>
      <c r="F132">
        <f t="shared" si="28"/>
        <v>140</v>
      </c>
      <c r="G132">
        <f>E132+3</f>
        <v>74</v>
      </c>
      <c r="H132" t="s">
        <v>20</v>
      </c>
      <c r="I132">
        <v>16</v>
      </c>
      <c r="J132">
        <v>1</v>
      </c>
      <c r="K132">
        <v>0</v>
      </c>
      <c r="L132">
        <v>0</v>
      </c>
      <c r="N132" t="s">
        <v>1091</v>
      </c>
      <c r="O132" t="s">
        <v>27</v>
      </c>
      <c r="Q132">
        <v>2</v>
      </c>
      <c r="R132" t="b">
        <v>0</v>
      </c>
      <c r="S132" t="s">
        <v>121</v>
      </c>
      <c r="T132">
        <v>0</v>
      </c>
    </row>
    <row r="133" spans="1:20" x14ac:dyDescent="0.25">
      <c r="A133" t="s">
        <v>889</v>
      </c>
      <c r="B133">
        <v>10</v>
      </c>
      <c r="C133" t="s">
        <v>19</v>
      </c>
      <c r="D133">
        <f t="shared" si="27"/>
        <v>140</v>
      </c>
      <c r="E133">
        <f>E132</f>
        <v>71</v>
      </c>
      <c r="F133">
        <f t="shared" si="28"/>
        <v>169</v>
      </c>
      <c r="G133">
        <f t="shared" ref="G133:G134" si="29">E133+3</f>
        <v>74</v>
      </c>
      <c r="H133" t="s">
        <v>20</v>
      </c>
      <c r="I133">
        <v>16</v>
      </c>
      <c r="J133">
        <v>1</v>
      </c>
      <c r="K133">
        <v>0</v>
      </c>
      <c r="L133">
        <v>0</v>
      </c>
      <c r="N133" t="s">
        <v>1091</v>
      </c>
      <c r="O133" t="s">
        <v>27</v>
      </c>
      <c r="Q133">
        <v>2</v>
      </c>
      <c r="R133" t="b">
        <v>0</v>
      </c>
      <c r="S133" t="s">
        <v>121</v>
      </c>
      <c r="T133">
        <v>0</v>
      </c>
    </row>
    <row r="134" spans="1:20" x14ac:dyDescent="0.25">
      <c r="A134" t="s">
        <v>890</v>
      </c>
      <c r="B134">
        <v>10</v>
      </c>
      <c r="C134" t="s">
        <v>19</v>
      </c>
      <c r="D134">
        <f t="shared" si="27"/>
        <v>168</v>
      </c>
      <c r="E134">
        <f>E133</f>
        <v>71</v>
      </c>
      <c r="F134">
        <f t="shared" si="28"/>
        <v>194</v>
      </c>
      <c r="G134">
        <f t="shared" si="29"/>
        <v>74</v>
      </c>
      <c r="H134" t="s">
        <v>20</v>
      </c>
      <c r="I134">
        <v>16</v>
      </c>
      <c r="J134">
        <v>1</v>
      </c>
      <c r="K134">
        <v>0</v>
      </c>
      <c r="L134">
        <v>0</v>
      </c>
      <c r="N134" t="s">
        <v>1091</v>
      </c>
      <c r="O134" t="s">
        <v>27</v>
      </c>
      <c r="Q134">
        <v>2</v>
      </c>
      <c r="R134" t="b">
        <v>0</v>
      </c>
      <c r="S134" t="s">
        <v>121</v>
      </c>
      <c r="T134">
        <v>0</v>
      </c>
    </row>
    <row r="135" spans="1:20" x14ac:dyDescent="0.25">
      <c r="A135" t="s">
        <v>891</v>
      </c>
      <c r="B135">
        <v>10</v>
      </c>
      <c r="C135" t="s">
        <v>19</v>
      </c>
      <c r="D135">
        <f t="shared" si="27"/>
        <v>14</v>
      </c>
      <c r="E135">
        <f>E131+12</f>
        <v>82</v>
      </c>
      <c r="F135">
        <f t="shared" si="28"/>
        <v>112</v>
      </c>
      <c r="G135">
        <f>E135+5</f>
        <v>87</v>
      </c>
      <c r="H135" t="s">
        <v>104</v>
      </c>
      <c r="I135">
        <v>12</v>
      </c>
      <c r="J135">
        <v>0</v>
      </c>
      <c r="K135">
        <v>0</v>
      </c>
      <c r="L135">
        <v>0</v>
      </c>
      <c r="N135" t="s">
        <v>1091</v>
      </c>
      <c r="O135" t="s">
        <v>25</v>
      </c>
      <c r="Q135">
        <v>3</v>
      </c>
      <c r="R135" t="b">
        <v>1</v>
      </c>
      <c r="S135" t="s">
        <v>121</v>
      </c>
      <c r="T135">
        <v>0</v>
      </c>
    </row>
    <row r="136" spans="1:20" x14ac:dyDescent="0.25">
      <c r="A136" t="s">
        <v>892</v>
      </c>
      <c r="B136">
        <v>10</v>
      </c>
      <c r="C136" t="s">
        <v>19</v>
      </c>
      <c r="D136">
        <f t="shared" si="27"/>
        <v>113</v>
      </c>
      <c r="E136">
        <f>E135+1</f>
        <v>83</v>
      </c>
      <c r="F136">
        <f t="shared" si="28"/>
        <v>140</v>
      </c>
      <c r="G136">
        <f t="shared" ref="G136:G138" si="30">E136+3</f>
        <v>86</v>
      </c>
      <c r="H136" t="s">
        <v>20</v>
      </c>
      <c r="I136">
        <v>16</v>
      </c>
      <c r="J136">
        <v>1</v>
      </c>
      <c r="K136">
        <v>0</v>
      </c>
      <c r="L136">
        <v>0</v>
      </c>
      <c r="N136" t="s">
        <v>1091</v>
      </c>
      <c r="O136" t="s">
        <v>27</v>
      </c>
      <c r="Q136">
        <v>2</v>
      </c>
      <c r="R136" t="b">
        <v>0</v>
      </c>
      <c r="S136" t="s">
        <v>121</v>
      </c>
      <c r="T136">
        <v>0</v>
      </c>
    </row>
    <row r="137" spans="1:20" x14ac:dyDescent="0.25">
      <c r="A137" t="s">
        <v>893</v>
      </c>
      <c r="B137">
        <v>10</v>
      </c>
      <c r="C137" t="s">
        <v>19</v>
      </c>
      <c r="D137">
        <f t="shared" si="27"/>
        <v>140</v>
      </c>
      <c r="E137">
        <f>E136</f>
        <v>83</v>
      </c>
      <c r="F137">
        <f t="shared" si="28"/>
        <v>169</v>
      </c>
      <c r="G137">
        <f t="shared" si="30"/>
        <v>86</v>
      </c>
      <c r="H137" t="s">
        <v>20</v>
      </c>
      <c r="I137">
        <v>16</v>
      </c>
      <c r="J137">
        <v>1</v>
      </c>
      <c r="K137">
        <v>0</v>
      </c>
      <c r="L137">
        <v>0</v>
      </c>
      <c r="N137" t="s">
        <v>1091</v>
      </c>
      <c r="O137" t="s">
        <v>27</v>
      </c>
      <c r="Q137">
        <v>2</v>
      </c>
      <c r="R137" t="b">
        <v>0</v>
      </c>
      <c r="S137" t="s">
        <v>121</v>
      </c>
      <c r="T137">
        <v>0</v>
      </c>
    </row>
    <row r="138" spans="1:20" x14ac:dyDescent="0.25">
      <c r="A138" t="s">
        <v>894</v>
      </c>
      <c r="B138">
        <v>10</v>
      </c>
      <c r="C138" t="s">
        <v>19</v>
      </c>
      <c r="D138">
        <f t="shared" si="27"/>
        <v>168</v>
      </c>
      <c r="E138">
        <f>E137</f>
        <v>83</v>
      </c>
      <c r="F138">
        <f t="shared" si="28"/>
        <v>194</v>
      </c>
      <c r="G138">
        <f t="shared" si="30"/>
        <v>86</v>
      </c>
      <c r="H138" t="s">
        <v>20</v>
      </c>
      <c r="I138">
        <v>16</v>
      </c>
      <c r="J138">
        <v>1</v>
      </c>
      <c r="K138">
        <v>0</v>
      </c>
      <c r="L138">
        <v>0</v>
      </c>
      <c r="N138" t="s">
        <v>1091</v>
      </c>
      <c r="O138" t="s">
        <v>27</v>
      </c>
      <c r="Q138">
        <v>2</v>
      </c>
      <c r="R138" t="b">
        <v>0</v>
      </c>
      <c r="S138" t="s">
        <v>121</v>
      </c>
      <c r="T138">
        <v>0</v>
      </c>
    </row>
    <row r="139" spans="1:20" x14ac:dyDescent="0.25">
      <c r="A139" t="s">
        <v>895</v>
      </c>
      <c r="B139">
        <v>10</v>
      </c>
      <c r="C139" t="s">
        <v>19</v>
      </c>
      <c r="D139">
        <f t="shared" si="27"/>
        <v>14</v>
      </c>
      <c r="E139">
        <f>E135+12</f>
        <v>94</v>
      </c>
      <c r="F139">
        <f t="shared" si="28"/>
        <v>112</v>
      </c>
      <c r="G139">
        <f>E139+5</f>
        <v>99</v>
      </c>
      <c r="H139" t="s">
        <v>104</v>
      </c>
      <c r="I139">
        <v>12</v>
      </c>
      <c r="J139">
        <v>0</v>
      </c>
      <c r="K139">
        <v>0</v>
      </c>
      <c r="L139">
        <v>0</v>
      </c>
      <c r="N139" t="s">
        <v>1091</v>
      </c>
      <c r="O139" t="s">
        <v>25</v>
      </c>
      <c r="Q139">
        <v>3</v>
      </c>
      <c r="R139" t="b">
        <v>1</v>
      </c>
      <c r="S139" t="s">
        <v>121</v>
      </c>
      <c r="T139">
        <v>0</v>
      </c>
    </row>
    <row r="140" spans="1:20" x14ac:dyDescent="0.25">
      <c r="A140" t="s">
        <v>896</v>
      </c>
      <c r="B140">
        <v>10</v>
      </c>
      <c r="C140" t="s">
        <v>19</v>
      </c>
      <c r="D140">
        <f t="shared" si="27"/>
        <v>113</v>
      </c>
      <c r="E140">
        <f>E139+1</f>
        <v>95</v>
      </c>
      <c r="F140">
        <f t="shared" si="28"/>
        <v>140</v>
      </c>
      <c r="G140">
        <f t="shared" ref="G140:G142" si="31">E140+3</f>
        <v>98</v>
      </c>
      <c r="H140" t="s">
        <v>20</v>
      </c>
      <c r="I140">
        <v>16</v>
      </c>
      <c r="J140">
        <v>1</v>
      </c>
      <c r="K140">
        <v>0</v>
      </c>
      <c r="L140">
        <v>0</v>
      </c>
      <c r="N140" t="s">
        <v>1091</v>
      </c>
      <c r="O140" t="s">
        <v>27</v>
      </c>
      <c r="Q140">
        <v>2</v>
      </c>
      <c r="R140" t="b">
        <v>0</v>
      </c>
      <c r="S140" t="s">
        <v>121</v>
      </c>
      <c r="T140">
        <v>0</v>
      </c>
    </row>
    <row r="141" spans="1:20" x14ac:dyDescent="0.25">
      <c r="A141" t="s">
        <v>897</v>
      </c>
      <c r="B141">
        <v>10</v>
      </c>
      <c r="C141" t="s">
        <v>19</v>
      </c>
      <c r="D141">
        <f t="shared" si="27"/>
        <v>140</v>
      </c>
      <c r="E141">
        <f>E140</f>
        <v>95</v>
      </c>
      <c r="F141">
        <f t="shared" si="28"/>
        <v>169</v>
      </c>
      <c r="G141">
        <f t="shared" si="31"/>
        <v>98</v>
      </c>
      <c r="H141" t="s">
        <v>20</v>
      </c>
      <c r="I141">
        <v>16</v>
      </c>
      <c r="J141">
        <v>1</v>
      </c>
      <c r="K141">
        <v>0</v>
      </c>
      <c r="L141">
        <v>0</v>
      </c>
      <c r="N141" t="s">
        <v>1091</v>
      </c>
      <c r="O141" t="s">
        <v>27</v>
      </c>
      <c r="Q141">
        <v>2</v>
      </c>
      <c r="R141" t="b">
        <v>0</v>
      </c>
      <c r="S141" t="s">
        <v>121</v>
      </c>
      <c r="T141">
        <v>0</v>
      </c>
    </row>
    <row r="142" spans="1:20" x14ac:dyDescent="0.25">
      <c r="A142" t="s">
        <v>898</v>
      </c>
      <c r="B142">
        <v>10</v>
      </c>
      <c r="C142" t="s">
        <v>19</v>
      </c>
      <c r="D142">
        <f t="shared" si="27"/>
        <v>168</v>
      </c>
      <c r="E142">
        <f>E141</f>
        <v>95</v>
      </c>
      <c r="F142">
        <f t="shared" si="28"/>
        <v>194</v>
      </c>
      <c r="G142">
        <f t="shared" si="31"/>
        <v>98</v>
      </c>
      <c r="H142" t="s">
        <v>20</v>
      </c>
      <c r="I142">
        <v>16</v>
      </c>
      <c r="J142">
        <v>1</v>
      </c>
      <c r="K142">
        <v>0</v>
      </c>
      <c r="L142">
        <v>0</v>
      </c>
      <c r="N142" t="s">
        <v>1091</v>
      </c>
      <c r="O142" t="s">
        <v>27</v>
      </c>
      <c r="Q142">
        <v>2</v>
      </c>
      <c r="R142" t="b">
        <v>0</v>
      </c>
      <c r="S142" t="s">
        <v>121</v>
      </c>
      <c r="T142">
        <v>0</v>
      </c>
    </row>
    <row r="143" spans="1:20" x14ac:dyDescent="0.25">
      <c r="A143" t="s">
        <v>955</v>
      </c>
      <c r="B143">
        <v>10</v>
      </c>
      <c r="C143" t="s">
        <v>19</v>
      </c>
      <c r="D143">
        <f t="shared" si="27"/>
        <v>14</v>
      </c>
      <c r="E143">
        <f>E139+12</f>
        <v>106</v>
      </c>
      <c r="F143">
        <f t="shared" si="28"/>
        <v>112</v>
      </c>
      <c r="G143">
        <f>E143+5</f>
        <v>111</v>
      </c>
      <c r="H143" t="s">
        <v>104</v>
      </c>
      <c r="I143">
        <v>12</v>
      </c>
      <c r="J143">
        <v>0</v>
      </c>
      <c r="K143">
        <v>0</v>
      </c>
      <c r="L143">
        <v>0</v>
      </c>
      <c r="N143" t="s">
        <v>1091</v>
      </c>
      <c r="O143" t="s">
        <v>25</v>
      </c>
      <c r="Q143">
        <v>3</v>
      </c>
      <c r="R143" t="b">
        <v>1</v>
      </c>
      <c r="S143" t="s">
        <v>121</v>
      </c>
      <c r="T143">
        <v>0</v>
      </c>
    </row>
    <row r="144" spans="1:20" x14ac:dyDescent="0.25">
      <c r="A144" t="s">
        <v>956</v>
      </c>
      <c r="B144">
        <v>10</v>
      </c>
      <c r="C144" t="s">
        <v>19</v>
      </c>
      <c r="D144">
        <f t="shared" si="27"/>
        <v>113</v>
      </c>
      <c r="E144">
        <f>E143+1</f>
        <v>107</v>
      </c>
      <c r="F144">
        <f t="shared" si="28"/>
        <v>140</v>
      </c>
      <c r="G144">
        <f t="shared" ref="G144:G146" si="32">E144+3</f>
        <v>110</v>
      </c>
      <c r="H144" t="s">
        <v>20</v>
      </c>
      <c r="I144">
        <v>16</v>
      </c>
      <c r="J144">
        <v>1</v>
      </c>
      <c r="K144">
        <v>0</v>
      </c>
      <c r="L144">
        <v>0</v>
      </c>
      <c r="N144" t="s">
        <v>1091</v>
      </c>
      <c r="O144" t="s">
        <v>27</v>
      </c>
      <c r="Q144">
        <v>2</v>
      </c>
      <c r="R144" t="b">
        <v>0</v>
      </c>
      <c r="S144" t="s">
        <v>121</v>
      </c>
      <c r="T144">
        <v>0</v>
      </c>
    </row>
    <row r="145" spans="1:20" x14ac:dyDescent="0.25">
      <c r="A145" t="s">
        <v>957</v>
      </c>
      <c r="B145">
        <v>10</v>
      </c>
      <c r="C145" t="s">
        <v>19</v>
      </c>
      <c r="D145">
        <f t="shared" si="27"/>
        <v>140</v>
      </c>
      <c r="E145">
        <f>E144</f>
        <v>107</v>
      </c>
      <c r="F145">
        <f t="shared" si="28"/>
        <v>169</v>
      </c>
      <c r="G145">
        <f t="shared" si="32"/>
        <v>110</v>
      </c>
      <c r="H145" t="s">
        <v>20</v>
      </c>
      <c r="I145">
        <v>16</v>
      </c>
      <c r="J145">
        <v>1</v>
      </c>
      <c r="K145">
        <v>0</v>
      </c>
      <c r="L145">
        <v>0</v>
      </c>
      <c r="N145" t="s">
        <v>1091</v>
      </c>
      <c r="O145" t="s">
        <v>27</v>
      </c>
      <c r="Q145">
        <v>2</v>
      </c>
      <c r="R145" t="b">
        <v>0</v>
      </c>
      <c r="S145" t="s">
        <v>121</v>
      </c>
      <c r="T145">
        <v>0</v>
      </c>
    </row>
    <row r="146" spans="1:20" x14ac:dyDescent="0.25">
      <c r="A146" t="s">
        <v>958</v>
      </c>
      <c r="B146">
        <v>10</v>
      </c>
      <c r="C146" t="s">
        <v>19</v>
      </c>
      <c r="D146">
        <f t="shared" si="27"/>
        <v>168</v>
      </c>
      <c r="E146">
        <f>E145</f>
        <v>107</v>
      </c>
      <c r="F146">
        <f t="shared" si="28"/>
        <v>194</v>
      </c>
      <c r="G146">
        <f t="shared" si="32"/>
        <v>110</v>
      </c>
      <c r="H146" t="s">
        <v>20</v>
      </c>
      <c r="I146">
        <v>16</v>
      </c>
      <c r="J146">
        <v>1</v>
      </c>
      <c r="K146">
        <v>0</v>
      </c>
      <c r="L146">
        <v>0</v>
      </c>
      <c r="N146" t="s">
        <v>1091</v>
      </c>
      <c r="O146" t="s">
        <v>27</v>
      </c>
      <c r="Q146">
        <v>2</v>
      </c>
      <c r="R146" t="b">
        <v>0</v>
      </c>
      <c r="S146" t="s">
        <v>121</v>
      </c>
      <c r="T146">
        <v>0</v>
      </c>
    </row>
    <row r="147" spans="1:20" x14ac:dyDescent="0.25">
      <c r="A147" t="s">
        <v>959</v>
      </c>
      <c r="B147">
        <v>10</v>
      </c>
      <c r="C147" t="s">
        <v>19</v>
      </c>
      <c r="D147">
        <f t="shared" si="27"/>
        <v>14</v>
      </c>
      <c r="E147">
        <f>E143+12</f>
        <v>118</v>
      </c>
      <c r="F147">
        <f t="shared" si="28"/>
        <v>112</v>
      </c>
      <c r="G147">
        <f>E147+5</f>
        <v>123</v>
      </c>
      <c r="H147" t="s">
        <v>104</v>
      </c>
      <c r="I147">
        <v>12</v>
      </c>
      <c r="J147">
        <v>0</v>
      </c>
      <c r="K147">
        <v>0</v>
      </c>
      <c r="L147">
        <v>0</v>
      </c>
      <c r="N147" t="s">
        <v>1091</v>
      </c>
      <c r="O147" t="s">
        <v>25</v>
      </c>
      <c r="Q147">
        <v>3</v>
      </c>
      <c r="R147" t="b">
        <v>1</v>
      </c>
      <c r="S147" t="s">
        <v>121</v>
      </c>
      <c r="T147">
        <v>0</v>
      </c>
    </row>
    <row r="148" spans="1:20" x14ac:dyDescent="0.25">
      <c r="A148" t="s">
        <v>960</v>
      </c>
      <c r="B148">
        <v>10</v>
      </c>
      <c r="C148" t="s">
        <v>19</v>
      </c>
      <c r="D148">
        <f t="shared" si="27"/>
        <v>113</v>
      </c>
      <c r="E148">
        <f>E147+1</f>
        <v>119</v>
      </c>
      <c r="F148">
        <f t="shared" si="28"/>
        <v>140</v>
      </c>
      <c r="G148">
        <f t="shared" ref="G148:G150" si="33">E148+3</f>
        <v>122</v>
      </c>
      <c r="H148" t="s">
        <v>20</v>
      </c>
      <c r="I148">
        <v>16</v>
      </c>
      <c r="J148">
        <v>1</v>
      </c>
      <c r="K148">
        <v>0</v>
      </c>
      <c r="L148">
        <v>0</v>
      </c>
      <c r="N148" t="s">
        <v>1091</v>
      </c>
      <c r="O148" t="s">
        <v>27</v>
      </c>
      <c r="Q148">
        <v>2</v>
      </c>
      <c r="R148" t="b">
        <v>0</v>
      </c>
      <c r="S148" t="s">
        <v>121</v>
      </c>
      <c r="T148">
        <v>0</v>
      </c>
    </row>
    <row r="149" spans="1:20" x14ac:dyDescent="0.25">
      <c r="A149" t="s">
        <v>961</v>
      </c>
      <c r="B149">
        <v>10</v>
      </c>
      <c r="C149" t="s">
        <v>19</v>
      </c>
      <c r="D149">
        <f t="shared" si="27"/>
        <v>140</v>
      </c>
      <c r="E149">
        <f>E148</f>
        <v>119</v>
      </c>
      <c r="F149">
        <f t="shared" si="28"/>
        <v>169</v>
      </c>
      <c r="G149">
        <f t="shared" si="33"/>
        <v>122</v>
      </c>
      <c r="H149" t="s">
        <v>20</v>
      </c>
      <c r="I149">
        <v>16</v>
      </c>
      <c r="J149">
        <v>1</v>
      </c>
      <c r="K149">
        <v>0</v>
      </c>
      <c r="L149">
        <v>0</v>
      </c>
      <c r="N149" t="s">
        <v>1091</v>
      </c>
      <c r="O149" t="s">
        <v>27</v>
      </c>
      <c r="Q149">
        <v>2</v>
      </c>
      <c r="R149" t="b">
        <v>0</v>
      </c>
      <c r="S149" t="s">
        <v>121</v>
      </c>
      <c r="T149">
        <v>0</v>
      </c>
    </row>
    <row r="150" spans="1:20" x14ac:dyDescent="0.25">
      <c r="A150" t="s">
        <v>962</v>
      </c>
      <c r="B150">
        <v>10</v>
      </c>
      <c r="C150" t="s">
        <v>19</v>
      </c>
      <c r="D150">
        <f t="shared" si="27"/>
        <v>168</v>
      </c>
      <c r="E150">
        <f>E149</f>
        <v>119</v>
      </c>
      <c r="F150">
        <f t="shared" si="28"/>
        <v>194</v>
      </c>
      <c r="G150">
        <f t="shared" si="33"/>
        <v>122</v>
      </c>
      <c r="H150" t="s">
        <v>20</v>
      </c>
      <c r="I150">
        <v>16</v>
      </c>
      <c r="J150">
        <v>1</v>
      </c>
      <c r="K150">
        <v>0</v>
      </c>
      <c r="L150">
        <v>0</v>
      </c>
      <c r="N150" t="s">
        <v>1091</v>
      </c>
      <c r="O150" t="s">
        <v>27</v>
      </c>
      <c r="Q150">
        <v>2</v>
      </c>
      <c r="R150" t="b">
        <v>0</v>
      </c>
      <c r="S150" t="s">
        <v>121</v>
      </c>
      <c r="T150">
        <v>0</v>
      </c>
    </row>
    <row r="151" spans="1:20" x14ac:dyDescent="0.25">
      <c r="A151" t="s">
        <v>963</v>
      </c>
      <c r="B151">
        <v>10</v>
      </c>
      <c r="C151" t="s">
        <v>19</v>
      </c>
      <c r="D151">
        <f t="shared" si="27"/>
        <v>14</v>
      </c>
      <c r="E151">
        <f>E147+12</f>
        <v>130</v>
      </c>
      <c r="F151">
        <f t="shared" si="28"/>
        <v>112</v>
      </c>
      <c r="G151">
        <f>E151+5</f>
        <v>135</v>
      </c>
      <c r="H151" t="s">
        <v>104</v>
      </c>
      <c r="I151">
        <v>12</v>
      </c>
      <c r="J151">
        <v>0</v>
      </c>
      <c r="K151">
        <v>0</v>
      </c>
      <c r="L151">
        <v>0</v>
      </c>
      <c r="N151" t="s">
        <v>1091</v>
      </c>
      <c r="O151" t="s">
        <v>25</v>
      </c>
      <c r="Q151">
        <v>3</v>
      </c>
      <c r="R151" t="b">
        <v>1</v>
      </c>
      <c r="S151" t="s">
        <v>121</v>
      </c>
      <c r="T151">
        <v>0</v>
      </c>
    </row>
    <row r="152" spans="1:20" x14ac:dyDescent="0.25">
      <c r="A152" t="s">
        <v>964</v>
      </c>
      <c r="B152">
        <v>10</v>
      </c>
      <c r="C152" t="s">
        <v>19</v>
      </c>
      <c r="D152">
        <f t="shared" si="27"/>
        <v>113</v>
      </c>
      <c r="E152">
        <f>E151+1</f>
        <v>131</v>
      </c>
      <c r="F152">
        <f t="shared" si="28"/>
        <v>140</v>
      </c>
      <c r="G152">
        <f t="shared" ref="G152:G154" si="34">E152+3</f>
        <v>134</v>
      </c>
      <c r="H152" t="s">
        <v>20</v>
      </c>
      <c r="I152">
        <v>16</v>
      </c>
      <c r="J152">
        <v>1</v>
      </c>
      <c r="K152">
        <v>0</v>
      </c>
      <c r="L152">
        <v>0</v>
      </c>
      <c r="N152" t="s">
        <v>1091</v>
      </c>
      <c r="O152" t="s">
        <v>27</v>
      </c>
      <c r="Q152">
        <v>2</v>
      </c>
      <c r="R152" t="b">
        <v>0</v>
      </c>
      <c r="S152" t="s">
        <v>121</v>
      </c>
      <c r="T152">
        <v>0</v>
      </c>
    </row>
    <row r="153" spans="1:20" x14ac:dyDescent="0.25">
      <c r="A153" t="s">
        <v>965</v>
      </c>
      <c r="B153">
        <v>10</v>
      </c>
      <c r="C153" t="s">
        <v>19</v>
      </c>
      <c r="D153">
        <f t="shared" si="27"/>
        <v>140</v>
      </c>
      <c r="E153">
        <f>E152</f>
        <v>131</v>
      </c>
      <c r="F153">
        <f t="shared" si="28"/>
        <v>169</v>
      </c>
      <c r="G153">
        <f t="shared" si="34"/>
        <v>134</v>
      </c>
      <c r="H153" t="s">
        <v>20</v>
      </c>
      <c r="I153">
        <v>16</v>
      </c>
      <c r="J153">
        <v>1</v>
      </c>
      <c r="K153">
        <v>0</v>
      </c>
      <c r="L153">
        <v>0</v>
      </c>
      <c r="N153" t="s">
        <v>1091</v>
      </c>
      <c r="O153" t="s">
        <v>27</v>
      </c>
      <c r="Q153">
        <v>2</v>
      </c>
      <c r="R153" t="b">
        <v>0</v>
      </c>
      <c r="S153" t="s">
        <v>121</v>
      </c>
      <c r="T153">
        <v>0</v>
      </c>
    </row>
    <row r="154" spans="1:20" x14ac:dyDescent="0.25">
      <c r="A154" t="s">
        <v>966</v>
      </c>
      <c r="B154">
        <v>10</v>
      </c>
      <c r="C154" t="s">
        <v>19</v>
      </c>
      <c r="D154">
        <f t="shared" si="27"/>
        <v>168</v>
      </c>
      <c r="E154">
        <f>E153</f>
        <v>131</v>
      </c>
      <c r="F154">
        <f t="shared" si="28"/>
        <v>194</v>
      </c>
      <c r="G154">
        <f t="shared" si="34"/>
        <v>134</v>
      </c>
      <c r="H154" t="s">
        <v>20</v>
      </c>
      <c r="I154">
        <v>16</v>
      </c>
      <c r="J154">
        <v>1</v>
      </c>
      <c r="K154">
        <v>0</v>
      </c>
      <c r="L154">
        <v>0</v>
      </c>
      <c r="N154" t="s">
        <v>1091</v>
      </c>
      <c r="O154" t="s">
        <v>27</v>
      </c>
      <c r="Q154">
        <v>2</v>
      </c>
      <c r="R154" t="b">
        <v>0</v>
      </c>
      <c r="S154" t="s">
        <v>121</v>
      </c>
      <c r="T154">
        <v>0</v>
      </c>
    </row>
    <row r="155" spans="1:20" x14ac:dyDescent="0.25">
      <c r="A155" t="str">
        <f>_xlfn.CONCAT("policy_checklist2_text",1+_xlfn.NUMBERVALUE(SUBSTITUTE(A151,"policy_checklist2_text","")))</f>
        <v>policy_checklist2_text8</v>
      </c>
      <c r="B155">
        <v>10</v>
      </c>
      <c r="C155" t="s">
        <v>19</v>
      </c>
      <c r="D155">
        <f t="shared" si="27"/>
        <v>14</v>
      </c>
      <c r="E155">
        <f>E151+12</f>
        <v>142</v>
      </c>
      <c r="F155">
        <f t="shared" si="28"/>
        <v>112</v>
      </c>
      <c r="G155">
        <f>E155+5</f>
        <v>147</v>
      </c>
      <c r="H155" t="s">
        <v>104</v>
      </c>
      <c r="I155">
        <v>12</v>
      </c>
      <c r="J155">
        <v>0</v>
      </c>
      <c r="K155">
        <v>0</v>
      </c>
      <c r="L155">
        <v>0</v>
      </c>
      <c r="N155" t="s">
        <v>1091</v>
      </c>
      <c r="O155" t="s">
        <v>25</v>
      </c>
      <c r="Q155">
        <v>3</v>
      </c>
      <c r="R155" t="b">
        <v>1</v>
      </c>
      <c r="S155" t="s">
        <v>121</v>
      </c>
      <c r="T155">
        <v>0</v>
      </c>
    </row>
    <row r="156" spans="1:20" x14ac:dyDescent="0.25">
      <c r="A156" t="str">
        <f>A155&amp;"_response1"</f>
        <v>policy_checklist2_text8_response1</v>
      </c>
      <c r="B156">
        <v>10</v>
      </c>
      <c r="C156" t="s">
        <v>19</v>
      </c>
      <c r="D156">
        <f t="shared" si="27"/>
        <v>113</v>
      </c>
      <c r="E156">
        <f>E155+1</f>
        <v>143</v>
      </c>
      <c r="F156">
        <f t="shared" si="28"/>
        <v>140</v>
      </c>
      <c r="G156">
        <f t="shared" ref="G156:G158" si="35">E156+3</f>
        <v>146</v>
      </c>
      <c r="H156" t="s">
        <v>20</v>
      </c>
      <c r="I156">
        <v>16</v>
      </c>
      <c r="J156">
        <v>1</v>
      </c>
      <c r="K156">
        <v>0</v>
      </c>
      <c r="L156">
        <v>0</v>
      </c>
      <c r="N156" t="s">
        <v>1091</v>
      </c>
      <c r="O156" t="s">
        <v>27</v>
      </c>
      <c r="Q156">
        <v>2</v>
      </c>
      <c r="R156" t="b">
        <v>0</v>
      </c>
      <c r="S156" t="s">
        <v>121</v>
      </c>
      <c r="T156">
        <v>0</v>
      </c>
    </row>
    <row r="157" spans="1:20" x14ac:dyDescent="0.25">
      <c r="A157" t="str">
        <f>A155&amp;"_response2"</f>
        <v>policy_checklist2_text8_response2</v>
      </c>
      <c r="B157">
        <v>10</v>
      </c>
      <c r="C157" t="s">
        <v>19</v>
      </c>
      <c r="D157">
        <f t="shared" si="27"/>
        <v>140</v>
      </c>
      <c r="E157">
        <f>E156</f>
        <v>143</v>
      </c>
      <c r="F157">
        <f t="shared" si="28"/>
        <v>169</v>
      </c>
      <c r="G157">
        <f t="shared" si="35"/>
        <v>146</v>
      </c>
      <c r="H157" t="s">
        <v>20</v>
      </c>
      <c r="I157">
        <v>16</v>
      </c>
      <c r="J157">
        <v>1</v>
      </c>
      <c r="K157">
        <v>0</v>
      </c>
      <c r="L157">
        <v>0</v>
      </c>
      <c r="N157" t="s">
        <v>1091</v>
      </c>
      <c r="O157" t="s">
        <v>27</v>
      </c>
      <c r="Q157">
        <v>2</v>
      </c>
      <c r="R157" t="b">
        <v>0</v>
      </c>
      <c r="S157" t="s">
        <v>121</v>
      </c>
      <c r="T157">
        <v>0</v>
      </c>
    </row>
    <row r="158" spans="1:20" x14ac:dyDescent="0.25">
      <c r="A158" t="str">
        <f>A155&amp;"_response3"</f>
        <v>policy_checklist2_text8_response3</v>
      </c>
      <c r="B158">
        <v>10</v>
      </c>
      <c r="C158" t="s">
        <v>19</v>
      </c>
      <c r="D158">
        <f t="shared" si="27"/>
        <v>168</v>
      </c>
      <c r="E158">
        <f>E157</f>
        <v>143</v>
      </c>
      <c r="F158">
        <f t="shared" si="28"/>
        <v>194</v>
      </c>
      <c r="G158">
        <f t="shared" si="35"/>
        <v>146</v>
      </c>
      <c r="H158" t="s">
        <v>20</v>
      </c>
      <c r="I158">
        <v>16</v>
      </c>
      <c r="J158">
        <v>1</v>
      </c>
      <c r="K158">
        <v>0</v>
      </c>
      <c r="L158">
        <v>0</v>
      </c>
      <c r="N158" t="s">
        <v>1091</v>
      </c>
      <c r="O158" t="s">
        <v>27</v>
      </c>
      <c r="Q158">
        <v>2</v>
      </c>
      <c r="R158" t="b">
        <v>0</v>
      </c>
      <c r="S158" t="s">
        <v>121</v>
      </c>
      <c r="T158">
        <v>0</v>
      </c>
    </row>
    <row r="159" spans="1:20" x14ac:dyDescent="0.25">
      <c r="A159" t="str">
        <f>_xlfn.CONCAT("policy_checklist2_text",1+_xlfn.NUMBERVALUE(SUBSTITUTE(A155,"policy_checklist2_text","")))</f>
        <v>policy_checklist2_text9</v>
      </c>
      <c r="B159">
        <v>10</v>
      </c>
      <c r="C159" t="s">
        <v>19</v>
      </c>
      <c r="D159">
        <f t="shared" si="27"/>
        <v>14</v>
      </c>
      <c r="E159">
        <f>E155+12</f>
        <v>154</v>
      </c>
      <c r="F159">
        <f t="shared" si="28"/>
        <v>112</v>
      </c>
      <c r="G159">
        <f>E159+5</f>
        <v>159</v>
      </c>
      <c r="H159" t="s">
        <v>104</v>
      </c>
      <c r="I159">
        <v>12</v>
      </c>
      <c r="J159">
        <v>0</v>
      </c>
      <c r="K159">
        <v>0</v>
      </c>
      <c r="L159">
        <v>0</v>
      </c>
      <c r="N159" t="s">
        <v>1091</v>
      </c>
      <c r="O159" t="s">
        <v>25</v>
      </c>
      <c r="Q159">
        <v>3</v>
      </c>
      <c r="R159" t="b">
        <v>1</v>
      </c>
      <c r="S159" t="s">
        <v>121</v>
      </c>
      <c r="T159">
        <v>0</v>
      </c>
    </row>
    <row r="160" spans="1:20" x14ac:dyDescent="0.25">
      <c r="A160" t="str">
        <f>A159&amp;"_response1"</f>
        <v>policy_checklist2_text9_response1</v>
      </c>
      <c r="B160">
        <v>10</v>
      </c>
      <c r="C160" t="s">
        <v>19</v>
      </c>
      <c r="D160">
        <f t="shared" si="27"/>
        <v>113</v>
      </c>
      <c r="E160">
        <f>E159+1</f>
        <v>155</v>
      </c>
      <c r="F160">
        <f t="shared" si="28"/>
        <v>140</v>
      </c>
      <c r="G160">
        <f t="shared" ref="G160:G162" si="36">E160+3</f>
        <v>158</v>
      </c>
      <c r="H160" t="s">
        <v>20</v>
      </c>
      <c r="I160">
        <v>16</v>
      </c>
      <c r="J160">
        <v>1</v>
      </c>
      <c r="K160">
        <v>0</v>
      </c>
      <c r="L160">
        <v>0</v>
      </c>
      <c r="N160" t="s">
        <v>1091</v>
      </c>
      <c r="O160" t="s">
        <v>27</v>
      </c>
      <c r="Q160">
        <v>2</v>
      </c>
      <c r="R160" t="b">
        <v>0</v>
      </c>
      <c r="S160" t="s">
        <v>121</v>
      </c>
      <c r="T160">
        <v>0</v>
      </c>
    </row>
    <row r="161" spans="1:20" x14ac:dyDescent="0.25">
      <c r="A161" t="str">
        <f>A159&amp;"_response2"</f>
        <v>policy_checklist2_text9_response2</v>
      </c>
      <c r="B161">
        <v>10</v>
      </c>
      <c r="C161" t="s">
        <v>19</v>
      </c>
      <c r="D161">
        <f t="shared" si="27"/>
        <v>140</v>
      </c>
      <c r="E161">
        <f>E160</f>
        <v>155</v>
      </c>
      <c r="F161">
        <f t="shared" si="28"/>
        <v>169</v>
      </c>
      <c r="G161">
        <f t="shared" si="36"/>
        <v>158</v>
      </c>
      <c r="H161" t="s">
        <v>20</v>
      </c>
      <c r="I161">
        <v>16</v>
      </c>
      <c r="J161">
        <v>1</v>
      </c>
      <c r="K161">
        <v>0</v>
      </c>
      <c r="L161">
        <v>0</v>
      </c>
      <c r="N161" t="s">
        <v>1091</v>
      </c>
      <c r="O161" t="s">
        <v>27</v>
      </c>
      <c r="Q161">
        <v>2</v>
      </c>
      <c r="R161" t="b">
        <v>0</v>
      </c>
      <c r="S161" t="s">
        <v>121</v>
      </c>
      <c r="T161">
        <v>0</v>
      </c>
    </row>
    <row r="162" spans="1:20" x14ac:dyDescent="0.25">
      <c r="A162" t="str">
        <f>A159&amp;"_response3"</f>
        <v>policy_checklist2_text9_response3</v>
      </c>
      <c r="B162">
        <v>10</v>
      </c>
      <c r="C162" t="s">
        <v>19</v>
      </c>
      <c r="D162">
        <f t="shared" si="27"/>
        <v>168</v>
      </c>
      <c r="E162">
        <f>E161</f>
        <v>155</v>
      </c>
      <c r="F162">
        <f t="shared" si="28"/>
        <v>194</v>
      </c>
      <c r="G162">
        <f t="shared" si="36"/>
        <v>158</v>
      </c>
      <c r="H162" t="s">
        <v>20</v>
      </c>
      <c r="I162">
        <v>16</v>
      </c>
      <c r="J162">
        <v>1</v>
      </c>
      <c r="K162">
        <v>0</v>
      </c>
      <c r="L162">
        <v>0</v>
      </c>
      <c r="N162" t="s">
        <v>1091</v>
      </c>
      <c r="O162" t="s">
        <v>27</v>
      </c>
      <c r="Q162">
        <v>2</v>
      </c>
      <c r="R162" t="b">
        <v>0</v>
      </c>
      <c r="S162" t="s">
        <v>121</v>
      </c>
      <c r="T162">
        <v>0</v>
      </c>
    </row>
    <row r="163" spans="1:20" x14ac:dyDescent="0.25">
      <c r="A163" t="str">
        <f>_xlfn.CONCAT("policy_checklist2_text",1+_xlfn.NUMBERVALUE(SUBSTITUTE(A159,"policy_checklist2_text","")))</f>
        <v>policy_checklist2_text10</v>
      </c>
      <c r="B163">
        <v>10</v>
      </c>
      <c r="C163" t="s">
        <v>19</v>
      </c>
      <c r="D163">
        <f t="shared" ref="D163:D190" si="37">D159</f>
        <v>14</v>
      </c>
      <c r="E163">
        <f>E159+12</f>
        <v>166</v>
      </c>
      <c r="F163">
        <f t="shared" ref="F163:F194" si="38">F159</f>
        <v>112</v>
      </c>
      <c r="G163">
        <f>E163+5</f>
        <v>171</v>
      </c>
      <c r="H163" t="s">
        <v>104</v>
      </c>
      <c r="I163">
        <v>12</v>
      </c>
      <c r="J163">
        <v>0</v>
      </c>
      <c r="K163">
        <v>0</v>
      </c>
      <c r="L163">
        <v>0</v>
      </c>
      <c r="N163" t="s">
        <v>1091</v>
      </c>
      <c r="O163" t="s">
        <v>25</v>
      </c>
      <c r="Q163">
        <v>3</v>
      </c>
      <c r="R163" t="b">
        <v>1</v>
      </c>
      <c r="S163" t="s">
        <v>121</v>
      </c>
      <c r="T163">
        <v>0</v>
      </c>
    </row>
    <row r="164" spans="1:20" x14ac:dyDescent="0.25">
      <c r="A164" t="str">
        <f>A163&amp;"_response1"</f>
        <v>policy_checklist2_text10_response1</v>
      </c>
      <c r="B164">
        <v>10</v>
      </c>
      <c r="C164" t="s">
        <v>19</v>
      </c>
      <c r="D164">
        <f t="shared" si="37"/>
        <v>113</v>
      </c>
      <c r="E164">
        <f>E163+1</f>
        <v>167</v>
      </c>
      <c r="F164">
        <f t="shared" si="38"/>
        <v>140</v>
      </c>
      <c r="G164">
        <f t="shared" ref="G164:G166" si="39">E164+3</f>
        <v>170</v>
      </c>
      <c r="H164" t="s">
        <v>20</v>
      </c>
      <c r="I164">
        <v>16</v>
      </c>
      <c r="J164">
        <v>1</v>
      </c>
      <c r="K164">
        <v>0</v>
      </c>
      <c r="L164">
        <v>0</v>
      </c>
      <c r="N164" t="s">
        <v>1091</v>
      </c>
      <c r="O164" t="s">
        <v>27</v>
      </c>
      <c r="Q164">
        <v>2</v>
      </c>
      <c r="R164" t="b">
        <v>0</v>
      </c>
      <c r="S164" t="s">
        <v>121</v>
      </c>
      <c r="T164">
        <v>0</v>
      </c>
    </row>
    <row r="165" spans="1:20" x14ac:dyDescent="0.25">
      <c r="A165" t="str">
        <f>A163&amp;"_response2"</f>
        <v>policy_checklist2_text10_response2</v>
      </c>
      <c r="B165">
        <v>10</v>
      </c>
      <c r="C165" t="s">
        <v>19</v>
      </c>
      <c r="D165">
        <f t="shared" si="37"/>
        <v>140</v>
      </c>
      <c r="E165">
        <f>E164</f>
        <v>167</v>
      </c>
      <c r="F165">
        <f t="shared" si="38"/>
        <v>169</v>
      </c>
      <c r="G165">
        <f t="shared" si="39"/>
        <v>170</v>
      </c>
      <c r="H165" t="s">
        <v>20</v>
      </c>
      <c r="I165">
        <v>16</v>
      </c>
      <c r="J165">
        <v>1</v>
      </c>
      <c r="K165">
        <v>0</v>
      </c>
      <c r="L165">
        <v>0</v>
      </c>
      <c r="N165" t="s">
        <v>1091</v>
      </c>
      <c r="O165" t="s">
        <v>27</v>
      </c>
      <c r="Q165">
        <v>2</v>
      </c>
      <c r="R165" t="b">
        <v>0</v>
      </c>
      <c r="S165" t="s">
        <v>121</v>
      </c>
      <c r="T165">
        <v>0</v>
      </c>
    </row>
    <row r="166" spans="1:20" x14ac:dyDescent="0.25">
      <c r="A166" t="str">
        <f>A163&amp;"_response3"</f>
        <v>policy_checklist2_text10_response3</v>
      </c>
      <c r="B166">
        <v>10</v>
      </c>
      <c r="C166" t="s">
        <v>19</v>
      </c>
      <c r="D166">
        <f t="shared" si="37"/>
        <v>168</v>
      </c>
      <c r="E166">
        <f>E165</f>
        <v>167</v>
      </c>
      <c r="F166">
        <f t="shared" si="38"/>
        <v>194</v>
      </c>
      <c r="G166">
        <f t="shared" si="39"/>
        <v>170</v>
      </c>
      <c r="H166" t="s">
        <v>20</v>
      </c>
      <c r="I166">
        <v>16</v>
      </c>
      <c r="J166">
        <v>1</v>
      </c>
      <c r="K166">
        <v>0</v>
      </c>
      <c r="L166">
        <v>0</v>
      </c>
      <c r="N166" t="s">
        <v>1091</v>
      </c>
      <c r="O166" t="s">
        <v>27</v>
      </c>
      <c r="Q166">
        <v>2</v>
      </c>
      <c r="R166" t="b">
        <v>0</v>
      </c>
      <c r="S166" t="s">
        <v>121</v>
      </c>
      <c r="T166">
        <v>0</v>
      </c>
    </row>
    <row r="167" spans="1:20" x14ac:dyDescent="0.25">
      <c r="A167" t="str">
        <f>_xlfn.CONCAT("policy_checklist2_text",1+_xlfn.NUMBERVALUE(SUBSTITUTE(A163,"policy_checklist2_text","")))</f>
        <v>policy_checklist2_text11</v>
      </c>
      <c r="B167">
        <v>10</v>
      </c>
      <c r="C167" t="s">
        <v>19</v>
      </c>
      <c r="D167">
        <f t="shared" si="37"/>
        <v>14</v>
      </c>
      <c r="E167">
        <f>E163+12</f>
        <v>178</v>
      </c>
      <c r="F167">
        <f t="shared" si="38"/>
        <v>112</v>
      </c>
      <c r="G167">
        <f>E167+5</f>
        <v>183</v>
      </c>
      <c r="H167" t="s">
        <v>104</v>
      </c>
      <c r="I167">
        <v>12</v>
      </c>
      <c r="J167">
        <v>0</v>
      </c>
      <c r="K167">
        <v>0</v>
      </c>
      <c r="L167">
        <v>0</v>
      </c>
      <c r="N167" t="s">
        <v>1091</v>
      </c>
      <c r="O167" t="s">
        <v>25</v>
      </c>
      <c r="Q167">
        <v>3</v>
      </c>
      <c r="R167" t="b">
        <v>1</v>
      </c>
      <c r="S167" t="s">
        <v>121</v>
      </c>
      <c r="T167">
        <v>0</v>
      </c>
    </row>
    <row r="168" spans="1:20" x14ac:dyDescent="0.25">
      <c r="A168" t="str">
        <f>A167&amp;"_response1"</f>
        <v>policy_checklist2_text11_response1</v>
      </c>
      <c r="B168">
        <v>10</v>
      </c>
      <c r="C168" t="s">
        <v>19</v>
      </c>
      <c r="D168">
        <f t="shared" si="37"/>
        <v>113</v>
      </c>
      <c r="E168">
        <f>E167+1</f>
        <v>179</v>
      </c>
      <c r="F168">
        <f t="shared" si="38"/>
        <v>140</v>
      </c>
      <c r="G168">
        <f t="shared" ref="G168:G170" si="40">E168+3</f>
        <v>182</v>
      </c>
      <c r="H168" t="s">
        <v>20</v>
      </c>
      <c r="I168">
        <v>16</v>
      </c>
      <c r="J168">
        <v>1</v>
      </c>
      <c r="K168">
        <v>0</v>
      </c>
      <c r="L168">
        <v>0</v>
      </c>
      <c r="N168" t="s">
        <v>1091</v>
      </c>
      <c r="O168" t="s">
        <v>27</v>
      </c>
      <c r="Q168">
        <v>2</v>
      </c>
      <c r="R168" t="b">
        <v>0</v>
      </c>
      <c r="S168" t="s">
        <v>121</v>
      </c>
      <c r="T168">
        <v>0</v>
      </c>
    </row>
    <row r="169" spans="1:20" x14ac:dyDescent="0.25">
      <c r="A169" t="str">
        <f>A167&amp;"_response2"</f>
        <v>policy_checklist2_text11_response2</v>
      </c>
      <c r="B169">
        <v>10</v>
      </c>
      <c r="C169" t="s">
        <v>19</v>
      </c>
      <c r="D169">
        <f t="shared" si="37"/>
        <v>140</v>
      </c>
      <c r="E169">
        <f>E168</f>
        <v>179</v>
      </c>
      <c r="F169">
        <f t="shared" si="38"/>
        <v>169</v>
      </c>
      <c r="G169">
        <f t="shared" si="40"/>
        <v>182</v>
      </c>
      <c r="H169" t="s">
        <v>20</v>
      </c>
      <c r="I169">
        <v>16</v>
      </c>
      <c r="J169">
        <v>1</v>
      </c>
      <c r="K169">
        <v>0</v>
      </c>
      <c r="L169">
        <v>0</v>
      </c>
      <c r="N169" t="s">
        <v>1091</v>
      </c>
      <c r="O169" t="s">
        <v>27</v>
      </c>
      <c r="Q169">
        <v>2</v>
      </c>
      <c r="R169" t="b">
        <v>0</v>
      </c>
      <c r="S169" t="s">
        <v>121</v>
      </c>
      <c r="T169">
        <v>0</v>
      </c>
    </row>
    <row r="170" spans="1:20" x14ac:dyDescent="0.25">
      <c r="A170" t="str">
        <f>A167&amp;"_response3"</f>
        <v>policy_checklist2_text11_response3</v>
      </c>
      <c r="B170">
        <v>10</v>
      </c>
      <c r="C170" t="s">
        <v>19</v>
      </c>
      <c r="D170">
        <f t="shared" si="37"/>
        <v>168</v>
      </c>
      <c r="E170">
        <f>E169</f>
        <v>179</v>
      </c>
      <c r="F170">
        <f t="shared" si="38"/>
        <v>194</v>
      </c>
      <c r="G170">
        <f t="shared" si="40"/>
        <v>182</v>
      </c>
      <c r="H170" t="s">
        <v>20</v>
      </c>
      <c r="I170">
        <v>16</v>
      </c>
      <c r="J170">
        <v>1</v>
      </c>
      <c r="K170">
        <v>0</v>
      </c>
      <c r="L170">
        <v>0</v>
      </c>
      <c r="N170" t="s">
        <v>1091</v>
      </c>
      <c r="O170" t="s">
        <v>27</v>
      </c>
      <c r="Q170">
        <v>2</v>
      </c>
      <c r="R170" t="b">
        <v>0</v>
      </c>
      <c r="S170" t="s">
        <v>121</v>
      </c>
      <c r="T170">
        <v>0</v>
      </c>
    </row>
    <row r="171" spans="1:20" x14ac:dyDescent="0.25">
      <c r="A171" t="str">
        <f>_xlfn.CONCAT("policy_checklist2_text",1+_xlfn.NUMBERVALUE(SUBSTITUTE(A167,"policy_checklist2_text","")))</f>
        <v>policy_checklist2_text12</v>
      </c>
      <c r="B171">
        <v>10</v>
      </c>
      <c r="C171" t="s">
        <v>19</v>
      </c>
      <c r="D171">
        <f t="shared" si="37"/>
        <v>14</v>
      </c>
      <c r="E171">
        <f>E167+12</f>
        <v>190</v>
      </c>
      <c r="F171">
        <f t="shared" si="38"/>
        <v>112</v>
      </c>
      <c r="G171">
        <f>E171+5</f>
        <v>195</v>
      </c>
      <c r="H171" t="s">
        <v>104</v>
      </c>
      <c r="I171">
        <v>12</v>
      </c>
      <c r="J171">
        <v>0</v>
      </c>
      <c r="K171">
        <v>0</v>
      </c>
      <c r="L171">
        <v>0</v>
      </c>
      <c r="N171" t="s">
        <v>1091</v>
      </c>
      <c r="O171" t="s">
        <v>25</v>
      </c>
      <c r="Q171">
        <v>3</v>
      </c>
      <c r="R171" t="b">
        <v>1</v>
      </c>
      <c r="S171" t="s">
        <v>121</v>
      </c>
      <c r="T171">
        <v>0</v>
      </c>
    </row>
    <row r="172" spans="1:20" x14ac:dyDescent="0.25">
      <c r="A172" t="str">
        <f>A171&amp;"_response1"</f>
        <v>policy_checklist2_text12_response1</v>
      </c>
      <c r="B172">
        <v>10</v>
      </c>
      <c r="C172" t="s">
        <v>19</v>
      </c>
      <c r="D172">
        <f t="shared" si="37"/>
        <v>113</v>
      </c>
      <c r="E172">
        <f>E171+1</f>
        <v>191</v>
      </c>
      <c r="F172">
        <f t="shared" si="38"/>
        <v>140</v>
      </c>
      <c r="G172">
        <f t="shared" ref="G172:G174" si="41">E172+3</f>
        <v>194</v>
      </c>
      <c r="H172" t="s">
        <v>20</v>
      </c>
      <c r="I172">
        <v>16</v>
      </c>
      <c r="J172">
        <v>1</v>
      </c>
      <c r="K172">
        <v>0</v>
      </c>
      <c r="L172">
        <v>0</v>
      </c>
      <c r="N172" t="s">
        <v>1091</v>
      </c>
      <c r="O172" t="s">
        <v>27</v>
      </c>
      <c r="Q172">
        <v>2</v>
      </c>
      <c r="R172" t="b">
        <v>0</v>
      </c>
      <c r="S172" t="s">
        <v>121</v>
      </c>
      <c r="T172">
        <v>0</v>
      </c>
    </row>
    <row r="173" spans="1:20" x14ac:dyDescent="0.25">
      <c r="A173" t="str">
        <f>A171&amp;"_response2"</f>
        <v>policy_checklist2_text12_response2</v>
      </c>
      <c r="B173">
        <v>10</v>
      </c>
      <c r="C173" t="s">
        <v>19</v>
      </c>
      <c r="D173">
        <f t="shared" si="37"/>
        <v>140</v>
      </c>
      <c r="E173">
        <f>E172</f>
        <v>191</v>
      </c>
      <c r="F173">
        <f t="shared" si="38"/>
        <v>169</v>
      </c>
      <c r="G173">
        <f t="shared" si="41"/>
        <v>194</v>
      </c>
      <c r="H173" t="s">
        <v>20</v>
      </c>
      <c r="I173">
        <v>16</v>
      </c>
      <c r="J173">
        <v>1</v>
      </c>
      <c r="K173">
        <v>0</v>
      </c>
      <c r="L173">
        <v>0</v>
      </c>
      <c r="N173" t="s">
        <v>1091</v>
      </c>
      <c r="O173" t="s">
        <v>27</v>
      </c>
      <c r="Q173">
        <v>2</v>
      </c>
      <c r="R173" t="b">
        <v>0</v>
      </c>
      <c r="S173" t="s">
        <v>121</v>
      </c>
      <c r="T173">
        <v>0</v>
      </c>
    </row>
    <row r="174" spans="1:20" x14ac:dyDescent="0.25">
      <c r="A174" t="str">
        <f>A171&amp;"_response3"</f>
        <v>policy_checklist2_text12_response3</v>
      </c>
      <c r="B174">
        <v>10</v>
      </c>
      <c r="C174" t="s">
        <v>19</v>
      </c>
      <c r="D174">
        <f t="shared" si="37"/>
        <v>168</v>
      </c>
      <c r="E174">
        <f>E173</f>
        <v>191</v>
      </c>
      <c r="F174">
        <f t="shared" si="38"/>
        <v>194</v>
      </c>
      <c r="G174">
        <f t="shared" si="41"/>
        <v>194</v>
      </c>
      <c r="H174" t="s">
        <v>20</v>
      </c>
      <c r="I174">
        <v>16</v>
      </c>
      <c r="J174">
        <v>1</v>
      </c>
      <c r="K174">
        <v>0</v>
      </c>
      <c r="L174">
        <v>0</v>
      </c>
      <c r="N174" t="s">
        <v>1091</v>
      </c>
      <c r="O174" t="s">
        <v>27</v>
      </c>
      <c r="Q174">
        <v>2</v>
      </c>
      <c r="R174" t="b">
        <v>0</v>
      </c>
      <c r="S174" t="s">
        <v>121</v>
      </c>
      <c r="T174">
        <v>0</v>
      </c>
    </row>
    <row r="175" spans="1:20" x14ac:dyDescent="0.25">
      <c r="A175" t="str">
        <f>_xlfn.CONCAT("policy_checklist2_text",1+_xlfn.NUMBERVALUE(SUBSTITUTE(A171,"policy_checklist2_text","")))</f>
        <v>policy_checklist2_text13</v>
      </c>
      <c r="B175">
        <v>10</v>
      </c>
      <c r="C175" t="s">
        <v>19</v>
      </c>
      <c r="D175">
        <f t="shared" si="37"/>
        <v>14</v>
      </c>
      <c r="E175">
        <f>E171+12</f>
        <v>202</v>
      </c>
      <c r="F175">
        <f t="shared" si="38"/>
        <v>112</v>
      </c>
      <c r="G175">
        <f>E175+5</f>
        <v>207</v>
      </c>
      <c r="H175" t="s">
        <v>104</v>
      </c>
      <c r="I175">
        <v>12</v>
      </c>
      <c r="J175">
        <v>0</v>
      </c>
      <c r="K175">
        <v>0</v>
      </c>
      <c r="L175">
        <v>0</v>
      </c>
      <c r="N175" t="s">
        <v>1091</v>
      </c>
      <c r="O175" t="s">
        <v>25</v>
      </c>
      <c r="Q175">
        <v>3</v>
      </c>
      <c r="R175" t="b">
        <v>1</v>
      </c>
      <c r="S175" t="s">
        <v>121</v>
      </c>
      <c r="T175">
        <v>0</v>
      </c>
    </row>
    <row r="176" spans="1:20" x14ac:dyDescent="0.25">
      <c r="A176" t="str">
        <f>A175&amp;"_response1"</f>
        <v>policy_checklist2_text13_response1</v>
      </c>
      <c r="B176">
        <v>10</v>
      </c>
      <c r="C176" t="s">
        <v>19</v>
      </c>
      <c r="D176">
        <f t="shared" si="37"/>
        <v>113</v>
      </c>
      <c r="E176">
        <f>E175+1</f>
        <v>203</v>
      </c>
      <c r="F176">
        <f t="shared" si="38"/>
        <v>140</v>
      </c>
      <c r="G176">
        <f t="shared" ref="G176:G178" si="42">E176+3</f>
        <v>206</v>
      </c>
      <c r="H176" t="s">
        <v>20</v>
      </c>
      <c r="I176">
        <v>16</v>
      </c>
      <c r="J176">
        <v>1</v>
      </c>
      <c r="K176">
        <v>0</v>
      </c>
      <c r="L176">
        <v>0</v>
      </c>
      <c r="N176" t="s">
        <v>1091</v>
      </c>
      <c r="O176" t="s">
        <v>27</v>
      </c>
      <c r="Q176">
        <v>2</v>
      </c>
      <c r="R176" t="b">
        <v>0</v>
      </c>
      <c r="S176" t="s">
        <v>121</v>
      </c>
      <c r="T176">
        <v>0</v>
      </c>
    </row>
    <row r="177" spans="1:20" x14ac:dyDescent="0.25">
      <c r="A177" t="str">
        <f>A175&amp;"_response2"</f>
        <v>policy_checklist2_text13_response2</v>
      </c>
      <c r="B177">
        <v>10</v>
      </c>
      <c r="C177" t="s">
        <v>19</v>
      </c>
      <c r="D177">
        <f t="shared" si="37"/>
        <v>140</v>
      </c>
      <c r="E177">
        <f>E176</f>
        <v>203</v>
      </c>
      <c r="F177">
        <f t="shared" si="38"/>
        <v>169</v>
      </c>
      <c r="G177">
        <f t="shared" si="42"/>
        <v>206</v>
      </c>
      <c r="H177" t="s">
        <v>20</v>
      </c>
      <c r="I177">
        <v>16</v>
      </c>
      <c r="J177">
        <v>1</v>
      </c>
      <c r="K177">
        <v>0</v>
      </c>
      <c r="L177">
        <v>0</v>
      </c>
      <c r="N177" t="s">
        <v>1091</v>
      </c>
      <c r="O177" t="s">
        <v>27</v>
      </c>
      <c r="Q177">
        <v>2</v>
      </c>
      <c r="R177" t="b">
        <v>0</v>
      </c>
      <c r="S177" t="s">
        <v>121</v>
      </c>
      <c r="T177">
        <v>0</v>
      </c>
    </row>
    <row r="178" spans="1:20" x14ac:dyDescent="0.25">
      <c r="A178" t="str">
        <f>A175&amp;"_response3"</f>
        <v>policy_checklist2_text13_response3</v>
      </c>
      <c r="B178">
        <v>10</v>
      </c>
      <c r="C178" t="s">
        <v>19</v>
      </c>
      <c r="D178">
        <f t="shared" si="37"/>
        <v>168</v>
      </c>
      <c r="E178">
        <f>E177</f>
        <v>203</v>
      </c>
      <c r="F178">
        <f t="shared" si="38"/>
        <v>194</v>
      </c>
      <c r="G178">
        <f t="shared" si="42"/>
        <v>206</v>
      </c>
      <c r="H178" t="s">
        <v>20</v>
      </c>
      <c r="I178">
        <v>16</v>
      </c>
      <c r="J178">
        <v>1</v>
      </c>
      <c r="K178">
        <v>0</v>
      </c>
      <c r="L178">
        <v>0</v>
      </c>
      <c r="N178" t="s">
        <v>1091</v>
      </c>
      <c r="O178" t="s">
        <v>27</v>
      </c>
      <c r="Q178">
        <v>2</v>
      </c>
      <c r="R178" t="b">
        <v>0</v>
      </c>
      <c r="S178" t="s">
        <v>121</v>
      </c>
      <c r="T178">
        <v>0</v>
      </c>
    </row>
    <row r="179" spans="1:20" x14ac:dyDescent="0.25">
      <c r="A179" t="str">
        <f>_xlfn.CONCAT("policy_checklist2_text",1+_xlfn.NUMBERVALUE(SUBSTITUTE(A175,"policy_checklist2_text","")))</f>
        <v>policy_checklist2_text14</v>
      </c>
      <c r="B179">
        <v>10</v>
      </c>
      <c r="C179" t="s">
        <v>19</v>
      </c>
      <c r="D179">
        <f t="shared" si="37"/>
        <v>14</v>
      </c>
      <c r="E179">
        <f>E175+12</f>
        <v>214</v>
      </c>
      <c r="F179">
        <f t="shared" si="38"/>
        <v>112</v>
      </c>
      <c r="G179">
        <f>E179+5</f>
        <v>219</v>
      </c>
      <c r="H179" t="s">
        <v>104</v>
      </c>
      <c r="I179">
        <v>12</v>
      </c>
      <c r="J179">
        <v>0</v>
      </c>
      <c r="K179">
        <v>0</v>
      </c>
      <c r="L179">
        <v>0</v>
      </c>
      <c r="N179" t="s">
        <v>1091</v>
      </c>
      <c r="O179" t="s">
        <v>25</v>
      </c>
      <c r="Q179">
        <v>3</v>
      </c>
      <c r="R179" t="b">
        <v>1</v>
      </c>
      <c r="S179" t="s">
        <v>121</v>
      </c>
      <c r="T179">
        <v>0</v>
      </c>
    </row>
    <row r="180" spans="1:20" x14ac:dyDescent="0.25">
      <c r="A180" t="str">
        <f>A179&amp;"_response1"</f>
        <v>policy_checklist2_text14_response1</v>
      </c>
      <c r="B180">
        <v>10</v>
      </c>
      <c r="C180" t="s">
        <v>19</v>
      </c>
      <c r="D180">
        <f t="shared" si="37"/>
        <v>113</v>
      </c>
      <c r="E180">
        <f>E179+1</f>
        <v>215</v>
      </c>
      <c r="F180">
        <f t="shared" si="38"/>
        <v>140</v>
      </c>
      <c r="G180">
        <f t="shared" ref="G180:G182" si="43">E180+3</f>
        <v>218</v>
      </c>
      <c r="H180" t="s">
        <v>20</v>
      </c>
      <c r="I180">
        <v>16</v>
      </c>
      <c r="J180">
        <v>1</v>
      </c>
      <c r="K180">
        <v>0</v>
      </c>
      <c r="L180">
        <v>0</v>
      </c>
      <c r="N180" t="s">
        <v>1091</v>
      </c>
      <c r="O180" t="s">
        <v>27</v>
      </c>
      <c r="Q180">
        <v>2</v>
      </c>
      <c r="R180" t="b">
        <v>0</v>
      </c>
      <c r="S180" t="s">
        <v>121</v>
      </c>
      <c r="T180">
        <v>0</v>
      </c>
    </row>
    <row r="181" spans="1:20" x14ac:dyDescent="0.25">
      <c r="A181" t="str">
        <f>A179&amp;"_response2"</f>
        <v>policy_checklist2_text14_response2</v>
      </c>
      <c r="B181">
        <v>10</v>
      </c>
      <c r="C181" t="s">
        <v>19</v>
      </c>
      <c r="D181">
        <f t="shared" si="37"/>
        <v>140</v>
      </c>
      <c r="E181">
        <f>E180</f>
        <v>215</v>
      </c>
      <c r="F181">
        <f t="shared" si="38"/>
        <v>169</v>
      </c>
      <c r="G181">
        <f t="shared" si="43"/>
        <v>218</v>
      </c>
      <c r="H181" t="s">
        <v>20</v>
      </c>
      <c r="I181">
        <v>16</v>
      </c>
      <c r="J181">
        <v>1</v>
      </c>
      <c r="K181">
        <v>0</v>
      </c>
      <c r="L181">
        <v>0</v>
      </c>
      <c r="N181" t="s">
        <v>1091</v>
      </c>
      <c r="O181" t="s">
        <v>27</v>
      </c>
      <c r="Q181">
        <v>2</v>
      </c>
      <c r="R181" t="b">
        <v>0</v>
      </c>
      <c r="S181" t="s">
        <v>121</v>
      </c>
      <c r="T181">
        <v>0</v>
      </c>
    </row>
    <row r="182" spans="1:20" x14ac:dyDescent="0.25">
      <c r="A182" t="str">
        <f>A179&amp;"_response3"</f>
        <v>policy_checklist2_text14_response3</v>
      </c>
      <c r="B182">
        <v>10</v>
      </c>
      <c r="C182" t="s">
        <v>19</v>
      </c>
      <c r="D182">
        <f t="shared" si="37"/>
        <v>168</v>
      </c>
      <c r="E182">
        <f>E181</f>
        <v>215</v>
      </c>
      <c r="F182">
        <f t="shared" si="38"/>
        <v>194</v>
      </c>
      <c r="G182">
        <f t="shared" si="43"/>
        <v>218</v>
      </c>
      <c r="H182" t="s">
        <v>20</v>
      </c>
      <c r="I182">
        <v>16</v>
      </c>
      <c r="J182">
        <v>1</v>
      </c>
      <c r="K182">
        <v>0</v>
      </c>
      <c r="L182">
        <v>0</v>
      </c>
      <c r="N182" t="s">
        <v>1091</v>
      </c>
      <c r="O182" t="s">
        <v>27</v>
      </c>
      <c r="Q182">
        <v>2</v>
      </c>
      <c r="R182" t="b">
        <v>0</v>
      </c>
      <c r="S182" t="s">
        <v>121</v>
      </c>
      <c r="T182">
        <v>0</v>
      </c>
    </row>
    <row r="183" spans="1:20" x14ac:dyDescent="0.25">
      <c r="A183" t="str">
        <f>_xlfn.CONCAT("policy_checklist2_text",1+_xlfn.NUMBERVALUE(SUBSTITUTE(A179,"policy_checklist2_text","")))</f>
        <v>policy_checklist2_text15</v>
      </c>
      <c r="B183">
        <v>10</v>
      </c>
      <c r="C183" t="s">
        <v>19</v>
      </c>
      <c r="D183">
        <f t="shared" si="37"/>
        <v>14</v>
      </c>
      <c r="E183">
        <f>E179+12</f>
        <v>226</v>
      </c>
      <c r="F183">
        <f t="shared" si="38"/>
        <v>112</v>
      </c>
      <c r="G183">
        <f>E183+5</f>
        <v>231</v>
      </c>
      <c r="H183" t="s">
        <v>104</v>
      </c>
      <c r="I183">
        <v>12</v>
      </c>
      <c r="J183">
        <v>0</v>
      </c>
      <c r="K183">
        <v>0</v>
      </c>
      <c r="L183">
        <v>0</v>
      </c>
      <c r="N183" t="s">
        <v>1091</v>
      </c>
      <c r="O183" t="s">
        <v>25</v>
      </c>
      <c r="Q183">
        <v>3</v>
      </c>
      <c r="R183" t="b">
        <v>1</v>
      </c>
      <c r="S183" t="s">
        <v>121</v>
      </c>
      <c r="T183">
        <v>0</v>
      </c>
    </row>
    <row r="184" spans="1:20" x14ac:dyDescent="0.25">
      <c r="A184" t="str">
        <f>A183&amp;"_response1"</f>
        <v>policy_checklist2_text15_response1</v>
      </c>
      <c r="B184">
        <v>10</v>
      </c>
      <c r="C184" t="s">
        <v>19</v>
      </c>
      <c r="D184">
        <f t="shared" si="37"/>
        <v>113</v>
      </c>
      <c r="E184">
        <f>E183+1</f>
        <v>227</v>
      </c>
      <c r="F184">
        <f t="shared" si="38"/>
        <v>140</v>
      </c>
      <c r="G184">
        <f t="shared" ref="G184:G186" si="44">E184+3</f>
        <v>230</v>
      </c>
      <c r="H184" t="s">
        <v>20</v>
      </c>
      <c r="I184">
        <v>16</v>
      </c>
      <c r="J184">
        <v>1</v>
      </c>
      <c r="K184">
        <v>0</v>
      </c>
      <c r="L184">
        <v>0</v>
      </c>
      <c r="N184" t="s">
        <v>1091</v>
      </c>
      <c r="O184" t="s">
        <v>27</v>
      </c>
      <c r="Q184">
        <v>2</v>
      </c>
      <c r="R184" t="b">
        <v>0</v>
      </c>
      <c r="S184" t="s">
        <v>121</v>
      </c>
      <c r="T184">
        <v>0</v>
      </c>
    </row>
    <row r="185" spans="1:20" x14ac:dyDescent="0.25">
      <c r="A185" t="str">
        <f>A183&amp;"_response2"</f>
        <v>policy_checklist2_text15_response2</v>
      </c>
      <c r="B185">
        <v>10</v>
      </c>
      <c r="C185" t="s">
        <v>19</v>
      </c>
      <c r="D185">
        <f t="shared" si="37"/>
        <v>140</v>
      </c>
      <c r="E185">
        <f>E184</f>
        <v>227</v>
      </c>
      <c r="F185">
        <f t="shared" si="38"/>
        <v>169</v>
      </c>
      <c r="G185">
        <f t="shared" si="44"/>
        <v>230</v>
      </c>
      <c r="H185" t="s">
        <v>20</v>
      </c>
      <c r="I185">
        <v>16</v>
      </c>
      <c r="J185">
        <v>1</v>
      </c>
      <c r="K185">
        <v>0</v>
      </c>
      <c r="L185">
        <v>0</v>
      </c>
      <c r="N185" t="s">
        <v>1091</v>
      </c>
      <c r="O185" t="s">
        <v>27</v>
      </c>
      <c r="Q185">
        <v>2</v>
      </c>
      <c r="R185" t="b">
        <v>0</v>
      </c>
      <c r="S185" t="s">
        <v>121</v>
      </c>
      <c r="T185">
        <v>0</v>
      </c>
    </row>
    <row r="186" spans="1:20" x14ac:dyDescent="0.25">
      <c r="A186" t="str">
        <f>A183&amp;"_response3"</f>
        <v>policy_checklist2_text15_response3</v>
      </c>
      <c r="B186">
        <v>10</v>
      </c>
      <c r="C186" t="s">
        <v>19</v>
      </c>
      <c r="D186">
        <f t="shared" si="37"/>
        <v>168</v>
      </c>
      <c r="E186">
        <f>E185</f>
        <v>227</v>
      </c>
      <c r="F186">
        <f t="shared" si="38"/>
        <v>194</v>
      </c>
      <c r="G186">
        <f t="shared" si="44"/>
        <v>230</v>
      </c>
      <c r="H186" t="s">
        <v>20</v>
      </c>
      <c r="I186">
        <v>16</v>
      </c>
      <c r="J186">
        <v>1</v>
      </c>
      <c r="K186">
        <v>0</v>
      </c>
      <c r="L186">
        <v>0</v>
      </c>
      <c r="N186" t="s">
        <v>1091</v>
      </c>
      <c r="O186" t="s">
        <v>27</v>
      </c>
      <c r="Q186">
        <v>2</v>
      </c>
      <c r="R186" t="b">
        <v>0</v>
      </c>
      <c r="S186" t="s">
        <v>121</v>
      </c>
      <c r="T186">
        <v>0</v>
      </c>
    </row>
    <row r="187" spans="1:20" x14ac:dyDescent="0.25">
      <c r="A187" t="str">
        <f>_xlfn.CONCAT("policy_checklist2_text",1+_xlfn.NUMBERVALUE(SUBSTITUTE(A183,"policy_checklist2_text","")))</f>
        <v>policy_checklist2_text16</v>
      </c>
      <c r="B187">
        <v>10</v>
      </c>
      <c r="C187" t="s">
        <v>19</v>
      </c>
      <c r="D187">
        <f t="shared" si="37"/>
        <v>14</v>
      </c>
      <c r="E187">
        <f>E183+12</f>
        <v>238</v>
      </c>
      <c r="F187">
        <f t="shared" si="38"/>
        <v>112</v>
      </c>
      <c r="G187">
        <f>E187+5</f>
        <v>243</v>
      </c>
      <c r="H187" t="s">
        <v>104</v>
      </c>
      <c r="I187">
        <v>12</v>
      </c>
      <c r="J187">
        <v>0</v>
      </c>
      <c r="K187">
        <v>0</v>
      </c>
      <c r="L187">
        <v>0</v>
      </c>
      <c r="N187" t="s">
        <v>1091</v>
      </c>
      <c r="O187" t="s">
        <v>25</v>
      </c>
      <c r="Q187">
        <v>3</v>
      </c>
      <c r="R187" t="b">
        <v>1</v>
      </c>
      <c r="S187" t="s">
        <v>121</v>
      </c>
      <c r="T187">
        <v>0</v>
      </c>
    </row>
    <row r="188" spans="1:20" x14ac:dyDescent="0.25">
      <c r="A188" t="str">
        <f>A187&amp;"_response1"</f>
        <v>policy_checklist2_text16_response1</v>
      </c>
      <c r="B188">
        <v>10</v>
      </c>
      <c r="C188" t="s">
        <v>19</v>
      </c>
      <c r="D188">
        <f t="shared" si="37"/>
        <v>113</v>
      </c>
      <c r="E188">
        <f>E187+1</f>
        <v>239</v>
      </c>
      <c r="F188">
        <f t="shared" si="38"/>
        <v>140</v>
      </c>
      <c r="G188">
        <f t="shared" ref="G188:G190" si="45">E188+3</f>
        <v>242</v>
      </c>
      <c r="H188" t="s">
        <v>20</v>
      </c>
      <c r="I188">
        <v>16</v>
      </c>
      <c r="J188">
        <v>1</v>
      </c>
      <c r="K188">
        <v>0</v>
      </c>
      <c r="L188">
        <v>0</v>
      </c>
      <c r="N188" t="s">
        <v>1091</v>
      </c>
      <c r="O188" t="s">
        <v>27</v>
      </c>
      <c r="Q188">
        <v>2</v>
      </c>
      <c r="R188" t="b">
        <v>0</v>
      </c>
      <c r="S188" t="s">
        <v>121</v>
      </c>
      <c r="T188">
        <v>0</v>
      </c>
    </row>
    <row r="189" spans="1:20" x14ac:dyDescent="0.25">
      <c r="A189" t="str">
        <f>A187&amp;"_response2"</f>
        <v>policy_checklist2_text16_response2</v>
      </c>
      <c r="B189">
        <v>10</v>
      </c>
      <c r="C189" t="s">
        <v>19</v>
      </c>
      <c r="D189">
        <f t="shared" si="37"/>
        <v>140</v>
      </c>
      <c r="E189">
        <f>E188</f>
        <v>239</v>
      </c>
      <c r="F189">
        <f t="shared" si="38"/>
        <v>169</v>
      </c>
      <c r="G189">
        <f t="shared" si="45"/>
        <v>242</v>
      </c>
      <c r="H189" t="s">
        <v>20</v>
      </c>
      <c r="I189">
        <v>16</v>
      </c>
      <c r="J189">
        <v>1</v>
      </c>
      <c r="K189">
        <v>0</v>
      </c>
      <c r="L189">
        <v>0</v>
      </c>
      <c r="N189" t="s">
        <v>1091</v>
      </c>
      <c r="O189" t="s">
        <v>27</v>
      </c>
      <c r="Q189">
        <v>2</v>
      </c>
      <c r="R189" t="b">
        <v>0</v>
      </c>
      <c r="S189" t="s">
        <v>121</v>
      </c>
      <c r="T189">
        <v>0</v>
      </c>
    </row>
    <row r="190" spans="1:20" x14ac:dyDescent="0.25">
      <c r="A190" t="str">
        <f>A187&amp;"_response3"</f>
        <v>policy_checklist2_text16_response3</v>
      </c>
      <c r="B190">
        <v>10</v>
      </c>
      <c r="C190" t="s">
        <v>19</v>
      </c>
      <c r="D190">
        <f t="shared" si="37"/>
        <v>168</v>
      </c>
      <c r="E190">
        <f>E189</f>
        <v>239</v>
      </c>
      <c r="F190">
        <f t="shared" si="38"/>
        <v>194</v>
      </c>
      <c r="G190">
        <f t="shared" si="45"/>
        <v>242</v>
      </c>
      <c r="H190" t="s">
        <v>20</v>
      </c>
      <c r="I190">
        <v>16</v>
      </c>
      <c r="J190">
        <v>1</v>
      </c>
      <c r="K190">
        <v>0</v>
      </c>
      <c r="L190">
        <v>0</v>
      </c>
      <c r="N190" t="s">
        <v>1091</v>
      </c>
      <c r="O190" t="s">
        <v>27</v>
      </c>
      <c r="Q190">
        <v>2</v>
      </c>
      <c r="R190" t="b">
        <v>0</v>
      </c>
      <c r="S190" t="s">
        <v>121</v>
      </c>
      <c r="T190">
        <v>0</v>
      </c>
    </row>
    <row r="191" spans="1:20" x14ac:dyDescent="0.25">
      <c r="A191" t="str">
        <f>_xlfn.CONCAT("policy_checklist2_text",1+_xlfn.NUMBERVALUE(SUBSTITUTE(A187,"policy_checklist2_text","")))</f>
        <v>policy_checklist2_text17</v>
      </c>
      <c r="B191">
        <v>10</v>
      </c>
      <c r="C191" t="s">
        <v>19</v>
      </c>
      <c r="D191">
        <f t="shared" ref="D191" si="46">D187</f>
        <v>14</v>
      </c>
      <c r="E191">
        <f>E187+12</f>
        <v>250</v>
      </c>
      <c r="F191">
        <f t="shared" si="38"/>
        <v>112</v>
      </c>
      <c r="G191">
        <f>E191+5</f>
        <v>255</v>
      </c>
      <c r="H191" t="s">
        <v>104</v>
      </c>
      <c r="I191">
        <v>12</v>
      </c>
      <c r="J191">
        <v>0</v>
      </c>
      <c r="K191">
        <v>0</v>
      </c>
      <c r="L191">
        <v>0</v>
      </c>
      <c r="N191" t="s">
        <v>1091</v>
      </c>
      <c r="O191" t="s">
        <v>25</v>
      </c>
      <c r="Q191">
        <v>3</v>
      </c>
      <c r="R191" t="b">
        <v>1</v>
      </c>
      <c r="S191" t="s">
        <v>121</v>
      </c>
      <c r="T191">
        <v>0</v>
      </c>
    </row>
    <row r="192" spans="1:20" x14ac:dyDescent="0.25">
      <c r="A192" t="str">
        <f>A191&amp;"_response1"</f>
        <v>policy_checklist2_text17_response1</v>
      </c>
      <c r="B192">
        <v>10</v>
      </c>
      <c r="C192" t="s">
        <v>19</v>
      </c>
      <c r="D192">
        <f>D188</f>
        <v>113</v>
      </c>
      <c r="E192">
        <f>E191+1</f>
        <v>251</v>
      </c>
      <c r="F192">
        <f t="shared" si="38"/>
        <v>140</v>
      </c>
      <c r="G192">
        <f t="shared" ref="G192:G194" si="47">E192+3</f>
        <v>254</v>
      </c>
      <c r="H192" t="s">
        <v>20</v>
      </c>
      <c r="I192">
        <v>16</v>
      </c>
      <c r="J192">
        <v>1</v>
      </c>
      <c r="K192">
        <v>0</v>
      </c>
      <c r="L192">
        <v>0</v>
      </c>
      <c r="N192" t="s">
        <v>1091</v>
      </c>
      <c r="O192" t="s">
        <v>27</v>
      </c>
      <c r="Q192">
        <v>2</v>
      </c>
      <c r="R192" t="b">
        <v>0</v>
      </c>
      <c r="S192" t="s">
        <v>121</v>
      </c>
      <c r="T192">
        <v>0</v>
      </c>
    </row>
    <row r="193" spans="1:20" x14ac:dyDescent="0.25">
      <c r="A193" t="str">
        <f>A191&amp;"_response2"</f>
        <v>policy_checklist2_text17_response2</v>
      </c>
      <c r="B193">
        <v>10</v>
      </c>
      <c r="C193" t="s">
        <v>19</v>
      </c>
      <c r="D193">
        <f>D189</f>
        <v>140</v>
      </c>
      <c r="E193">
        <f>E192</f>
        <v>251</v>
      </c>
      <c r="F193">
        <f t="shared" si="38"/>
        <v>169</v>
      </c>
      <c r="G193">
        <f t="shared" si="47"/>
        <v>254</v>
      </c>
      <c r="H193" t="s">
        <v>20</v>
      </c>
      <c r="I193">
        <v>16</v>
      </c>
      <c r="J193">
        <v>1</v>
      </c>
      <c r="K193">
        <v>0</v>
      </c>
      <c r="L193">
        <v>0</v>
      </c>
      <c r="N193" t="s">
        <v>1091</v>
      </c>
      <c r="O193" t="s">
        <v>27</v>
      </c>
      <c r="Q193">
        <v>2</v>
      </c>
      <c r="R193" t="b">
        <v>0</v>
      </c>
      <c r="S193" t="s">
        <v>121</v>
      </c>
      <c r="T193">
        <v>0</v>
      </c>
    </row>
    <row r="194" spans="1:20" x14ac:dyDescent="0.25">
      <c r="A194" t="str">
        <f>A191&amp;"_response3"</f>
        <v>policy_checklist2_text17_response3</v>
      </c>
      <c r="B194">
        <v>10</v>
      </c>
      <c r="C194" t="s">
        <v>19</v>
      </c>
      <c r="D194">
        <f>D190</f>
        <v>168</v>
      </c>
      <c r="E194">
        <f>E193</f>
        <v>251</v>
      </c>
      <c r="F194">
        <f t="shared" si="38"/>
        <v>194</v>
      </c>
      <c r="G194">
        <f t="shared" si="47"/>
        <v>254</v>
      </c>
      <c r="H194" t="s">
        <v>20</v>
      </c>
      <c r="I194">
        <v>16</v>
      </c>
      <c r="J194">
        <v>1</v>
      </c>
      <c r="K194">
        <v>0</v>
      </c>
      <c r="L194">
        <v>0</v>
      </c>
      <c r="N194" t="s">
        <v>1091</v>
      </c>
      <c r="O194" t="s">
        <v>27</v>
      </c>
      <c r="Q194">
        <v>2</v>
      </c>
      <c r="R194" t="b">
        <v>0</v>
      </c>
      <c r="S194" t="s">
        <v>121</v>
      </c>
      <c r="T194">
        <v>0</v>
      </c>
    </row>
    <row r="195" spans="1:20" x14ac:dyDescent="0.25">
      <c r="A195" t="s">
        <v>440</v>
      </c>
      <c r="B195">
        <v>-999</v>
      </c>
      <c r="C195" t="s">
        <v>26</v>
      </c>
      <c r="D195">
        <v>0</v>
      </c>
      <c r="E195">
        <v>0</v>
      </c>
      <c r="F195">
        <v>211</v>
      </c>
      <c r="G195">
        <f>E201-4</f>
        <v>16</v>
      </c>
      <c r="I195">
        <v>0</v>
      </c>
      <c r="J195">
        <v>0</v>
      </c>
      <c r="K195">
        <v>0</v>
      </c>
      <c r="L195">
        <v>0</v>
      </c>
      <c r="M195" t="s">
        <v>950</v>
      </c>
      <c r="N195" t="s">
        <v>950</v>
      </c>
      <c r="O195" t="s">
        <v>25</v>
      </c>
      <c r="Q195">
        <v>0</v>
      </c>
      <c r="R195" t="b">
        <v>0</v>
      </c>
      <c r="S195" t="s">
        <v>121</v>
      </c>
      <c r="T195">
        <v>0</v>
      </c>
    </row>
    <row r="196" spans="1:20" x14ac:dyDescent="0.25">
      <c r="A196" t="s">
        <v>987</v>
      </c>
      <c r="B196">
        <v>11</v>
      </c>
      <c r="C196" t="s">
        <v>19</v>
      </c>
      <c r="D196">
        <v>14</v>
      </c>
      <c r="E196">
        <v>20</v>
      </c>
      <c r="F196">
        <v>196</v>
      </c>
      <c r="G196">
        <f>E196+5</f>
        <v>25</v>
      </c>
      <c r="H196" t="s">
        <v>104</v>
      </c>
      <c r="I196">
        <v>14</v>
      </c>
      <c r="J196">
        <v>1</v>
      </c>
      <c r="K196">
        <v>0</v>
      </c>
      <c r="L196">
        <v>0</v>
      </c>
      <c r="N196" t="s">
        <v>21</v>
      </c>
      <c r="O196" t="s">
        <v>25</v>
      </c>
      <c r="Q196">
        <v>2</v>
      </c>
      <c r="R196" t="b">
        <v>1</v>
      </c>
      <c r="S196" t="s">
        <v>121</v>
      </c>
      <c r="T196">
        <v>0</v>
      </c>
    </row>
    <row r="197" spans="1:20" x14ac:dyDescent="0.25">
      <c r="A197" t="s">
        <v>988</v>
      </c>
      <c r="B197">
        <v>11</v>
      </c>
      <c r="C197" t="s">
        <v>19</v>
      </c>
      <c r="D197">
        <f>$D$196</f>
        <v>14</v>
      </c>
      <c r="E197">
        <f>G196+8</f>
        <v>33</v>
      </c>
      <c r="F197">
        <v>196</v>
      </c>
      <c r="G197">
        <f>E197+5</f>
        <v>38</v>
      </c>
      <c r="H197" t="s">
        <v>104</v>
      </c>
      <c r="I197">
        <v>12</v>
      </c>
      <c r="J197">
        <v>0</v>
      </c>
      <c r="K197">
        <v>0</v>
      </c>
      <c r="L197">
        <v>0</v>
      </c>
      <c r="N197" t="s">
        <v>21</v>
      </c>
      <c r="O197" t="s">
        <v>25</v>
      </c>
      <c r="P197" s="1"/>
      <c r="Q197">
        <v>1</v>
      </c>
      <c r="R197" t="b">
        <v>1</v>
      </c>
      <c r="S197" t="s">
        <v>121</v>
      </c>
      <c r="T197">
        <v>0</v>
      </c>
    </row>
    <row r="198" spans="1:20" x14ac:dyDescent="0.25">
      <c r="A198" t="s">
        <v>1063</v>
      </c>
      <c r="B198">
        <v>11</v>
      </c>
      <c r="C198" t="s">
        <v>24</v>
      </c>
      <c r="D198">
        <v>30</v>
      </c>
      <c r="E198">
        <v>115</v>
      </c>
      <c r="F198">
        <v>180</v>
      </c>
      <c r="G198">
        <f>E198+(F198-D198)</f>
        <v>265</v>
      </c>
      <c r="I198">
        <v>0</v>
      </c>
      <c r="J198">
        <v>0</v>
      </c>
      <c r="K198">
        <v>0</v>
      </c>
      <c r="L198">
        <v>0</v>
      </c>
      <c r="N198" t="s">
        <v>21</v>
      </c>
      <c r="O198" t="s">
        <v>25</v>
      </c>
      <c r="Q198">
        <v>0</v>
      </c>
      <c r="R198" t="b">
        <v>0</v>
      </c>
      <c r="S198" t="s">
        <v>121</v>
      </c>
      <c r="T198">
        <v>0</v>
      </c>
    </row>
    <row r="199" spans="1:20" x14ac:dyDescent="0.25">
      <c r="A199" t="s">
        <v>1064</v>
      </c>
      <c r="B199">
        <v>11</v>
      </c>
      <c r="C199" t="s">
        <v>19</v>
      </c>
      <c r="D199">
        <f>D198</f>
        <v>30</v>
      </c>
      <c r="E199">
        <f>E198</f>
        <v>115</v>
      </c>
      <c r="F199">
        <f>D199+100</f>
        <v>130</v>
      </c>
      <c r="G199">
        <f>G198</f>
        <v>265</v>
      </c>
      <c r="H199" t="s">
        <v>104</v>
      </c>
      <c r="I199">
        <v>12</v>
      </c>
      <c r="J199">
        <v>0</v>
      </c>
      <c r="K199">
        <v>1</v>
      </c>
      <c r="L199">
        <v>0</v>
      </c>
      <c r="N199" t="s">
        <v>21</v>
      </c>
      <c r="O199" t="s">
        <v>25</v>
      </c>
      <c r="Q199">
        <v>0</v>
      </c>
      <c r="R199" t="b">
        <v>1</v>
      </c>
      <c r="S199" t="s">
        <v>121</v>
      </c>
      <c r="T199">
        <v>0</v>
      </c>
    </row>
    <row r="200" spans="1:20" x14ac:dyDescent="0.25">
      <c r="A200" t="s">
        <v>1065</v>
      </c>
      <c r="B200">
        <v>11</v>
      </c>
      <c r="C200" t="s">
        <v>19</v>
      </c>
      <c r="D200">
        <f>D198</f>
        <v>30</v>
      </c>
      <c r="E200">
        <f>G198</f>
        <v>265</v>
      </c>
      <c r="F200">
        <f>F198</f>
        <v>180</v>
      </c>
      <c r="G200">
        <f>E200+3</f>
        <v>268</v>
      </c>
      <c r="H200" t="s">
        <v>104</v>
      </c>
      <c r="I200">
        <v>8</v>
      </c>
      <c r="J200">
        <v>0</v>
      </c>
      <c r="K200">
        <v>1</v>
      </c>
      <c r="L200">
        <v>0</v>
      </c>
      <c r="M200" t="s">
        <v>1057</v>
      </c>
      <c r="N200" t="s">
        <v>21</v>
      </c>
      <c r="O200" t="s">
        <v>22</v>
      </c>
      <c r="Q200">
        <v>0</v>
      </c>
      <c r="R200" t="b">
        <v>1</v>
      </c>
      <c r="S200" t="s">
        <v>121</v>
      </c>
      <c r="T200">
        <v>0</v>
      </c>
    </row>
    <row r="201" spans="1:20" x14ac:dyDescent="0.25">
      <c r="A201" t="s">
        <v>90</v>
      </c>
      <c r="B201">
        <v>12</v>
      </c>
      <c r="C201" t="s">
        <v>19</v>
      </c>
      <c r="D201">
        <f>$D$196</f>
        <v>14</v>
      </c>
      <c r="E201">
        <v>20</v>
      </c>
      <c r="F201">
        <v>180</v>
      </c>
      <c r="G201">
        <f>E201+5</f>
        <v>25</v>
      </c>
      <c r="H201" t="s">
        <v>104</v>
      </c>
      <c r="I201">
        <v>12</v>
      </c>
      <c r="J201">
        <v>1</v>
      </c>
      <c r="K201">
        <v>0</v>
      </c>
      <c r="L201">
        <v>0</v>
      </c>
      <c r="N201" t="s">
        <v>21</v>
      </c>
      <c r="O201" t="s">
        <v>25</v>
      </c>
      <c r="Q201">
        <v>3</v>
      </c>
      <c r="R201" t="b">
        <v>0</v>
      </c>
      <c r="S201" t="s">
        <v>121</v>
      </c>
      <c r="T201">
        <v>0</v>
      </c>
    </row>
    <row r="202" spans="1:20" x14ac:dyDescent="0.25">
      <c r="A202" t="s">
        <v>1123</v>
      </c>
      <c r="B202">
        <v>12</v>
      </c>
      <c r="C202" t="s">
        <v>19</v>
      </c>
      <c r="D202">
        <f>D203-11</f>
        <v>29</v>
      </c>
      <c r="E202">
        <f>G201+8</f>
        <v>33</v>
      </c>
      <c r="F202">
        <v>196</v>
      </c>
      <c r="G202">
        <f>E202+5</f>
        <v>38</v>
      </c>
      <c r="H202" t="s">
        <v>104</v>
      </c>
      <c r="I202">
        <v>10</v>
      </c>
      <c r="J202">
        <v>1</v>
      </c>
      <c r="K202">
        <v>0</v>
      </c>
      <c r="L202">
        <v>0</v>
      </c>
      <c r="N202" t="s">
        <v>21</v>
      </c>
      <c r="O202" t="s">
        <v>25</v>
      </c>
      <c r="P202" s="1"/>
      <c r="Q202">
        <v>1</v>
      </c>
      <c r="R202" t="b">
        <v>0</v>
      </c>
      <c r="S202" t="s">
        <v>121</v>
      </c>
      <c r="T202">
        <v>0</v>
      </c>
    </row>
    <row r="203" spans="1:20" x14ac:dyDescent="0.25">
      <c r="A203" t="s">
        <v>993</v>
      </c>
      <c r="B203">
        <v>12</v>
      </c>
      <c r="C203" t="s">
        <v>24</v>
      </c>
      <c r="D203">
        <f>F204</f>
        <v>40</v>
      </c>
      <c r="E203">
        <f>G202+2</f>
        <v>40</v>
      </c>
      <c r="F203">
        <v>104</v>
      </c>
      <c r="G203">
        <f>INT(E203+(F203-D203)/296*192)</f>
        <v>81</v>
      </c>
      <c r="I203">
        <v>1</v>
      </c>
      <c r="J203">
        <v>0</v>
      </c>
      <c r="K203">
        <v>0</v>
      </c>
      <c r="L203">
        <v>0</v>
      </c>
      <c r="M203" t="s">
        <v>1108</v>
      </c>
      <c r="N203" t="s">
        <v>21</v>
      </c>
      <c r="O203" t="s">
        <v>25</v>
      </c>
      <c r="P203" t="s">
        <v>1122</v>
      </c>
      <c r="Q203">
        <v>2</v>
      </c>
      <c r="R203" t="b">
        <v>0</v>
      </c>
      <c r="S203" t="s">
        <v>121</v>
      </c>
      <c r="T203">
        <v>0</v>
      </c>
    </row>
    <row r="204" spans="1:20" x14ac:dyDescent="0.25">
      <c r="A204" s="25" t="s">
        <v>1129</v>
      </c>
      <c r="B204">
        <v>12</v>
      </c>
      <c r="C204" t="s">
        <v>19</v>
      </c>
      <c r="D204">
        <f t="shared" ref="D204:D209" si="48">$D$196</f>
        <v>14</v>
      </c>
      <c r="E204">
        <f>E203-2</f>
        <v>38</v>
      </c>
      <c r="F204">
        <v>40</v>
      </c>
      <c r="G204">
        <f t="shared" ref="G204:G209" si="49">E204+5</f>
        <v>43</v>
      </c>
      <c r="H204" t="s">
        <v>104</v>
      </c>
      <c r="I204">
        <v>10</v>
      </c>
      <c r="J204">
        <v>0</v>
      </c>
      <c r="K204">
        <v>0</v>
      </c>
      <c r="L204">
        <v>0</v>
      </c>
      <c r="N204" t="s">
        <v>21</v>
      </c>
      <c r="O204" t="s">
        <v>22</v>
      </c>
      <c r="P204" s="26"/>
      <c r="Q204">
        <v>3</v>
      </c>
      <c r="R204" t="b">
        <v>0</v>
      </c>
      <c r="S204" t="s">
        <v>121</v>
      </c>
      <c r="T204">
        <v>0</v>
      </c>
    </row>
    <row r="205" spans="1:20" x14ac:dyDescent="0.25">
      <c r="A205" t="s">
        <v>1130</v>
      </c>
      <c r="B205">
        <v>12</v>
      </c>
      <c r="C205" t="s">
        <v>19</v>
      </c>
      <c r="D205">
        <f t="shared" si="48"/>
        <v>14</v>
      </c>
      <c r="E205">
        <f>G204+3</f>
        <v>46</v>
      </c>
      <c r="F205">
        <f>$F$204</f>
        <v>40</v>
      </c>
      <c r="G205">
        <f t="shared" si="49"/>
        <v>51</v>
      </c>
      <c r="H205" t="s">
        <v>104</v>
      </c>
      <c r="I205">
        <v>10</v>
      </c>
      <c r="J205">
        <v>0</v>
      </c>
      <c r="K205">
        <v>0</v>
      </c>
      <c r="L205">
        <v>0</v>
      </c>
      <c r="N205" t="s">
        <v>21</v>
      </c>
      <c r="O205" t="s">
        <v>22</v>
      </c>
      <c r="P205" s="26"/>
      <c r="Q205">
        <v>3</v>
      </c>
      <c r="R205" t="b">
        <v>0</v>
      </c>
      <c r="S205" t="s">
        <v>121</v>
      </c>
      <c r="T205">
        <v>0</v>
      </c>
    </row>
    <row r="206" spans="1:20" x14ac:dyDescent="0.25">
      <c r="A206" t="s">
        <v>1131</v>
      </c>
      <c r="B206">
        <v>12</v>
      </c>
      <c r="C206" t="s">
        <v>19</v>
      </c>
      <c r="D206">
        <f t="shared" si="48"/>
        <v>14</v>
      </c>
      <c r="E206">
        <f>G205+3</f>
        <v>54</v>
      </c>
      <c r="F206">
        <f t="shared" ref="F206:F209" si="50">$F$204</f>
        <v>40</v>
      </c>
      <c r="G206">
        <f t="shared" si="49"/>
        <v>59</v>
      </c>
      <c r="H206" t="s">
        <v>104</v>
      </c>
      <c r="I206">
        <v>10</v>
      </c>
      <c r="J206">
        <v>0</v>
      </c>
      <c r="K206">
        <v>0</v>
      </c>
      <c r="L206">
        <v>0</v>
      </c>
      <c r="N206" t="s">
        <v>21</v>
      </c>
      <c r="O206" t="s">
        <v>22</v>
      </c>
      <c r="P206" s="26"/>
      <c r="Q206">
        <v>3</v>
      </c>
      <c r="R206" t="b">
        <v>0</v>
      </c>
      <c r="S206" t="s">
        <v>121</v>
      </c>
      <c r="T206">
        <v>0</v>
      </c>
    </row>
    <row r="207" spans="1:20" x14ac:dyDescent="0.25">
      <c r="A207" t="s">
        <v>1132</v>
      </c>
      <c r="B207">
        <v>12</v>
      </c>
      <c r="C207" t="s">
        <v>19</v>
      </c>
      <c r="D207">
        <f t="shared" si="48"/>
        <v>14</v>
      </c>
      <c r="E207">
        <f>G206+3</f>
        <v>62</v>
      </c>
      <c r="F207">
        <f t="shared" si="50"/>
        <v>40</v>
      </c>
      <c r="G207">
        <f t="shared" si="49"/>
        <v>67</v>
      </c>
      <c r="H207" t="s">
        <v>104</v>
      </c>
      <c r="I207">
        <v>10</v>
      </c>
      <c r="J207">
        <v>0</v>
      </c>
      <c r="K207">
        <v>0</v>
      </c>
      <c r="L207">
        <v>0</v>
      </c>
      <c r="N207" t="s">
        <v>21</v>
      </c>
      <c r="O207" t="s">
        <v>22</v>
      </c>
      <c r="P207" s="26"/>
      <c r="Q207">
        <v>3</v>
      </c>
      <c r="R207" t="b">
        <v>0</v>
      </c>
      <c r="S207" t="s">
        <v>121</v>
      </c>
      <c r="T207">
        <v>0</v>
      </c>
    </row>
    <row r="208" spans="1:20" x14ac:dyDescent="0.25">
      <c r="A208" t="s">
        <v>1133</v>
      </c>
      <c r="B208">
        <v>12</v>
      </c>
      <c r="C208" t="s">
        <v>19</v>
      </c>
      <c r="D208">
        <f t="shared" si="48"/>
        <v>14</v>
      </c>
      <c r="E208">
        <f>G207+3</f>
        <v>70</v>
      </c>
      <c r="F208">
        <f t="shared" si="50"/>
        <v>40</v>
      </c>
      <c r="G208">
        <f t="shared" si="49"/>
        <v>75</v>
      </c>
      <c r="H208" t="s">
        <v>104</v>
      </c>
      <c r="I208">
        <v>10</v>
      </c>
      <c r="J208">
        <v>0</v>
      </c>
      <c r="K208">
        <v>0</v>
      </c>
      <c r="L208">
        <v>0</v>
      </c>
      <c r="N208" t="s">
        <v>21</v>
      </c>
      <c r="O208" t="s">
        <v>22</v>
      </c>
      <c r="P208" s="26"/>
      <c r="Q208">
        <v>3</v>
      </c>
      <c r="R208" t="b">
        <v>0</v>
      </c>
      <c r="S208" t="s">
        <v>121</v>
      </c>
      <c r="T208">
        <v>0</v>
      </c>
    </row>
    <row r="209" spans="1:20" x14ac:dyDescent="0.25">
      <c r="A209" t="s">
        <v>1134</v>
      </c>
      <c r="B209">
        <v>12</v>
      </c>
      <c r="C209" t="s">
        <v>19</v>
      </c>
      <c r="D209">
        <f t="shared" si="48"/>
        <v>14</v>
      </c>
      <c r="E209">
        <f>G208+3</f>
        <v>78</v>
      </c>
      <c r="F209">
        <f t="shared" si="50"/>
        <v>40</v>
      </c>
      <c r="G209">
        <f t="shared" si="49"/>
        <v>83</v>
      </c>
      <c r="H209" t="s">
        <v>104</v>
      </c>
      <c r="I209">
        <v>10</v>
      </c>
      <c r="J209">
        <v>0</v>
      </c>
      <c r="K209">
        <v>0</v>
      </c>
      <c r="L209">
        <v>0</v>
      </c>
      <c r="N209" t="s">
        <v>21</v>
      </c>
      <c r="O209" t="s">
        <v>22</v>
      </c>
      <c r="P209" s="26"/>
      <c r="Q209">
        <v>3</v>
      </c>
      <c r="R209" t="b">
        <v>0</v>
      </c>
      <c r="S209" t="s">
        <v>121</v>
      </c>
      <c r="T209">
        <v>0</v>
      </c>
    </row>
    <row r="210" spans="1:20" x14ac:dyDescent="0.25">
      <c r="A210" t="s">
        <v>1099</v>
      </c>
      <c r="B210">
        <v>12</v>
      </c>
      <c r="C210" t="s">
        <v>19</v>
      </c>
      <c r="D210">
        <f>F203+5</f>
        <v>109</v>
      </c>
      <c r="E210">
        <f>E203+5</f>
        <v>45</v>
      </c>
      <c r="F210">
        <v>196</v>
      </c>
      <c r="G210">
        <f>E210+3</f>
        <v>48</v>
      </c>
      <c r="H210" t="s">
        <v>104</v>
      </c>
      <c r="I210">
        <v>8</v>
      </c>
      <c r="J210">
        <v>0</v>
      </c>
      <c r="K210">
        <v>0</v>
      </c>
      <c r="L210">
        <v>0</v>
      </c>
      <c r="M210" t="s">
        <v>1057</v>
      </c>
      <c r="O210" t="s">
        <v>25</v>
      </c>
      <c r="P210" t="s">
        <v>1100</v>
      </c>
      <c r="Q210">
        <v>3</v>
      </c>
      <c r="R210" t="b">
        <v>1</v>
      </c>
      <c r="S210" t="s">
        <v>121</v>
      </c>
      <c r="T210">
        <v>0</v>
      </c>
    </row>
    <row r="211" spans="1:20" x14ac:dyDescent="0.25">
      <c r="A211" t="s">
        <v>1125</v>
      </c>
      <c r="B211">
        <v>12</v>
      </c>
      <c r="C211" t="s">
        <v>19</v>
      </c>
      <c r="D211">
        <f>D203+16</f>
        <v>56</v>
      </c>
      <c r="E211">
        <f>G203+1</f>
        <v>82</v>
      </c>
      <c r="F211">
        <v>196</v>
      </c>
      <c r="G211">
        <f>E211+8</f>
        <v>90</v>
      </c>
      <c r="H211" t="s">
        <v>104</v>
      </c>
      <c r="I211">
        <v>12</v>
      </c>
      <c r="J211">
        <v>0</v>
      </c>
      <c r="K211">
        <v>0</v>
      </c>
      <c r="L211">
        <v>0</v>
      </c>
      <c r="M211" t="s">
        <v>1057</v>
      </c>
      <c r="N211" t="s">
        <v>21</v>
      </c>
      <c r="O211" t="s">
        <v>25</v>
      </c>
      <c r="Q211">
        <v>3</v>
      </c>
      <c r="R211" t="b">
        <v>1</v>
      </c>
      <c r="S211" t="s">
        <v>121</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121</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121</v>
      </c>
      <c r="T213">
        <v>0</v>
      </c>
    </row>
    <row r="214" spans="1:20" x14ac:dyDescent="0.25">
      <c r="A214" t="s">
        <v>294</v>
      </c>
      <c r="B214">
        <v>12</v>
      </c>
      <c r="C214" t="s">
        <v>19</v>
      </c>
      <c r="D214">
        <v>14</v>
      </c>
      <c r="E214">
        <f>G211+20</f>
        <v>110</v>
      </c>
      <c r="F214">
        <v>196</v>
      </c>
      <c r="G214">
        <f>E214+8</f>
        <v>118</v>
      </c>
      <c r="H214" t="s">
        <v>104</v>
      </c>
      <c r="I214">
        <v>14</v>
      </c>
      <c r="J214">
        <v>0</v>
      </c>
      <c r="K214">
        <v>0</v>
      </c>
      <c r="L214">
        <v>0</v>
      </c>
      <c r="M214" t="s">
        <v>1057</v>
      </c>
      <c r="N214" t="s">
        <v>21</v>
      </c>
      <c r="O214" t="s">
        <v>27</v>
      </c>
      <c r="Q214">
        <v>3</v>
      </c>
      <c r="R214" t="b">
        <v>1</v>
      </c>
      <c r="S214" t="s">
        <v>121</v>
      </c>
      <c r="T214">
        <v>0</v>
      </c>
    </row>
    <row r="215" spans="1:20" x14ac:dyDescent="0.25">
      <c r="A215" t="s">
        <v>91</v>
      </c>
      <c r="B215">
        <v>13</v>
      </c>
      <c r="C215" t="s">
        <v>19</v>
      </c>
      <c r="D215">
        <f>$D$196</f>
        <v>14</v>
      </c>
      <c r="E215">
        <v>20</v>
      </c>
      <c r="F215">
        <v>180</v>
      </c>
      <c r="G215">
        <f>E215+5</f>
        <v>25</v>
      </c>
      <c r="H215" t="s">
        <v>104</v>
      </c>
      <c r="I215">
        <v>12</v>
      </c>
      <c r="J215">
        <v>1</v>
      </c>
      <c r="K215">
        <v>0</v>
      </c>
      <c r="L215">
        <v>0</v>
      </c>
      <c r="N215" t="s">
        <v>21</v>
      </c>
      <c r="O215" t="s">
        <v>25</v>
      </c>
      <c r="Q215">
        <v>3</v>
      </c>
      <c r="R215" t="b">
        <v>0</v>
      </c>
      <c r="S215" t="s">
        <v>121</v>
      </c>
      <c r="T215">
        <v>0</v>
      </c>
    </row>
    <row r="216" spans="1:20" x14ac:dyDescent="0.25">
      <c r="A216" t="s">
        <v>1123</v>
      </c>
      <c r="B216">
        <v>13</v>
      </c>
      <c r="C216" t="s">
        <v>19</v>
      </c>
      <c r="D216">
        <f>D217-11</f>
        <v>29</v>
      </c>
      <c r="E216">
        <f>G215+8</f>
        <v>33</v>
      </c>
      <c r="F216">
        <v>196</v>
      </c>
      <c r="G216">
        <f>E216+5</f>
        <v>38</v>
      </c>
      <c r="H216" t="s">
        <v>104</v>
      </c>
      <c r="I216">
        <v>10</v>
      </c>
      <c r="J216">
        <v>1</v>
      </c>
      <c r="K216">
        <v>0</v>
      </c>
      <c r="L216">
        <v>0</v>
      </c>
      <c r="N216" t="s">
        <v>21</v>
      </c>
      <c r="O216" t="s">
        <v>25</v>
      </c>
      <c r="P216" s="1"/>
      <c r="Q216">
        <v>1</v>
      </c>
      <c r="R216" t="b">
        <v>0</v>
      </c>
      <c r="S216" t="s">
        <v>121</v>
      </c>
      <c r="T216">
        <v>0</v>
      </c>
    </row>
    <row r="217" spans="1:20" x14ac:dyDescent="0.25">
      <c r="A217" t="s">
        <v>993</v>
      </c>
      <c r="B217">
        <v>13</v>
      </c>
      <c r="C217" t="s">
        <v>24</v>
      </c>
      <c r="D217">
        <f>F218</f>
        <v>40</v>
      </c>
      <c r="E217">
        <f>G216+2</f>
        <v>40</v>
      </c>
      <c r="F217">
        <v>104</v>
      </c>
      <c r="G217">
        <f>INT(E217+(F217-D217)/296*192)</f>
        <v>81</v>
      </c>
      <c r="I217">
        <v>1</v>
      </c>
      <c r="J217">
        <v>0</v>
      </c>
      <c r="K217">
        <v>0</v>
      </c>
      <c r="L217">
        <v>0</v>
      </c>
      <c r="M217" t="s">
        <v>1108</v>
      </c>
      <c r="N217" t="s">
        <v>21</v>
      </c>
      <c r="O217" t="s">
        <v>25</v>
      </c>
      <c r="P217" t="s">
        <v>1135</v>
      </c>
      <c r="Q217">
        <v>2</v>
      </c>
      <c r="R217" t="b">
        <v>0</v>
      </c>
      <c r="S217" t="s">
        <v>121</v>
      </c>
      <c r="T217">
        <v>0</v>
      </c>
    </row>
    <row r="218" spans="1:20" x14ac:dyDescent="0.25">
      <c r="A218" s="25" t="s">
        <v>1129</v>
      </c>
      <c r="B218">
        <v>13</v>
      </c>
      <c r="C218" t="s">
        <v>19</v>
      </c>
      <c r="D218">
        <f t="shared" ref="D218:D223" si="51">$D$196</f>
        <v>14</v>
      </c>
      <c r="E218">
        <f>E217-2</f>
        <v>38</v>
      </c>
      <c r="F218">
        <v>40</v>
      </c>
      <c r="G218">
        <f t="shared" ref="G218:G223" si="52">E218+5</f>
        <v>43</v>
      </c>
      <c r="H218" t="s">
        <v>104</v>
      </c>
      <c r="I218">
        <v>10</v>
      </c>
      <c r="J218">
        <v>0</v>
      </c>
      <c r="K218">
        <v>0</v>
      </c>
      <c r="L218">
        <v>0</v>
      </c>
      <c r="N218" t="s">
        <v>21</v>
      </c>
      <c r="O218" t="s">
        <v>22</v>
      </c>
      <c r="P218" s="26"/>
      <c r="Q218">
        <v>3</v>
      </c>
      <c r="R218" t="b">
        <v>0</v>
      </c>
      <c r="S218" t="s">
        <v>121</v>
      </c>
      <c r="T218">
        <v>0</v>
      </c>
    </row>
    <row r="219" spans="1:20" x14ac:dyDescent="0.25">
      <c r="A219" t="s">
        <v>1130</v>
      </c>
      <c r="B219">
        <v>13</v>
      </c>
      <c r="C219" t="s">
        <v>19</v>
      </c>
      <c r="D219">
        <f t="shared" si="51"/>
        <v>14</v>
      </c>
      <c r="E219">
        <f>G218+3</f>
        <v>46</v>
      </c>
      <c r="F219">
        <f>$F$204</f>
        <v>40</v>
      </c>
      <c r="G219">
        <f t="shared" si="52"/>
        <v>51</v>
      </c>
      <c r="H219" t="s">
        <v>104</v>
      </c>
      <c r="I219">
        <v>10</v>
      </c>
      <c r="J219">
        <v>0</v>
      </c>
      <c r="K219">
        <v>0</v>
      </c>
      <c r="L219">
        <v>0</v>
      </c>
      <c r="N219" t="s">
        <v>21</v>
      </c>
      <c r="O219" t="s">
        <v>22</v>
      </c>
      <c r="P219" s="26"/>
      <c r="Q219">
        <v>3</v>
      </c>
      <c r="R219" t="b">
        <v>0</v>
      </c>
      <c r="S219" t="s">
        <v>121</v>
      </c>
      <c r="T219">
        <v>0</v>
      </c>
    </row>
    <row r="220" spans="1:20" x14ac:dyDescent="0.25">
      <c r="A220" t="s">
        <v>1131</v>
      </c>
      <c r="B220">
        <v>13</v>
      </c>
      <c r="C220" t="s">
        <v>19</v>
      </c>
      <c r="D220">
        <f t="shared" si="51"/>
        <v>14</v>
      </c>
      <c r="E220">
        <f>G219+3</f>
        <v>54</v>
      </c>
      <c r="F220">
        <f t="shared" ref="F220:F223" si="53">$F$204</f>
        <v>40</v>
      </c>
      <c r="G220">
        <f t="shared" si="52"/>
        <v>59</v>
      </c>
      <c r="H220" t="s">
        <v>104</v>
      </c>
      <c r="I220">
        <v>10</v>
      </c>
      <c r="J220">
        <v>0</v>
      </c>
      <c r="K220">
        <v>0</v>
      </c>
      <c r="L220">
        <v>0</v>
      </c>
      <c r="N220" t="s">
        <v>21</v>
      </c>
      <c r="O220" t="s">
        <v>22</v>
      </c>
      <c r="P220" s="26"/>
      <c r="Q220">
        <v>3</v>
      </c>
      <c r="R220" t="b">
        <v>0</v>
      </c>
      <c r="S220" t="s">
        <v>121</v>
      </c>
      <c r="T220">
        <v>0</v>
      </c>
    </row>
    <row r="221" spans="1:20" x14ac:dyDescent="0.25">
      <c r="A221" t="s">
        <v>1132</v>
      </c>
      <c r="B221">
        <v>13</v>
      </c>
      <c r="C221" t="s">
        <v>19</v>
      </c>
      <c r="D221">
        <f t="shared" si="51"/>
        <v>14</v>
      </c>
      <c r="E221">
        <f>G220+3</f>
        <v>62</v>
      </c>
      <c r="F221">
        <f t="shared" si="53"/>
        <v>40</v>
      </c>
      <c r="G221">
        <f t="shared" si="52"/>
        <v>67</v>
      </c>
      <c r="H221" t="s">
        <v>104</v>
      </c>
      <c r="I221">
        <v>10</v>
      </c>
      <c r="J221">
        <v>0</v>
      </c>
      <c r="K221">
        <v>0</v>
      </c>
      <c r="L221">
        <v>0</v>
      </c>
      <c r="N221" t="s">
        <v>21</v>
      </c>
      <c r="O221" t="s">
        <v>22</v>
      </c>
      <c r="P221" s="26"/>
      <c r="Q221">
        <v>3</v>
      </c>
      <c r="R221" t="b">
        <v>0</v>
      </c>
      <c r="S221" t="s">
        <v>121</v>
      </c>
      <c r="T221">
        <v>0</v>
      </c>
    </row>
    <row r="222" spans="1:20" x14ac:dyDescent="0.25">
      <c r="A222" t="s">
        <v>1133</v>
      </c>
      <c r="B222">
        <v>13</v>
      </c>
      <c r="C222" t="s">
        <v>19</v>
      </c>
      <c r="D222">
        <f t="shared" si="51"/>
        <v>14</v>
      </c>
      <c r="E222">
        <f>G221+3</f>
        <v>70</v>
      </c>
      <c r="F222">
        <f t="shared" si="53"/>
        <v>40</v>
      </c>
      <c r="G222">
        <f t="shared" si="52"/>
        <v>75</v>
      </c>
      <c r="H222" t="s">
        <v>104</v>
      </c>
      <c r="I222">
        <v>10</v>
      </c>
      <c r="J222">
        <v>0</v>
      </c>
      <c r="K222">
        <v>0</v>
      </c>
      <c r="L222">
        <v>0</v>
      </c>
      <c r="N222" t="s">
        <v>21</v>
      </c>
      <c r="O222" t="s">
        <v>22</v>
      </c>
      <c r="P222" s="26"/>
      <c r="Q222">
        <v>3</v>
      </c>
      <c r="R222" t="b">
        <v>0</v>
      </c>
      <c r="S222" t="s">
        <v>121</v>
      </c>
      <c r="T222">
        <v>0</v>
      </c>
    </row>
    <row r="223" spans="1:20" x14ac:dyDescent="0.25">
      <c r="A223" t="s">
        <v>1134</v>
      </c>
      <c r="B223">
        <v>13</v>
      </c>
      <c r="C223" t="s">
        <v>19</v>
      </c>
      <c r="D223">
        <f t="shared" si="51"/>
        <v>14</v>
      </c>
      <c r="E223">
        <f>G222+3</f>
        <v>78</v>
      </c>
      <c r="F223">
        <f t="shared" si="53"/>
        <v>40</v>
      </c>
      <c r="G223">
        <f t="shared" si="52"/>
        <v>83</v>
      </c>
      <c r="H223" t="s">
        <v>104</v>
      </c>
      <c r="I223">
        <v>10</v>
      </c>
      <c r="J223">
        <v>0</v>
      </c>
      <c r="K223">
        <v>0</v>
      </c>
      <c r="L223">
        <v>0</v>
      </c>
      <c r="N223" t="s">
        <v>21</v>
      </c>
      <c r="O223" t="s">
        <v>22</v>
      </c>
      <c r="P223" s="26"/>
      <c r="Q223">
        <v>3</v>
      </c>
      <c r="R223" t="b">
        <v>0</v>
      </c>
      <c r="S223" t="s">
        <v>121</v>
      </c>
      <c r="T223">
        <v>0</v>
      </c>
    </row>
    <row r="224" spans="1:20" x14ac:dyDescent="0.25">
      <c r="A224" t="s">
        <v>1099</v>
      </c>
      <c r="B224">
        <v>13</v>
      </c>
      <c r="C224" t="s">
        <v>19</v>
      </c>
      <c r="D224">
        <f>F217+5</f>
        <v>109</v>
      </c>
      <c r="E224">
        <f>E217+5</f>
        <v>45</v>
      </c>
      <c r="F224">
        <v>196</v>
      </c>
      <c r="G224">
        <f>E224+3</f>
        <v>48</v>
      </c>
      <c r="H224" t="s">
        <v>104</v>
      </c>
      <c r="I224">
        <v>8</v>
      </c>
      <c r="J224">
        <v>0</v>
      </c>
      <c r="K224">
        <v>0</v>
      </c>
      <c r="L224">
        <v>0</v>
      </c>
      <c r="M224" t="s">
        <v>1057</v>
      </c>
      <c r="O224" t="s">
        <v>25</v>
      </c>
      <c r="P224" t="s">
        <v>1100</v>
      </c>
      <c r="Q224">
        <v>3</v>
      </c>
      <c r="R224" t="b">
        <v>1</v>
      </c>
      <c r="S224" t="s">
        <v>121</v>
      </c>
      <c r="T224">
        <v>0</v>
      </c>
    </row>
    <row r="225" spans="1:20" x14ac:dyDescent="0.25">
      <c r="A225" t="s">
        <v>1127</v>
      </c>
      <c r="B225">
        <v>13</v>
      </c>
      <c r="C225" t="s">
        <v>19</v>
      </c>
      <c r="D225">
        <f>D217+16</f>
        <v>56</v>
      </c>
      <c r="E225">
        <f>G217+1</f>
        <v>82</v>
      </c>
      <c r="F225">
        <v>196</v>
      </c>
      <c r="G225">
        <f>E225+8</f>
        <v>90</v>
      </c>
      <c r="H225" t="s">
        <v>104</v>
      </c>
      <c r="I225">
        <v>12</v>
      </c>
      <c r="J225">
        <v>0</v>
      </c>
      <c r="K225">
        <v>0</v>
      </c>
      <c r="L225">
        <v>0</v>
      </c>
      <c r="M225" t="s">
        <v>1205</v>
      </c>
      <c r="N225" t="s">
        <v>21</v>
      </c>
      <c r="O225" t="s">
        <v>25</v>
      </c>
      <c r="Q225">
        <v>3</v>
      </c>
      <c r="R225" t="b">
        <v>1</v>
      </c>
      <c r="S225" t="s">
        <v>121</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121</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121</v>
      </c>
      <c r="T227">
        <v>0</v>
      </c>
    </row>
    <row r="228" spans="1:20" x14ac:dyDescent="0.25">
      <c r="A228" t="s">
        <v>295</v>
      </c>
      <c r="B228">
        <v>13</v>
      </c>
      <c r="C228" t="s">
        <v>19</v>
      </c>
      <c r="D228">
        <v>14</v>
      </c>
      <c r="E228">
        <f>G225+20</f>
        <v>110</v>
      </c>
      <c r="F228">
        <v>196</v>
      </c>
      <c r="G228">
        <f>E228+8</f>
        <v>118</v>
      </c>
      <c r="H228" t="s">
        <v>104</v>
      </c>
      <c r="I228">
        <v>14</v>
      </c>
      <c r="J228">
        <v>0</v>
      </c>
      <c r="K228">
        <v>0</v>
      </c>
      <c r="L228">
        <v>0</v>
      </c>
      <c r="M228" t="s">
        <v>1057</v>
      </c>
      <c r="N228" t="s">
        <v>21</v>
      </c>
      <c r="O228" t="s">
        <v>27</v>
      </c>
      <c r="Q228">
        <v>3</v>
      </c>
      <c r="R228" t="b">
        <v>1</v>
      </c>
      <c r="S228" t="s">
        <v>121</v>
      </c>
      <c r="T228">
        <v>0</v>
      </c>
    </row>
    <row r="229" spans="1:20" x14ac:dyDescent="0.25">
      <c r="A229" t="s">
        <v>38</v>
      </c>
      <c r="B229">
        <v>14</v>
      </c>
      <c r="C229" t="s">
        <v>19</v>
      </c>
      <c r="D229">
        <v>14</v>
      </c>
      <c r="E229">
        <v>20</v>
      </c>
      <c r="F229">
        <v>196</v>
      </c>
      <c r="G229">
        <f>E229+5</f>
        <v>25</v>
      </c>
      <c r="H229" t="s">
        <v>104</v>
      </c>
      <c r="I229">
        <v>14</v>
      </c>
      <c r="J229">
        <v>1</v>
      </c>
      <c r="K229">
        <v>0</v>
      </c>
      <c r="L229">
        <v>0</v>
      </c>
      <c r="N229" t="s">
        <v>21</v>
      </c>
      <c r="O229" t="s">
        <v>25</v>
      </c>
      <c r="Q229">
        <v>2</v>
      </c>
      <c r="R229" t="b">
        <v>0</v>
      </c>
      <c r="S229" t="s">
        <v>121</v>
      </c>
      <c r="T229">
        <v>0</v>
      </c>
    </row>
    <row r="230" spans="1:20" x14ac:dyDescent="0.25">
      <c r="A230" t="s">
        <v>59</v>
      </c>
      <c r="B230">
        <v>14</v>
      </c>
      <c r="C230" t="s">
        <v>19</v>
      </c>
      <c r="D230">
        <f>$D$229</f>
        <v>14</v>
      </c>
      <c r="E230">
        <f>G229+8</f>
        <v>33</v>
      </c>
      <c r="F230">
        <v>196</v>
      </c>
      <c r="G230">
        <f>E230+5</f>
        <v>38</v>
      </c>
      <c r="H230" t="s">
        <v>104</v>
      </c>
      <c r="I230">
        <v>12</v>
      </c>
      <c r="J230">
        <v>0</v>
      </c>
      <c r="K230">
        <v>0</v>
      </c>
      <c r="L230">
        <v>0</v>
      </c>
      <c r="M230" s="23"/>
      <c r="N230" t="s">
        <v>21</v>
      </c>
      <c r="O230" t="s">
        <v>25</v>
      </c>
      <c r="P230" s="1"/>
      <c r="Q230">
        <v>2</v>
      </c>
      <c r="R230" t="b">
        <v>1</v>
      </c>
      <c r="S230" t="s">
        <v>121</v>
      </c>
      <c r="T230">
        <v>0</v>
      </c>
    </row>
    <row r="231" spans="1:20" x14ac:dyDescent="0.25">
      <c r="A231" t="s">
        <v>906</v>
      </c>
      <c r="B231">
        <v>14</v>
      </c>
      <c r="C231" t="s">
        <v>26</v>
      </c>
      <c r="D231">
        <v>0</v>
      </c>
      <c r="E231">
        <v>120</v>
      </c>
      <c r="F231">
        <v>210</v>
      </c>
      <c r="G231">
        <f>G252+15</f>
        <v>203</v>
      </c>
      <c r="I231">
        <v>0</v>
      </c>
      <c r="J231">
        <v>1</v>
      </c>
      <c r="K231">
        <v>0</v>
      </c>
      <c r="L231">
        <v>0</v>
      </c>
      <c r="M231" t="str">
        <f>$N$68</f>
        <v>d0d8dd</v>
      </c>
      <c r="N231" t="s">
        <v>1091</v>
      </c>
      <c r="O231" t="s">
        <v>25</v>
      </c>
      <c r="Q231">
        <v>1</v>
      </c>
      <c r="R231" t="b">
        <v>0</v>
      </c>
      <c r="S231" t="s">
        <v>121</v>
      </c>
      <c r="T231">
        <v>0</v>
      </c>
    </row>
    <row r="232" spans="1:20" x14ac:dyDescent="0.25">
      <c r="A232" t="s">
        <v>907</v>
      </c>
      <c r="B232">
        <v>-999</v>
      </c>
      <c r="C232" t="s">
        <v>19</v>
      </c>
      <c r="D232">
        <v>14</v>
      </c>
      <c r="E232">
        <f>E231+5</f>
        <v>125</v>
      </c>
      <c r="F232">
        <v>196</v>
      </c>
      <c r="G232">
        <f>E232+3</f>
        <v>128</v>
      </c>
      <c r="H232" t="s">
        <v>104</v>
      </c>
      <c r="I232">
        <v>12</v>
      </c>
      <c r="J232">
        <v>1</v>
      </c>
      <c r="K232">
        <v>0</v>
      </c>
      <c r="L232">
        <v>0</v>
      </c>
      <c r="N232" t="str">
        <f t="shared" ref="N232:N252" si="54">$N$68</f>
        <v>d0d8dd</v>
      </c>
      <c r="O232" t="s">
        <v>25</v>
      </c>
      <c r="Q232">
        <v>3</v>
      </c>
      <c r="R232" t="b">
        <v>0</v>
      </c>
      <c r="S232" t="s">
        <v>121</v>
      </c>
      <c r="T232">
        <v>0</v>
      </c>
    </row>
    <row r="233" spans="1:20" x14ac:dyDescent="0.25">
      <c r="A233" t="s">
        <v>908</v>
      </c>
      <c r="B233">
        <v>14</v>
      </c>
      <c r="C233" t="s">
        <v>19</v>
      </c>
      <c r="D233">
        <f t="shared" ref="D233" si="55">D236-1</f>
        <v>113</v>
      </c>
      <c r="E233">
        <f>E231+2</f>
        <v>122</v>
      </c>
      <c r="F233">
        <f>D237-1</f>
        <v>140</v>
      </c>
      <c r="G233">
        <f>E233+5</f>
        <v>127</v>
      </c>
      <c r="H233" t="s">
        <v>104</v>
      </c>
      <c r="I233">
        <v>10</v>
      </c>
      <c r="J233">
        <v>1</v>
      </c>
      <c r="K233">
        <v>0</v>
      </c>
      <c r="L233">
        <v>0</v>
      </c>
      <c r="N233" t="str">
        <f t="shared" si="54"/>
        <v>d0d8dd</v>
      </c>
      <c r="O233" t="s">
        <v>27</v>
      </c>
      <c r="Q233">
        <v>3</v>
      </c>
      <c r="R233" t="b">
        <v>1</v>
      </c>
      <c r="S233" t="s">
        <v>121</v>
      </c>
      <c r="T233">
        <v>0</v>
      </c>
    </row>
    <row r="234" spans="1:20" x14ac:dyDescent="0.25">
      <c r="A234" t="s">
        <v>909</v>
      </c>
      <c r="B234">
        <v>14</v>
      </c>
      <c r="C234" t="s">
        <v>19</v>
      </c>
      <c r="D234">
        <f>D237-1</f>
        <v>140</v>
      </c>
      <c r="E234">
        <f t="shared" ref="E234:E238" si="56">E233</f>
        <v>122</v>
      </c>
      <c r="F234">
        <f>D238+1</f>
        <v>169</v>
      </c>
      <c r="G234">
        <f>G233</f>
        <v>127</v>
      </c>
      <c r="H234" t="s">
        <v>104</v>
      </c>
      <c r="I234">
        <v>10</v>
      </c>
      <c r="J234">
        <v>1</v>
      </c>
      <c r="K234">
        <v>0</v>
      </c>
      <c r="L234">
        <v>0</v>
      </c>
      <c r="N234" t="str">
        <f t="shared" si="54"/>
        <v>d0d8dd</v>
      </c>
      <c r="O234" t="s">
        <v>27</v>
      </c>
      <c r="Q234">
        <v>3</v>
      </c>
      <c r="R234" t="b">
        <v>1</v>
      </c>
      <c r="S234" t="s">
        <v>121</v>
      </c>
      <c r="T234">
        <v>0</v>
      </c>
    </row>
    <row r="235" spans="1:20" x14ac:dyDescent="0.25">
      <c r="A235" t="s">
        <v>910</v>
      </c>
      <c r="B235">
        <v>14</v>
      </c>
      <c r="C235" t="s">
        <v>19</v>
      </c>
      <c r="D235">
        <f>D238</f>
        <v>168</v>
      </c>
      <c r="E235">
        <f t="shared" si="56"/>
        <v>122</v>
      </c>
      <c r="F235">
        <f>D235+26</f>
        <v>194</v>
      </c>
      <c r="G235">
        <f t="shared" ref="G235" si="57">G234</f>
        <v>127</v>
      </c>
      <c r="H235" t="s">
        <v>104</v>
      </c>
      <c r="I235">
        <v>10</v>
      </c>
      <c r="J235">
        <v>1</v>
      </c>
      <c r="K235">
        <v>0</v>
      </c>
      <c r="L235">
        <v>0</v>
      </c>
      <c r="N235" t="str">
        <f t="shared" si="54"/>
        <v>d0d8dd</v>
      </c>
      <c r="O235" t="s">
        <v>27</v>
      </c>
      <c r="Q235">
        <v>3</v>
      </c>
      <c r="R235" t="b">
        <v>1</v>
      </c>
      <c r="S235" t="s">
        <v>121</v>
      </c>
      <c r="T235">
        <v>0</v>
      </c>
    </row>
    <row r="236" spans="1:20" x14ac:dyDescent="0.25">
      <c r="A236" t="s">
        <v>44</v>
      </c>
      <c r="B236">
        <v>14</v>
      </c>
      <c r="C236" t="s">
        <v>25</v>
      </c>
      <c r="D236">
        <v>114</v>
      </c>
      <c r="E236">
        <f>E231</f>
        <v>120</v>
      </c>
      <c r="F236">
        <f>D236</f>
        <v>114</v>
      </c>
      <c r="G236">
        <f>G231</f>
        <v>203</v>
      </c>
      <c r="I236">
        <v>0.5</v>
      </c>
      <c r="J236">
        <v>0</v>
      </c>
      <c r="K236">
        <v>0</v>
      </c>
      <c r="L236">
        <v>0</v>
      </c>
      <c r="M236" t="s">
        <v>21</v>
      </c>
      <c r="N236" t="str">
        <f t="shared" si="54"/>
        <v>d0d8dd</v>
      </c>
      <c r="O236" t="s">
        <v>25</v>
      </c>
      <c r="Q236">
        <v>4</v>
      </c>
      <c r="R236" t="b">
        <v>0</v>
      </c>
      <c r="S236" t="s">
        <v>121</v>
      </c>
      <c r="T236">
        <v>0</v>
      </c>
    </row>
    <row r="237" spans="1:20" x14ac:dyDescent="0.25">
      <c r="A237" t="s">
        <v>45</v>
      </c>
      <c r="B237">
        <v>14</v>
      </c>
      <c r="C237" t="s">
        <v>25</v>
      </c>
      <c r="D237">
        <f>D236+27</f>
        <v>141</v>
      </c>
      <c r="E237">
        <f t="shared" si="56"/>
        <v>120</v>
      </c>
      <c r="F237">
        <f t="shared" ref="F237:F238" si="58">D237</f>
        <v>141</v>
      </c>
      <c r="G237">
        <f>G236</f>
        <v>203</v>
      </c>
      <c r="I237">
        <v>0.5</v>
      </c>
      <c r="J237">
        <v>0</v>
      </c>
      <c r="K237">
        <v>0</v>
      </c>
      <c r="L237">
        <v>0</v>
      </c>
      <c r="M237" t="s">
        <v>21</v>
      </c>
      <c r="N237" t="str">
        <f t="shared" si="54"/>
        <v>d0d8dd</v>
      </c>
      <c r="O237" t="s">
        <v>25</v>
      </c>
      <c r="Q237">
        <v>4</v>
      </c>
      <c r="R237" t="b">
        <v>0</v>
      </c>
      <c r="S237" t="s">
        <v>121</v>
      </c>
      <c r="T237">
        <v>0</v>
      </c>
    </row>
    <row r="238" spans="1:20" x14ac:dyDescent="0.25">
      <c r="A238" t="s">
        <v>46</v>
      </c>
      <c r="B238">
        <v>14</v>
      </c>
      <c r="C238" t="s">
        <v>25</v>
      </c>
      <c r="D238">
        <f>D237+27</f>
        <v>168</v>
      </c>
      <c r="E238">
        <f t="shared" si="56"/>
        <v>120</v>
      </c>
      <c r="F238">
        <f t="shared" si="58"/>
        <v>168</v>
      </c>
      <c r="G238">
        <f>G237</f>
        <v>203</v>
      </c>
      <c r="I238">
        <v>0.5</v>
      </c>
      <c r="J238">
        <v>0</v>
      </c>
      <c r="K238">
        <v>0</v>
      </c>
      <c r="L238">
        <v>0</v>
      </c>
      <c r="M238" t="s">
        <v>21</v>
      </c>
      <c r="N238" t="str">
        <f t="shared" si="54"/>
        <v>d0d8dd</v>
      </c>
      <c r="O238" t="s">
        <v>25</v>
      </c>
      <c r="Q238">
        <v>4</v>
      </c>
      <c r="R238" t="b">
        <v>0</v>
      </c>
      <c r="S238" t="s">
        <v>121</v>
      </c>
      <c r="T238">
        <v>0</v>
      </c>
    </row>
    <row r="239" spans="1:20" x14ac:dyDescent="0.25">
      <c r="A239" t="s">
        <v>55</v>
      </c>
      <c r="B239">
        <v>14</v>
      </c>
      <c r="C239" t="s">
        <v>25</v>
      </c>
      <c r="D239">
        <f>$D$232</f>
        <v>14</v>
      </c>
      <c r="E239">
        <f>E233+24</f>
        <v>146</v>
      </c>
      <c r="F239">
        <v>196</v>
      </c>
      <c r="G239">
        <f>E239</f>
        <v>146</v>
      </c>
      <c r="I239">
        <v>0.5</v>
      </c>
      <c r="J239">
        <v>0</v>
      </c>
      <c r="K239">
        <v>0</v>
      </c>
      <c r="L239">
        <v>0</v>
      </c>
      <c r="M239" t="s">
        <v>21</v>
      </c>
      <c r="N239" t="str">
        <f t="shared" si="54"/>
        <v>d0d8dd</v>
      </c>
      <c r="O239" t="s">
        <v>25</v>
      </c>
      <c r="Q239">
        <v>4</v>
      </c>
      <c r="R239" t="b">
        <v>0</v>
      </c>
      <c r="S239" t="s">
        <v>121</v>
      </c>
      <c r="T239">
        <v>0</v>
      </c>
    </row>
    <row r="240" spans="1:20" x14ac:dyDescent="0.25">
      <c r="A240" t="s">
        <v>1093</v>
      </c>
      <c r="B240">
        <v>14</v>
      </c>
      <c r="C240" t="s">
        <v>19</v>
      </c>
      <c r="D240">
        <v>14</v>
      </c>
      <c r="E240">
        <f>G231+2</f>
        <v>205</v>
      </c>
      <c r="F240">
        <v>196</v>
      </c>
      <c r="G240">
        <f>E240+4</f>
        <v>209</v>
      </c>
      <c r="H240" t="s">
        <v>104</v>
      </c>
      <c r="I240">
        <v>10</v>
      </c>
      <c r="J240">
        <v>0</v>
      </c>
      <c r="K240">
        <v>0</v>
      </c>
      <c r="L240">
        <v>0</v>
      </c>
      <c r="N240" t="s">
        <v>21</v>
      </c>
      <c r="O240" t="s">
        <v>22</v>
      </c>
      <c r="Q240">
        <v>2</v>
      </c>
      <c r="R240" t="b">
        <v>0</v>
      </c>
      <c r="S240" t="s">
        <v>121</v>
      </c>
      <c r="T240">
        <v>0</v>
      </c>
    </row>
    <row r="241" spans="1:20" ht="15.75" customHeight="1" x14ac:dyDescent="0.25">
      <c r="A241" t="s">
        <v>899</v>
      </c>
      <c r="B241">
        <v>14</v>
      </c>
      <c r="C241" t="s">
        <v>19</v>
      </c>
      <c r="D241">
        <f>$D$232</f>
        <v>14</v>
      </c>
      <c r="E241">
        <f>E239+2</f>
        <v>148</v>
      </c>
      <c r="F241">
        <f>D236-2</f>
        <v>112</v>
      </c>
      <c r="G241">
        <f>E241+5</f>
        <v>153</v>
      </c>
      <c r="H241" t="s">
        <v>104</v>
      </c>
      <c r="I241">
        <v>12</v>
      </c>
      <c r="J241">
        <v>0</v>
      </c>
      <c r="K241">
        <v>0</v>
      </c>
      <c r="L241">
        <v>0</v>
      </c>
      <c r="N241" t="str">
        <f t="shared" si="54"/>
        <v>d0d8dd</v>
      </c>
      <c r="O241" t="s">
        <v>25</v>
      </c>
      <c r="Q241">
        <v>3</v>
      </c>
      <c r="R241" t="b">
        <v>1</v>
      </c>
      <c r="S241" t="s">
        <v>121</v>
      </c>
      <c r="T241">
        <v>0</v>
      </c>
    </row>
    <row r="242" spans="1:20" x14ac:dyDescent="0.25">
      <c r="A242" t="s">
        <v>900</v>
      </c>
      <c r="B242">
        <v>14</v>
      </c>
      <c r="C242" t="s">
        <v>19</v>
      </c>
      <c r="D242">
        <f>D233</f>
        <v>113</v>
      </c>
      <c r="E242">
        <f>E241+1</f>
        <v>149</v>
      </c>
      <c r="F242">
        <f>F233</f>
        <v>140</v>
      </c>
      <c r="G242">
        <f t="shared" ref="G242:G244" si="59">E242+3</f>
        <v>152</v>
      </c>
      <c r="H242" t="s">
        <v>20</v>
      </c>
      <c r="I242">
        <v>16</v>
      </c>
      <c r="J242">
        <v>1</v>
      </c>
      <c r="K242">
        <v>0</v>
      </c>
      <c r="L242">
        <v>0</v>
      </c>
      <c r="N242" t="str">
        <f t="shared" si="54"/>
        <v>d0d8dd</v>
      </c>
      <c r="O242" t="s">
        <v>27</v>
      </c>
      <c r="Q242">
        <v>2</v>
      </c>
      <c r="R242" t="b">
        <v>0</v>
      </c>
      <c r="S242" t="s">
        <v>121</v>
      </c>
      <c r="T242">
        <v>0</v>
      </c>
    </row>
    <row r="243" spans="1:20" x14ac:dyDescent="0.25">
      <c r="A243" t="s">
        <v>901</v>
      </c>
      <c r="B243">
        <v>14</v>
      </c>
      <c r="C243" t="s">
        <v>19</v>
      </c>
      <c r="D243">
        <f>D234</f>
        <v>140</v>
      </c>
      <c r="E243">
        <f>E242</f>
        <v>149</v>
      </c>
      <c r="F243">
        <f>F234</f>
        <v>169</v>
      </c>
      <c r="G243">
        <f t="shared" si="59"/>
        <v>152</v>
      </c>
      <c r="H243" t="s">
        <v>20</v>
      </c>
      <c r="I243">
        <v>16</v>
      </c>
      <c r="J243">
        <v>1</v>
      </c>
      <c r="K243">
        <v>0</v>
      </c>
      <c r="L243">
        <v>0</v>
      </c>
      <c r="N243" t="str">
        <f t="shared" si="54"/>
        <v>d0d8dd</v>
      </c>
      <c r="O243" t="s">
        <v>27</v>
      </c>
      <c r="Q243">
        <v>2</v>
      </c>
      <c r="R243" t="b">
        <v>0</v>
      </c>
      <c r="S243" t="s">
        <v>121</v>
      </c>
      <c r="T243">
        <v>0</v>
      </c>
    </row>
    <row r="244" spans="1:20" x14ac:dyDescent="0.25">
      <c r="A244" t="s">
        <v>902</v>
      </c>
      <c r="B244">
        <v>14</v>
      </c>
      <c r="C244" t="s">
        <v>19</v>
      </c>
      <c r="D244">
        <f>D235</f>
        <v>168</v>
      </c>
      <c r="E244">
        <f>E243</f>
        <v>149</v>
      </c>
      <c r="F244">
        <f>F235</f>
        <v>194</v>
      </c>
      <c r="G244">
        <f t="shared" si="59"/>
        <v>152</v>
      </c>
      <c r="H244" t="s">
        <v>20</v>
      </c>
      <c r="I244">
        <v>16</v>
      </c>
      <c r="J244">
        <v>1</v>
      </c>
      <c r="K244">
        <v>0</v>
      </c>
      <c r="L244">
        <v>0</v>
      </c>
      <c r="N244" t="str">
        <f t="shared" si="54"/>
        <v>d0d8dd</v>
      </c>
      <c r="O244" t="s">
        <v>27</v>
      </c>
      <c r="Q244">
        <v>2</v>
      </c>
      <c r="R244" t="b">
        <v>0</v>
      </c>
      <c r="S244" t="s">
        <v>121</v>
      </c>
      <c r="T244">
        <v>0</v>
      </c>
    </row>
    <row r="245" spans="1:20" ht="15.75" customHeight="1" x14ac:dyDescent="0.25">
      <c r="A245" t="s">
        <v>996</v>
      </c>
      <c r="B245">
        <v>14</v>
      </c>
      <c r="C245" t="s">
        <v>19</v>
      </c>
      <c r="D245">
        <f>$D$232</f>
        <v>14</v>
      </c>
      <c r="E245">
        <f>E241+18</f>
        <v>166</v>
      </c>
      <c r="F245">
        <f>F241</f>
        <v>112</v>
      </c>
      <c r="G245">
        <f>E245+5</f>
        <v>171</v>
      </c>
      <c r="H245" t="s">
        <v>104</v>
      </c>
      <c r="I245">
        <v>12</v>
      </c>
      <c r="J245">
        <v>0</v>
      </c>
      <c r="K245">
        <v>0</v>
      </c>
      <c r="L245">
        <v>0</v>
      </c>
      <c r="N245" t="str">
        <f t="shared" si="54"/>
        <v>d0d8dd</v>
      </c>
      <c r="O245" t="s">
        <v>25</v>
      </c>
      <c r="Q245">
        <v>3</v>
      </c>
      <c r="R245" t="b">
        <v>1</v>
      </c>
      <c r="S245" t="s">
        <v>121</v>
      </c>
      <c r="T245">
        <v>0</v>
      </c>
    </row>
    <row r="246" spans="1:20" x14ac:dyDescent="0.25">
      <c r="A246" t="s">
        <v>997</v>
      </c>
      <c r="B246">
        <v>14</v>
      </c>
      <c r="C246" t="s">
        <v>19</v>
      </c>
      <c r="D246">
        <f>D242</f>
        <v>113</v>
      </c>
      <c r="E246">
        <f>E245+1</f>
        <v>167</v>
      </c>
      <c r="F246">
        <f>F242</f>
        <v>140</v>
      </c>
      <c r="G246">
        <f t="shared" ref="G246:G248" si="60">E246+3</f>
        <v>170</v>
      </c>
      <c r="H246" t="s">
        <v>20</v>
      </c>
      <c r="I246">
        <v>16</v>
      </c>
      <c r="J246">
        <v>1</v>
      </c>
      <c r="K246">
        <v>0</v>
      </c>
      <c r="L246">
        <v>0</v>
      </c>
      <c r="N246" t="str">
        <f t="shared" si="54"/>
        <v>d0d8dd</v>
      </c>
      <c r="O246" t="s">
        <v>27</v>
      </c>
      <c r="Q246">
        <v>2</v>
      </c>
      <c r="R246" t="b">
        <v>0</v>
      </c>
      <c r="S246" t="s">
        <v>121</v>
      </c>
      <c r="T246">
        <v>0</v>
      </c>
    </row>
    <row r="247" spans="1:20" x14ac:dyDescent="0.25">
      <c r="A247" t="s">
        <v>998</v>
      </c>
      <c r="B247">
        <v>14</v>
      </c>
      <c r="C247" t="s">
        <v>19</v>
      </c>
      <c r="D247">
        <f>D243</f>
        <v>140</v>
      </c>
      <c r="E247">
        <f>E246</f>
        <v>167</v>
      </c>
      <c r="F247">
        <f>F243</f>
        <v>169</v>
      </c>
      <c r="G247">
        <f t="shared" si="60"/>
        <v>170</v>
      </c>
      <c r="H247" t="s">
        <v>20</v>
      </c>
      <c r="I247">
        <v>16</v>
      </c>
      <c r="J247">
        <v>1</v>
      </c>
      <c r="K247">
        <v>0</v>
      </c>
      <c r="L247">
        <v>0</v>
      </c>
      <c r="N247" t="str">
        <f t="shared" si="54"/>
        <v>d0d8dd</v>
      </c>
      <c r="O247" t="s">
        <v>27</v>
      </c>
      <c r="Q247">
        <v>2</v>
      </c>
      <c r="R247" t="b">
        <v>0</v>
      </c>
      <c r="S247" t="s">
        <v>121</v>
      </c>
      <c r="T247">
        <v>0</v>
      </c>
    </row>
    <row r="248" spans="1:20" x14ac:dyDescent="0.25">
      <c r="A248" t="s">
        <v>999</v>
      </c>
      <c r="B248">
        <v>14</v>
      </c>
      <c r="C248" t="s">
        <v>19</v>
      </c>
      <c r="D248">
        <f>D244</f>
        <v>168</v>
      </c>
      <c r="E248">
        <f>E247</f>
        <v>167</v>
      </c>
      <c r="F248">
        <f>F244</f>
        <v>194</v>
      </c>
      <c r="G248">
        <f t="shared" si="60"/>
        <v>170</v>
      </c>
      <c r="H248" t="s">
        <v>20</v>
      </c>
      <c r="I248">
        <v>16</v>
      </c>
      <c r="J248">
        <v>1</v>
      </c>
      <c r="K248">
        <v>0</v>
      </c>
      <c r="L248">
        <v>0</v>
      </c>
      <c r="N248" t="str">
        <f t="shared" si="54"/>
        <v>d0d8dd</v>
      </c>
      <c r="O248" t="s">
        <v>27</v>
      </c>
      <c r="Q248">
        <v>2</v>
      </c>
      <c r="R248" t="b">
        <v>0</v>
      </c>
      <c r="S248" t="s">
        <v>121</v>
      </c>
      <c r="T248">
        <v>0</v>
      </c>
    </row>
    <row r="249" spans="1:20" ht="15.75" customHeight="1" x14ac:dyDescent="0.25">
      <c r="A249" t="s">
        <v>1000</v>
      </c>
      <c r="B249">
        <v>14</v>
      </c>
      <c r="C249" t="s">
        <v>19</v>
      </c>
      <c r="D249">
        <f>$D$232</f>
        <v>14</v>
      </c>
      <c r="E249">
        <f>E245+18</f>
        <v>184</v>
      </c>
      <c r="F249">
        <f>F245</f>
        <v>112</v>
      </c>
      <c r="G249">
        <f>E249+5</f>
        <v>189</v>
      </c>
      <c r="H249" t="s">
        <v>104</v>
      </c>
      <c r="I249">
        <v>12</v>
      </c>
      <c r="J249">
        <v>0</v>
      </c>
      <c r="K249">
        <v>0</v>
      </c>
      <c r="L249">
        <v>0</v>
      </c>
      <c r="N249" t="str">
        <f t="shared" si="54"/>
        <v>d0d8dd</v>
      </c>
      <c r="O249" t="s">
        <v>25</v>
      </c>
      <c r="Q249">
        <v>3</v>
      </c>
      <c r="R249" t="b">
        <v>1</v>
      </c>
      <c r="S249" t="s">
        <v>121</v>
      </c>
      <c r="T249">
        <v>0</v>
      </c>
    </row>
    <row r="250" spans="1:20" x14ac:dyDescent="0.25">
      <c r="A250" t="s">
        <v>1001</v>
      </c>
      <c r="B250">
        <v>14</v>
      </c>
      <c r="C250" t="s">
        <v>19</v>
      </c>
      <c r="D250">
        <f>D242</f>
        <v>113</v>
      </c>
      <c r="E250">
        <f>E249+1</f>
        <v>185</v>
      </c>
      <c r="F250">
        <f>F242</f>
        <v>140</v>
      </c>
      <c r="G250">
        <f t="shared" ref="G250:G252" si="61">E250+3</f>
        <v>188</v>
      </c>
      <c r="H250" t="s">
        <v>20</v>
      </c>
      <c r="I250">
        <v>16</v>
      </c>
      <c r="J250">
        <v>1</v>
      </c>
      <c r="K250">
        <v>0</v>
      </c>
      <c r="L250">
        <v>0</v>
      </c>
      <c r="N250" t="str">
        <f t="shared" si="54"/>
        <v>d0d8dd</v>
      </c>
      <c r="O250" t="s">
        <v>27</v>
      </c>
      <c r="Q250">
        <v>2</v>
      </c>
      <c r="R250" t="b">
        <v>0</v>
      </c>
      <c r="S250" t="s">
        <v>121</v>
      </c>
      <c r="T250">
        <v>0</v>
      </c>
    </row>
    <row r="251" spans="1:20" x14ac:dyDescent="0.25">
      <c r="A251" t="s">
        <v>1002</v>
      </c>
      <c r="B251">
        <v>14</v>
      </c>
      <c r="C251" t="s">
        <v>19</v>
      </c>
      <c r="D251">
        <f>D243</f>
        <v>140</v>
      </c>
      <c r="E251">
        <f>E250</f>
        <v>185</v>
      </c>
      <c r="F251">
        <f>F243</f>
        <v>169</v>
      </c>
      <c r="G251">
        <f t="shared" si="61"/>
        <v>188</v>
      </c>
      <c r="H251" t="s">
        <v>20</v>
      </c>
      <c r="I251">
        <v>16</v>
      </c>
      <c r="J251">
        <v>1</v>
      </c>
      <c r="K251">
        <v>0</v>
      </c>
      <c r="L251">
        <v>0</v>
      </c>
      <c r="N251" t="str">
        <f t="shared" si="54"/>
        <v>d0d8dd</v>
      </c>
      <c r="O251" t="s">
        <v>27</v>
      </c>
      <c r="Q251">
        <v>2</v>
      </c>
      <c r="R251" t="b">
        <v>0</v>
      </c>
      <c r="S251" t="s">
        <v>121</v>
      </c>
      <c r="T251">
        <v>0</v>
      </c>
    </row>
    <row r="252" spans="1:20" x14ac:dyDescent="0.25">
      <c r="A252" t="s">
        <v>1003</v>
      </c>
      <c r="B252">
        <v>14</v>
      </c>
      <c r="C252" t="s">
        <v>19</v>
      </c>
      <c r="D252">
        <f>D244</f>
        <v>168</v>
      </c>
      <c r="E252">
        <f>E251</f>
        <v>185</v>
      </c>
      <c r="F252">
        <f>F244</f>
        <v>194</v>
      </c>
      <c r="G252">
        <f t="shared" si="61"/>
        <v>188</v>
      </c>
      <c r="H252" t="s">
        <v>20</v>
      </c>
      <c r="I252">
        <v>16</v>
      </c>
      <c r="J252">
        <v>1</v>
      </c>
      <c r="K252">
        <v>0</v>
      </c>
      <c r="L252">
        <v>0</v>
      </c>
      <c r="N252" t="str">
        <f t="shared" si="54"/>
        <v>d0d8dd</v>
      </c>
      <c r="O252" t="s">
        <v>27</v>
      </c>
      <c r="Q252">
        <v>2</v>
      </c>
      <c r="R252" t="b">
        <v>0</v>
      </c>
      <c r="S252" t="s">
        <v>121</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121</v>
      </c>
      <c r="T253">
        <v>0</v>
      </c>
    </row>
    <row r="254" spans="1:20" x14ac:dyDescent="0.25">
      <c r="A254" t="s">
        <v>1028</v>
      </c>
      <c r="B254">
        <v>15</v>
      </c>
      <c r="C254" t="s">
        <v>19</v>
      </c>
      <c r="D254">
        <v>30</v>
      </c>
      <c r="E254">
        <f>G253+8</f>
        <v>233</v>
      </c>
      <c r="F254">
        <v>180</v>
      </c>
      <c r="G254">
        <f>E254+8</f>
        <v>241</v>
      </c>
      <c r="H254" t="s">
        <v>104</v>
      </c>
      <c r="I254">
        <v>16</v>
      </c>
      <c r="J254">
        <v>0</v>
      </c>
      <c r="K254">
        <v>0</v>
      </c>
      <c r="L254">
        <v>0</v>
      </c>
      <c r="M254" t="s">
        <v>1057</v>
      </c>
      <c r="N254" t="s">
        <v>21</v>
      </c>
      <c r="O254" t="s">
        <v>27</v>
      </c>
      <c r="Q254">
        <v>2</v>
      </c>
      <c r="R254" t="b">
        <v>1</v>
      </c>
      <c r="S254" t="s">
        <v>121</v>
      </c>
      <c r="T254">
        <v>0</v>
      </c>
    </row>
    <row r="255" spans="1:20" x14ac:dyDescent="0.25">
      <c r="A255" t="s">
        <v>39</v>
      </c>
      <c r="B255">
        <v>16</v>
      </c>
      <c r="C255" t="s">
        <v>19</v>
      </c>
      <c r="D255">
        <v>14</v>
      </c>
      <c r="E255">
        <v>20</v>
      </c>
      <c r="F255">
        <v>196</v>
      </c>
      <c r="G255">
        <f t="shared" ref="G255" si="62">E255+3</f>
        <v>23</v>
      </c>
      <c r="H255" t="s">
        <v>104</v>
      </c>
      <c r="I255">
        <v>14</v>
      </c>
      <c r="J255">
        <v>1</v>
      </c>
      <c r="K255">
        <v>0</v>
      </c>
      <c r="L255">
        <v>0</v>
      </c>
      <c r="N255" t="s">
        <v>21</v>
      </c>
      <c r="O255" t="s">
        <v>25</v>
      </c>
      <c r="Q255">
        <v>2</v>
      </c>
      <c r="R255" t="b">
        <v>0</v>
      </c>
      <c r="S255" t="s">
        <v>121</v>
      </c>
      <c r="T255">
        <v>0</v>
      </c>
    </row>
    <row r="256" spans="1:20" x14ac:dyDescent="0.25">
      <c r="A256" t="s">
        <v>63</v>
      </c>
      <c r="B256">
        <v>16</v>
      </c>
      <c r="C256" t="s">
        <v>19</v>
      </c>
      <c r="D256">
        <f>$D$255</f>
        <v>14</v>
      </c>
      <c r="E256">
        <f>G255+8</f>
        <v>31</v>
      </c>
      <c r="F256">
        <v>196</v>
      </c>
      <c r="G256">
        <f>E256+5</f>
        <v>36</v>
      </c>
      <c r="H256" t="s">
        <v>104</v>
      </c>
      <c r="I256">
        <v>12</v>
      </c>
      <c r="J256">
        <v>0</v>
      </c>
      <c r="K256">
        <v>0</v>
      </c>
      <c r="L256">
        <v>0</v>
      </c>
      <c r="N256" t="s">
        <v>21</v>
      </c>
      <c r="O256" t="s">
        <v>25</v>
      </c>
      <c r="P256" s="1"/>
      <c r="Q256">
        <v>2</v>
      </c>
      <c r="R256" t="b">
        <v>1</v>
      </c>
      <c r="S256" t="s">
        <v>121</v>
      </c>
      <c r="T256">
        <v>0</v>
      </c>
    </row>
    <row r="257" spans="1:20" x14ac:dyDescent="0.25">
      <c r="A257" t="s">
        <v>1004</v>
      </c>
      <c r="B257">
        <v>16</v>
      </c>
      <c r="C257" t="s">
        <v>26</v>
      </c>
      <c r="D257">
        <v>0</v>
      </c>
      <c r="E257">
        <v>120</v>
      </c>
      <c r="F257">
        <v>210</v>
      </c>
      <c r="G257">
        <f>G270+15</f>
        <v>167</v>
      </c>
      <c r="I257">
        <v>0</v>
      </c>
      <c r="J257">
        <v>1</v>
      </c>
      <c r="K257">
        <v>0</v>
      </c>
      <c r="L257">
        <v>0</v>
      </c>
      <c r="M257" t="str">
        <f>$N$68</f>
        <v>d0d8dd</v>
      </c>
      <c r="N257" t="s">
        <v>1091</v>
      </c>
      <c r="O257" t="s">
        <v>25</v>
      </c>
      <c r="Q257">
        <v>1</v>
      </c>
      <c r="R257" t="b">
        <v>0</v>
      </c>
      <c r="S257" t="s">
        <v>121</v>
      </c>
      <c r="T257">
        <v>0</v>
      </c>
    </row>
    <row r="258" spans="1:20" x14ac:dyDescent="0.25">
      <c r="A258" t="s">
        <v>1005</v>
      </c>
      <c r="B258">
        <v>-999</v>
      </c>
      <c r="C258" t="s">
        <v>19</v>
      </c>
      <c r="D258">
        <v>14</v>
      </c>
      <c r="E258">
        <f>E257+5</f>
        <v>125</v>
      </c>
      <c r="F258">
        <v>196</v>
      </c>
      <c r="G258">
        <f>E258+3</f>
        <v>128</v>
      </c>
      <c r="H258" t="s">
        <v>104</v>
      </c>
      <c r="I258">
        <v>12</v>
      </c>
      <c r="J258">
        <v>1</v>
      </c>
      <c r="K258">
        <v>0</v>
      </c>
      <c r="L258">
        <v>0</v>
      </c>
      <c r="N258" t="str">
        <f t="shared" ref="N258:N265" si="63">$N$68</f>
        <v>d0d8dd</v>
      </c>
      <c r="O258" t="s">
        <v>25</v>
      </c>
      <c r="Q258">
        <v>3</v>
      </c>
      <c r="R258" t="b">
        <v>0</v>
      </c>
      <c r="S258" t="s">
        <v>121</v>
      </c>
      <c r="T258">
        <v>0</v>
      </c>
    </row>
    <row r="259" spans="1:20" x14ac:dyDescent="0.25">
      <c r="A259" t="s">
        <v>908</v>
      </c>
      <c r="B259">
        <v>16</v>
      </c>
      <c r="C259" t="s">
        <v>19</v>
      </c>
      <c r="D259">
        <f t="shared" ref="D259" si="64">D262-1</f>
        <v>113</v>
      </c>
      <c r="E259">
        <f>E257+2</f>
        <v>122</v>
      </c>
      <c r="F259">
        <f>D263-1</f>
        <v>140</v>
      </c>
      <c r="G259">
        <f>E259+5</f>
        <v>127</v>
      </c>
      <c r="H259" t="s">
        <v>104</v>
      </c>
      <c r="I259">
        <v>10</v>
      </c>
      <c r="J259">
        <v>1</v>
      </c>
      <c r="K259">
        <v>0</v>
      </c>
      <c r="L259">
        <v>0</v>
      </c>
      <c r="N259" t="str">
        <f t="shared" si="63"/>
        <v>d0d8dd</v>
      </c>
      <c r="O259" t="s">
        <v>27</v>
      </c>
      <c r="Q259">
        <v>3</v>
      </c>
      <c r="R259" t="b">
        <v>1</v>
      </c>
      <c r="S259" t="s">
        <v>121</v>
      </c>
      <c r="T259">
        <v>0</v>
      </c>
    </row>
    <row r="260" spans="1:20" x14ac:dyDescent="0.25">
      <c r="A260" t="s">
        <v>909</v>
      </c>
      <c r="B260">
        <v>16</v>
      </c>
      <c r="C260" t="s">
        <v>19</v>
      </c>
      <c r="D260">
        <f>D263-1</f>
        <v>140</v>
      </c>
      <c r="E260">
        <f t="shared" ref="E260:E264" si="65">E259</f>
        <v>122</v>
      </c>
      <c r="F260">
        <f>D264+1</f>
        <v>169</v>
      </c>
      <c r="G260">
        <f>G259</f>
        <v>127</v>
      </c>
      <c r="H260" t="s">
        <v>104</v>
      </c>
      <c r="I260">
        <v>10</v>
      </c>
      <c r="J260">
        <v>1</v>
      </c>
      <c r="K260">
        <v>0</v>
      </c>
      <c r="L260">
        <v>0</v>
      </c>
      <c r="N260" t="str">
        <f t="shared" si="63"/>
        <v>d0d8dd</v>
      </c>
      <c r="O260" t="s">
        <v>27</v>
      </c>
      <c r="Q260">
        <v>3</v>
      </c>
      <c r="R260" t="b">
        <v>1</v>
      </c>
      <c r="S260" t="s">
        <v>121</v>
      </c>
      <c r="T260">
        <v>0</v>
      </c>
    </row>
    <row r="261" spans="1:20" x14ac:dyDescent="0.25">
      <c r="A261" t="s">
        <v>910</v>
      </c>
      <c r="B261">
        <v>16</v>
      </c>
      <c r="C261" t="s">
        <v>19</v>
      </c>
      <c r="D261">
        <f>D264</f>
        <v>168</v>
      </c>
      <c r="E261">
        <f t="shared" si="65"/>
        <v>122</v>
      </c>
      <c r="F261">
        <f>D261+26</f>
        <v>194</v>
      </c>
      <c r="G261">
        <f t="shared" ref="G261" si="66">G260</f>
        <v>127</v>
      </c>
      <c r="H261" t="s">
        <v>104</v>
      </c>
      <c r="I261">
        <v>10</v>
      </c>
      <c r="J261">
        <v>1</v>
      </c>
      <c r="K261">
        <v>0</v>
      </c>
      <c r="L261">
        <v>0</v>
      </c>
      <c r="N261" t="str">
        <f t="shared" si="63"/>
        <v>d0d8dd</v>
      </c>
      <c r="O261" t="s">
        <v>27</v>
      </c>
      <c r="Q261">
        <v>3</v>
      </c>
      <c r="R261" t="b">
        <v>1</v>
      </c>
      <c r="S261" t="s">
        <v>121</v>
      </c>
      <c r="T261">
        <v>0</v>
      </c>
    </row>
    <row r="262" spans="1:20" x14ac:dyDescent="0.25">
      <c r="A262" t="s">
        <v>44</v>
      </c>
      <c r="B262">
        <v>16</v>
      </c>
      <c r="C262" t="s">
        <v>25</v>
      </c>
      <c r="D262">
        <v>114</v>
      </c>
      <c r="E262">
        <f>E257</f>
        <v>120</v>
      </c>
      <c r="F262">
        <f>D262</f>
        <v>114</v>
      </c>
      <c r="G262">
        <f>G257</f>
        <v>167</v>
      </c>
      <c r="I262">
        <v>0.5</v>
      </c>
      <c r="J262">
        <v>0</v>
      </c>
      <c r="K262">
        <v>0</v>
      </c>
      <c r="L262">
        <v>0</v>
      </c>
      <c r="M262" t="s">
        <v>21</v>
      </c>
      <c r="N262" t="str">
        <f t="shared" si="63"/>
        <v>d0d8dd</v>
      </c>
      <c r="O262" t="s">
        <v>25</v>
      </c>
      <c r="Q262">
        <v>4</v>
      </c>
      <c r="R262" t="b">
        <v>0</v>
      </c>
      <c r="S262" t="s">
        <v>121</v>
      </c>
      <c r="T262">
        <v>0</v>
      </c>
    </row>
    <row r="263" spans="1:20" x14ac:dyDescent="0.25">
      <c r="A263" t="s">
        <v>45</v>
      </c>
      <c r="B263">
        <v>16</v>
      </c>
      <c r="C263" t="s">
        <v>25</v>
      </c>
      <c r="D263">
        <f>D262+27</f>
        <v>141</v>
      </c>
      <c r="E263">
        <f t="shared" si="65"/>
        <v>120</v>
      </c>
      <c r="F263">
        <f t="shared" ref="F263:F264" si="67">D263</f>
        <v>141</v>
      </c>
      <c r="G263">
        <f>G262</f>
        <v>167</v>
      </c>
      <c r="I263">
        <v>0.5</v>
      </c>
      <c r="J263">
        <v>0</v>
      </c>
      <c r="K263">
        <v>0</v>
      </c>
      <c r="L263">
        <v>0</v>
      </c>
      <c r="M263" t="s">
        <v>21</v>
      </c>
      <c r="N263" t="str">
        <f t="shared" si="63"/>
        <v>d0d8dd</v>
      </c>
      <c r="O263" t="s">
        <v>25</v>
      </c>
      <c r="Q263">
        <v>4</v>
      </c>
      <c r="R263" t="b">
        <v>0</v>
      </c>
      <c r="S263" t="s">
        <v>121</v>
      </c>
      <c r="T263">
        <v>0</v>
      </c>
    </row>
    <row r="264" spans="1:20" x14ac:dyDescent="0.25">
      <c r="A264" t="s">
        <v>46</v>
      </c>
      <c r="B264">
        <v>16</v>
      </c>
      <c r="C264" t="s">
        <v>25</v>
      </c>
      <c r="D264">
        <f>D263+27</f>
        <v>168</v>
      </c>
      <c r="E264">
        <f t="shared" si="65"/>
        <v>120</v>
      </c>
      <c r="F264">
        <f t="shared" si="67"/>
        <v>168</v>
      </c>
      <c r="G264">
        <f>G263</f>
        <v>167</v>
      </c>
      <c r="I264">
        <v>0.5</v>
      </c>
      <c r="J264">
        <v>0</v>
      </c>
      <c r="K264">
        <v>0</v>
      </c>
      <c r="L264">
        <v>0</v>
      </c>
      <c r="M264" t="s">
        <v>21</v>
      </c>
      <c r="N264" t="str">
        <f t="shared" si="63"/>
        <v>d0d8dd</v>
      </c>
      <c r="O264" t="s">
        <v>25</v>
      </c>
      <c r="Q264">
        <v>4</v>
      </c>
      <c r="R264" t="b">
        <v>0</v>
      </c>
      <c r="S264" t="s">
        <v>121</v>
      </c>
      <c r="T264">
        <v>0</v>
      </c>
    </row>
    <row r="265" spans="1:20" x14ac:dyDescent="0.25">
      <c r="A265" t="s">
        <v>55</v>
      </c>
      <c r="B265">
        <v>16</v>
      </c>
      <c r="C265" t="s">
        <v>25</v>
      </c>
      <c r="D265">
        <f>$D$232</f>
        <v>14</v>
      </c>
      <c r="E265">
        <f>E259+24</f>
        <v>146</v>
      </c>
      <c r="F265">
        <v>196</v>
      </c>
      <c r="G265">
        <f>E265</f>
        <v>146</v>
      </c>
      <c r="I265">
        <v>0.5</v>
      </c>
      <c r="J265">
        <v>0</v>
      </c>
      <c r="K265">
        <v>0</v>
      </c>
      <c r="L265">
        <v>0</v>
      </c>
      <c r="M265" t="s">
        <v>21</v>
      </c>
      <c r="N265" t="str">
        <f t="shared" si="63"/>
        <v>d0d8dd</v>
      </c>
      <c r="O265" t="s">
        <v>25</v>
      </c>
      <c r="Q265">
        <v>4</v>
      </c>
      <c r="R265" t="b">
        <v>0</v>
      </c>
      <c r="S265" t="s">
        <v>121</v>
      </c>
      <c r="T265">
        <v>0</v>
      </c>
    </row>
    <row r="266" spans="1:20" x14ac:dyDescent="0.25">
      <c r="A266" t="s">
        <v>1093</v>
      </c>
      <c r="B266">
        <v>16</v>
      </c>
      <c r="C266" t="s">
        <v>19</v>
      </c>
      <c r="D266">
        <v>14</v>
      </c>
      <c r="E266">
        <f>G257+2</f>
        <v>169</v>
      </c>
      <c r="F266">
        <v>196</v>
      </c>
      <c r="G266">
        <f>E266+4</f>
        <v>173</v>
      </c>
      <c r="H266" t="s">
        <v>104</v>
      </c>
      <c r="I266">
        <v>10</v>
      </c>
      <c r="J266">
        <v>0</v>
      </c>
      <c r="K266">
        <v>0</v>
      </c>
      <c r="L266">
        <v>0</v>
      </c>
      <c r="N266" t="s">
        <v>21</v>
      </c>
      <c r="O266" t="s">
        <v>22</v>
      </c>
      <c r="Q266">
        <v>2</v>
      </c>
      <c r="R266" t="b">
        <v>0</v>
      </c>
      <c r="S266" t="s">
        <v>121</v>
      </c>
      <c r="T266">
        <v>0</v>
      </c>
    </row>
    <row r="267" spans="1:20" ht="15.75" customHeight="1" x14ac:dyDescent="0.25">
      <c r="A267" t="s">
        <v>1006</v>
      </c>
      <c r="B267">
        <v>16</v>
      </c>
      <c r="C267" t="s">
        <v>19</v>
      </c>
      <c r="D267">
        <f>$D$258</f>
        <v>14</v>
      </c>
      <c r="E267">
        <f>E265+2</f>
        <v>148</v>
      </c>
      <c r="F267">
        <f>D262-2</f>
        <v>112</v>
      </c>
      <c r="G267">
        <f>E267+5</f>
        <v>153</v>
      </c>
      <c r="H267" t="s">
        <v>104</v>
      </c>
      <c r="I267">
        <v>12</v>
      </c>
      <c r="J267">
        <v>0</v>
      </c>
      <c r="K267">
        <v>0</v>
      </c>
      <c r="L267">
        <v>0</v>
      </c>
      <c r="N267" t="str">
        <f t="shared" ref="N267:N270" si="68">$N$68</f>
        <v>d0d8dd</v>
      </c>
      <c r="O267" t="s">
        <v>25</v>
      </c>
      <c r="Q267">
        <v>3</v>
      </c>
      <c r="R267" t="b">
        <v>1</v>
      </c>
      <c r="S267" t="s">
        <v>121</v>
      </c>
      <c r="T267">
        <v>0</v>
      </c>
    </row>
    <row r="268" spans="1:20" x14ac:dyDescent="0.25">
      <c r="A268" t="s">
        <v>1007</v>
      </c>
      <c r="B268">
        <v>16</v>
      </c>
      <c r="C268" t="s">
        <v>19</v>
      </c>
      <c r="D268">
        <f>D259</f>
        <v>113</v>
      </c>
      <c r="E268">
        <f>E267+1</f>
        <v>149</v>
      </c>
      <c r="F268">
        <f>F259</f>
        <v>140</v>
      </c>
      <c r="G268">
        <f t="shared" ref="G268:G270" si="69">E268+3</f>
        <v>152</v>
      </c>
      <c r="H268" t="s">
        <v>20</v>
      </c>
      <c r="I268">
        <v>16</v>
      </c>
      <c r="J268">
        <v>1</v>
      </c>
      <c r="K268">
        <v>0</v>
      </c>
      <c r="L268">
        <v>0</v>
      </c>
      <c r="N268" t="str">
        <f t="shared" si="68"/>
        <v>d0d8dd</v>
      </c>
      <c r="O268" t="s">
        <v>27</v>
      </c>
      <c r="Q268">
        <v>2</v>
      </c>
      <c r="R268" t="b">
        <v>0</v>
      </c>
      <c r="S268" t="s">
        <v>121</v>
      </c>
      <c r="T268">
        <v>0</v>
      </c>
    </row>
    <row r="269" spans="1:20" x14ac:dyDescent="0.25">
      <c r="A269" t="s">
        <v>1008</v>
      </c>
      <c r="B269">
        <v>16</v>
      </c>
      <c r="C269" t="s">
        <v>19</v>
      </c>
      <c r="D269">
        <f>D260</f>
        <v>140</v>
      </c>
      <c r="E269">
        <f>E268</f>
        <v>149</v>
      </c>
      <c r="F269">
        <f>F260</f>
        <v>169</v>
      </c>
      <c r="G269">
        <f t="shared" si="69"/>
        <v>152</v>
      </c>
      <c r="H269" t="s">
        <v>20</v>
      </c>
      <c r="I269">
        <v>16</v>
      </c>
      <c r="J269">
        <v>1</v>
      </c>
      <c r="K269">
        <v>0</v>
      </c>
      <c r="L269">
        <v>0</v>
      </c>
      <c r="N269" t="str">
        <f t="shared" si="68"/>
        <v>d0d8dd</v>
      </c>
      <c r="O269" t="s">
        <v>27</v>
      </c>
      <c r="Q269">
        <v>2</v>
      </c>
      <c r="R269" t="b">
        <v>0</v>
      </c>
      <c r="S269" t="s">
        <v>121</v>
      </c>
      <c r="T269">
        <v>0</v>
      </c>
    </row>
    <row r="270" spans="1:20" x14ac:dyDescent="0.25">
      <c r="A270" t="s">
        <v>1009</v>
      </c>
      <c r="B270">
        <v>16</v>
      </c>
      <c r="C270" t="s">
        <v>19</v>
      </c>
      <c r="D270">
        <f>D261</f>
        <v>168</v>
      </c>
      <c r="E270">
        <f>E269</f>
        <v>149</v>
      </c>
      <c r="F270">
        <f>F261</f>
        <v>194</v>
      </c>
      <c r="G270">
        <f t="shared" si="69"/>
        <v>152</v>
      </c>
      <c r="H270" t="s">
        <v>20</v>
      </c>
      <c r="I270">
        <v>16</v>
      </c>
      <c r="J270">
        <v>1</v>
      </c>
      <c r="K270">
        <v>0</v>
      </c>
      <c r="L270">
        <v>0</v>
      </c>
      <c r="N270" t="str">
        <f t="shared" si="68"/>
        <v>d0d8dd</v>
      </c>
      <c r="O270" t="s">
        <v>27</v>
      </c>
      <c r="Q270">
        <v>2</v>
      </c>
      <c r="R270" t="b">
        <v>0</v>
      </c>
      <c r="S270" t="s">
        <v>121</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121</v>
      </c>
      <c r="T271">
        <v>0</v>
      </c>
    </row>
    <row r="272" spans="1:20" x14ac:dyDescent="0.25">
      <c r="A272" t="s">
        <v>1029</v>
      </c>
      <c r="B272">
        <v>17</v>
      </c>
      <c r="C272" t="s">
        <v>19</v>
      </c>
      <c r="D272">
        <v>30</v>
      </c>
      <c r="E272">
        <f>G271+8</f>
        <v>233</v>
      </c>
      <c r="F272">
        <v>180</v>
      </c>
      <c r="G272">
        <f>E272+8</f>
        <v>241</v>
      </c>
      <c r="H272" t="s">
        <v>104</v>
      </c>
      <c r="I272">
        <v>16</v>
      </c>
      <c r="J272">
        <v>0</v>
      </c>
      <c r="K272">
        <v>0</v>
      </c>
      <c r="L272">
        <v>0</v>
      </c>
      <c r="M272" t="s">
        <v>1057</v>
      </c>
      <c r="N272" t="s">
        <v>21</v>
      </c>
      <c r="O272" t="s">
        <v>27</v>
      </c>
      <c r="Q272">
        <v>2</v>
      </c>
      <c r="R272" t="b">
        <v>1</v>
      </c>
      <c r="S272" t="s">
        <v>121</v>
      </c>
      <c r="T272">
        <v>0</v>
      </c>
    </row>
    <row r="273" spans="1:20" x14ac:dyDescent="0.25">
      <c r="A273" t="s">
        <v>1061</v>
      </c>
      <c r="B273">
        <v>18</v>
      </c>
      <c r="C273" t="s">
        <v>19</v>
      </c>
      <c r="D273">
        <v>14</v>
      </c>
      <c r="E273">
        <v>20</v>
      </c>
      <c r="F273">
        <v>196</v>
      </c>
      <c r="G273">
        <f>E273+5</f>
        <v>25</v>
      </c>
      <c r="H273" t="s">
        <v>104</v>
      </c>
      <c r="I273">
        <v>14</v>
      </c>
      <c r="J273">
        <v>1</v>
      </c>
      <c r="K273">
        <v>0</v>
      </c>
      <c r="L273">
        <v>0</v>
      </c>
      <c r="N273" t="s">
        <v>21</v>
      </c>
      <c r="O273" t="s">
        <v>25</v>
      </c>
      <c r="Q273">
        <v>2</v>
      </c>
      <c r="R273" t="b">
        <v>1</v>
      </c>
      <c r="S273" t="s">
        <v>121</v>
      </c>
      <c r="T273">
        <v>0</v>
      </c>
    </row>
    <row r="274" spans="1:20" x14ac:dyDescent="0.25">
      <c r="A274" t="s">
        <v>1049</v>
      </c>
      <c r="B274">
        <v>18</v>
      </c>
      <c r="C274" t="s">
        <v>19</v>
      </c>
      <c r="D274">
        <f>$D$273</f>
        <v>14</v>
      </c>
      <c r="E274">
        <f>G273+8</f>
        <v>33</v>
      </c>
      <c r="F274">
        <f>$F$273</f>
        <v>196</v>
      </c>
      <c r="G274">
        <f>E274+5</f>
        <v>38</v>
      </c>
      <c r="H274" t="s">
        <v>104</v>
      </c>
      <c r="I274">
        <v>12</v>
      </c>
      <c r="J274">
        <v>0</v>
      </c>
      <c r="K274">
        <v>0</v>
      </c>
      <c r="L274">
        <v>0</v>
      </c>
      <c r="N274" t="s">
        <v>21</v>
      </c>
      <c r="O274" t="s">
        <v>25</v>
      </c>
      <c r="Q274">
        <v>2</v>
      </c>
      <c r="R274" t="b">
        <v>1</v>
      </c>
      <c r="T274">
        <v>0</v>
      </c>
    </row>
    <row r="275" spans="1:20" x14ac:dyDescent="0.25">
      <c r="A275" t="s">
        <v>1010</v>
      </c>
      <c r="B275">
        <v>18</v>
      </c>
      <c r="C275" t="s">
        <v>26</v>
      </c>
      <c r="D275">
        <v>0</v>
      </c>
      <c r="E275">
        <v>120</v>
      </c>
      <c r="F275">
        <v>210</v>
      </c>
      <c r="G275">
        <f>G299+15</f>
        <v>212</v>
      </c>
      <c r="I275">
        <v>0</v>
      </c>
      <c r="J275">
        <v>1</v>
      </c>
      <c r="K275">
        <v>0</v>
      </c>
      <c r="L275">
        <v>0</v>
      </c>
      <c r="M275" t="str">
        <f>$N$68</f>
        <v>d0d8dd</v>
      </c>
      <c r="N275" t="s">
        <v>1091</v>
      </c>
      <c r="O275" t="s">
        <v>25</v>
      </c>
      <c r="Q275">
        <v>1</v>
      </c>
      <c r="R275" t="b">
        <v>0</v>
      </c>
      <c r="S275" t="s">
        <v>121</v>
      </c>
      <c r="T275">
        <v>0</v>
      </c>
    </row>
    <row r="276" spans="1:20" x14ac:dyDescent="0.25">
      <c r="A276" t="s">
        <v>1011</v>
      </c>
      <c r="B276">
        <v>18</v>
      </c>
      <c r="C276" t="s">
        <v>19</v>
      </c>
      <c r="D276">
        <v>14</v>
      </c>
      <c r="E276">
        <f>E275+5</f>
        <v>125</v>
      </c>
      <c r="F276">
        <v>196</v>
      </c>
      <c r="G276">
        <f>E276+3</f>
        <v>128</v>
      </c>
      <c r="H276" t="s">
        <v>104</v>
      </c>
      <c r="I276">
        <v>12</v>
      </c>
      <c r="J276">
        <v>1</v>
      </c>
      <c r="K276">
        <v>0</v>
      </c>
      <c r="L276">
        <v>0</v>
      </c>
      <c r="N276" t="str">
        <f t="shared" ref="N276:N283" si="70">$N$68</f>
        <v>d0d8dd</v>
      </c>
      <c r="O276" t="s">
        <v>25</v>
      </c>
      <c r="Q276">
        <v>3</v>
      </c>
      <c r="R276" t="b">
        <v>0</v>
      </c>
      <c r="S276" t="s">
        <v>121</v>
      </c>
      <c r="T276">
        <v>0</v>
      </c>
    </row>
    <row r="277" spans="1:20" x14ac:dyDescent="0.25">
      <c r="A277" t="s">
        <v>908</v>
      </c>
      <c r="B277">
        <v>18</v>
      </c>
      <c r="C277" t="s">
        <v>19</v>
      </c>
      <c r="D277">
        <f t="shared" ref="D277" si="71">D280-1</f>
        <v>113</v>
      </c>
      <c r="E277">
        <f>E275+2</f>
        <v>122</v>
      </c>
      <c r="F277">
        <f>D281-1</f>
        <v>140</v>
      </c>
      <c r="G277">
        <f>E277+5</f>
        <v>127</v>
      </c>
      <c r="H277" t="s">
        <v>104</v>
      </c>
      <c r="I277">
        <v>10</v>
      </c>
      <c r="J277">
        <v>1</v>
      </c>
      <c r="K277">
        <v>0</v>
      </c>
      <c r="L277">
        <v>0</v>
      </c>
      <c r="N277" t="str">
        <f t="shared" si="70"/>
        <v>d0d8dd</v>
      </c>
      <c r="O277" t="s">
        <v>27</v>
      </c>
      <c r="Q277">
        <v>3</v>
      </c>
      <c r="R277" t="b">
        <v>1</v>
      </c>
      <c r="S277" t="s">
        <v>121</v>
      </c>
      <c r="T277">
        <v>0</v>
      </c>
    </row>
    <row r="278" spans="1:20" x14ac:dyDescent="0.25">
      <c r="A278" t="s">
        <v>909</v>
      </c>
      <c r="B278">
        <v>18</v>
      </c>
      <c r="C278" t="s">
        <v>19</v>
      </c>
      <c r="D278">
        <f>D281-1</f>
        <v>140</v>
      </c>
      <c r="E278">
        <f t="shared" ref="E278:E282" si="72">E277</f>
        <v>122</v>
      </c>
      <c r="F278">
        <f>D282+1</f>
        <v>169</v>
      </c>
      <c r="G278">
        <f>G277</f>
        <v>127</v>
      </c>
      <c r="H278" t="s">
        <v>104</v>
      </c>
      <c r="I278">
        <v>10</v>
      </c>
      <c r="J278">
        <v>1</v>
      </c>
      <c r="K278">
        <v>0</v>
      </c>
      <c r="L278">
        <v>0</v>
      </c>
      <c r="N278" t="str">
        <f t="shared" si="70"/>
        <v>d0d8dd</v>
      </c>
      <c r="O278" t="s">
        <v>27</v>
      </c>
      <c r="Q278">
        <v>3</v>
      </c>
      <c r="R278" t="b">
        <v>1</v>
      </c>
      <c r="S278" t="s">
        <v>121</v>
      </c>
      <c r="T278">
        <v>0</v>
      </c>
    </row>
    <row r="279" spans="1:20" x14ac:dyDescent="0.25">
      <c r="A279" t="s">
        <v>910</v>
      </c>
      <c r="B279">
        <v>18</v>
      </c>
      <c r="C279" t="s">
        <v>19</v>
      </c>
      <c r="D279">
        <f>D282</f>
        <v>168</v>
      </c>
      <c r="E279">
        <f t="shared" si="72"/>
        <v>122</v>
      </c>
      <c r="F279">
        <f>D279+26</f>
        <v>194</v>
      </c>
      <c r="G279">
        <f t="shared" ref="G279" si="73">G278</f>
        <v>127</v>
      </c>
      <c r="H279" t="s">
        <v>104</v>
      </c>
      <c r="I279">
        <v>10</v>
      </c>
      <c r="J279">
        <v>1</v>
      </c>
      <c r="K279">
        <v>0</v>
      </c>
      <c r="L279">
        <v>0</v>
      </c>
      <c r="N279" t="str">
        <f t="shared" si="70"/>
        <v>d0d8dd</v>
      </c>
      <c r="O279" t="s">
        <v>27</v>
      </c>
      <c r="Q279">
        <v>3</v>
      </c>
      <c r="R279" t="b">
        <v>1</v>
      </c>
      <c r="S279" t="s">
        <v>121</v>
      </c>
      <c r="T279">
        <v>0</v>
      </c>
    </row>
    <row r="280" spans="1:20" x14ac:dyDescent="0.25">
      <c r="A280" t="s">
        <v>44</v>
      </c>
      <c r="B280">
        <v>18</v>
      </c>
      <c r="C280" t="s">
        <v>25</v>
      </c>
      <c r="D280">
        <v>114</v>
      </c>
      <c r="E280">
        <f>E275</f>
        <v>120</v>
      </c>
      <c r="F280">
        <f>D280</f>
        <v>114</v>
      </c>
      <c r="G280">
        <f>G275</f>
        <v>212</v>
      </c>
      <c r="I280">
        <v>0.5</v>
      </c>
      <c r="J280">
        <v>0</v>
      </c>
      <c r="K280">
        <v>0</v>
      </c>
      <c r="L280">
        <v>0</v>
      </c>
      <c r="M280" t="s">
        <v>21</v>
      </c>
      <c r="N280" t="str">
        <f t="shared" si="70"/>
        <v>d0d8dd</v>
      </c>
      <c r="O280" t="s">
        <v>25</v>
      </c>
      <c r="Q280">
        <v>4</v>
      </c>
      <c r="R280" t="b">
        <v>0</v>
      </c>
      <c r="S280" t="s">
        <v>121</v>
      </c>
      <c r="T280">
        <v>0</v>
      </c>
    </row>
    <row r="281" spans="1:20" x14ac:dyDescent="0.25">
      <c r="A281" t="s">
        <v>45</v>
      </c>
      <c r="B281">
        <v>18</v>
      </c>
      <c r="C281" t="s">
        <v>25</v>
      </c>
      <c r="D281">
        <f>D280+27</f>
        <v>141</v>
      </c>
      <c r="E281">
        <f t="shared" si="72"/>
        <v>120</v>
      </c>
      <c r="F281">
        <f t="shared" ref="F281:F282" si="74">D281</f>
        <v>141</v>
      </c>
      <c r="G281">
        <f>G280</f>
        <v>212</v>
      </c>
      <c r="I281">
        <v>0.5</v>
      </c>
      <c r="J281">
        <v>0</v>
      </c>
      <c r="K281">
        <v>0</v>
      </c>
      <c r="L281">
        <v>0</v>
      </c>
      <c r="M281" t="s">
        <v>21</v>
      </c>
      <c r="N281" t="str">
        <f t="shared" si="70"/>
        <v>d0d8dd</v>
      </c>
      <c r="O281" t="s">
        <v>25</v>
      </c>
      <c r="Q281">
        <v>4</v>
      </c>
      <c r="R281" t="b">
        <v>0</v>
      </c>
      <c r="S281" t="s">
        <v>121</v>
      </c>
      <c r="T281">
        <v>0</v>
      </c>
    </row>
    <row r="282" spans="1:20" x14ac:dyDescent="0.25">
      <c r="A282" t="s">
        <v>46</v>
      </c>
      <c r="B282">
        <v>18</v>
      </c>
      <c r="C282" t="s">
        <v>25</v>
      </c>
      <c r="D282">
        <f>D281+27</f>
        <v>168</v>
      </c>
      <c r="E282">
        <f t="shared" si="72"/>
        <v>120</v>
      </c>
      <c r="F282">
        <f t="shared" si="74"/>
        <v>168</v>
      </c>
      <c r="G282">
        <f>G281</f>
        <v>212</v>
      </c>
      <c r="I282">
        <v>0.5</v>
      </c>
      <c r="J282">
        <v>0</v>
      </c>
      <c r="K282">
        <v>0</v>
      </c>
      <c r="L282">
        <v>0</v>
      </c>
      <c r="M282" t="s">
        <v>21</v>
      </c>
      <c r="N282" t="str">
        <f t="shared" si="70"/>
        <v>d0d8dd</v>
      </c>
      <c r="O282" t="s">
        <v>25</v>
      </c>
      <c r="Q282">
        <v>4</v>
      </c>
      <c r="R282" t="b">
        <v>0</v>
      </c>
      <c r="S282" t="s">
        <v>121</v>
      </c>
      <c r="T282">
        <v>0</v>
      </c>
    </row>
    <row r="283" spans="1:20" x14ac:dyDescent="0.25">
      <c r="A283" t="s">
        <v>55</v>
      </c>
      <c r="B283">
        <v>18</v>
      </c>
      <c r="C283" t="s">
        <v>25</v>
      </c>
      <c r="D283">
        <f>$D$232</f>
        <v>14</v>
      </c>
      <c r="E283">
        <f>E277+24</f>
        <v>146</v>
      </c>
      <c r="F283">
        <v>196</v>
      </c>
      <c r="G283">
        <f>E283</f>
        <v>146</v>
      </c>
      <c r="I283">
        <v>0.5</v>
      </c>
      <c r="J283">
        <v>0</v>
      </c>
      <c r="K283">
        <v>0</v>
      </c>
      <c r="L283">
        <v>0</v>
      </c>
      <c r="M283" t="s">
        <v>21</v>
      </c>
      <c r="N283" t="str">
        <f t="shared" si="70"/>
        <v>d0d8dd</v>
      </c>
      <c r="O283" t="s">
        <v>25</v>
      </c>
      <c r="Q283">
        <v>4</v>
      </c>
      <c r="R283" t="b">
        <v>0</v>
      </c>
      <c r="S283" t="s">
        <v>121</v>
      </c>
      <c r="T283">
        <v>0</v>
      </c>
    </row>
    <row r="284" spans="1:20" x14ac:dyDescent="0.25">
      <c r="A284" t="s">
        <v>1012</v>
      </c>
      <c r="B284">
        <v>18</v>
      </c>
      <c r="C284" t="s">
        <v>19</v>
      </c>
      <c r="D284">
        <f>D283+2</f>
        <v>16</v>
      </c>
      <c r="E284">
        <f>E283+2</f>
        <v>148</v>
      </c>
      <c r="F284">
        <f>D280-2</f>
        <v>112</v>
      </c>
      <c r="G284">
        <f>E284+5</f>
        <v>153</v>
      </c>
      <c r="H284" t="s">
        <v>104</v>
      </c>
      <c r="I284">
        <v>12</v>
      </c>
      <c r="J284">
        <v>0</v>
      </c>
      <c r="K284">
        <v>0</v>
      </c>
      <c r="L284">
        <v>0</v>
      </c>
      <c r="N284" t="str">
        <f t="shared" ref="N284:N299" si="75">$N$68</f>
        <v>d0d8dd</v>
      </c>
      <c r="O284" t="s">
        <v>25</v>
      </c>
      <c r="Q284">
        <v>3</v>
      </c>
      <c r="R284" t="b">
        <v>1</v>
      </c>
      <c r="S284" t="s">
        <v>121</v>
      </c>
      <c r="T284">
        <v>0</v>
      </c>
    </row>
    <row r="285" spans="1:20" x14ac:dyDescent="0.25">
      <c r="A285" t="s">
        <v>1013</v>
      </c>
      <c r="B285">
        <v>18</v>
      </c>
      <c r="C285" t="s">
        <v>19</v>
      </c>
      <c r="D285">
        <f>D277</f>
        <v>113</v>
      </c>
      <c r="E285">
        <f>E284+1</f>
        <v>149</v>
      </c>
      <c r="F285">
        <f>F277</f>
        <v>140</v>
      </c>
      <c r="G285">
        <f t="shared" ref="G285:G287" si="76">E285+3</f>
        <v>152</v>
      </c>
      <c r="H285" t="s">
        <v>20</v>
      </c>
      <c r="I285">
        <v>16</v>
      </c>
      <c r="J285">
        <v>1</v>
      </c>
      <c r="K285">
        <v>0</v>
      </c>
      <c r="L285">
        <v>0</v>
      </c>
      <c r="N285" t="str">
        <f t="shared" si="75"/>
        <v>d0d8dd</v>
      </c>
      <c r="O285" t="s">
        <v>27</v>
      </c>
      <c r="Q285">
        <v>2</v>
      </c>
      <c r="R285" t="b">
        <v>0</v>
      </c>
      <c r="S285" t="s">
        <v>121</v>
      </c>
      <c r="T285">
        <v>0</v>
      </c>
    </row>
    <row r="286" spans="1:20" x14ac:dyDescent="0.25">
      <c r="A286" t="s">
        <v>1014</v>
      </c>
      <c r="B286">
        <v>18</v>
      </c>
      <c r="C286" t="s">
        <v>19</v>
      </c>
      <c r="D286">
        <f>D278</f>
        <v>140</v>
      </c>
      <c r="E286">
        <f>E285</f>
        <v>149</v>
      </c>
      <c r="F286">
        <f>F278</f>
        <v>169</v>
      </c>
      <c r="G286">
        <f t="shared" si="76"/>
        <v>152</v>
      </c>
      <c r="H286" t="s">
        <v>20</v>
      </c>
      <c r="I286">
        <v>16</v>
      </c>
      <c r="J286">
        <v>1</v>
      </c>
      <c r="K286">
        <v>0</v>
      </c>
      <c r="L286">
        <v>0</v>
      </c>
      <c r="N286" t="str">
        <f t="shared" si="75"/>
        <v>d0d8dd</v>
      </c>
      <c r="O286" t="s">
        <v>27</v>
      </c>
      <c r="Q286">
        <v>2</v>
      </c>
      <c r="R286" t="b">
        <v>0</v>
      </c>
      <c r="S286" t="s">
        <v>121</v>
      </c>
      <c r="T286">
        <v>0</v>
      </c>
    </row>
    <row r="287" spans="1:20" x14ac:dyDescent="0.25">
      <c r="A287" t="s">
        <v>1015</v>
      </c>
      <c r="B287">
        <v>18</v>
      </c>
      <c r="C287" t="s">
        <v>19</v>
      </c>
      <c r="D287">
        <f>D279</f>
        <v>168</v>
      </c>
      <c r="E287">
        <f>E286</f>
        <v>149</v>
      </c>
      <c r="F287">
        <f>F279</f>
        <v>194</v>
      </c>
      <c r="G287">
        <f t="shared" si="76"/>
        <v>152</v>
      </c>
      <c r="H287" t="s">
        <v>20</v>
      </c>
      <c r="I287">
        <v>16</v>
      </c>
      <c r="J287">
        <v>1</v>
      </c>
      <c r="K287">
        <v>0</v>
      </c>
      <c r="L287">
        <v>0</v>
      </c>
      <c r="N287" t="str">
        <f t="shared" si="75"/>
        <v>d0d8dd</v>
      </c>
      <c r="O287" t="s">
        <v>27</v>
      </c>
      <c r="Q287">
        <v>2</v>
      </c>
      <c r="R287" t="b">
        <v>0</v>
      </c>
      <c r="S287" t="s">
        <v>121</v>
      </c>
      <c r="T287">
        <v>0</v>
      </c>
    </row>
    <row r="288" spans="1:20" x14ac:dyDescent="0.25">
      <c r="A288" t="s">
        <v>1016</v>
      </c>
      <c r="B288">
        <v>18</v>
      </c>
      <c r="C288" t="s">
        <v>19</v>
      </c>
      <c r="D288">
        <f t="shared" ref="D288:D299" si="77">D284</f>
        <v>16</v>
      </c>
      <c r="E288">
        <f>E284+15</f>
        <v>163</v>
      </c>
      <c r="F288">
        <f t="shared" ref="F288:F299" si="78">F284</f>
        <v>112</v>
      </c>
      <c r="G288">
        <f>E288+5</f>
        <v>168</v>
      </c>
      <c r="H288" t="s">
        <v>104</v>
      </c>
      <c r="I288">
        <v>12</v>
      </c>
      <c r="J288">
        <v>0</v>
      </c>
      <c r="K288">
        <v>0</v>
      </c>
      <c r="L288">
        <v>0</v>
      </c>
      <c r="N288" t="str">
        <f t="shared" si="75"/>
        <v>d0d8dd</v>
      </c>
      <c r="O288" t="s">
        <v>25</v>
      </c>
      <c r="Q288">
        <v>3</v>
      </c>
      <c r="R288" t="b">
        <v>1</v>
      </c>
      <c r="S288" t="s">
        <v>121</v>
      </c>
      <c r="T288">
        <v>0</v>
      </c>
    </row>
    <row r="289" spans="1:20" x14ac:dyDescent="0.25">
      <c r="A289" t="s">
        <v>1017</v>
      </c>
      <c r="B289">
        <v>18</v>
      </c>
      <c r="C289" t="s">
        <v>19</v>
      </c>
      <c r="D289">
        <f t="shared" si="77"/>
        <v>113</v>
      </c>
      <c r="E289">
        <f>E288+1</f>
        <v>164</v>
      </c>
      <c r="F289">
        <f t="shared" si="78"/>
        <v>140</v>
      </c>
      <c r="G289">
        <f>E289+3</f>
        <v>167</v>
      </c>
      <c r="H289" t="s">
        <v>20</v>
      </c>
      <c r="I289">
        <v>16</v>
      </c>
      <c r="J289">
        <v>1</v>
      </c>
      <c r="K289">
        <v>0</v>
      </c>
      <c r="L289">
        <v>0</v>
      </c>
      <c r="N289" t="str">
        <f t="shared" si="75"/>
        <v>d0d8dd</v>
      </c>
      <c r="O289" t="s">
        <v>27</v>
      </c>
      <c r="Q289">
        <v>2</v>
      </c>
      <c r="R289" t="b">
        <v>0</v>
      </c>
      <c r="S289" t="s">
        <v>121</v>
      </c>
      <c r="T289">
        <v>0</v>
      </c>
    </row>
    <row r="290" spans="1:20" x14ac:dyDescent="0.25">
      <c r="A290" t="s">
        <v>1018</v>
      </c>
      <c r="B290">
        <v>18</v>
      </c>
      <c r="C290" t="s">
        <v>19</v>
      </c>
      <c r="D290">
        <f t="shared" si="77"/>
        <v>140</v>
      </c>
      <c r="E290">
        <f>E289</f>
        <v>164</v>
      </c>
      <c r="F290">
        <f t="shared" si="78"/>
        <v>169</v>
      </c>
      <c r="G290">
        <f t="shared" ref="G290:G291" si="79">E290+3</f>
        <v>167</v>
      </c>
      <c r="H290" t="s">
        <v>20</v>
      </c>
      <c r="I290">
        <v>16</v>
      </c>
      <c r="J290">
        <v>1</v>
      </c>
      <c r="K290">
        <v>0</v>
      </c>
      <c r="L290">
        <v>0</v>
      </c>
      <c r="N290" t="str">
        <f t="shared" si="75"/>
        <v>d0d8dd</v>
      </c>
      <c r="O290" t="s">
        <v>27</v>
      </c>
      <c r="Q290">
        <v>2</v>
      </c>
      <c r="R290" t="b">
        <v>0</v>
      </c>
      <c r="S290" t="s">
        <v>121</v>
      </c>
      <c r="T290">
        <v>0</v>
      </c>
    </row>
    <row r="291" spans="1:20" x14ac:dyDescent="0.25">
      <c r="A291" t="s">
        <v>1019</v>
      </c>
      <c r="B291">
        <v>18</v>
      </c>
      <c r="C291" t="s">
        <v>19</v>
      </c>
      <c r="D291">
        <f t="shared" si="77"/>
        <v>168</v>
      </c>
      <c r="E291">
        <f>E290</f>
        <v>164</v>
      </c>
      <c r="F291">
        <f t="shared" si="78"/>
        <v>194</v>
      </c>
      <c r="G291">
        <f t="shared" si="79"/>
        <v>167</v>
      </c>
      <c r="H291" t="s">
        <v>20</v>
      </c>
      <c r="I291">
        <v>16</v>
      </c>
      <c r="J291">
        <v>1</v>
      </c>
      <c r="K291">
        <v>0</v>
      </c>
      <c r="L291">
        <v>0</v>
      </c>
      <c r="N291" t="str">
        <f t="shared" si="75"/>
        <v>d0d8dd</v>
      </c>
      <c r="O291" t="s">
        <v>27</v>
      </c>
      <c r="Q291">
        <v>2</v>
      </c>
      <c r="R291" t="b">
        <v>0</v>
      </c>
      <c r="S291" t="s">
        <v>121</v>
      </c>
      <c r="T291">
        <v>0</v>
      </c>
    </row>
    <row r="292" spans="1:20" x14ac:dyDescent="0.25">
      <c r="A292" t="s">
        <v>1020</v>
      </c>
      <c r="B292">
        <v>18</v>
      </c>
      <c r="C292" t="s">
        <v>19</v>
      </c>
      <c r="D292">
        <f t="shared" si="77"/>
        <v>16</v>
      </c>
      <c r="E292">
        <f>E288+15</f>
        <v>178</v>
      </c>
      <c r="F292">
        <f t="shared" si="78"/>
        <v>112</v>
      </c>
      <c r="G292">
        <f>E292+5</f>
        <v>183</v>
      </c>
      <c r="H292" t="s">
        <v>104</v>
      </c>
      <c r="I292">
        <v>12</v>
      </c>
      <c r="J292">
        <v>0</v>
      </c>
      <c r="K292">
        <v>0</v>
      </c>
      <c r="L292">
        <v>0</v>
      </c>
      <c r="N292" t="str">
        <f t="shared" si="75"/>
        <v>d0d8dd</v>
      </c>
      <c r="O292" t="s">
        <v>25</v>
      </c>
      <c r="Q292">
        <v>3</v>
      </c>
      <c r="R292" t="b">
        <v>1</v>
      </c>
      <c r="S292" t="s">
        <v>121</v>
      </c>
      <c r="T292">
        <v>0</v>
      </c>
    </row>
    <row r="293" spans="1:20" x14ac:dyDescent="0.25">
      <c r="A293" t="s">
        <v>1021</v>
      </c>
      <c r="B293">
        <v>18</v>
      </c>
      <c r="C293" t="s">
        <v>19</v>
      </c>
      <c r="D293">
        <f t="shared" si="77"/>
        <v>113</v>
      </c>
      <c r="E293">
        <f>E292+1</f>
        <v>179</v>
      </c>
      <c r="F293">
        <f t="shared" si="78"/>
        <v>140</v>
      </c>
      <c r="G293">
        <f t="shared" ref="G293:G295" si="80">E293+3</f>
        <v>182</v>
      </c>
      <c r="H293" t="s">
        <v>20</v>
      </c>
      <c r="I293">
        <v>16</v>
      </c>
      <c r="J293">
        <v>1</v>
      </c>
      <c r="K293">
        <v>0</v>
      </c>
      <c r="L293">
        <v>0</v>
      </c>
      <c r="N293" t="str">
        <f t="shared" si="75"/>
        <v>d0d8dd</v>
      </c>
      <c r="O293" t="s">
        <v>27</v>
      </c>
      <c r="Q293">
        <v>2</v>
      </c>
      <c r="R293" t="b">
        <v>0</v>
      </c>
      <c r="S293" t="s">
        <v>121</v>
      </c>
      <c r="T293">
        <v>0</v>
      </c>
    </row>
    <row r="294" spans="1:20" x14ac:dyDescent="0.25">
      <c r="A294" t="s">
        <v>1022</v>
      </c>
      <c r="B294">
        <v>18</v>
      </c>
      <c r="C294" t="s">
        <v>19</v>
      </c>
      <c r="D294">
        <f t="shared" si="77"/>
        <v>140</v>
      </c>
      <c r="E294">
        <f>E293</f>
        <v>179</v>
      </c>
      <c r="F294">
        <f t="shared" si="78"/>
        <v>169</v>
      </c>
      <c r="G294">
        <f t="shared" si="80"/>
        <v>182</v>
      </c>
      <c r="H294" t="s">
        <v>20</v>
      </c>
      <c r="I294">
        <v>16</v>
      </c>
      <c r="J294">
        <v>1</v>
      </c>
      <c r="K294">
        <v>0</v>
      </c>
      <c r="L294">
        <v>0</v>
      </c>
      <c r="N294" t="str">
        <f t="shared" si="75"/>
        <v>d0d8dd</v>
      </c>
      <c r="O294" t="s">
        <v>27</v>
      </c>
      <c r="Q294">
        <v>2</v>
      </c>
      <c r="R294" t="b">
        <v>0</v>
      </c>
      <c r="S294" t="s">
        <v>121</v>
      </c>
      <c r="T294">
        <v>0</v>
      </c>
    </row>
    <row r="295" spans="1:20" x14ac:dyDescent="0.25">
      <c r="A295" t="s">
        <v>1023</v>
      </c>
      <c r="B295">
        <v>18</v>
      </c>
      <c r="C295" t="s">
        <v>19</v>
      </c>
      <c r="D295">
        <f t="shared" si="77"/>
        <v>168</v>
      </c>
      <c r="E295">
        <f>E294</f>
        <v>179</v>
      </c>
      <c r="F295">
        <f t="shared" si="78"/>
        <v>194</v>
      </c>
      <c r="G295">
        <f t="shared" si="80"/>
        <v>182</v>
      </c>
      <c r="H295" t="s">
        <v>20</v>
      </c>
      <c r="I295">
        <v>16</v>
      </c>
      <c r="J295">
        <v>1</v>
      </c>
      <c r="K295">
        <v>0</v>
      </c>
      <c r="L295">
        <v>0</v>
      </c>
      <c r="N295" t="str">
        <f t="shared" si="75"/>
        <v>d0d8dd</v>
      </c>
      <c r="O295" t="s">
        <v>27</v>
      </c>
      <c r="Q295">
        <v>2</v>
      </c>
      <c r="R295" t="b">
        <v>0</v>
      </c>
      <c r="S295" t="s">
        <v>121</v>
      </c>
      <c r="T295">
        <v>0</v>
      </c>
    </row>
    <row r="296" spans="1:20" x14ac:dyDescent="0.25">
      <c r="A296" t="s">
        <v>1024</v>
      </c>
      <c r="B296">
        <v>18</v>
      </c>
      <c r="C296" t="s">
        <v>19</v>
      </c>
      <c r="D296">
        <f t="shared" si="77"/>
        <v>16</v>
      </c>
      <c r="E296">
        <f>E292+15</f>
        <v>193</v>
      </c>
      <c r="F296">
        <f t="shared" si="78"/>
        <v>112</v>
      </c>
      <c r="G296">
        <f>E296+5</f>
        <v>198</v>
      </c>
      <c r="H296" t="s">
        <v>104</v>
      </c>
      <c r="I296">
        <v>12</v>
      </c>
      <c r="J296">
        <v>0</v>
      </c>
      <c r="K296">
        <v>0</v>
      </c>
      <c r="L296">
        <v>0</v>
      </c>
      <c r="N296" t="str">
        <f t="shared" si="75"/>
        <v>d0d8dd</v>
      </c>
      <c r="O296" t="s">
        <v>25</v>
      </c>
      <c r="Q296">
        <v>3</v>
      </c>
      <c r="R296" t="b">
        <v>1</v>
      </c>
      <c r="S296" t="s">
        <v>121</v>
      </c>
      <c r="T296">
        <v>0</v>
      </c>
    </row>
    <row r="297" spans="1:20" x14ac:dyDescent="0.25">
      <c r="A297" t="s">
        <v>1025</v>
      </c>
      <c r="B297">
        <v>18</v>
      </c>
      <c r="C297" t="s">
        <v>19</v>
      </c>
      <c r="D297">
        <f t="shared" si="77"/>
        <v>113</v>
      </c>
      <c r="E297">
        <f>E296+1</f>
        <v>194</v>
      </c>
      <c r="F297">
        <f t="shared" si="78"/>
        <v>140</v>
      </c>
      <c r="G297">
        <f t="shared" ref="G297:G299" si="81">E297+3</f>
        <v>197</v>
      </c>
      <c r="H297" t="s">
        <v>20</v>
      </c>
      <c r="I297">
        <v>16</v>
      </c>
      <c r="J297">
        <v>1</v>
      </c>
      <c r="K297">
        <v>0</v>
      </c>
      <c r="L297">
        <v>0</v>
      </c>
      <c r="N297" t="str">
        <f t="shared" si="75"/>
        <v>d0d8dd</v>
      </c>
      <c r="O297" t="s">
        <v>27</v>
      </c>
      <c r="Q297">
        <v>2</v>
      </c>
      <c r="R297" t="b">
        <v>0</v>
      </c>
      <c r="S297" t="s">
        <v>121</v>
      </c>
      <c r="T297">
        <v>0</v>
      </c>
    </row>
    <row r="298" spans="1:20" x14ac:dyDescent="0.25">
      <c r="A298" t="s">
        <v>1026</v>
      </c>
      <c r="B298">
        <v>18</v>
      </c>
      <c r="C298" t="s">
        <v>19</v>
      </c>
      <c r="D298">
        <f t="shared" si="77"/>
        <v>140</v>
      </c>
      <c r="E298">
        <f>E297</f>
        <v>194</v>
      </c>
      <c r="F298">
        <f t="shared" si="78"/>
        <v>169</v>
      </c>
      <c r="G298">
        <f t="shared" si="81"/>
        <v>197</v>
      </c>
      <c r="H298" t="s">
        <v>20</v>
      </c>
      <c r="I298">
        <v>16</v>
      </c>
      <c r="J298">
        <v>1</v>
      </c>
      <c r="K298">
        <v>0</v>
      </c>
      <c r="L298">
        <v>0</v>
      </c>
      <c r="N298" t="str">
        <f t="shared" si="75"/>
        <v>d0d8dd</v>
      </c>
      <c r="O298" t="s">
        <v>27</v>
      </c>
      <c r="Q298">
        <v>2</v>
      </c>
      <c r="R298" t="b">
        <v>0</v>
      </c>
      <c r="S298" t="s">
        <v>121</v>
      </c>
      <c r="T298">
        <v>0</v>
      </c>
    </row>
    <row r="299" spans="1:20" x14ac:dyDescent="0.25">
      <c r="A299" t="s">
        <v>1027</v>
      </c>
      <c r="B299">
        <v>18</v>
      </c>
      <c r="C299" t="s">
        <v>19</v>
      </c>
      <c r="D299">
        <f t="shared" si="77"/>
        <v>168</v>
      </c>
      <c r="E299">
        <f>E298</f>
        <v>194</v>
      </c>
      <c r="F299">
        <f t="shared" si="78"/>
        <v>194</v>
      </c>
      <c r="G299">
        <f t="shared" si="81"/>
        <v>197</v>
      </c>
      <c r="H299" t="s">
        <v>20</v>
      </c>
      <c r="I299">
        <v>16</v>
      </c>
      <c r="J299">
        <v>1</v>
      </c>
      <c r="K299">
        <v>0</v>
      </c>
      <c r="L299">
        <v>0</v>
      </c>
      <c r="N299" t="str">
        <f t="shared" si="75"/>
        <v>d0d8dd</v>
      </c>
      <c r="O299" t="s">
        <v>27</v>
      </c>
      <c r="Q299">
        <v>2</v>
      </c>
      <c r="R299" t="b">
        <v>0</v>
      </c>
      <c r="S299" t="s">
        <v>121</v>
      </c>
      <c r="T299">
        <v>0</v>
      </c>
    </row>
    <row r="300" spans="1:20" x14ac:dyDescent="0.25">
      <c r="A300" t="s">
        <v>1068</v>
      </c>
      <c r="B300">
        <v>19</v>
      </c>
      <c r="C300" t="s">
        <v>19</v>
      </c>
      <c r="D300">
        <v>14</v>
      </c>
      <c r="E300">
        <v>20</v>
      </c>
      <c r="F300">
        <v>196</v>
      </c>
      <c r="G300">
        <f>E300+5</f>
        <v>25</v>
      </c>
      <c r="H300" t="s">
        <v>104</v>
      </c>
      <c r="I300">
        <v>14</v>
      </c>
      <c r="J300">
        <v>1</v>
      </c>
      <c r="K300">
        <v>0</v>
      </c>
      <c r="L300">
        <v>0</v>
      </c>
      <c r="N300" t="s">
        <v>21</v>
      </c>
      <c r="O300" t="s">
        <v>25</v>
      </c>
      <c r="Q300">
        <v>2</v>
      </c>
      <c r="R300" t="b">
        <v>1</v>
      </c>
      <c r="S300" t="s">
        <v>121</v>
      </c>
      <c r="T300">
        <v>0</v>
      </c>
    </row>
    <row r="301" spans="1:20" x14ac:dyDescent="0.25">
      <c r="A301" t="s">
        <v>1069</v>
      </c>
      <c r="B301">
        <v>19</v>
      </c>
      <c r="C301" t="s">
        <v>19</v>
      </c>
      <c r="D301">
        <v>14</v>
      </c>
      <c r="E301">
        <f>G300+8</f>
        <v>33</v>
      </c>
      <c r="F301">
        <v>196</v>
      </c>
      <c r="G301">
        <f>E301+5</f>
        <v>38</v>
      </c>
      <c r="H301" t="s">
        <v>104</v>
      </c>
      <c r="I301">
        <v>12</v>
      </c>
      <c r="J301">
        <v>0</v>
      </c>
      <c r="K301">
        <v>0</v>
      </c>
      <c r="L301">
        <v>0</v>
      </c>
      <c r="N301" t="s">
        <v>21</v>
      </c>
      <c r="O301" t="s">
        <v>25</v>
      </c>
      <c r="Q301">
        <v>2</v>
      </c>
      <c r="R301" t="b">
        <v>1</v>
      </c>
      <c r="T301">
        <v>0</v>
      </c>
    </row>
    <row r="302" spans="1:20" x14ac:dyDescent="0.25">
      <c r="A302" t="s">
        <v>1051</v>
      </c>
      <c r="B302">
        <v>19</v>
      </c>
      <c r="C302" t="s">
        <v>26</v>
      </c>
      <c r="D302">
        <v>0</v>
      </c>
      <c r="E302">
        <v>75</v>
      </c>
      <c r="F302">
        <v>210</v>
      </c>
      <c r="G302">
        <f>G315+15</f>
        <v>122</v>
      </c>
      <c r="I302">
        <v>0</v>
      </c>
      <c r="J302">
        <v>1</v>
      </c>
      <c r="K302">
        <v>0</v>
      </c>
      <c r="L302">
        <v>0</v>
      </c>
      <c r="M302" t="str">
        <f>$N$68</f>
        <v>d0d8dd</v>
      </c>
      <c r="N302" t="s">
        <v>1091</v>
      </c>
      <c r="O302" t="s">
        <v>25</v>
      </c>
      <c r="Q302">
        <v>1</v>
      </c>
      <c r="R302" t="b">
        <v>0</v>
      </c>
      <c r="S302" t="s">
        <v>121</v>
      </c>
      <c r="T302">
        <v>0</v>
      </c>
    </row>
    <row r="303" spans="1:20" x14ac:dyDescent="0.25">
      <c r="A303" t="s">
        <v>1052</v>
      </c>
      <c r="B303">
        <v>19</v>
      </c>
      <c r="C303" t="s">
        <v>19</v>
      </c>
      <c r="D303">
        <v>14</v>
      </c>
      <c r="E303">
        <f>E302+5</f>
        <v>80</v>
      </c>
      <c r="F303">
        <v>196</v>
      </c>
      <c r="G303">
        <f>E303+3</f>
        <v>83</v>
      </c>
      <c r="H303" t="s">
        <v>104</v>
      </c>
      <c r="I303">
        <v>12</v>
      </c>
      <c r="J303">
        <v>1</v>
      </c>
      <c r="K303">
        <v>0</v>
      </c>
      <c r="L303">
        <v>0</v>
      </c>
      <c r="N303" t="str">
        <f t="shared" ref="N303:N310" si="82">$N$68</f>
        <v>d0d8dd</v>
      </c>
      <c r="O303" t="s">
        <v>25</v>
      </c>
      <c r="Q303">
        <v>3</v>
      </c>
      <c r="R303" t="b">
        <v>0</v>
      </c>
      <c r="S303" t="s">
        <v>121</v>
      </c>
      <c r="T303">
        <v>0</v>
      </c>
    </row>
    <row r="304" spans="1:20" x14ac:dyDescent="0.25">
      <c r="A304" t="s">
        <v>908</v>
      </c>
      <c r="B304">
        <v>19</v>
      </c>
      <c r="C304" t="s">
        <v>19</v>
      </c>
      <c r="D304">
        <f t="shared" ref="D304" si="83">D307-1</f>
        <v>113</v>
      </c>
      <c r="E304">
        <f>E302+2</f>
        <v>77</v>
      </c>
      <c r="F304">
        <f>D308-1</f>
        <v>140</v>
      </c>
      <c r="G304">
        <f>E304+5</f>
        <v>82</v>
      </c>
      <c r="H304" t="s">
        <v>104</v>
      </c>
      <c r="I304">
        <v>10</v>
      </c>
      <c r="J304">
        <v>1</v>
      </c>
      <c r="K304">
        <v>0</v>
      </c>
      <c r="L304">
        <v>0</v>
      </c>
      <c r="N304" t="str">
        <f t="shared" si="82"/>
        <v>d0d8dd</v>
      </c>
      <c r="O304" t="s">
        <v>27</v>
      </c>
      <c r="Q304">
        <v>3</v>
      </c>
      <c r="R304" t="b">
        <v>1</v>
      </c>
      <c r="S304" t="s">
        <v>121</v>
      </c>
      <c r="T304">
        <v>0</v>
      </c>
    </row>
    <row r="305" spans="1:20" x14ac:dyDescent="0.25">
      <c r="A305" t="s">
        <v>909</v>
      </c>
      <c r="B305">
        <v>19</v>
      </c>
      <c r="C305" t="s">
        <v>19</v>
      </c>
      <c r="D305">
        <f>D308-1</f>
        <v>140</v>
      </c>
      <c r="E305">
        <f t="shared" ref="E305:E309" si="84">E304</f>
        <v>77</v>
      </c>
      <c r="F305">
        <f>D309+1</f>
        <v>169</v>
      </c>
      <c r="G305">
        <f>G304</f>
        <v>82</v>
      </c>
      <c r="H305" t="s">
        <v>104</v>
      </c>
      <c r="I305">
        <v>10</v>
      </c>
      <c r="J305">
        <v>1</v>
      </c>
      <c r="K305">
        <v>0</v>
      </c>
      <c r="L305">
        <v>0</v>
      </c>
      <c r="N305" t="str">
        <f t="shared" si="82"/>
        <v>d0d8dd</v>
      </c>
      <c r="O305" t="s">
        <v>27</v>
      </c>
      <c r="Q305">
        <v>3</v>
      </c>
      <c r="R305" t="b">
        <v>1</v>
      </c>
      <c r="S305" t="s">
        <v>121</v>
      </c>
      <c r="T305">
        <v>0</v>
      </c>
    </row>
    <row r="306" spans="1:20" x14ac:dyDescent="0.25">
      <c r="A306" t="s">
        <v>910</v>
      </c>
      <c r="B306">
        <v>19</v>
      </c>
      <c r="C306" t="s">
        <v>19</v>
      </c>
      <c r="D306">
        <f>D309</f>
        <v>168</v>
      </c>
      <c r="E306">
        <f t="shared" si="84"/>
        <v>77</v>
      </c>
      <c r="F306">
        <f>D306+26</f>
        <v>194</v>
      </c>
      <c r="G306">
        <f t="shared" ref="G306" si="85">G305</f>
        <v>82</v>
      </c>
      <c r="H306" t="s">
        <v>104</v>
      </c>
      <c r="I306">
        <v>10</v>
      </c>
      <c r="J306">
        <v>1</v>
      </c>
      <c r="K306">
        <v>0</v>
      </c>
      <c r="L306">
        <v>0</v>
      </c>
      <c r="N306" t="str">
        <f t="shared" si="82"/>
        <v>d0d8dd</v>
      </c>
      <c r="O306" t="s">
        <v>27</v>
      </c>
      <c r="Q306">
        <v>3</v>
      </c>
      <c r="R306" t="b">
        <v>1</v>
      </c>
      <c r="S306" t="s">
        <v>121</v>
      </c>
      <c r="T306">
        <v>0</v>
      </c>
    </row>
    <row r="307" spans="1:20" x14ac:dyDescent="0.25">
      <c r="A307" t="s">
        <v>44</v>
      </c>
      <c r="B307">
        <v>19</v>
      </c>
      <c r="C307" t="s">
        <v>25</v>
      </c>
      <c r="D307">
        <v>114</v>
      </c>
      <c r="E307">
        <f>E302</f>
        <v>75</v>
      </c>
      <c r="F307">
        <f>D307</f>
        <v>114</v>
      </c>
      <c r="G307">
        <f>G302</f>
        <v>122</v>
      </c>
      <c r="I307">
        <v>0.5</v>
      </c>
      <c r="J307">
        <v>0</v>
      </c>
      <c r="K307">
        <v>0</v>
      </c>
      <c r="L307">
        <v>0</v>
      </c>
      <c r="M307" t="s">
        <v>21</v>
      </c>
      <c r="N307" t="str">
        <f t="shared" si="82"/>
        <v>d0d8dd</v>
      </c>
      <c r="O307" t="s">
        <v>25</v>
      </c>
      <c r="Q307">
        <v>4</v>
      </c>
      <c r="R307" t="b">
        <v>0</v>
      </c>
      <c r="S307" t="s">
        <v>121</v>
      </c>
      <c r="T307">
        <v>0</v>
      </c>
    </row>
    <row r="308" spans="1:20" x14ac:dyDescent="0.25">
      <c r="A308" t="s">
        <v>45</v>
      </c>
      <c r="B308">
        <v>19</v>
      </c>
      <c r="C308" t="s">
        <v>25</v>
      </c>
      <c r="D308">
        <f>D307+27</f>
        <v>141</v>
      </c>
      <c r="E308">
        <f t="shared" si="84"/>
        <v>75</v>
      </c>
      <c r="F308">
        <f t="shared" ref="F308:F309" si="86">D308</f>
        <v>141</v>
      </c>
      <c r="G308">
        <f>G307</f>
        <v>122</v>
      </c>
      <c r="I308">
        <v>0.5</v>
      </c>
      <c r="J308">
        <v>0</v>
      </c>
      <c r="K308">
        <v>0</v>
      </c>
      <c r="L308">
        <v>0</v>
      </c>
      <c r="M308" t="s">
        <v>21</v>
      </c>
      <c r="N308" t="str">
        <f t="shared" si="82"/>
        <v>d0d8dd</v>
      </c>
      <c r="O308" t="s">
        <v>25</v>
      </c>
      <c r="Q308">
        <v>4</v>
      </c>
      <c r="R308" t="b">
        <v>0</v>
      </c>
      <c r="S308" t="s">
        <v>121</v>
      </c>
      <c r="T308">
        <v>0</v>
      </c>
    </row>
    <row r="309" spans="1:20" x14ac:dyDescent="0.25">
      <c r="A309" t="s">
        <v>46</v>
      </c>
      <c r="B309">
        <v>19</v>
      </c>
      <c r="C309" t="s">
        <v>25</v>
      </c>
      <c r="D309">
        <f>D308+27</f>
        <v>168</v>
      </c>
      <c r="E309">
        <f t="shared" si="84"/>
        <v>75</v>
      </c>
      <c r="F309">
        <f t="shared" si="86"/>
        <v>168</v>
      </c>
      <c r="G309">
        <f>G308</f>
        <v>122</v>
      </c>
      <c r="I309">
        <v>0.5</v>
      </c>
      <c r="J309">
        <v>0</v>
      </c>
      <c r="K309">
        <v>0</v>
      </c>
      <c r="L309">
        <v>0</v>
      </c>
      <c r="M309" t="s">
        <v>21</v>
      </c>
      <c r="N309" t="str">
        <f t="shared" si="82"/>
        <v>d0d8dd</v>
      </c>
      <c r="O309" t="s">
        <v>25</v>
      </c>
      <c r="Q309">
        <v>4</v>
      </c>
      <c r="R309" t="b">
        <v>0</v>
      </c>
      <c r="S309" t="s">
        <v>121</v>
      </c>
      <c r="T309">
        <v>0</v>
      </c>
    </row>
    <row r="310" spans="1:20" x14ac:dyDescent="0.25">
      <c r="A310" t="s">
        <v>55</v>
      </c>
      <c r="B310">
        <v>19</v>
      </c>
      <c r="C310" t="s">
        <v>25</v>
      </c>
      <c r="D310">
        <f>$D$232</f>
        <v>14</v>
      </c>
      <c r="E310">
        <f>E304+24</f>
        <v>101</v>
      </c>
      <c r="F310">
        <v>196</v>
      </c>
      <c r="G310">
        <f>E310</f>
        <v>101</v>
      </c>
      <c r="I310">
        <v>0.5</v>
      </c>
      <c r="J310">
        <v>0</v>
      </c>
      <c r="K310">
        <v>0</v>
      </c>
      <c r="L310">
        <v>0</v>
      </c>
      <c r="M310" t="s">
        <v>21</v>
      </c>
      <c r="N310" t="str">
        <f t="shared" si="82"/>
        <v>d0d8dd</v>
      </c>
      <c r="O310" t="s">
        <v>25</v>
      </c>
      <c r="Q310">
        <v>4</v>
      </c>
      <c r="R310" t="b">
        <v>0</v>
      </c>
      <c r="S310" t="s">
        <v>121</v>
      </c>
      <c r="T310">
        <v>0</v>
      </c>
    </row>
    <row r="311" spans="1:20" x14ac:dyDescent="0.25">
      <c r="A311" t="s">
        <v>1093</v>
      </c>
      <c r="B311">
        <v>19</v>
      </c>
      <c r="C311" t="s">
        <v>19</v>
      </c>
      <c r="D311">
        <f>$D$232</f>
        <v>14</v>
      </c>
      <c r="E311">
        <f>G302+2</f>
        <v>124</v>
      </c>
      <c r="F311">
        <v>196</v>
      </c>
      <c r="G311">
        <f>E311+4</f>
        <v>128</v>
      </c>
      <c r="H311" t="s">
        <v>104</v>
      </c>
      <c r="I311">
        <v>10</v>
      </c>
      <c r="J311">
        <v>0</v>
      </c>
      <c r="K311">
        <v>0</v>
      </c>
      <c r="L311">
        <v>0</v>
      </c>
      <c r="N311" t="s">
        <v>21</v>
      </c>
      <c r="O311" t="s">
        <v>22</v>
      </c>
      <c r="Q311">
        <v>2</v>
      </c>
      <c r="R311" t="b">
        <v>0</v>
      </c>
      <c r="S311" t="s">
        <v>121</v>
      </c>
      <c r="T311">
        <v>0</v>
      </c>
    </row>
    <row r="312" spans="1:20" x14ac:dyDescent="0.25">
      <c r="A312" t="s">
        <v>1053</v>
      </c>
      <c r="B312">
        <v>19</v>
      </c>
      <c r="C312" t="s">
        <v>19</v>
      </c>
      <c r="D312">
        <f>$D$232</f>
        <v>14</v>
      </c>
      <c r="E312">
        <f>E310+2</f>
        <v>103</v>
      </c>
      <c r="F312">
        <f>D307-2</f>
        <v>112</v>
      </c>
      <c r="G312">
        <f>E312+5</f>
        <v>108</v>
      </c>
      <c r="H312" t="s">
        <v>104</v>
      </c>
      <c r="I312">
        <v>12</v>
      </c>
      <c r="J312">
        <v>0</v>
      </c>
      <c r="K312">
        <v>0</v>
      </c>
      <c r="L312">
        <v>0</v>
      </c>
      <c r="N312" t="str">
        <f t="shared" ref="N312:N315" si="87">$N$68</f>
        <v>d0d8dd</v>
      </c>
      <c r="O312" t="s">
        <v>25</v>
      </c>
      <c r="Q312">
        <v>3</v>
      </c>
      <c r="R312" t="b">
        <v>1</v>
      </c>
      <c r="S312" t="s">
        <v>121</v>
      </c>
      <c r="T312">
        <v>0</v>
      </c>
    </row>
    <row r="313" spans="1:20" x14ac:dyDescent="0.25">
      <c r="A313" t="s">
        <v>1054</v>
      </c>
      <c r="B313">
        <v>19</v>
      </c>
      <c r="C313" t="s">
        <v>19</v>
      </c>
      <c r="D313">
        <f>D304</f>
        <v>113</v>
      </c>
      <c r="E313">
        <f>E312+1</f>
        <v>104</v>
      </c>
      <c r="F313">
        <f>F304</f>
        <v>140</v>
      </c>
      <c r="G313">
        <f t="shared" ref="G313:G315" si="88">E313+3</f>
        <v>107</v>
      </c>
      <c r="H313" t="s">
        <v>20</v>
      </c>
      <c r="I313">
        <v>16</v>
      </c>
      <c r="J313">
        <v>1</v>
      </c>
      <c r="K313">
        <v>0</v>
      </c>
      <c r="L313">
        <v>0</v>
      </c>
      <c r="N313" t="str">
        <f t="shared" si="87"/>
        <v>d0d8dd</v>
      </c>
      <c r="O313" t="s">
        <v>27</v>
      </c>
      <c r="Q313">
        <v>2</v>
      </c>
      <c r="R313" t="b">
        <v>0</v>
      </c>
      <c r="S313" t="s">
        <v>121</v>
      </c>
      <c r="T313">
        <v>0</v>
      </c>
    </row>
    <row r="314" spans="1:20" x14ac:dyDescent="0.25">
      <c r="A314" t="s">
        <v>1055</v>
      </c>
      <c r="B314">
        <v>19</v>
      </c>
      <c r="C314" t="s">
        <v>19</v>
      </c>
      <c r="D314">
        <f>D305</f>
        <v>140</v>
      </c>
      <c r="E314">
        <f>E313</f>
        <v>104</v>
      </c>
      <c r="F314">
        <f>F305</f>
        <v>169</v>
      </c>
      <c r="G314">
        <f t="shared" si="88"/>
        <v>107</v>
      </c>
      <c r="H314" t="s">
        <v>20</v>
      </c>
      <c r="I314">
        <v>16</v>
      </c>
      <c r="J314">
        <v>1</v>
      </c>
      <c r="K314">
        <v>0</v>
      </c>
      <c r="L314">
        <v>0</v>
      </c>
      <c r="N314" t="str">
        <f t="shared" si="87"/>
        <v>d0d8dd</v>
      </c>
      <c r="O314" t="s">
        <v>27</v>
      </c>
      <c r="Q314">
        <v>2</v>
      </c>
      <c r="R314" t="b">
        <v>0</v>
      </c>
      <c r="S314" t="s">
        <v>121</v>
      </c>
      <c r="T314">
        <v>0</v>
      </c>
    </row>
    <row r="315" spans="1:20" x14ac:dyDescent="0.25">
      <c r="A315" t="s">
        <v>1056</v>
      </c>
      <c r="B315">
        <v>19</v>
      </c>
      <c r="C315" t="s">
        <v>19</v>
      </c>
      <c r="D315">
        <f>D306</f>
        <v>168</v>
      </c>
      <c r="E315">
        <f>E314</f>
        <v>104</v>
      </c>
      <c r="F315">
        <f>F306</f>
        <v>194</v>
      </c>
      <c r="G315">
        <f t="shared" si="88"/>
        <v>107</v>
      </c>
      <c r="H315" t="s">
        <v>20</v>
      </c>
      <c r="I315">
        <v>16</v>
      </c>
      <c r="J315">
        <v>1</v>
      </c>
      <c r="K315">
        <v>0</v>
      </c>
      <c r="L315">
        <v>0</v>
      </c>
      <c r="N315" t="str">
        <f t="shared" si="87"/>
        <v>d0d8dd</v>
      </c>
      <c r="O315" t="s">
        <v>27</v>
      </c>
      <c r="Q315">
        <v>2</v>
      </c>
      <c r="R315" t="b">
        <v>0</v>
      </c>
      <c r="S315" t="s">
        <v>121</v>
      </c>
      <c r="T315">
        <v>0</v>
      </c>
    </row>
    <row r="316" spans="1:20" x14ac:dyDescent="0.25">
      <c r="A316" t="s">
        <v>1209</v>
      </c>
      <c r="B316">
        <v>19</v>
      </c>
      <c r="C316" t="s">
        <v>24</v>
      </c>
      <c r="D316">
        <v>30</v>
      </c>
      <c r="E316">
        <v>130</v>
      </c>
      <c r="F316">
        <v>180</v>
      </c>
      <c r="G316">
        <f>E316+(F316-D316)</f>
        <v>280</v>
      </c>
      <c r="I316">
        <v>0</v>
      </c>
      <c r="J316">
        <v>0</v>
      </c>
      <c r="K316">
        <v>0</v>
      </c>
      <c r="L316">
        <v>0</v>
      </c>
      <c r="N316" t="s">
        <v>21</v>
      </c>
      <c r="O316" t="s">
        <v>25</v>
      </c>
      <c r="Q316">
        <v>0</v>
      </c>
      <c r="R316" t="b">
        <v>0</v>
      </c>
      <c r="S316" t="s">
        <v>121</v>
      </c>
      <c r="T316">
        <v>0</v>
      </c>
    </row>
    <row r="317" spans="1:20" x14ac:dyDescent="0.25">
      <c r="A317" t="s">
        <v>1210</v>
      </c>
      <c r="B317">
        <v>19</v>
      </c>
      <c r="C317" t="s">
        <v>19</v>
      </c>
      <c r="D317">
        <f>D316</f>
        <v>30</v>
      </c>
      <c r="E317">
        <f>E316</f>
        <v>130</v>
      </c>
      <c r="F317">
        <f>D317+100</f>
        <v>130</v>
      </c>
      <c r="G317">
        <f>G316</f>
        <v>280</v>
      </c>
      <c r="H317" t="s">
        <v>104</v>
      </c>
      <c r="I317">
        <v>12</v>
      </c>
      <c r="J317">
        <v>0</v>
      </c>
      <c r="K317">
        <v>1</v>
      </c>
      <c r="L317">
        <v>0</v>
      </c>
      <c r="N317" t="s">
        <v>21</v>
      </c>
      <c r="O317" t="s">
        <v>25</v>
      </c>
      <c r="Q317">
        <v>0</v>
      </c>
      <c r="R317" t="b">
        <v>1</v>
      </c>
      <c r="S317" t="s">
        <v>121</v>
      </c>
      <c r="T317">
        <v>0</v>
      </c>
    </row>
    <row r="318" spans="1:20" x14ac:dyDescent="0.25">
      <c r="A318" t="s">
        <v>1211</v>
      </c>
      <c r="B318">
        <v>19</v>
      </c>
      <c r="C318" t="s">
        <v>19</v>
      </c>
      <c r="D318">
        <f>D316</f>
        <v>30</v>
      </c>
      <c r="E318">
        <f>G316</f>
        <v>280</v>
      </c>
      <c r="F318">
        <f>F316</f>
        <v>180</v>
      </c>
      <c r="G318">
        <f>E318+3</f>
        <v>283</v>
      </c>
      <c r="H318" t="s">
        <v>104</v>
      </c>
      <c r="I318">
        <v>8</v>
      </c>
      <c r="J318">
        <v>0</v>
      </c>
      <c r="K318">
        <v>1</v>
      </c>
      <c r="L318">
        <v>0</v>
      </c>
      <c r="M318" t="s">
        <v>1057</v>
      </c>
      <c r="N318" t="s">
        <v>21</v>
      </c>
      <c r="O318" t="s">
        <v>22</v>
      </c>
      <c r="Q318">
        <v>0</v>
      </c>
      <c r="R318" t="b">
        <v>1</v>
      </c>
      <c r="S318" t="s">
        <v>121</v>
      </c>
      <c r="T318">
        <v>0</v>
      </c>
    </row>
    <row r="319" spans="1:20" x14ac:dyDescent="0.25">
      <c r="A319" t="s">
        <v>130</v>
      </c>
      <c r="B319">
        <v>20</v>
      </c>
      <c r="C319" t="s">
        <v>19</v>
      </c>
      <c r="D319">
        <v>14</v>
      </c>
      <c r="E319">
        <v>20</v>
      </c>
      <c r="F319">
        <v>196</v>
      </c>
      <c r="G319">
        <f>E319+5</f>
        <v>25</v>
      </c>
      <c r="H319" t="s">
        <v>104</v>
      </c>
      <c r="I319">
        <v>14</v>
      </c>
      <c r="J319">
        <v>1</v>
      </c>
      <c r="K319">
        <v>0</v>
      </c>
      <c r="L319">
        <v>0</v>
      </c>
      <c r="N319" t="s">
        <v>21</v>
      </c>
      <c r="O319" t="s">
        <v>25</v>
      </c>
      <c r="Q319">
        <v>2</v>
      </c>
      <c r="R319" t="b">
        <v>1</v>
      </c>
      <c r="S319" t="s">
        <v>121</v>
      </c>
      <c r="T319">
        <v>0</v>
      </c>
    </row>
    <row r="320" spans="1:20" x14ac:dyDescent="0.25">
      <c r="A320" t="s">
        <v>1206</v>
      </c>
      <c r="B320">
        <v>20</v>
      </c>
      <c r="C320" t="s">
        <v>19</v>
      </c>
      <c r="D320">
        <v>14</v>
      </c>
      <c r="E320">
        <f>G319+8</f>
        <v>33</v>
      </c>
      <c r="F320">
        <f>$F$273</f>
        <v>196</v>
      </c>
      <c r="G320">
        <f>E320+5</f>
        <v>38</v>
      </c>
      <c r="H320" t="s">
        <v>104</v>
      </c>
      <c r="I320">
        <v>12</v>
      </c>
      <c r="J320">
        <v>0</v>
      </c>
      <c r="K320">
        <v>0</v>
      </c>
      <c r="L320">
        <v>0</v>
      </c>
      <c r="N320" t="s">
        <v>21</v>
      </c>
      <c r="O320" t="s">
        <v>25</v>
      </c>
      <c r="Q320">
        <v>2</v>
      </c>
      <c r="R320" t="b">
        <v>1</v>
      </c>
      <c r="T320">
        <v>0</v>
      </c>
    </row>
    <row r="321" spans="1:20" x14ac:dyDescent="0.25">
      <c r="A321" t="s">
        <v>29</v>
      </c>
      <c r="B321">
        <v>20</v>
      </c>
      <c r="C321" t="s">
        <v>25</v>
      </c>
      <c r="D321">
        <v>14</v>
      </c>
      <c r="E321">
        <v>200</v>
      </c>
      <c r="F321">
        <v>196</v>
      </c>
      <c r="G321">
        <f>E321</f>
        <v>200</v>
      </c>
      <c r="I321">
        <v>0</v>
      </c>
      <c r="J321">
        <v>0</v>
      </c>
      <c r="K321">
        <v>0</v>
      </c>
      <c r="L321">
        <v>0</v>
      </c>
      <c r="N321" t="s">
        <v>21</v>
      </c>
      <c r="O321" t="s">
        <v>25</v>
      </c>
      <c r="Q321">
        <v>2</v>
      </c>
      <c r="R321" t="b">
        <v>0</v>
      </c>
      <c r="S321" t="s">
        <v>121</v>
      </c>
      <c r="T321">
        <v>0</v>
      </c>
    </row>
    <row r="322" spans="1:20" x14ac:dyDescent="0.25">
      <c r="A322" t="s">
        <v>364</v>
      </c>
      <c r="B322">
        <v>20</v>
      </c>
      <c r="C322" t="s">
        <v>19</v>
      </c>
      <c r="D322">
        <f t="shared" ref="D322:D324" si="89">D321</f>
        <v>14</v>
      </c>
      <c r="E322">
        <f>G321+8</f>
        <v>208</v>
      </c>
      <c r="F322">
        <f>F321</f>
        <v>196</v>
      </c>
      <c r="G322">
        <f>E322+4</f>
        <v>212</v>
      </c>
      <c r="H322" t="s">
        <v>104</v>
      </c>
      <c r="I322">
        <v>12</v>
      </c>
      <c r="J322">
        <v>1</v>
      </c>
      <c r="K322">
        <v>0</v>
      </c>
      <c r="L322">
        <v>0</v>
      </c>
      <c r="N322" t="s">
        <v>21</v>
      </c>
      <c r="O322" t="s">
        <v>25</v>
      </c>
      <c r="P322" s="1"/>
      <c r="Q322">
        <v>2</v>
      </c>
      <c r="R322" t="b">
        <v>1</v>
      </c>
      <c r="S322" t="s">
        <v>121</v>
      </c>
      <c r="T322">
        <v>0</v>
      </c>
    </row>
    <row r="323" spans="1:20" x14ac:dyDescent="0.25">
      <c r="A323" t="s">
        <v>777</v>
      </c>
      <c r="B323">
        <v>20</v>
      </c>
      <c r="C323" t="s">
        <v>19</v>
      </c>
      <c r="D323">
        <f t="shared" si="89"/>
        <v>14</v>
      </c>
      <c r="E323">
        <f>G322+2</f>
        <v>214</v>
      </c>
      <c r="F323">
        <f>F322</f>
        <v>196</v>
      </c>
      <c r="G323">
        <f>E323+4</f>
        <v>218</v>
      </c>
      <c r="H323" t="s">
        <v>104</v>
      </c>
      <c r="I323">
        <v>10</v>
      </c>
      <c r="J323">
        <v>0</v>
      </c>
      <c r="K323">
        <v>0</v>
      </c>
      <c r="L323">
        <v>0</v>
      </c>
      <c r="N323" t="s">
        <v>21</v>
      </c>
      <c r="O323" t="s">
        <v>25</v>
      </c>
      <c r="P323" s="1"/>
      <c r="Q323">
        <v>2</v>
      </c>
      <c r="R323" t="b">
        <v>1</v>
      </c>
      <c r="S323" t="s">
        <v>121</v>
      </c>
      <c r="T323">
        <v>0</v>
      </c>
    </row>
    <row r="324" spans="1:20" ht="15" customHeight="1" x14ac:dyDescent="0.25">
      <c r="A324" t="s">
        <v>1107</v>
      </c>
      <c r="B324">
        <v>20</v>
      </c>
      <c r="C324" t="s">
        <v>24</v>
      </c>
      <c r="D324">
        <f t="shared" si="89"/>
        <v>14</v>
      </c>
      <c r="E324">
        <f>G323+30</f>
        <v>248</v>
      </c>
      <c r="F324">
        <f>D324+10</f>
        <v>24</v>
      </c>
      <c r="G324">
        <f>E324+(F324-D324)</f>
        <v>258</v>
      </c>
      <c r="I324">
        <v>12</v>
      </c>
      <c r="J324">
        <v>0</v>
      </c>
      <c r="K324">
        <v>0</v>
      </c>
      <c r="L324">
        <v>0</v>
      </c>
      <c r="M324" t="s">
        <v>1108</v>
      </c>
      <c r="N324" t="s">
        <v>1109</v>
      </c>
      <c r="O324" t="s">
        <v>25</v>
      </c>
      <c r="P324" s="5" t="str">
        <f>"configuration/assets/"&amp;A324&amp;".svg"</f>
        <v>configuration/assets/cc.svg</v>
      </c>
      <c r="Q324">
        <v>2</v>
      </c>
      <c r="R324" t="b">
        <v>1</v>
      </c>
      <c r="T324">
        <v>0</v>
      </c>
    </row>
    <row r="325" spans="1:20" ht="15" customHeight="1" x14ac:dyDescent="0.25">
      <c r="A325" t="s">
        <v>1110</v>
      </c>
      <c r="B325">
        <v>20</v>
      </c>
      <c r="C325" t="s">
        <v>24</v>
      </c>
      <c r="D325">
        <f>F324+2</f>
        <v>26</v>
      </c>
      <c r="E325">
        <f>E324</f>
        <v>248</v>
      </c>
      <c r="F325">
        <f>D325+10</f>
        <v>36</v>
      </c>
      <c r="G325">
        <f>E325+(F325-D325)</f>
        <v>258</v>
      </c>
      <c r="I325">
        <v>12</v>
      </c>
      <c r="J325">
        <v>0</v>
      </c>
      <c r="K325">
        <v>0</v>
      </c>
      <c r="L325">
        <v>0</v>
      </c>
      <c r="M325" t="s">
        <v>1108</v>
      </c>
      <c r="N325" t="s">
        <v>1109</v>
      </c>
      <c r="O325" t="s">
        <v>25</v>
      </c>
      <c r="P325" s="5" t="str">
        <f>"configuration/assets/"&amp;A325&amp;".svg"</f>
        <v>configuration/assets/by.svg</v>
      </c>
      <c r="Q325">
        <v>2</v>
      </c>
      <c r="R325" t="b">
        <v>1</v>
      </c>
      <c r="T325">
        <v>0</v>
      </c>
    </row>
    <row r="326" spans="1:20" ht="15" customHeight="1" x14ac:dyDescent="0.25">
      <c r="A326" t="s">
        <v>1111</v>
      </c>
      <c r="B326">
        <v>20</v>
      </c>
      <c r="C326" t="s">
        <v>24</v>
      </c>
      <c r="D326">
        <f>F325+2</f>
        <v>38</v>
      </c>
      <c r="E326">
        <f>E325</f>
        <v>248</v>
      </c>
      <c r="F326">
        <f>D326+10</f>
        <v>48</v>
      </c>
      <c r="G326">
        <f>E326+(F326-D326)</f>
        <v>258</v>
      </c>
      <c r="I326">
        <v>12</v>
      </c>
      <c r="J326">
        <v>0</v>
      </c>
      <c r="K326">
        <v>0</v>
      </c>
      <c r="L326">
        <v>0</v>
      </c>
      <c r="M326" t="s">
        <v>1108</v>
      </c>
      <c r="N326" t="s">
        <v>1109</v>
      </c>
      <c r="O326" t="s">
        <v>25</v>
      </c>
      <c r="P326" s="5" t="str">
        <f>"configuration/assets/"&amp;A326&amp;".svg"</f>
        <v>configuration/assets/nc.svg</v>
      </c>
      <c r="Q326">
        <v>2</v>
      </c>
      <c r="R326" t="b">
        <v>1</v>
      </c>
      <c r="T326">
        <v>0</v>
      </c>
    </row>
    <row r="327" spans="1:20" ht="18" customHeight="1" x14ac:dyDescent="0.25">
      <c r="A327" t="s">
        <v>117</v>
      </c>
      <c r="B327">
        <v>20</v>
      </c>
      <c r="C327" t="s">
        <v>118</v>
      </c>
      <c r="D327">
        <f>D324</f>
        <v>14</v>
      </c>
      <c r="E327">
        <f>G324+5</f>
        <v>263</v>
      </c>
      <c r="F327">
        <f>F323</f>
        <v>196</v>
      </c>
      <c r="G327">
        <f>E327+3</f>
        <v>266</v>
      </c>
      <c r="H327" t="s">
        <v>104</v>
      </c>
      <c r="I327">
        <v>10</v>
      </c>
      <c r="J327">
        <v>0</v>
      </c>
      <c r="K327">
        <v>0</v>
      </c>
      <c r="L327">
        <v>0</v>
      </c>
      <c r="N327" t="s">
        <v>21</v>
      </c>
      <c r="O327" t="s">
        <v>25</v>
      </c>
      <c r="P327" s="5" t="s">
        <v>1112</v>
      </c>
      <c r="Q327">
        <v>2</v>
      </c>
      <c r="R327" t="b">
        <v>1</v>
      </c>
      <c r="S327" t="s">
        <v>120</v>
      </c>
      <c r="T327">
        <v>0</v>
      </c>
    </row>
    <row r="328" spans="1:20" x14ac:dyDescent="0.25">
      <c r="A328" t="s">
        <v>29</v>
      </c>
      <c r="B328">
        <v>20</v>
      </c>
      <c r="C328" t="s">
        <v>25</v>
      </c>
      <c r="D328">
        <f>D324</f>
        <v>14</v>
      </c>
      <c r="E328">
        <f>G327+8</f>
        <v>274</v>
      </c>
      <c r="F328">
        <v>196</v>
      </c>
      <c r="G328">
        <f>E328</f>
        <v>274</v>
      </c>
      <c r="I328">
        <v>0</v>
      </c>
      <c r="J328">
        <v>0</v>
      </c>
      <c r="K328">
        <v>0</v>
      </c>
      <c r="L328">
        <v>0</v>
      </c>
      <c r="N328" t="s">
        <v>21</v>
      </c>
      <c r="O328" t="s">
        <v>25</v>
      </c>
      <c r="Q328">
        <v>2</v>
      </c>
      <c r="R328" t="b">
        <v>0</v>
      </c>
      <c r="S328" t="s">
        <v>121</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108" activePane="bottomRight" state="frozen"/>
      <selection pane="topRight" activeCell="B1" sqref="B1"/>
      <selection pane="bottomLeft" activeCell="A2" sqref="A2"/>
      <selection pane="bottomRight" activeCell="O1" sqref="O1:O104857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119</v>
      </c>
      <c r="T1" s="4" t="s">
        <v>43</v>
      </c>
    </row>
    <row r="2" spans="1:20" x14ac:dyDescent="0.25">
      <c r="A2" t="s">
        <v>1058</v>
      </c>
      <c r="B2">
        <v>1</v>
      </c>
      <c r="C2" t="s">
        <v>19</v>
      </c>
      <c r="D2">
        <v>28</v>
      </c>
      <c r="E2">
        <v>115</v>
      </c>
      <c r="F2">
        <v>200</v>
      </c>
      <c r="G2">
        <f>E2+8</f>
        <v>123</v>
      </c>
      <c r="H2" t="s">
        <v>104</v>
      </c>
      <c r="I2">
        <v>30</v>
      </c>
      <c r="J2">
        <v>1</v>
      </c>
      <c r="K2">
        <v>0</v>
      </c>
      <c r="L2">
        <v>0</v>
      </c>
      <c r="M2" t="s">
        <v>1057</v>
      </c>
      <c r="N2" t="s">
        <v>21</v>
      </c>
      <c r="O2" t="s">
        <v>25</v>
      </c>
      <c r="Q2">
        <v>0</v>
      </c>
      <c r="R2" t="b">
        <v>1</v>
      </c>
      <c r="S2" t="s">
        <v>121</v>
      </c>
      <c r="T2">
        <v>0</v>
      </c>
    </row>
    <row r="3" spans="1:20" x14ac:dyDescent="0.25">
      <c r="A3" t="s">
        <v>1059</v>
      </c>
      <c r="B3">
        <v>1</v>
      </c>
      <c r="C3" t="s">
        <v>19</v>
      </c>
      <c r="D3">
        <f>$D$2</f>
        <v>28</v>
      </c>
      <c r="E3">
        <f>G2+4</f>
        <v>127</v>
      </c>
      <c r="F3">
        <f>$F$2</f>
        <v>200</v>
      </c>
      <c r="G3">
        <f>E3+8</f>
        <v>135</v>
      </c>
      <c r="H3" t="s">
        <v>104</v>
      </c>
      <c r="I3">
        <v>30</v>
      </c>
      <c r="J3">
        <v>1</v>
      </c>
      <c r="K3">
        <v>0</v>
      </c>
      <c r="L3">
        <v>0</v>
      </c>
      <c r="M3" t="s">
        <v>1057</v>
      </c>
      <c r="N3" t="s">
        <v>21</v>
      </c>
      <c r="O3" t="s">
        <v>25</v>
      </c>
      <c r="Q3">
        <v>0</v>
      </c>
      <c r="R3" t="b">
        <v>1</v>
      </c>
      <c r="S3" t="s">
        <v>121</v>
      </c>
      <c r="T3">
        <v>0</v>
      </c>
    </row>
    <row r="4" spans="1:20" x14ac:dyDescent="0.25">
      <c r="A4" t="s">
        <v>1081</v>
      </c>
      <c r="B4">
        <v>1</v>
      </c>
      <c r="C4" t="s">
        <v>19</v>
      </c>
      <c r="D4">
        <f>$D$2</f>
        <v>28</v>
      </c>
      <c r="E4">
        <f>G3+4</f>
        <v>139</v>
      </c>
      <c r="F4">
        <f>$F$2</f>
        <v>200</v>
      </c>
      <c r="G4">
        <f>E4+8</f>
        <v>147</v>
      </c>
      <c r="H4" t="s">
        <v>104</v>
      </c>
      <c r="I4">
        <v>30</v>
      </c>
      <c r="J4">
        <v>1</v>
      </c>
      <c r="K4">
        <v>0</v>
      </c>
      <c r="L4">
        <v>0</v>
      </c>
      <c r="M4" t="s">
        <v>1057</v>
      </c>
      <c r="N4" t="s">
        <v>21</v>
      </c>
      <c r="O4" t="s">
        <v>25</v>
      </c>
      <c r="Q4">
        <v>0</v>
      </c>
      <c r="R4" t="b">
        <v>1</v>
      </c>
      <c r="T4">
        <v>0</v>
      </c>
    </row>
    <row r="5" spans="1:20" x14ac:dyDescent="0.25">
      <c r="A5" t="s">
        <v>18</v>
      </c>
      <c r="B5">
        <v>3</v>
      </c>
      <c r="C5" t="s">
        <v>19</v>
      </c>
      <c r="D5">
        <v>0</v>
      </c>
      <c r="E5">
        <v>10</v>
      </c>
      <c r="F5">
        <f t="shared" ref="F5:F15" si="0">$F$2</f>
        <v>200</v>
      </c>
      <c r="G5">
        <f t="shared" ref="G5:G6" si="1">E5+3</f>
        <v>13</v>
      </c>
      <c r="H5" t="s">
        <v>104</v>
      </c>
      <c r="I5">
        <v>10</v>
      </c>
      <c r="J5">
        <v>1</v>
      </c>
      <c r="K5">
        <v>0</v>
      </c>
      <c r="L5">
        <v>0</v>
      </c>
      <c r="M5" t="s">
        <v>1057</v>
      </c>
      <c r="N5" t="s">
        <v>21</v>
      </c>
      <c r="O5" t="s">
        <v>22</v>
      </c>
      <c r="Q5">
        <v>4</v>
      </c>
      <c r="R5" t="b">
        <v>0</v>
      </c>
      <c r="S5" t="s">
        <v>121</v>
      </c>
      <c r="T5">
        <v>0</v>
      </c>
    </row>
    <row r="6" spans="1:20" x14ac:dyDescent="0.25">
      <c r="A6" t="s">
        <v>18</v>
      </c>
      <c r="B6">
        <v>5</v>
      </c>
      <c r="C6" t="s">
        <v>19</v>
      </c>
      <c r="D6">
        <v>0</v>
      </c>
      <c r="E6">
        <v>10</v>
      </c>
      <c r="F6">
        <f t="shared" si="0"/>
        <v>200</v>
      </c>
      <c r="G6">
        <f t="shared" si="1"/>
        <v>13</v>
      </c>
      <c r="H6" t="s">
        <v>104</v>
      </c>
      <c r="I6">
        <v>10</v>
      </c>
      <c r="J6">
        <v>1</v>
      </c>
      <c r="K6">
        <v>0</v>
      </c>
      <c r="L6">
        <v>0</v>
      </c>
      <c r="M6" t="s">
        <v>1057</v>
      </c>
      <c r="N6" t="s">
        <v>21</v>
      </c>
      <c r="O6" t="s">
        <v>22</v>
      </c>
      <c r="Q6">
        <v>5</v>
      </c>
      <c r="R6" t="b">
        <v>0</v>
      </c>
      <c r="S6" t="s">
        <v>121</v>
      </c>
      <c r="T6">
        <v>0</v>
      </c>
    </row>
    <row r="7" spans="1:20" x14ac:dyDescent="0.25">
      <c r="A7" t="s">
        <v>18</v>
      </c>
      <c r="B7">
        <v>7</v>
      </c>
      <c r="C7" t="s">
        <v>19</v>
      </c>
      <c r="D7">
        <v>0</v>
      </c>
      <c r="E7">
        <v>10</v>
      </c>
      <c r="F7">
        <f t="shared" si="0"/>
        <v>200</v>
      </c>
      <c r="G7">
        <f>E7+3</f>
        <v>13</v>
      </c>
      <c r="H7" t="s">
        <v>104</v>
      </c>
      <c r="I7">
        <v>10</v>
      </c>
      <c r="J7">
        <v>1</v>
      </c>
      <c r="K7">
        <v>0</v>
      </c>
      <c r="L7">
        <v>0</v>
      </c>
      <c r="M7" t="s">
        <v>1057</v>
      </c>
      <c r="N7" t="s">
        <v>21</v>
      </c>
      <c r="O7" t="s">
        <v>22</v>
      </c>
      <c r="Q7">
        <v>5</v>
      </c>
      <c r="R7" t="b">
        <v>0</v>
      </c>
      <c r="S7" t="s">
        <v>121</v>
      </c>
      <c r="T7">
        <v>0</v>
      </c>
    </row>
    <row r="8" spans="1:20" x14ac:dyDescent="0.25">
      <c r="A8" t="s">
        <v>18</v>
      </c>
      <c r="B8">
        <v>9</v>
      </c>
      <c r="C8" t="s">
        <v>19</v>
      </c>
      <c r="D8">
        <v>0</v>
      </c>
      <c r="E8">
        <v>10</v>
      </c>
      <c r="F8">
        <f t="shared" si="0"/>
        <v>200</v>
      </c>
      <c r="G8">
        <f>E8+3</f>
        <v>13</v>
      </c>
      <c r="H8" t="s">
        <v>104</v>
      </c>
      <c r="I8">
        <v>10</v>
      </c>
      <c r="J8">
        <v>1</v>
      </c>
      <c r="K8">
        <v>0</v>
      </c>
      <c r="L8">
        <v>0</v>
      </c>
      <c r="M8" t="s">
        <v>1057</v>
      </c>
      <c r="N8" t="s">
        <v>21</v>
      </c>
      <c r="O8" t="s">
        <v>22</v>
      </c>
      <c r="Q8">
        <v>5</v>
      </c>
      <c r="R8" t="b">
        <v>0</v>
      </c>
      <c r="S8" t="s">
        <v>121</v>
      </c>
      <c r="T8">
        <v>0</v>
      </c>
    </row>
    <row r="9" spans="1:20" x14ac:dyDescent="0.25">
      <c r="A9" t="s">
        <v>18</v>
      </c>
      <c r="B9">
        <v>11</v>
      </c>
      <c r="C9" t="s">
        <v>19</v>
      </c>
      <c r="D9">
        <v>0</v>
      </c>
      <c r="E9">
        <v>10</v>
      </c>
      <c r="F9">
        <f t="shared" si="0"/>
        <v>200</v>
      </c>
      <c r="G9">
        <f>E9+3</f>
        <v>13</v>
      </c>
      <c r="H9" t="s">
        <v>104</v>
      </c>
      <c r="I9">
        <v>10</v>
      </c>
      <c r="J9">
        <v>1</v>
      </c>
      <c r="K9">
        <v>0</v>
      </c>
      <c r="L9">
        <v>0</v>
      </c>
      <c r="M9" t="s">
        <v>1057</v>
      </c>
      <c r="N9" t="s">
        <v>21</v>
      </c>
      <c r="O9" t="s">
        <v>22</v>
      </c>
      <c r="Q9">
        <v>5</v>
      </c>
      <c r="R9" t="b">
        <v>0</v>
      </c>
      <c r="S9" t="s">
        <v>121</v>
      </c>
      <c r="T9">
        <v>0</v>
      </c>
    </row>
    <row r="10" spans="1:20" x14ac:dyDescent="0.25">
      <c r="A10" t="s">
        <v>18</v>
      </c>
      <c r="B10">
        <v>13</v>
      </c>
      <c r="C10" t="s">
        <v>19</v>
      </c>
      <c r="D10">
        <v>0</v>
      </c>
      <c r="E10">
        <v>10</v>
      </c>
      <c r="F10">
        <f t="shared" si="0"/>
        <v>200</v>
      </c>
      <c r="G10">
        <f>E10+3</f>
        <v>13</v>
      </c>
      <c r="H10" t="s">
        <v>104</v>
      </c>
      <c r="I10">
        <v>10</v>
      </c>
      <c r="J10">
        <v>1</v>
      </c>
      <c r="K10">
        <v>0</v>
      </c>
      <c r="L10">
        <v>0</v>
      </c>
      <c r="M10" t="s">
        <v>1057</v>
      </c>
      <c r="N10" t="s">
        <v>21</v>
      </c>
      <c r="O10" t="s">
        <v>22</v>
      </c>
      <c r="Q10">
        <v>5</v>
      </c>
      <c r="R10" t="b">
        <v>0</v>
      </c>
      <c r="S10" t="s">
        <v>121</v>
      </c>
      <c r="T10">
        <v>0</v>
      </c>
    </row>
    <row r="11" spans="1:20" x14ac:dyDescent="0.25">
      <c r="A11" t="s">
        <v>18</v>
      </c>
      <c r="B11">
        <v>15</v>
      </c>
      <c r="C11" t="s">
        <v>19</v>
      </c>
      <c r="D11">
        <v>0</v>
      </c>
      <c r="E11">
        <v>10</v>
      </c>
      <c r="F11">
        <f t="shared" si="0"/>
        <v>200</v>
      </c>
      <c r="G11">
        <f>E11+3</f>
        <v>13</v>
      </c>
      <c r="H11" t="s">
        <v>104</v>
      </c>
      <c r="I11">
        <v>10</v>
      </c>
      <c r="J11">
        <v>1</v>
      </c>
      <c r="K11">
        <v>0</v>
      </c>
      <c r="L11">
        <v>0</v>
      </c>
      <c r="M11" t="s">
        <v>1057</v>
      </c>
      <c r="N11" t="s">
        <v>21</v>
      </c>
      <c r="O11" t="s">
        <v>22</v>
      </c>
      <c r="Q11">
        <v>5</v>
      </c>
      <c r="R11" t="b">
        <v>0</v>
      </c>
      <c r="S11" t="s">
        <v>121</v>
      </c>
      <c r="T11">
        <v>0</v>
      </c>
    </row>
    <row r="12" spans="1:20" x14ac:dyDescent="0.25">
      <c r="A12" t="s">
        <v>198</v>
      </c>
      <c r="B12">
        <v>1</v>
      </c>
      <c r="C12" t="s">
        <v>19</v>
      </c>
      <c r="D12">
        <f>$D$2</f>
        <v>28</v>
      </c>
      <c r="E12">
        <f>G4+8</f>
        <v>155</v>
      </c>
      <c r="F12">
        <f t="shared" si="0"/>
        <v>200</v>
      </c>
      <c r="G12">
        <f>E12+8</f>
        <v>163</v>
      </c>
      <c r="H12" t="s">
        <v>104</v>
      </c>
      <c r="I12">
        <v>14</v>
      </c>
      <c r="J12">
        <v>1</v>
      </c>
      <c r="K12">
        <v>0</v>
      </c>
      <c r="L12">
        <v>0</v>
      </c>
      <c r="M12" t="s">
        <v>1057</v>
      </c>
      <c r="N12" t="s">
        <v>21</v>
      </c>
      <c r="O12" t="s">
        <v>25</v>
      </c>
      <c r="Q12">
        <v>2</v>
      </c>
      <c r="R12" t="b">
        <v>1</v>
      </c>
      <c r="S12" t="s">
        <v>121</v>
      </c>
      <c r="T12">
        <v>0</v>
      </c>
    </row>
    <row r="13" spans="1:20" x14ac:dyDescent="0.25">
      <c r="A13" t="s">
        <v>197</v>
      </c>
      <c r="B13">
        <v>1</v>
      </c>
      <c r="C13" t="s">
        <v>19</v>
      </c>
      <c r="D13">
        <f>$D$2</f>
        <v>28</v>
      </c>
      <c r="E13">
        <f>G12</f>
        <v>163</v>
      </c>
      <c r="F13">
        <f t="shared" si="0"/>
        <v>200</v>
      </c>
      <c r="G13">
        <f>E13+6</f>
        <v>169</v>
      </c>
      <c r="H13" t="s">
        <v>104</v>
      </c>
      <c r="I13">
        <v>14</v>
      </c>
      <c r="J13">
        <v>0</v>
      </c>
      <c r="K13">
        <v>0</v>
      </c>
      <c r="L13">
        <v>0</v>
      </c>
      <c r="M13" t="s">
        <v>1057</v>
      </c>
      <c r="N13" t="s">
        <v>21</v>
      </c>
      <c r="O13" t="s">
        <v>25</v>
      </c>
      <c r="Q13">
        <v>2</v>
      </c>
      <c r="R13" t="b">
        <v>1</v>
      </c>
      <c r="S13" t="s">
        <v>121</v>
      </c>
      <c r="T13">
        <v>0</v>
      </c>
    </row>
    <row r="14" spans="1:20" x14ac:dyDescent="0.25">
      <c r="A14" t="s">
        <v>1038</v>
      </c>
      <c r="B14">
        <v>-999</v>
      </c>
      <c r="C14" t="s">
        <v>19</v>
      </c>
      <c r="D14">
        <f>$D$2</f>
        <v>28</v>
      </c>
      <c r="E14">
        <f>G13</f>
        <v>169</v>
      </c>
      <c r="F14">
        <f t="shared" si="0"/>
        <v>200</v>
      </c>
      <c r="G14">
        <f>E14+6</f>
        <v>175</v>
      </c>
      <c r="H14" t="s">
        <v>104</v>
      </c>
      <c r="I14">
        <v>14</v>
      </c>
      <c r="J14">
        <v>0</v>
      </c>
      <c r="K14">
        <v>0</v>
      </c>
      <c r="L14">
        <v>0</v>
      </c>
      <c r="M14" t="s">
        <v>1057</v>
      </c>
      <c r="N14" t="s">
        <v>21</v>
      </c>
      <c r="O14" t="s">
        <v>25</v>
      </c>
      <c r="Q14">
        <v>1</v>
      </c>
      <c r="R14" t="b">
        <v>1</v>
      </c>
      <c r="S14" t="s">
        <v>121</v>
      </c>
      <c r="T14">
        <v>0</v>
      </c>
    </row>
    <row r="15" spans="1:20" x14ac:dyDescent="0.25">
      <c r="A15" t="s">
        <v>1060</v>
      </c>
      <c r="B15">
        <v>1</v>
      </c>
      <c r="C15" t="s">
        <v>19</v>
      </c>
      <c r="D15">
        <f>$D$2</f>
        <v>28</v>
      </c>
      <c r="E15">
        <v>171</v>
      </c>
      <c r="F15">
        <f t="shared" si="0"/>
        <v>200</v>
      </c>
      <c r="G15">
        <f>E15+6</f>
        <v>177</v>
      </c>
      <c r="H15" t="s">
        <v>104</v>
      </c>
      <c r="I15">
        <v>14</v>
      </c>
      <c r="J15">
        <v>1</v>
      </c>
      <c r="K15">
        <v>0</v>
      </c>
      <c r="L15">
        <v>0</v>
      </c>
      <c r="M15" t="s">
        <v>1057</v>
      </c>
      <c r="N15" t="s">
        <v>21</v>
      </c>
      <c r="O15" t="s">
        <v>25</v>
      </c>
      <c r="Q15">
        <v>0</v>
      </c>
      <c r="R15" t="b">
        <v>1</v>
      </c>
      <c r="S15" t="s">
        <v>121</v>
      </c>
      <c r="T15">
        <v>0</v>
      </c>
    </row>
    <row r="16" spans="1:20" x14ac:dyDescent="0.25">
      <c r="A16" t="s">
        <v>849</v>
      </c>
      <c r="B16">
        <v>1</v>
      </c>
      <c r="C16" t="s">
        <v>19</v>
      </c>
      <c r="D16">
        <f>$D$2</f>
        <v>28</v>
      </c>
      <c r="E16">
        <f>E17-5</f>
        <v>193</v>
      </c>
      <c r="F16">
        <v>200</v>
      </c>
      <c r="G16">
        <f>E16+5</f>
        <v>198</v>
      </c>
      <c r="H16" t="s">
        <v>104</v>
      </c>
      <c r="I16">
        <v>8</v>
      </c>
      <c r="J16">
        <v>0</v>
      </c>
      <c r="K16">
        <v>1</v>
      </c>
      <c r="L16">
        <v>0</v>
      </c>
      <c r="M16" t="s">
        <v>1057</v>
      </c>
      <c r="N16" t="s">
        <v>21</v>
      </c>
      <c r="O16" t="s">
        <v>25</v>
      </c>
      <c r="Q16">
        <v>0</v>
      </c>
      <c r="R16" t="b">
        <v>1</v>
      </c>
      <c r="S16" t="s">
        <v>121</v>
      </c>
      <c r="T16">
        <v>0</v>
      </c>
    </row>
    <row r="17" spans="1:20" x14ac:dyDescent="0.25">
      <c r="A17" t="s">
        <v>1066</v>
      </c>
      <c r="B17">
        <v>1</v>
      </c>
      <c r="C17" t="s">
        <v>24</v>
      </c>
      <c r="D17">
        <v>0</v>
      </c>
      <c r="E17">
        <f>G17-100</f>
        <v>198</v>
      </c>
      <c r="F17">
        <v>210</v>
      </c>
      <c r="G17">
        <v>298</v>
      </c>
      <c r="I17">
        <v>0</v>
      </c>
      <c r="J17">
        <v>0</v>
      </c>
      <c r="K17">
        <v>0</v>
      </c>
      <c r="L17">
        <v>0</v>
      </c>
      <c r="N17" t="s">
        <v>21</v>
      </c>
      <c r="O17" t="s">
        <v>25</v>
      </c>
      <c r="Q17">
        <v>0</v>
      </c>
      <c r="R17" t="b">
        <v>0</v>
      </c>
      <c r="S17" t="s">
        <v>121</v>
      </c>
      <c r="T17">
        <v>0</v>
      </c>
    </row>
    <row r="18" spans="1:20" x14ac:dyDescent="0.25">
      <c r="A18" t="s">
        <v>1067</v>
      </c>
      <c r="B18">
        <v>1</v>
      </c>
      <c r="C18" t="s">
        <v>19</v>
      </c>
      <c r="D18">
        <v>80</v>
      </c>
      <c r="E18">
        <v>211</v>
      </c>
      <c r="F18">
        <v>210</v>
      </c>
      <c r="G18">
        <f>E18+5</f>
        <v>216</v>
      </c>
      <c r="H18" t="s">
        <v>104</v>
      </c>
      <c r="I18">
        <v>12</v>
      </c>
      <c r="J18">
        <v>0</v>
      </c>
      <c r="K18">
        <v>1</v>
      </c>
      <c r="L18">
        <v>0</v>
      </c>
      <c r="N18" t="s">
        <v>21</v>
      </c>
      <c r="O18" t="s">
        <v>25</v>
      </c>
      <c r="Q18">
        <v>0</v>
      </c>
      <c r="R18" t="b">
        <v>1</v>
      </c>
      <c r="S18" t="s">
        <v>121</v>
      </c>
      <c r="T18">
        <v>0</v>
      </c>
    </row>
    <row r="19" spans="1:20" x14ac:dyDescent="0.25">
      <c r="A19" t="s">
        <v>28</v>
      </c>
      <c r="B19">
        <v>1</v>
      </c>
      <c r="C19" t="s">
        <v>24</v>
      </c>
      <c r="D19">
        <v>0</v>
      </c>
      <c r="E19">
        <v>0</v>
      </c>
      <c r="F19">
        <v>211</v>
      </c>
      <c r="G19">
        <v>298</v>
      </c>
      <c r="I19">
        <v>0</v>
      </c>
      <c r="J19">
        <v>0</v>
      </c>
      <c r="K19">
        <v>0</v>
      </c>
      <c r="L19">
        <v>0</v>
      </c>
      <c r="N19" t="s">
        <v>21</v>
      </c>
      <c r="O19" t="s">
        <v>25</v>
      </c>
      <c r="P19" t="s">
        <v>1113</v>
      </c>
      <c r="Q19">
        <v>1</v>
      </c>
      <c r="R19" t="b">
        <v>0</v>
      </c>
      <c r="S19" t="s">
        <v>121</v>
      </c>
      <c r="T19">
        <v>0</v>
      </c>
    </row>
    <row r="20" spans="1:20" x14ac:dyDescent="0.25">
      <c r="A20" t="s">
        <v>98</v>
      </c>
      <c r="B20">
        <v>1</v>
      </c>
      <c r="C20" t="s">
        <v>24</v>
      </c>
      <c r="D20">
        <v>90</v>
      </c>
      <c r="E20">
        <v>15</v>
      </c>
      <c r="F20">
        <f>D20+106</f>
        <v>196</v>
      </c>
      <c r="G20">
        <f>E20+30</f>
        <v>45</v>
      </c>
      <c r="I20">
        <v>0</v>
      </c>
      <c r="J20">
        <v>0</v>
      </c>
      <c r="K20">
        <v>0</v>
      </c>
      <c r="L20">
        <v>0</v>
      </c>
      <c r="N20" t="s">
        <v>21</v>
      </c>
      <c r="O20" t="s">
        <v>27</v>
      </c>
      <c r="P20" t="s">
        <v>1071</v>
      </c>
      <c r="Q20">
        <v>2</v>
      </c>
      <c r="R20" t="b">
        <v>1</v>
      </c>
      <c r="S20" t="s">
        <v>851</v>
      </c>
      <c r="T20">
        <v>0</v>
      </c>
    </row>
    <row r="21" spans="1:20" x14ac:dyDescent="0.25">
      <c r="A21" t="s">
        <v>41</v>
      </c>
      <c r="B21">
        <v>2</v>
      </c>
      <c r="C21" t="s">
        <v>19</v>
      </c>
      <c r="D21">
        <v>10</v>
      </c>
      <c r="E21">
        <v>20</v>
      </c>
      <c r="F21">
        <v>196</v>
      </c>
      <c r="G21">
        <f t="shared" ref="G21:G26" si="2">E21+5</f>
        <v>25</v>
      </c>
      <c r="H21" t="s">
        <v>104</v>
      </c>
      <c r="I21">
        <v>12</v>
      </c>
      <c r="J21">
        <v>0</v>
      </c>
      <c r="K21">
        <v>0</v>
      </c>
      <c r="L21">
        <v>0</v>
      </c>
      <c r="M21" t="s">
        <v>1076</v>
      </c>
      <c r="N21" t="s">
        <v>1200</v>
      </c>
      <c r="O21" t="s">
        <v>25</v>
      </c>
      <c r="Q21">
        <v>3</v>
      </c>
      <c r="R21" t="b">
        <v>1</v>
      </c>
      <c r="S21" t="s">
        <v>121</v>
      </c>
      <c r="T21">
        <v>0</v>
      </c>
    </row>
    <row r="22" spans="1:20" x14ac:dyDescent="0.25">
      <c r="A22" t="s">
        <v>1077</v>
      </c>
      <c r="B22">
        <v>2</v>
      </c>
      <c r="C22" t="s">
        <v>19</v>
      </c>
      <c r="D22">
        <f>$D$21</f>
        <v>10</v>
      </c>
      <c r="E22">
        <v>135</v>
      </c>
      <c r="F22">
        <f>$F$21</f>
        <v>196</v>
      </c>
      <c r="G22">
        <f t="shared" si="2"/>
        <v>140</v>
      </c>
      <c r="H22" t="s">
        <v>104</v>
      </c>
      <c r="I22">
        <v>12</v>
      </c>
      <c r="J22">
        <v>0</v>
      </c>
      <c r="K22">
        <v>0</v>
      </c>
      <c r="L22">
        <v>0</v>
      </c>
      <c r="M22" t="s">
        <v>1076</v>
      </c>
      <c r="N22" t="s">
        <v>1200</v>
      </c>
      <c r="O22" t="s">
        <v>25</v>
      </c>
      <c r="P22" s="1" t="s">
        <v>1078</v>
      </c>
      <c r="Q22">
        <v>2</v>
      </c>
      <c r="R22" t="b">
        <v>1</v>
      </c>
      <c r="T22">
        <v>0</v>
      </c>
    </row>
    <row r="23" spans="1:20" x14ac:dyDescent="0.25">
      <c r="A23" t="s">
        <v>1030</v>
      </c>
      <c r="B23">
        <v>2</v>
      </c>
      <c r="C23" t="s">
        <v>19</v>
      </c>
      <c r="D23">
        <f t="shared" ref="D23:D26" si="3">$D$21</f>
        <v>10</v>
      </c>
      <c r="E23">
        <f>G22+6</f>
        <v>146</v>
      </c>
      <c r="F23">
        <f t="shared" ref="F23:F26" si="4">$F$21</f>
        <v>196</v>
      </c>
      <c r="G23">
        <f t="shared" si="2"/>
        <v>151</v>
      </c>
      <c r="H23" t="s">
        <v>104</v>
      </c>
      <c r="I23">
        <v>12</v>
      </c>
      <c r="J23">
        <v>0</v>
      </c>
      <c r="K23">
        <v>0</v>
      </c>
      <c r="L23">
        <v>0</v>
      </c>
      <c r="M23" t="s">
        <v>1076</v>
      </c>
      <c r="N23" t="s">
        <v>1200</v>
      </c>
      <c r="O23" t="s">
        <v>25</v>
      </c>
      <c r="P23" s="1"/>
      <c r="Q23">
        <v>2</v>
      </c>
      <c r="R23" t="b">
        <v>1</v>
      </c>
      <c r="T23">
        <v>0</v>
      </c>
    </row>
    <row r="24" spans="1:20" x14ac:dyDescent="0.25">
      <c r="A24" t="s">
        <v>1031</v>
      </c>
      <c r="B24">
        <v>2</v>
      </c>
      <c r="C24" t="s">
        <v>19</v>
      </c>
      <c r="D24">
        <f t="shared" si="3"/>
        <v>10</v>
      </c>
      <c r="E24">
        <f>G23+10</f>
        <v>161</v>
      </c>
      <c r="F24">
        <f t="shared" si="4"/>
        <v>196</v>
      </c>
      <c r="G24">
        <f t="shared" si="2"/>
        <v>166</v>
      </c>
      <c r="H24" t="s">
        <v>104</v>
      </c>
      <c r="I24">
        <v>12</v>
      </c>
      <c r="J24">
        <v>0</v>
      </c>
      <c r="K24">
        <v>0</v>
      </c>
      <c r="L24">
        <v>0</v>
      </c>
      <c r="N24" t="s">
        <v>1200</v>
      </c>
      <c r="O24" t="s">
        <v>25</v>
      </c>
      <c r="P24" s="1"/>
      <c r="Q24">
        <v>2</v>
      </c>
      <c r="R24" t="b">
        <v>1</v>
      </c>
      <c r="T24">
        <v>0</v>
      </c>
    </row>
    <row r="25" spans="1:20" x14ac:dyDescent="0.25">
      <c r="A25" t="s">
        <v>442</v>
      </c>
      <c r="B25">
        <v>2</v>
      </c>
      <c r="C25" t="s">
        <v>19</v>
      </c>
      <c r="D25">
        <f t="shared" si="3"/>
        <v>10</v>
      </c>
      <c r="E25">
        <f>G24+10</f>
        <v>176</v>
      </c>
      <c r="F25">
        <f t="shared" si="4"/>
        <v>196</v>
      </c>
      <c r="G25">
        <f t="shared" si="2"/>
        <v>181</v>
      </c>
      <c r="H25" t="s">
        <v>104</v>
      </c>
      <c r="I25">
        <v>12</v>
      </c>
      <c r="J25">
        <v>0</v>
      </c>
      <c r="K25">
        <v>0</v>
      </c>
      <c r="L25">
        <v>0</v>
      </c>
      <c r="M25" t="s">
        <v>1076</v>
      </c>
      <c r="N25" t="s">
        <v>1200</v>
      </c>
      <c r="O25" t="s">
        <v>25</v>
      </c>
      <c r="P25" s="1"/>
      <c r="Q25">
        <v>2</v>
      </c>
      <c r="R25" t="b">
        <v>1</v>
      </c>
      <c r="T25">
        <v>0</v>
      </c>
    </row>
    <row r="26" spans="1:20" x14ac:dyDescent="0.25">
      <c r="A26" t="s">
        <v>708</v>
      </c>
      <c r="B26">
        <v>2</v>
      </c>
      <c r="C26" t="s">
        <v>19</v>
      </c>
      <c r="D26">
        <f t="shared" si="3"/>
        <v>10</v>
      </c>
      <c r="E26">
        <f>G25+20</f>
        <v>201</v>
      </c>
      <c r="F26">
        <f t="shared" si="4"/>
        <v>196</v>
      </c>
      <c r="G26">
        <f t="shared" si="2"/>
        <v>206</v>
      </c>
      <c r="H26" t="s">
        <v>104</v>
      </c>
      <c r="I26">
        <v>12</v>
      </c>
      <c r="J26">
        <v>0</v>
      </c>
      <c r="K26">
        <v>0</v>
      </c>
      <c r="L26">
        <v>0</v>
      </c>
      <c r="M26" t="s">
        <v>1076</v>
      </c>
      <c r="N26" t="s">
        <v>1200</v>
      </c>
      <c r="O26" t="s">
        <v>25</v>
      </c>
      <c r="P26" s="1"/>
      <c r="Q26">
        <v>2</v>
      </c>
      <c r="R26" t="b">
        <v>1</v>
      </c>
      <c r="T26">
        <v>0</v>
      </c>
    </row>
    <row r="27" spans="1:20" x14ac:dyDescent="0.25">
      <c r="A27" t="s">
        <v>440</v>
      </c>
      <c r="B27">
        <v>2</v>
      </c>
      <c r="C27" t="s">
        <v>26</v>
      </c>
      <c r="D27">
        <v>210</v>
      </c>
      <c r="E27">
        <v>0</v>
      </c>
      <c r="F27">
        <v>0</v>
      </c>
      <c r="G27">
        <v>298</v>
      </c>
      <c r="I27">
        <v>0</v>
      </c>
      <c r="J27">
        <v>0</v>
      </c>
      <c r="K27">
        <v>0</v>
      </c>
      <c r="L27">
        <v>0</v>
      </c>
      <c r="M27" t="s">
        <v>1121</v>
      </c>
      <c r="N27" t="s">
        <v>1200</v>
      </c>
      <c r="O27" t="s">
        <v>25</v>
      </c>
      <c r="Q27">
        <v>0</v>
      </c>
      <c r="R27" t="b">
        <v>0</v>
      </c>
      <c r="S27" t="s">
        <v>121</v>
      </c>
      <c r="T27">
        <v>0</v>
      </c>
    </row>
    <row r="28" spans="1:20" x14ac:dyDescent="0.25">
      <c r="A28" t="s">
        <v>198</v>
      </c>
      <c r="B28">
        <v>3</v>
      </c>
      <c r="C28" t="s">
        <v>19</v>
      </c>
      <c r="D28">
        <v>14</v>
      </c>
      <c r="E28">
        <v>20</v>
      </c>
      <c r="F28">
        <f t="shared" ref="F28" si="5">$F$2</f>
        <v>200</v>
      </c>
      <c r="G28">
        <f>E28+8</f>
        <v>28</v>
      </c>
      <c r="H28" t="s">
        <v>104</v>
      </c>
      <c r="I28">
        <v>14</v>
      </c>
      <c r="J28">
        <v>1</v>
      </c>
      <c r="K28">
        <v>0</v>
      </c>
      <c r="L28">
        <v>0</v>
      </c>
      <c r="N28" t="s">
        <v>21</v>
      </c>
      <c r="O28" t="s">
        <v>25</v>
      </c>
      <c r="Q28">
        <v>2</v>
      </c>
      <c r="R28" t="b">
        <v>1</v>
      </c>
      <c r="S28" t="s">
        <v>121</v>
      </c>
      <c r="T28">
        <v>0</v>
      </c>
    </row>
    <row r="29" spans="1:20" x14ac:dyDescent="0.25">
      <c r="A29" t="s">
        <v>197</v>
      </c>
      <c r="B29">
        <v>3</v>
      </c>
      <c r="C29" t="s">
        <v>19</v>
      </c>
      <c r="D29">
        <v>14</v>
      </c>
      <c r="E29">
        <f>G28</f>
        <v>28</v>
      </c>
      <c r="F29">
        <v>196</v>
      </c>
      <c r="G29">
        <f>E29+5</f>
        <v>33</v>
      </c>
      <c r="H29" t="s">
        <v>104</v>
      </c>
      <c r="I29">
        <v>14</v>
      </c>
      <c r="J29">
        <v>0</v>
      </c>
      <c r="K29">
        <v>0</v>
      </c>
      <c r="L29">
        <v>0</v>
      </c>
      <c r="N29" t="s">
        <v>21</v>
      </c>
      <c r="O29" t="s">
        <v>25</v>
      </c>
      <c r="Q29">
        <v>3</v>
      </c>
      <c r="R29" t="b">
        <v>1</v>
      </c>
      <c r="S29" t="s">
        <v>121</v>
      </c>
      <c r="T29">
        <v>0</v>
      </c>
    </row>
    <row r="30" spans="1:20" x14ac:dyDescent="0.25">
      <c r="A30" t="s">
        <v>790</v>
      </c>
      <c r="B30">
        <v>3</v>
      </c>
      <c r="C30" t="s">
        <v>19</v>
      </c>
      <c r="D30">
        <f>$D$29</f>
        <v>14</v>
      </c>
      <c r="E30">
        <f>G29+8</f>
        <v>41</v>
      </c>
      <c r="F30">
        <f>$F$29</f>
        <v>196</v>
      </c>
      <c r="G30">
        <f>E30+6</f>
        <v>47</v>
      </c>
      <c r="H30" t="s">
        <v>104</v>
      </c>
      <c r="I30">
        <v>12</v>
      </c>
      <c r="J30">
        <v>0</v>
      </c>
      <c r="K30">
        <v>0</v>
      </c>
      <c r="L30">
        <v>0</v>
      </c>
      <c r="N30" t="s">
        <v>21</v>
      </c>
      <c r="O30" t="s">
        <v>25</v>
      </c>
      <c r="Q30">
        <v>3</v>
      </c>
      <c r="R30" t="b">
        <v>1</v>
      </c>
      <c r="S30" t="s">
        <v>121</v>
      </c>
      <c r="T30">
        <v>0</v>
      </c>
    </row>
    <row r="31" spans="1:20" x14ac:dyDescent="0.25">
      <c r="A31" t="s">
        <v>850</v>
      </c>
      <c r="B31">
        <v>3</v>
      </c>
      <c r="C31" t="s">
        <v>19</v>
      </c>
      <c r="D31">
        <v>0</v>
      </c>
      <c r="E31">
        <f>E32-5</f>
        <v>225</v>
      </c>
      <c r="F31">
        <v>196</v>
      </c>
      <c r="G31">
        <f>E31+5</f>
        <v>230</v>
      </c>
      <c r="H31" t="s">
        <v>104</v>
      </c>
      <c r="I31">
        <v>8</v>
      </c>
      <c r="J31">
        <v>0</v>
      </c>
      <c r="K31">
        <v>1</v>
      </c>
      <c r="L31">
        <v>0</v>
      </c>
      <c r="M31" t="s">
        <v>1057</v>
      </c>
      <c r="N31" t="s">
        <v>21</v>
      </c>
      <c r="O31" t="s">
        <v>22</v>
      </c>
      <c r="Q31">
        <v>0</v>
      </c>
      <c r="R31" t="b">
        <v>1</v>
      </c>
      <c r="S31" t="s">
        <v>121</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121</v>
      </c>
      <c r="T32">
        <v>0</v>
      </c>
    </row>
    <row r="33" spans="1:20" x14ac:dyDescent="0.25">
      <c r="A33" t="s">
        <v>58</v>
      </c>
      <c r="B33">
        <v>3</v>
      </c>
      <c r="C33" t="s">
        <v>19</v>
      </c>
      <c r="D33">
        <v>80</v>
      </c>
      <c r="E33">
        <v>211</v>
      </c>
      <c r="F33">
        <v>210</v>
      </c>
      <c r="G33">
        <f>E33+5</f>
        <v>216</v>
      </c>
      <c r="H33" t="s">
        <v>104</v>
      </c>
      <c r="I33">
        <v>12</v>
      </c>
      <c r="J33">
        <v>0</v>
      </c>
      <c r="K33">
        <v>1</v>
      </c>
      <c r="L33">
        <v>0</v>
      </c>
      <c r="N33" t="s">
        <v>21</v>
      </c>
      <c r="O33" t="s">
        <v>25</v>
      </c>
      <c r="Q33">
        <v>0</v>
      </c>
      <c r="R33" t="b">
        <v>1</v>
      </c>
      <c r="S33" t="s">
        <v>121</v>
      </c>
      <c r="T33">
        <v>0</v>
      </c>
    </row>
    <row r="34" spans="1:20" x14ac:dyDescent="0.25">
      <c r="A34" t="s">
        <v>129</v>
      </c>
      <c r="B34">
        <v>-999</v>
      </c>
      <c r="C34" t="s">
        <v>19</v>
      </c>
      <c r="D34">
        <f>$D$29</f>
        <v>14</v>
      </c>
      <c r="E34">
        <f>E30+28</f>
        <v>69</v>
      </c>
      <c r="F34">
        <f>$F$29</f>
        <v>196</v>
      </c>
      <c r="G34">
        <f>E34+4</f>
        <v>73</v>
      </c>
      <c r="H34" t="s">
        <v>104</v>
      </c>
      <c r="I34">
        <v>9</v>
      </c>
      <c r="J34">
        <v>0</v>
      </c>
      <c r="K34">
        <v>0</v>
      </c>
      <c r="L34">
        <v>0</v>
      </c>
      <c r="N34" t="s">
        <v>21</v>
      </c>
      <c r="O34" t="s">
        <v>25</v>
      </c>
      <c r="Q34">
        <v>3</v>
      </c>
      <c r="R34" t="b">
        <v>1</v>
      </c>
      <c r="S34" t="s">
        <v>121</v>
      </c>
      <c r="T34">
        <v>0</v>
      </c>
    </row>
    <row r="35" spans="1:20" x14ac:dyDescent="0.25">
      <c r="A35" t="s">
        <v>130</v>
      </c>
      <c r="B35">
        <v>-999</v>
      </c>
      <c r="C35" t="s">
        <v>19</v>
      </c>
      <c r="D35">
        <f>$D$29</f>
        <v>14</v>
      </c>
      <c r="E35">
        <v>100</v>
      </c>
      <c r="F35">
        <f>$F$29</f>
        <v>196</v>
      </c>
      <c r="G35">
        <f>E35+5</f>
        <v>105</v>
      </c>
      <c r="H35" t="s">
        <v>104</v>
      </c>
      <c r="I35">
        <v>14</v>
      </c>
      <c r="J35">
        <v>1</v>
      </c>
      <c r="K35">
        <v>0</v>
      </c>
      <c r="L35">
        <v>0</v>
      </c>
      <c r="N35" t="s">
        <v>21</v>
      </c>
      <c r="O35" t="s">
        <v>25</v>
      </c>
      <c r="Q35">
        <v>3</v>
      </c>
      <c r="R35" t="b">
        <v>1</v>
      </c>
      <c r="S35" t="s">
        <v>121</v>
      </c>
      <c r="T35">
        <v>0</v>
      </c>
    </row>
    <row r="36" spans="1:20" x14ac:dyDescent="0.25">
      <c r="A36" t="s">
        <v>101</v>
      </c>
      <c r="B36">
        <v>-999</v>
      </c>
      <c r="C36" t="s">
        <v>19</v>
      </c>
      <c r="D36">
        <f>$D$29</f>
        <v>14</v>
      </c>
      <c r="E36">
        <f>G35+2</f>
        <v>107</v>
      </c>
      <c r="F36">
        <f>$F$29</f>
        <v>196</v>
      </c>
      <c r="G36">
        <f>E36+5</f>
        <v>112</v>
      </c>
      <c r="H36" t="s">
        <v>104</v>
      </c>
      <c r="I36">
        <v>12</v>
      </c>
      <c r="J36">
        <v>0</v>
      </c>
      <c r="K36">
        <v>0</v>
      </c>
      <c r="L36">
        <v>0</v>
      </c>
      <c r="N36" t="s">
        <v>21</v>
      </c>
      <c r="O36" t="s">
        <v>25</v>
      </c>
      <c r="Q36">
        <v>3</v>
      </c>
      <c r="R36" t="b">
        <v>1</v>
      </c>
      <c r="S36" t="s">
        <v>121</v>
      </c>
      <c r="T36">
        <v>0</v>
      </c>
    </row>
    <row r="37" spans="1:20" x14ac:dyDescent="0.25">
      <c r="A37" t="s">
        <v>856</v>
      </c>
      <c r="B37">
        <v>-999</v>
      </c>
      <c r="C37" t="s">
        <v>26</v>
      </c>
      <c r="D37">
        <v>13</v>
      </c>
      <c r="E37">
        <v>90</v>
      </c>
      <c r="F37">
        <v>210</v>
      </c>
      <c r="G37" t="e">
        <f>#REF!-5</f>
        <v>#REF!</v>
      </c>
      <c r="I37">
        <v>0</v>
      </c>
      <c r="J37">
        <v>1</v>
      </c>
      <c r="K37">
        <v>0</v>
      </c>
      <c r="L37">
        <v>0</v>
      </c>
      <c r="N37" t="s">
        <v>21</v>
      </c>
      <c r="O37" t="s">
        <v>25</v>
      </c>
      <c r="Q37">
        <v>0</v>
      </c>
      <c r="R37" t="b">
        <v>0</v>
      </c>
      <c r="S37" t="s">
        <v>121</v>
      </c>
      <c r="T37">
        <v>0</v>
      </c>
    </row>
    <row r="38" spans="1:20" x14ac:dyDescent="0.25">
      <c r="A38" t="s">
        <v>1197</v>
      </c>
      <c r="B38">
        <v>3</v>
      </c>
      <c r="C38" t="s">
        <v>19</v>
      </c>
      <c r="D38">
        <v>14</v>
      </c>
      <c r="E38">
        <f>E37+4</f>
        <v>94</v>
      </c>
      <c r="F38">
        <v>196</v>
      </c>
      <c r="G38">
        <f>E38+5</f>
        <v>99</v>
      </c>
      <c r="H38" t="s">
        <v>104</v>
      </c>
      <c r="I38">
        <v>14</v>
      </c>
      <c r="J38">
        <v>1</v>
      </c>
      <c r="K38">
        <v>0</v>
      </c>
      <c r="L38">
        <v>0</v>
      </c>
      <c r="N38" t="s">
        <v>21</v>
      </c>
      <c r="O38" t="s">
        <v>25</v>
      </c>
      <c r="Q38">
        <v>3</v>
      </c>
      <c r="R38" t="b">
        <v>1</v>
      </c>
      <c r="S38" t="s">
        <v>121</v>
      </c>
      <c r="T38">
        <v>0</v>
      </c>
    </row>
    <row r="39" spans="1:20" x14ac:dyDescent="0.25">
      <c r="A39" t="s">
        <v>1198</v>
      </c>
      <c r="B39">
        <v>3</v>
      </c>
      <c r="C39" t="s">
        <v>19</v>
      </c>
      <c r="D39">
        <v>14</v>
      </c>
      <c r="E39">
        <f>G38+4</f>
        <v>103</v>
      </c>
      <c r="F39">
        <v>196</v>
      </c>
      <c r="G39">
        <f>E39+6</f>
        <v>109</v>
      </c>
      <c r="H39" t="s">
        <v>104</v>
      </c>
      <c r="I39">
        <v>12</v>
      </c>
      <c r="J39">
        <v>0</v>
      </c>
      <c r="K39">
        <v>0</v>
      </c>
      <c r="L39">
        <v>0</v>
      </c>
      <c r="N39" t="s">
        <v>21</v>
      </c>
      <c r="O39" t="s">
        <v>25</v>
      </c>
      <c r="Q39">
        <v>3</v>
      </c>
      <c r="R39" t="b">
        <v>1</v>
      </c>
      <c r="S39" t="s">
        <v>121</v>
      </c>
      <c r="T39">
        <v>0</v>
      </c>
    </row>
    <row r="40" spans="1:20" x14ac:dyDescent="0.25">
      <c r="A40" t="s">
        <v>1145</v>
      </c>
      <c r="B40">
        <v>3</v>
      </c>
      <c r="C40" t="s">
        <v>19</v>
      </c>
      <c r="D40">
        <v>14</v>
      </c>
      <c r="E40">
        <f>G39+20</f>
        <v>129</v>
      </c>
      <c r="F40">
        <v>196</v>
      </c>
      <c r="G40">
        <f>E40+5</f>
        <v>134</v>
      </c>
      <c r="H40" t="s">
        <v>104</v>
      </c>
      <c r="I40">
        <v>12</v>
      </c>
      <c r="J40">
        <v>1</v>
      </c>
      <c r="K40">
        <v>0</v>
      </c>
      <c r="L40">
        <v>0</v>
      </c>
      <c r="N40" t="s">
        <v>21</v>
      </c>
      <c r="O40" t="s">
        <v>25</v>
      </c>
      <c r="Q40">
        <v>3</v>
      </c>
      <c r="R40" t="b">
        <v>1</v>
      </c>
      <c r="S40" t="s">
        <v>121</v>
      </c>
      <c r="T40">
        <v>0</v>
      </c>
    </row>
    <row r="41" spans="1:20" x14ac:dyDescent="0.25">
      <c r="A41" t="s">
        <v>1194</v>
      </c>
      <c r="B41">
        <v>3</v>
      </c>
      <c r="C41" t="s">
        <v>19</v>
      </c>
      <c r="D41">
        <v>14</v>
      </c>
      <c r="E41">
        <f>G40+4</f>
        <v>138</v>
      </c>
      <c r="F41">
        <v>196</v>
      </c>
      <c r="G41">
        <f>E41+6</f>
        <v>144</v>
      </c>
      <c r="H41" t="s">
        <v>104</v>
      </c>
      <c r="I41">
        <v>12</v>
      </c>
      <c r="J41">
        <v>0</v>
      </c>
      <c r="K41">
        <v>0</v>
      </c>
      <c r="L41">
        <v>0</v>
      </c>
      <c r="N41" t="s">
        <v>21</v>
      </c>
      <c r="O41" t="s">
        <v>25</v>
      </c>
      <c r="Q41">
        <v>3</v>
      </c>
      <c r="R41" t="b">
        <v>1</v>
      </c>
      <c r="S41" t="s">
        <v>121</v>
      </c>
      <c r="T41">
        <v>0</v>
      </c>
    </row>
    <row r="42" spans="1:20" x14ac:dyDescent="0.25">
      <c r="A42" t="s">
        <v>1146</v>
      </c>
      <c r="B42">
        <v>3</v>
      </c>
      <c r="C42" t="s">
        <v>19</v>
      </c>
      <c r="D42">
        <v>14</v>
      </c>
      <c r="E42">
        <f>G41+16</f>
        <v>160</v>
      </c>
      <c r="F42">
        <v>196</v>
      </c>
      <c r="G42">
        <f>E42+5</f>
        <v>165</v>
      </c>
      <c r="H42" t="s">
        <v>104</v>
      </c>
      <c r="I42">
        <v>12</v>
      </c>
      <c r="J42">
        <v>1</v>
      </c>
      <c r="K42">
        <v>0</v>
      </c>
      <c r="L42">
        <v>0</v>
      </c>
      <c r="N42" t="s">
        <v>21</v>
      </c>
      <c r="O42" t="s">
        <v>25</v>
      </c>
      <c r="Q42">
        <v>3</v>
      </c>
      <c r="R42" t="b">
        <v>1</v>
      </c>
      <c r="S42" t="s">
        <v>121</v>
      </c>
      <c r="T42">
        <v>0</v>
      </c>
    </row>
    <row r="43" spans="1:20" x14ac:dyDescent="0.25">
      <c r="A43" t="s">
        <v>1195</v>
      </c>
      <c r="B43">
        <v>3</v>
      </c>
      <c r="C43" t="s">
        <v>19</v>
      </c>
      <c r="D43">
        <v>14</v>
      </c>
      <c r="E43">
        <f>G42+4</f>
        <v>169</v>
      </c>
      <c r="F43">
        <v>196</v>
      </c>
      <c r="G43">
        <f>E43+6</f>
        <v>175</v>
      </c>
      <c r="H43" t="s">
        <v>104</v>
      </c>
      <c r="I43">
        <v>12</v>
      </c>
      <c r="J43">
        <v>0</v>
      </c>
      <c r="K43">
        <v>0</v>
      </c>
      <c r="L43">
        <v>0</v>
      </c>
      <c r="N43" t="s">
        <v>21</v>
      </c>
      <c r="O43" t="s">
        <v>25</v>
      </c>
      <c r="Q43">
        <v>3</v>
      </c>
      <c r="R43" t="b">
        <v>1</v>
      </c>
      <c r="S43" t="s">
        <v>121</v>
      </c>
      <c r="T43">
        <v>0</v>
      </c>
    </row>
    <row r="44" spans="1:20" x14ac:dyDescent="0.25">
      <c r="A44" t="s">
        <v>1193</v>
      </c>
      <c r="B44">
        <v>3</v>
      </c>
      <c r="C44" t="s">
        <v>19</v>
      </c>
      <c r="D44">
        <v>14</v>
      </c>
      <c r="E44">
        <f>G43+16</f>
        <v>191</v>
      </c>
      <c r="F44">
        <v>196</v>
      </c>
      <c r="G44">
        <f>E44+5</f>
        <v>196</v>
      </c>
      <c r="H44" t="s">
        <v>104</v>
      </c>
      <c r="I44">
        <v>12</v>
      </c>
      <c r="J44">
        <v>1</v>
      </c>
      <c r="K44">
        <v>0</v>
      </c>
      <c r="L44">
        <v>0</v>
      </c>
      <c r="N44" t="s">
        <v>21</v>
      </c>
      <c r="O44" t="s">
        <v>25</v>
      </c>
      <c r="Q44">
        <v>3</v>
      </c>
      <c r="R44" t="b">
        <v>1</v>
      </c>
      <c r="S44" t="s">
        <v>121</v>
      </c>
      <c r="T44">
        <v>0</v>
      </c>
    </row>
    <row r="45" spans="1:20" x14ac:dyDescent="0.25">
      <c r="A45" t="s">
        <v>1196</v>
      </c>
      <c r="B45">
        <v>3</v>
      </c>
      <c r="C45" t="s">
        <v>19</v>
      </c>
      <c r="D45">
        <v>14</v>
      </c>
      <c r="E45">
        <f>G44+4</f>
        <v>200</v>
      </c>
      <c r="F45">
        <v>196</v>
      </c>
      <c r="G45">
        <f>E45+6</f>
        <v>206</v>
      </c>
      <c r="H45" t="s">
        <v>104</v>
      </c>
      <c r="I45">
        <v>12</v>
      </c>
      <c r="J45">
        <v>0</v>
      </c>
      <c r="K45">
        <v>0</v>
      </c>
      <c r="L45">
        <v>0</v>
      </c>
      <c r="N45" t="s">
        <v>21</v>
      </c>
      <c r="O45" t="s">
        <v>25</v>
      </c>
      <c r="Q45">
        <v>3</v>
      </c>
      <c r="R45" t="b">
        <v>1</v>
      </c>
      <c r="S45" t="s">
        <v>121</v>
      </c>
      <c r="T45">
        <v>0</v>
      </c>
    </row>
    <row r="46" spans="1:20" x14ac:dyDescent="0.25">
      <c r="A46" t="s">
        <v>1171</v>
      </c>
      <c r="B46">
        <v>4</v>
      </c>
      <c r="C46" t="s">
        <v>19</v>
      </c>
      <c r="D46">
        <v>14</v>
      </c>
      <c r="E46">
        <v>20</v>
      </c>
      <c r="F46">
        <v>196</v>
      </c>
      <c r="G46">
        <f>E46+5</f>
        <v>25</v>
      </c>
      <c r="H46" t="s">
        <v>104</v>
      </c>
      <c r="I46">
        <v>14</v>
      </c>
      <c r="J46">
        <v>1</v>
      </c>
      <c r="K46">
        <v>0</v>
      </c>
      <c r="L46">
        <v>0</v>
      </c>
      <c r="N46" t="s">
        <v>21</v>
      </c>
      <c r="O46" t="s">
        <v>25</v>
      </c>
      <c r="Q46">
        <v>3</v>
      </c>
      <c r="R46" t="b">
        <v>1</v>
      </c>
      <c r="S46" t="s">
        <v>121</v>
      </c>
      <c r="T46">
        <v>0</v>
      </c>
    </row>
    <row r="47" spans="1:20" x14ac:dyDescent="0.25">
      <c r="A47" t="s">
        <v>1083</v>
      </c>
      <c r="B47">
        <v>4</v>
      </c>
      <c r="C47" t="s">
        <v>19</v>
      </c>
      <c r="D47">
        <v>14</v>
      </c>
      <c r="E47">
        <f>G46+8</f>
        <v>33</v>
      </c>
      <c r="F47">
        <v>196</v>
      </c>
      <c r="G47">
        <f>E47+5</f>
        <v>38</v>
      </c>
      <c r="H47" t="s">
        <v>104</v>
      </c>
      <c r="I47">
        <v>12</v>
      </c>
      <c r="J47">
        <v>0</v>
      </c>
      <c r="K47">
        <v>0</v>
      </c>
      <c r="L47">
        <v>0</v>
      </c>
      <c r="N47" t="s">
        <v>21</v>
      </c>
      <c r="O47" t="s">
        <v>25</v>
      </c>
      <c r="Q47">
        <v>3</v>
      </c>
      <c r="R47" t="b">
        <v>1</v>
      </c>
      <c r="S47" t="s">
        <v>121</v>
      </c>
      <c r="T47">
        <v>0</v>
      </c>
    </row>
    <row r="48" spans="1:20" x14ac:dyDescent="0.25">
      <c r="A48" t="s">
        <v>861</v>
      </c>
      <c r="B48">
        <v>4</v>
      </c>
      <c r="C48" t="s">
        <v>24</v>
      </c>
      <c r="D48">
        <v>15</v>
      </c>
      <c r="E48">
        <v>55</v>
      </c>
      <c r="F48">
        <v>196</v>
      </c>
      <c r="G48">
        <f>E48+INT(144*(F48-D48)/192)</f>
        <v>190</v>
      </c>
      <c r="I48">
        <v>0</v>
      </c>
      <c r="J48">
        <v>0</v>
      </c>
      <c r="K48">
        <v>0</v>
      </c>
      <c r="L48">
        <v>0</v>
      </c>
      <c r="N48" t="s">
        <v>21</v>
      </c>
      <c r="O48" t="s">
        <v>25</v>
      </c>
      <c r="Q48">
        <v>2</v>
      </c>
      <c r="R48" t="b">
        <v>0</v>
      </c>
      <c r="S48" t="s">
        <v>121</v>
      </c>
      <c r="T48">
        <v>0</v>
      </c>
    </row>
    <row r="49" spans="1:20" x14ac:dyDescent="0.25">
      <c r="A49" t="s">
        <v>1166</v>
      </c>
      <c r="B49">
        <v>-999</v>
      </c>
      <c r="C49" t="s">
        <v>26</v>
      </c>
      <c r="D49">
        <v>40</v>
      </c>
      <c r="E49">
        <v>200</v>
      </c>
      <c r="F49">
        <v>170</v>
      </c>
      <c r="G49">
        <v>240</v>
      </c>
      <c r="I49">
        <v>0</v>
      </c>
      <c r="J49">
        <v>1</v>
      </c>
      <c r="K49">
        <v>0</v>
      </c>
      <c r="L49">
        <v>0</v>
      </c>
      <c r="N49" t="s">
        <v>1165</v>
      </c>
      <c r="O49" t="s">
        <v>25</v>
      </c>
      <c r="Q49">
        <v>0</v>
      </c>
      <c r="R49" t="b">
        <v>0</v>
      </c>
      <c r="S49" t="s">
        <v>121</v>
      </c>
      <c r="T49">
        <v>0</v>
      </c>
    </row>
    <row r="50" spans="1:20" x14ac:dyDescent="0.25">
      <c r="A50" t="s">
        <v>1167</v>
      </c>
      <c r="B50">
        <v>4</v>
      </c>
      <c r="C50" t="s">
        <v>19</v>
      </c>
      <c r="D50">
        <v>14</v>
      </c>
      <c r="E50">
        <f>E49+2</f>
        <v>202</v>
      </c>
      <c r="F50">
        <v>196</v>
      </c>
      <c r="G50">
        <f>E50+5</f>
        <v>207</v>
      </c>
      <c r="H50" t="s">
        <v>104</v>
      </c>
      <c r="I50">
        <v>10</v>
      </c>
      <c r="J50">
        <v>1</v>
      </c>
      <c r="K50">
        <v>0</v>
      </c>
      <c r="L50">
        <v>0</v>
      </c>
      <c r="N50" t="s">
        <v>21</v>
      </c>
      <c r="O50" t="s">
        <v>25</v>
      </c>
      <c r="Q50">
        <v>2</v>
      </c>
      <c r="R50" t="b">
        <v>1</v>
      </c>
      <c r="T50">
        <v>0</v>
      </c>
    </row>
    <row r="51" spans="1:20" x14ac:dyDescent="0.25">
      <c r="A51" t="s">
        <v>1172</v>
      </c>
      <c r="B51">
        <v>4</v>
      </c>
      <c r="C51" t="s">
        <v>24</v>
      </c>
      <c r="D51">
        <v>14</v>
      </c>
      <c r="E51">
        <f>E49+10</f>
        <v>210</v>
      </c>
      <c r="F51">
        <f t="shared" ref="F51:G53" si="6">D51+10</f>
        <v>24</v>
      </c>
      <c r="G51">
        <f t="shared" si="6"/>
        <v>220</v>
      </c>
      <c r="I51">
        <v>0</v>
      </c>
      <c r="J51">
        <v>0</v>
      </c>
      <c r="K51">
        <v>0</v>
      </c>
      <c r="L51">
        <v>0</v>
      </c>
      <c r="N51" t="s">
        <v>21</v>
      </c>
      <c r="O51" t="s">
        <v>25</v>
      </c>
      <c r="Q51">
        <v>2</v>
      </c>
      <c r="R51" t="b">
        <v>0</v>
      </c>
      <c r="S51" t="s">
        <v>121</v>
      </c>
      <c r="T51">
        <v>0</v>
      </c>
    </row>
    <row r="52" spans="1:20" x14ac:dyDescent="0.25">
      <c r="A52" t="s">
        <v>1173</v>
      </c>
      <c r="B52">
        <v>4</v>
      </c>
      <c r="C52" t="s">
        <v>24</v>
      </c>
      <c r="D52">
        <f>INT(D51+(196-14)/3)+1</f>
        <v>75</v>
      </c>
      <c r="E52">
        <f>E51</f>
        <v>210</v>
      </c>
      <c r="F52">
        <f t="shared" si="6"/>
        <v>85</v>
      </c>
      <c r="G52">
        <f t="shared" si="6"/>
        <v>220</v>
      </c>
      <c r="I52">
        <v>0</v>
      </c>
      <c r="J52">
        <v>0</v>
      </c>
      <c r="K52">
        <v>0</v>
      </c>
      <c r="L52">
        <v>0</v>
      </c>
      <c r="N52" t="s">
        <v>21</v>
      </c>
      <c r="O52" t="s">
        <v>25</v>
      </c>
      <c r="Q52">
        <v>2</v>
      </c>
      <c r="R52" t="b">
        <v>0</v>
      </c>
      <c r="S52" t="s">
        <v>121</v>
      </c>
      <c r="T52">
        <v>0</v>
      </c>
    </row>
    <row r="53" spans="1:20" x14ac:dyDescent="0.25">
      <c r="A53" t="s">
        <v>1174</v>
      </c>
      <c r="B53">
        <v>4</v>
      </c>
      <c r="C53" t="s">
        <v>24</v>
      </c>
      <c r="D53">
        <f>D52+D52-D51</f>
        <v>136</v>
      </c>
      <c r="E53">
        <f>E51</f>
        <v>210</v>
      </c>
      <c r="F53">
        <f t="shared" si="6"/>
        <v>146</v>
      </c>
      <c r="G53">
        <f t="shared" si="6"/>
        <v>220</v>
      </c>
      <c r="I53">
        <v>0</v>
      </c>
      <c r="J53">
        <v>0</v>
      </c>
      <c r="K53">
        <v>0</v>
      </c>
      <c r="L53">
        <v>0</v>
      </c>
      <c r="N53" t="s">
        <v>21</v>
      </c>
      <c r="O53" t="s">
        <v>25</v>
      </c>
      <c r="Q53">
        <v>2</v>
      </c>
      <c r="R53" t="b">
        <v>0</v>
      </c>
      <c r="S53" t="s">
        <v>121</v>
      </c>
      <c r="T53">
        <v>0</v>
      </c>
    </row>
    <row r="54" spans="1:20" x14ac:dyDescent="0.25">
      <c r="A54" t="s">
        <v>1168</v>
      </c>
      <c r="B54">
        <v>4</v>
      </c>
      <c r="C54" t="s">
        <v>19</v>
      </c>
      <c r="D54">
        <f>D51</f>
        <v>14</v>
      </c>
      <c r="E54">
        <f>E51+12</f>
        <v>222</v>
      </c>
      <c r="F54">
        <f>D52-5</f>
        <v>70</v>
      </c>
      <c r="G54">
        <f>E54+5</f>
        <v>227</v>
      </c>
      <c r="H54" t="s">
        <v>104</v>
      </c>
      <c r="I54">
        <v>10</v>
      </c>
      <c r="J54">
        <v>0</v>
      </c>
      <c r="K54">
        <v>0</v>
      </c>
      <c r="L54">
        <v>0</v>
      </c>
      <c r="N54" t="s">
        <v>21</v>
      </c>
      <c r="O54" t="s">
        <v>25</v>
      </c>
      <c r="Q54">
        <v>2</v>
      </c>
      <c r="R54" t="b">
        <v>1</v>
      </c>
      <c r="T54">
        <v>0</v>
      </c>
    </row>
    <row r="55" spans="1:20" x14ac:dyDescent="0.25">
      <c r="A55" t="s">
        <v>1169</v>
      </c>
      <c r="B55">
        <v>4</v>
      </c>
      <c r="C55" t="s">
        <v>19</v>
      </c>
      <c r="D55">
        <f>D52</f>
        <v>75</v>
      </c>
      <c r="E55">
        <f>$E$54</f>
        <v>222</v>
      </c>
      <c r="F55">
        <f>D53-5</f>
        <v>131</v>
      </c>
      <c r="G55">
        <f>E55+5</f>
        <v>227</v>
      </c>
      <c r="H55" t="s">
        <v>104</v>
      </c>
      <c r="I55">
        <v>10</v>
      </c>
      <c r="J55">
        <v>0</v>
      </c>
      <c r="K55">
        <v>0</v>
      </c>
      <c r="L55">
        <v>0</v>
      </c>
      <c r="N55" t="s">
        <v>21</v>
      </c>
      <c r="O55" t="s">
        <v>25</v>
      </c>
      <c r="Q55">
        <v>2</v>
      </c>
      <c r="R55" t="b">
        <v>1</v>
      </c>
      <c r="T55">
        <v>0</v>
      </c>
    </row>
    <row r="56" spans="1:20" x14ac:dyDescent="0.25">
      <c r="A56" t="s">
        <v>1170</v>
      </c>
      <c r="B56">
        <v>4</v>
      </c>
      <c r="C56" t="s">
        <v>19</v>
      </c>
      <c r="D56">
        <f>D53</f>
        <v>136</v>
      </c>
      <c r="E56">
        <f>$E$54</f>
        <v>222</v>
      </c>
      <c r="F56">
        <v>196</v>
      </c>
      <c r="G56">
        <f>E56+5</f>
        <v>227</v>
      </c>
      <c r="H56" t="s">
        <v>104</v>
      </c>
      <c r="I56">
        <v>10</v>
      </c>
      <c r="J56">
        <v>0</v>
      </c>
      <c r="K56">
        <v>0</v>
      </c>
      <c r="L56">
        <v>0</v>
      </c>
      <c r="N56" t="s">
        <v>21</v>
      </c>
      <c r="O56" t="s">
        <v>25</v>
      </c>
      <c r="Q56">
        <v>2</v>
      </c>
      <c r="R56" t="b">
        <v>1</v>
      </c>
      <c r="T56">
        <v>0</v>
      </c>
    </row>
    <row r="57" spans="1:20" x14ac:dyDescent="0.25">
      <c r="A57" t="s">
        <v>1148</v>
      </c>
      <c r="B57">
        <v>5</v>
      </c>
      <c r="C57" t="s">
        <v>26</v>
      </c>
      <c r="D57">
        <v>14</v>
      </c>
      <c r="E57">
        <v>20</v>
      </c>
      <c r="F57">
        <v>196</v>
      </c>
      <c r="G57">
        <v>278</v>
      </c>
      <c r="I57">
        <v>0</v>
      </c>
      <c r="J57">
        <v>0</v>
      </c>
      <c r="K57">
        <v>0</v>
      </c>
      <c r="L57">
        <v>0</v>
      </c>
      <c r="N57" t="s">
        <v>21</v>
      </c>
      <c r="O57" t="s">
        <v>25</v>
      </c>
      <c r="Q57">
        <v>1</v>
      </c>
      <c r="R57" t="b">
        <v>0</v>
      </c>
      <c r="S57" t="s">
        <v>121</v>
      </c>
      <c r="T57">
        <v>0</v>
      </c>
    </row>
    <row r="58" spans="1:20" x14ac:dyDescent="0.25">
      <c r="A58" t="s">
        <v>952</v>
      </c>
      <c r="B58">
        <v>5</v>
      </c>
      <c r="C58" t="s">
        <v>19</v>
      </c>
      <c r="D58">
        <f>D57+6</f>
        <v>20</v>
      </c>
      <c r="E58">
        <f>E57+6</f>
        <v>26</v>
      </c>
      <c r="F58">
        <f>F57-2</f>
        <v>194</v>
      </c>
      <c r="G58">
        <f>E58+5</f>
        <v>31</v>
      </c>
      <c r="H58" t="s">
        <v>104</v>
      </c>
      <c r="I58">
        <v>12</v>
      </c>
      <c r="J58">
        <v>1</v>
      </c>
      <c r="K58">
        <v>0</v>
      </c>
      <c r="L58">
        <v>0</v>
      </c>
      <c r="N58" t="s">
        <v>21</v>
      </c>
      <c r="O58" t="s">
        <v>25</v>
      </c>
      <c r="Q58">
        <v>2</v>
      </c>
      <c r="R58" t="b">
        <v>1</v>
      </c>
      <c r="S58" t="s">
        <v>121</v>
      </c>
      <c r="T58">
        <v>0</v>
      </c>
    </row>
    <row r="59" spans="1:20" x14ac:dyDescent="0.25">
      <c r="A59" t="s">
        <v>951</v>
      </c>
      <c r="B59">
        <v>5</v>
      </c>
      <c r="C59" t="s">
        <v>19</v>
      </c>
      <c r="D59">
        <f>D58</f>
        <v>20</v>
      </c>
      <c r="E59">
        <f>G58+8</f>
        <v>39</v>
      </c>
      <c r="F59">
        <f>F58</f>
        <v>194</v>
      </c>
      <c r="G59">
        <f>E59+5</f>
        <v>44</v>
      </c>
      <c r="H59" t="s">
        <v>104</v>
      </c>
      <c r="I59">
        <v>12</v>
      </c>
      <c r="J59">
        <v>0</v>
      </c>
      <c r="K59">
        <v>0</v>
      </c>
      <c r="L59">
        <v>0</v>
      </c>
      <c r="N59" t="s">
        <v>21</v>
      </c>
      <c r="O59" t="s">
        <v>25</v>
      </c>
      <c r="P59" s="1"/>
      <c r="Q59">
        <v>1</v>
      </c>
      <c r="R59" t="b">
        <v>1</v>
      </c>
      <c r="S59" t="s">
        <v>121</v>
      </c>
      <c r="T59">
        <v>0</v>
      </c>
    </row>
    <row r="60" spans="1:20" x14ac:dyDescent="0.25">
      <c r="A60" t="s">
        <v>1182</v>
      </c>
      <c r="B60">
        <v>5</v>
      </c>
      <c r="C60" t="s">
        <v>24</v>
      </c>
      <c r="D60">
        <v>14</v>
      </c>
      <c r="E60">
        <v>140</v>
      </c>
      <c r="F60">
        <v>196</v>
      </c>
      <c r="G60">
        <f>INT(E60+(F60-D60)/832*435)</f>
        <v>235</v>
      </c>
      <c r="I60">
        <v>0</v>
      </c>
      <c r="J60">
        <v>0</v>
      </c>
      <c r="K60">
        <v>0</v>
      </c>
      <c r="L60">
        <v>0</v>
      </c>
      <c r="N60" t="s">
        <v>21</v>
      </c>
      <c r="O60" t="s">
        <v>25</v>
      </c>
      <c r="P60" s="1" t="s">
        <v>1183</v>
      </c>
      <c r="Q60">
        <v>1</v>
      </c>
      <c r="R60" t="b">
        <v>1</v>
      </c>
      <c r="S60" t="s">
        <v>121</v>
      </c>
      <c r="T60">
        <v>0</v>
      </c>
    </row>
    <row r="61" spans="1:20" x14ac:dyDescent="0.25">
      <c r="A61" t="s">
        <v>83</v>
      </c>
      <c r="B61">
        <v>5</v>
      </c>
      <c r="C61" t="s">
        <v>19</v>
      </c>
      <c r="D61">
        <v>78</v>
      </c>
      <c r="E61">
        <f>G60-2</f>
        <v>233</v>
      </c>
      <c r="F61">
        <f>INT(D61+(F62-D61)/2-1)</f>
        <v>102</v>
      </c>
      <c r="G61">
        <f>E61+3</f>
        <v>236</v>
      </c>
      <c r="H61" t="s">
        <v>104</v>
      </c>
      <c r="I61">
        <v>8</v>
      </c>
      <c r="J61">
        <v>0</v>
      </c>
      <c r="K61">
        <v>0</v>
      </c>
      <c r="L61">
        <v>0</v>
      </c>
      <c r="M61" t="s">
        <v>1057</v>
      </c>
      <c r="O61" t="s">
        <v>25</v>
      </c>
      <c r="Q61">
        <v>3</v>
      </c>
      <c r="R61" t="b">
        <v>1</v>
      </c>
      <c r="T61">
        <v>0</v>
      </c>
    </row>
    <row r="62" spans="1:20" x14ac:dyDescent="0.25">
      <c r="A62" t="s">
        <v>85</v>
      </c>
      <c r="B62">
        <v>5</v>
      </c>
      <c r="C62" t="s">
        <v>19</v>
      </c>
      <c r="D62">
        <f>INT(F63-(F62-D61)/2-1)</f>
        <v>114</v>
      </c>
      <c r="E62">
        <f>E61</f>
        <v>233</v>
      </c>
      <c r="F62">
        <v>129</v>
      </c>
      <c r="G62">
        <f>E62+3</f>
        <v>236</v>
      </c>
      <c r="H62" t="s">
        <v>104</v>
      </c>
      <c r="I62">
        <v>8</v>
      </c>
      <c r="J62">
        <v>0</v>
      </c>
      <c r="K62">
        <v>0</v>
      </c>
      <c r="L62">
        <v>0</v>
      </c>
      <c r="M62" t="s">
        <v>1057</v>
      </c>
      <c r="O62" t="s">
        <v>22</v>
      </c>
      <c r="Q62">
        <v>3</v>
      </c>
      <c r="R62" t="b">
        <v>1</v>
      </c>
      <c r="T62">
        <v>0</v>
      </c>
    </row>
    <row r="63" spans="1:20" x14ac:dyDescent="0.25">
      <c r="A63" t="s">
        <v>702</v>
      </c>
      <c r="B63">
        <v>5</v>
      </c>
      <c r="C63" t="s">
        <v>19</v>
      </c>
      <c r="D63">
        <f>D61-12</f>
        <v>66</v>
      </c>
      <c r="E63">
        <f>G60+3</f>
        <v>238</v>
      </c>
      <c r="F63">
        <f>F62+12</f>
        <v>141</v>
      </c>
      <c r="G63">
        <f>E63+3</f>
        <v>241</v>
      </c>
      <c r="H63" t="s">
        <v>104</v>
      </c>
      <c r="I63">
        <v>8</v>
      </c>
      <c r="J63">
        <v>0</v>
      </c>
      <c r="K63">
        <v>1</v>
      </c>
      <c r="L63">
        <v>0</v>
      </c>
      <c r="M63" t="s">
        <v>1057</v>
      </c>
      <c r="O63" t="s">
        <v>27</v>
      </c>
      <c r="Q63">
        <v>3</v>
      </c>
      <c r="R63" t="b">
        <v>1</v>
      </c>
      <c r="T63">
        <v>0</v>
      </c>
    </row>
    <row r="64" spans="1:20" x14ac:dyDescent="0.25">
      <c r="A64" t="s">
        <v>1148</v>
      </c>
      <c r="B64">
        <v>5</v>
      </c>
      <c r="C64" t="s">
        <v>26</v>
      </c>
      <c r="D64">
        <f>D63-2</f>
        <v>64</v>
      </c>
      <c r="E64">
        <f>E61-9</f>
        <v>224</v>
      </c>
      <c r="F64">
        <f>F63+2</f>
        <v>143</v>
      </c>
      <c r="G64">
        <f>G63+5</f>
        <v>246</v>
      </c>
      <c r="I64">
        <v>0</v>
      </c>
      <c r="J64">
        <v>0</v>
      </c>
      <c r="K64">
        <v>0</v>
      </c>
      <c r="L64">
        <v>0</v>
      </c>
      <c r="O64" t="s">
        <v>25</v>
      </c>
      <c r="Q64">
        <v>1</v>
      </c>
      <c r="R64" t="b">
        <v>0</v>
      </c>
      <c r="S64" t="s">
        <v>121</v>
      </c>
      <c r="T64">
        <v>0</v>
      </c>
    </row>
    <row r="65" spans="1:20" x14ac:dyDescent="0.25">
      <c r="A65" t="s">
        <v>32</v>
      </c>
      <c r="B65">
        <v>6</v>
      </c>
      <c r="C65" t="s">
        <v>19</v>
      </c>
      <c r="D65">
        <v>14</v>
      </c>
      <c r="E65">
        <v>20</v>
      </c>
      <c r="F65">
        <v>196</v>
      </c>
      <c r="G65">
        <v>25</v>
      </c>
      <c r="H65" t="s">
        <v>104</v>
      </c>
      <c r="I65">
        <v>14</v>
      </c>
      <c r="J65">
        <v>1</v>
      </c>
      <c r="K65">
        <v>0</v>
      </c>
      <c r="L65">
        <v>0</v>
      </c>
      <c r="N65" t="s">
        <v>21</v>
      </c>
      <c r="O65" t="s">
        <v>25</v>
      </c>
      <c r="Q65">
        <v>3</v>
      </c>
      <c r="R65" t="b">
        <v>1</v>
      </c>
      <c r="S65" t="s">
        <v>121</v>
      </c>
      <c r="T65">
        <v>0</v>
      </c>
    </row>
    <row r="66" spans="1:20" x14ac:dyDescent="0.25">
      <c r="A66" t="s">
        <v>42</v>
      </c>
      <c r="B66">
        <v>6</v>
      </c>
      <c r="C66" t="s">
        <v>19</v>
      </c>
      <c r="D66">
        <v>14</v>
      </c>
      <c r="E66">
        <f>G65+8</f>
        <v>33</v>
      </c>
      <c r="F66">
        <f>$F$108</f>
        <v>180</v>
      </c>
      <c r="G66">
        <f>E66+5</f>
        <v>38</v>
      </c>
      <c r="H66" t="s">
        <v>104</v>
      </c>
      <c r="I66">
        <v>12</v>
      </c>
      <c r="J66">
        <v>0</v>
      </c>
      <c r="K66">
        <v>0</v>
      </c>
      <c r="L66">
        <v>0</v>
      </c>
      <c r="N66" t="s">
        <v>21</v>
      </c>
      <c r="O66" t="s">
        <v>25</v>
      </c>
      <c r="P66" s="1"/>
      <c r="Q66">
        <v>1</v>
      </c>
      <c r="R66" t="b">
        <v>1</v>
      </c>
      <c r="S66" t="s">
        <v>121</v>
      </c>
      <c r="T66">
        <v>0</v>
      </c>
    </row>
    <row r="67" spans="1:20" x14ac:dyDescent="0.25">
      <c r="A67" t="s">
        <v>702</v>
      </c>
      <c r="B67">
        <v>6</v>
      </c>
      <c r="C67" t="s">
        <v>19</v>
      </c>
      <c r="D67">
        <v>14</v>
      </c>
      <c r="E67">
        <v>70</v>
      </c>
      <c r="F67">
        <v>205</v>
      </c>
      <c r="G67">
        <f>E67+5</f>
        <v>75</v>
      </c>
      <c r="H67" t="s">
        <v>104</v>
      </c>
      <c r="I67">
        <v>12</v>
      </c>
      <c r="J67">
        <v>1</v>
      </c>
      <c r="K67">
        <v>0</v>
      </c>
      <c r="L67">
        <v>0</v>
      </c>
      <c r="N67" t="s">
        <v>21</v>
      </c>
      <c r="O67" t="s">
        <v>25</v>
      </c>
      <c r="Q67">
        <v>3</v>
      </c>
      <c r="R67" t="b">
        <v>1</v>
      </c>
      <c r="S67" t="s">
        <v>121</v>
      </c>
      <c r="T67">
        <v>0</v>
      </c>
    </row>
    <row r="68" spans="1:20" x14ac:dyDescent="0.25">
      <c r="A68" t="s">
        <v>33</v>
      </c>
      <c r="B68">
        <v>6</v>
      </c>
      <c r="C68" t="s">
        <v>24</v>
      </c>
      <c r="D68">
        <v>14</v>
      </c>
      <c r="E68">
        <f>G67+8</f>
        <v>83</v>
      </c>
      <c r="F68">
        <v>196</v>
      </c>
      <c r="G68">
        <f>INT(E68+(F68-D68)/2078*1889)</f>
        <v>248</v>
      </c>
      <c r="I68">
        <v>0</v>
      </c>
      <c r="J68">
        <v>0</v>
      </c>
      <c r="K68">
        <v>0</v>
      </c>
      <c r="L68">
        <v>0</v>
      </c>
      <c r="N68" t="s">
        <v>21</v>
      </c>
      <c r="O68" t="s">
        <v>25</v>
      </c>
      <c r="Q68">
        <v>2</v>
      </c>
      <c r="R68" t="b">
        <v>0</v>
      </c>
      <c r="S68" t="s">
        <v>121</v>
      </c>
      <c r="T68">
        <v>0</v>
      </c>
    </row>
    <row r="69" spans="1:20" x14ac:dyDescent="0.25">
      <c r="A69" t="s">
        <v>992</v>
      </c>
      <c r="B69">
        <v>6</v>
      </c>
      <c r="C69" t="s">
        <v>19</v>
      </c>
      <c r="D69">
        <v>14</v>
      </c>
      <c r="E69">
        <f>G68+4</f>
        <v>252</v>
      </c>
      <c r="F69">
        <f>$F$108</f>
        <v>180</v>
      </c>
      <c r="G69">
        <f>E69+8</f>
        <v>260</v>
      </c>
      <c r="H69" t="s">
        <v>104</v>
      </c>
      <c r="I69">
        <v>14</v>
      </c>
      <c r="J69">
        <v>0</v>
      </c>
      <c r="K69">
        <v>0</v>
      </c>
      <c r="L69">
        <v>0</v>
      </c>
      <c r="M69" t="s">
        <v>1057</v>
      </c>
      <c r="N69" t="s">
        <v>21</v>
      </c>
      <c r="O69" t="s">
        <v>27</v>
      </c>
      <c r="Q69">
        <v>3</v>
      </c>
      <c r="R69" t="b">
        <v>1</v>
      </c>
      <c r="S69" t="s">
        <v>121</v>
      </c>
      <c r="T69">
        <v>0</v>
      </c>
    </row>
    <row r="70" spans="1:20" x14ac:dyDescent="0.25">
      <c r="A70" t="s">
        <v>1103</v>
      </c>
      <c r="B70">
        <v>6</v>
      </c>
      <c r="C70" t="s">
        <v>19</v>
      </c>
      <c r="D70">
        <f>D69</f>
        <v>14</v>
      </c>
      <c r="E70">
        <v>278</v>
      </c>
      <c r="F70">
        <f>F69+1</f>
        <v>181</v>
      </c>
      <c r="G70">
        <f>E70+5</f>
        <v>283</v>
      </c>
      <c r="H70" t="s">
        <v>104</v>
      </c>
      <c r="I70">
        <v>8</v>
      </c>
      <c r="J70">
        <v>0</v>
      </c>
      <c r="K70">
        <v>0</v>
      </c>
      <c r="L70">
        <v>0</v>
      </c>
      <c r="M70" t="s">
        <v>1057</v>
      </c>
      <c r="N70" t="s">
        <v>21</v>
      </c>
      <c r="O70" t="s">
        <v>25</v>
      </c>
      <c r="Q70">
        <v>3</v>
      </c>
      <c r="R70" t="b">
        <v>1</v>
      </c>
      <c r="T70">
        <v>0</v>
      </c>
    </row>
    <row r="71" spans="1:20" x14ac:dyDescent="0.25">
      <c r="A71" t="s">
        <v>989</v>
      </c>
      <c r="B71">
        <v>-999</v>
      </c>
      <c r="C71" t="s">
        <v>19</v>
      </c>
      <c r="D71">
        <f>D69</f>
        <v>14</v>
      </c>
      <c r="E71">
        <f>E72+15</f>
        <v>35</v>
      </c>
      <c r="F71">
        <v>208</v>
      </c>
      <c r="G71">
        <f>E71+8</f>
        <v>43</v>
      </c>
      <c r="H71" t="s">
        <v>104</v>
      </c>
      <c r="I71">
        <v>12</v>
      </c>
      <c r="J71">
        <v>0</v>
      </c>
      <c r="K71">
        <v>0</v>
      </c>
      <c r="L71">
        <v>0</v>
      </c>
      <c r="N71" t="s">
        <v>21</v>
      </c>
      <c r="O71" t="s">
        <v>22</v>
      </c>
      <c r="Q71">
        <v>2</v>
      </c>
      <c r="R71" t="b">
        <v>1</v>
      </c>
      <c r="S71" t="s">
        <v>121</v>
      </c>
      <c r="T71">
        <v>0</v>
      </c>
    </row>
    <row r="72" spans="1:20" ht="15" customHeight="1" x14ac:dyDescent="0.25">
      <c r="A72" t="s">
        <v>31</v>
      </c>
      <c r="B72">
        <v>7</v>
      </c>
      <c r="C72" t="s">
        <v>19</v>
      </c>
      <c r="D72">
        <v>14</v>
      </c>
      <c r="E72">
        <v>20</v>
      </c>
      <c r="F72">
        <v>205</v>
      </c>
      <c r="G72">
        <f>E72+5</f>
        <v>25</v>
      </c>
      <c r="H72" t="s">
        <v>104</v>
      </c>
      <c r="I72">
        <v>12</v>
      </c>
      <c r="J72">
        <v>1</v>
      </c>
      <c r="K72">
        <v>0</v>
      </c>
      <c r="L72">
        <v>0</v>
      </c>
      <c r="N72" t="s">
        <v>21</v>
      </c>
      <c r="O72" t="s">
        <v>25</v>
      </c>
      <c r="Q72">
        <v>3</v>
      </c>
      <c r="R72" t="b">
        <v>1</v>
      </c>
      <c r="S72" t="s">
        <v>121</v>
      </c>
      <c r="T72">
        <v>0</v>
      </c>
    </row>
    <row r="73" spans="1:20" ht="15" customHeight="1" x14ac:dyDescent="0.25">
      <c r="A73" t="s">
        <v>30</v>
      </c>
      <c r="B73">
        <v>7</v>
      </c>
      <c r="C73" t="s">
        <v>24</v>
      </c>
      <c r="D73">
        <v>14</v>
      </c>
      <c r="E73">
        <v>0</v>
      </c>
      <c r="F73">
        <v>196</v>
      </c>
      <c r="G73">
        <f>INT(E73+(F73-D73)/80*100)</f>
        <v>227</v>
      </c>
      <c r="H73" t="s">
        <v>104</v>
      </c>
      <c r="I73">
        <v>12</v>
      </c>
      <c r="J73">
        <v>0</v>
      </c>
      <c r="K73">
        <v>0</v>
      </c>
      <c r="L73">
        <v>0</v>
      </c>
      <c r="N73" t="s">
        <v>21</v>
      </c>
      <c r="O73" t="s">
        <v>22</v>
      </c>
      <c r="Q73">
        <v>2</v>
      </c>
      <c r="R73" t="b">
        <v>1</v>
      </c>
      <c r="S73" t="s">
        <v>121</v>
      </c>
      <c r="T73">
        <v>0</v>
      </c>
    </row>
    <row r="74" spans="1:20" x14ac:dyDescent="0.25">
      <c r="A74" t="s">
        <v>986</v>
      </c>
      <c r="B74">
        <v>-999</v>
      </c>
      <c r="C74" t="s">
        <v>26</v>
      </c>
      <c r="D74">
        <v>10</v>
      </c>
      <c r="E74">
        <v>10</v>
      </c>
      <c r="F74">
        <f>D74+91</f>
        <v>101</v>
      </c>
      <c r="G74">
        <f>E74+70</f>
        <v>80</v>
      </c>
      <c r="I74">
        <v>0</v>
      </c>
      <c r="J74">
        <v>0</v>
      </c>
      <c r="K74">
        <v>0</v>
      </c>
      <c r="L74">
        <v>0</v>
      </c>
      <c r="N74" t="s">
        <v>21</v>
      </c>
      <c r="O74" t="s">
        <v>25</v>
      </c>
      <c r="Q74">
        <v>1</v>
      </c>
      <c r="R74" t="b">
        <v>0</v>
      </c>
      <c r="S74" t="s">
        <v>121</v>
      </c>
      <c r="T74">
        <v>0</v>
      </c>
    </row>
    <row r="75" spans="1:20" x14ac:dyDescent="0.25">
      <c r="A75" t="s">
        <v>987</v>
      </c>
      <c r="B75">
        <v>7</v>
      </c>
      <c r="C75" t="s">
        <v>19</v>
      </c>
      <c r="D75">
        <v>14</v>
      </c>
      <c r="E75">
        <f>G73</f>
        <v>227</v>
      </c>
      <c r="F75">
        <v>196</v>
      </c>
      <c r="G75">
        <f>E75+5</f>
        <v>232</v>
      </c>
      <c r="H75" t="s">
        <v>104</v>
      </c>
      <c r="I75">
        <v>14</v>
      </c>
      <c r="J75">
        <v>1</v>
      </c>
      <c r="K75">
        <v>0</v>
      </c>
      <c r="L75">
        <v>0</v>
      </c>
      <c r="N75" t="s">
        <v>21</v>
      </c>
      <c r="O75" t="s">
        <v>25</v>
      </c>
      <c r="Q75">
        <v>2</v>
      </c>
      <c r="R75" t="b">
        <v>1</v>
      </c>
      <c r="S75" t="s">
        <v>121</v>
      </c>
      <c r="T75">
        <v>0</v>
      </c>
    </row>
    <row r="76" spans="1:20" x14ac:dyDescent="0.25">
      <c r="A76" t="s">
        <v>988</v>
      </c>
      <c r="B76">
        <v>7</v>
      </c>
      <c r="C76" t="s">
        <v>19</v>
      </c>
      <c r="D76">
        <v>14</v>
      </c>
      <c r="E76">
        <f>G75+8</f>
        <v>240</v>
      </c>
      <c r="F76">
        <v>196</v>
      </c>
      <c r="G76">
        <f>E76+5</f>
        <v>245</v>
      </c>
      <c r="H76" t="s">
        <v>104</v>
      </c>
      <c r="I76">
        <v>12</v>
      </c>
      <c r="J76">
        <v>0</v>
      </c>
      <c r="K76">
        <v>0</v>
      </c>
      <c r="L76">
        <v>0</v>
      </c>
      <c r="N76" t="s">
        <v>21</v>
      </c>
      <c r="O76" t="s">
        <v>25</v>
      </c>
      <c r="P76" s="1"/>
      <c r="Q76">
        <v>1</v>
      </c>
      <c r="R76" t="b">
        <v>1</v>
      </c>
      <c r="S76" t="s">
        <v>121</v>
      </c>
      <c r="T76">
        <v>0</v>
      </c>
    </row>
    <row r="77" spans="1:20" x14ac:dyDescent="0.25">
      <c r="A77" t="s">
        <v>90</v>
      </c>
      <c r="B77">
        <v>8</v>
      </c>
      <c r="C77" t="s">
        <v>19</v>
      </c>
      <c r="D77">
        <v>14</v>
      </c>
      <c r="E77">
        <v>20</v>
      </c>
      <c r="F77">
        <v>180</v>
      </c>
      <c r="G77">
        <f>E77+5</f>
        <v>25</v>
      </c>
      <c r="H77" t="s">
        <v>104</v>
      </c>
      <c r="I77">
        <v>12</v>
      </c>
      <c r="J77">
        <v>1</v>
      </c>
      <c r="K77">
        <v>0</v>
      </c>
      <c r="L77">
        <v>0</v>
      </c>
      <c r="N77" t="s">
        <v>21</v>
      </c>
      <c r="O77" t="s">
        <v>25</v>
      </c>
      <c r="Q77">
        <v>3</v>
      </c>
      <c r="R77" t="b">
        <v>0</v>
      </c>
      <c r="S77" t="s">
        <v>121</v>
      </c>
      <c r="T77">
        <v>0</v>
      </c>
    </row>
    <row r="78" spans="1:20" x14ac:dyDescent="0.25">
      <c r="A78" t="s">
        <v>1123</v>
      </c>
      <c r="B78">
        <v>8</v>
      </c>
      <c r="C78" t="s">
        <v>19</v>
      </c>
      <c r="D78">
        <f>D79-11</f>
        <v>29</v>
      </c>
      <c r="E78">
        <f>G77+8</f>
        <v>33</v>
      </c>
      <c r="F78">
        <v>196</v>
      </c>
      <c r="G78">
        <f>E78+5</f>
        <v>38</v>
      </c>
      <c r="H78" t="s">
        <v>104</v>
      </c>
      <c r="I78">
        <v>10</v>
      </c>
      <c r="J78">
        <v>1</v>
      </c>
      <c r="K78">
        <v>0</v>
      </c>
      <c r="L78">
        <v>0</v>
      </c>
      <c r="N78" t="s">
        <v>21</v>
      </c>
      <c r="O78" t="s">
        <v>25</v>
      </c>
      <c r="P78" s="1"/>
      <c r="Q78">
        <v>1</v>
      </c>
      <c r="R78" t="b">
        <v>0</v>
      </c>
      <c r="S78" t="s">
        <v>121</v>
      </c>
      <c r="T78">
        <v>0</v>
      </c>
    </row>
    <row r="79" spans="1:20" x14ac:dyDescent="0.25">
      <c r="A79" t="s">
        <v>993</v>
      </c>
      <c r="B79">
        <v>8</v>
      </c>
      <c r="C79" t="s">
        <v>24</v>
      </c>
      <c r="D79">
        <f>F80</f>
        <v>40</v>
      </c>
      <c r="E79">
        <f>G78+2</f>
        <v>40</v>
      </c>
      <c r="F79">
        <v>104</v>
      </c>
      <c r="G79">
        <f>INT(E79+(F79-D79)/296*192)</f>
        <v>81</v>
      </c>
      <c r="I79">
        <v>1</v>
      </c>
      <c r="J79">
        <v>0</v>
      </c>
      <c r="K79">
        <v>0</v>
      </c>
      <c r="L79">
        <v>0</v>
      </c>
      <c r="M79" t="s">
        <v>1108</v>
      </c>
      <c r="N79" t="s">
        <v>21</v>
      </c>
      <c r="O79" t="s">
        <v>25</v>
      </c>
      <c r="P79" t="s">
        <v>1122</v>
      </c>
      <c r="Q79">
        <v>2</v>
      </c>
      <c r="R79" t="b">
        <v>0</v>
      </c>
      <c r="S79" t="s">
        <v>121</v>
      </c>
      <c r="T79">
        <v>0</v>
      </c>
    </row>
    <row r="80" spans="1:20" x14ac:dyDescent="0.25">
      <c r="A80" s="25" t="s">
        <v>1129</v>
      </c>
      <c r="B80">
        <v>8</v>
      </c>
      <c r="C80" t="s">
        <v>19</v>
      </c>
      <c r="D80">
        <v>14</v>
      </c>
      <c r="E80">
        <f>E79-2</f>
        <v>38</v>
      </c>
      <c r="F80">
        <v>40</v>
      </c>
      <c r="G80">
        <f t="shared" ref="G80:G85" si="7">E80+5</f>
        <v>43</v>
      </c>
      <c r="H80" t="s">
        <v>104</v>
      </c>
      <c r="I80">
        <v>10</v>
      </c>
      <c r="J80">
        <v>0</v>
      </c>
      <c r="K80">
        <v>0</v>
      </c>
      <c r="L80">
        <v>0</v>
      </c>
      <c r="N80" t="s">
        <v>21</v>
      </c>
      <c r="O80" t="s">
        <v>22</v>
      </c>
      <c r="P80" s="26"/>
      <c r="Q80">
        <v>3</v>
      </c>
      <c r="R80" t="b">
        <v>0</v>
      </c>
      <c r="S80" t="s">
        <v>121</v>
      </c>
      <c r="T80">
        <v>0</v>
      </c>
    </row>
    <row r="81" spans="1:20" x14ac:dyDescent="0.25">
      <c r="A81" t="s">
        <v>1130</v>
      </c>
      <c r="B81">
        <v>8</v>
      </c>
      <c r="C81" t="s">
        <v>19</v>
      </c>
      <c r="D81">
        <v>14</v>
      </c>
      <c r="E81">
        <f>G80+3</f>
        <v>46</v>
      </c>
      <c r="F81">
        <v>40</v>
      </c>
      <c r="G81">
        <f t="shared" si="7"/>
        <v>51</v>
      </c>
      <c r="H81" t="s">
        <v>104</v>
      </c>
      <c r="I81">
        <v>10</v>
      </c>
      <c r="J81">
        <v>0</v>
      </c>
      <c r="K81">
        <v>0</v>
      </c>
      <c r="L81">
        <v>0</v>
      </c>
      <c r="N81" t="s">
        <v>21</v>
      </c>
      <c r="O81" t="s">
        <v>22</v>
      </c>
      <c r="P81" s="26"/>
      <c r="Q81">
        <v>3</v>
      </c>
      <c r="R81" t="b">
        <v>0</v>
      </c>
      <c r="S81" t="s">
        <v>121</v>
      </c>
      <c r="T81">
        <v>0</v>
      </c>
    </row>
    <row r="82" spans="1:20" x14ac:dyDescent="0.25">
      <c r="A82" t="s">
        <v>1131</v>
      </c>
      <c r="B82">
        <v>8</v>
      </c>
      <c r="C82" t="s">
        <v>19</v>
      </c>
      <c r="D82">
        <v>14</v>
      </c>
      <c r="E82">
        <f>G81+3</f>
        <v>54</v>
      </c>
      <c r="F82">
        <v>40</v>
      </c>
      <c r="G82">
        <f t="shared" si="7"/>
        <v>59</v>
      </c>
      <c r="H82" t="s">
        <v>104</v>
      </c>
      <c r="I82">
        <v>10</v>
      </c>
      <c r="J82">
        <v>0</v>
      </c>
      <c r="K82">
        <v>0</v>
      </c>
      <c r="L82">
        <v>0</v>
      </c>
      <c r="N82" t="s">
        <v>21</v>
      </c>
      <c r="O82" t="s">
        <v>22</v>
      </c>
      <c r="P82" s="26"/>
      <c r="Q82">
        <v>3</v>
      </c>
      <c r="R82" t="b">
        <v>0</v>
      </c>
      <c r="S82" t="s">
        <v>121</v>
      </c>
      <c r="T82">
        <v>0</v>
      </c>
    </row>
    <row r="83" spans="1:20" x14ac:dyDescent="0.25">
      <c r="A83" t="s">
        <v>1132</v>
      </c>
      <c r="B83">
        <v>8</v>
      </c>
      <c r="C83" t="s">
        <v>19</v>
      </c>
      <c r="D83">
        <v>14</v>
      </c>
      <c r="E83">
        <f>G82+3</f>
        <v>62</v>
      </c>
      <c r="F83">
        <v>40</v>
      </c>
      <c r="G83">
        <f t="shared" si="7"/>
        <v>67</v>
      </c>
      <c r="H83" t="s">
        <v>104</v>
      </c>
      <c r="I83">
        <v>10</v>
      </c>
      <c r="J83">
        <v>0</v>
      </c>
      <c r="K83">
        <v>0</v>
      </c>
      <c r="L83">
        <v>0</v>
      </c>
      <c r="N83" t="s">
        <v>21</v>
      </c>
      <c r="O83" t="s">
        <v>22</v>
      </c>
      <c r="P83" s="26"/>
      <c r="Q83">
        <v>3</v>
      </c>
      <c r="R83" t="b">
        <v>0</v>
      </c>
      <c r="S83" t="s">
        <v>121</v>
      </c>
      <c r="T83">
        <v>0</v>
      </c>
    </row>
    <row r="84" spans="1:20" x14ac:dyDescent="0.25">
      <c r="A84" t="s">
        <v>1133</v>
      </c>
      <c r="B84">
        <v>8</v>
      </c>
      <c r="C84" t="s">
        <v>19</v>
      </c>
      <c r="D84">
        <v>14</v>
      </c>
      <c r="E84">
        <f>G83+3</f>
        <v>70</v>
      </c>
      <c r="F84">
        <v>40</v>
      </c>
      <c r="G84">
        <f t="shared" si="7"/>
        <v>75</v>
      </c>
      <c r="H84" t="s">
        <v>104</v>
      </c>
      <c r="I84">
        <v>10</v>
      </c>
      <c r="J84">
        <v>0</v>
      </c>
      <c r="K84">
        <v>0</v>
      </c>
      <c r="L84">
        <v>0</v>
      </c>
      <c r="N84" t="s">
        <v>21</v>
      </c>
      <c r="O84" t="s">
        <v>22</v>
      </c>
      <c r="P84" s="26"/>
      <c r="Q84">
        <v>3</v>
      </c>
      <c r="R84" t="b">
        <v>0</v>
      </c>
      <c r="S84" t="s">
        <v>121</v>
      </c>
      <c r="T84">
        <v>0</v>
      </c>
    </row>
    <row r="85" spans="1:20" x14ac:dyDescent="0.25">
      <c r="A85" t="s">
        <v>1134</v>
      </c>
      <c r="B85">
        <v>8</v>
      </c>
      <c r="C85" t="s">
        <v>19</v>
      </c>
      <c r="D85">
        <v>14</v>
      </c>
      <c r="E85">
        <f>G84+3</f>
        <v>78</v>
      </c>
      <c r="F85">
        <v>40</v>
      </c>
      <c r="G85">
        <f t="shared" si="7"/>
        <v>83</v>
      </c>
      <c r="H85" t="s">
        <v>104</v>
      </c>
      <c r="I85">
        <v>10</v>
      </c>
      <c r="J85">
        <v>0</v>
      </c>
      <c r="K85">
        <v>0</v>
      </c>
      <c r="L85">
        <v>0</v>
      </c>
      <c r="N85" t="s">
        <v>21</v>
      </c>
      <c r="O85" t="s">
        <v>22</v>
      </c>
      <c r="P85" s="26"/>
      <c r="Q85">
        <v>3</v>
      </c>
      <c r="R85" t="b">
        <v>0</v>
      </c>
      <c r="S85" t="s">
        <v>121</v>
      </c>
      <c r="T85">
        <v>0</v>
      </c>
    </row>
    <row r="86" spans="1:20" x14ac:dyDescent="0.25">
      <c r="A86" t="s">
        <v>1099</v>
      </c>
      <c r="B86">
        <v>8</v>
      </c>
      <c r="C86" t="s">
        <v>19</v>
      </c>
      <c r="D86">
        <f>F79+5</f>
        <v>109</v>
      </c>
      <c r="E86">
        <f>E79+5</f>
        <v>45</v>
      </c>
      <c r="F86">
        <v>196</v>
      </c>
      <c r="G86">
        <f>E86+3</f>
        <v>48</v>
      </c>
      <c r="H86" t="s">
        <v>104</v>
      </c>
      <c r="I86">
        <v>8</v>
      </c>
      <c r="J86">
        <v>0</v>
      </c>
      <c r="K86">
        <v>0</v>
      </c>
      <c r="L86">
        <v>0</v>
      </c>
      <c r="M86" t="s">
        <v>1057</v>
      </c>
      <c r="O86" t="s">
        <v>25</v>
      </c>
      <c r="P86" t="s">
        <v>1100</v>
      </c>
      <c r="Q86">
        <v>3</v>
      </c>
      <c r="R86" t="b">
        <v>1</v>
      </c>
      <c r="S86" t="s">
        <v>121</v>
      </c>
      <c r="T86">
        <v>0</v>
      </c>
    </row>
    <row r="87" spans="1:20" x14ac:dyDescent="0.25">
      <c r="A87" t="s">
        <v>1125</v>
      </c>
      <c r="B87">
        <v>8</v>
      </c>
      <c r="C87" t="s">
        <v>19</v>
      </c>
      <c r="D87">
        <f>D79+16</f>
        <v>56</v>
      </c>
      <c r="E87">
        <f>G79+1</f>
        <v>82</v>
      </c>
      <c r="F87">
        <v>196</v>
      </c>
      <c r="G87">
        <f>E87+8</f>
        <v>90</v>
      </c>
      <c r="H87" t="s">
        <v>104</v>
      </c>
      <c r="I87">
        <v>12</v>
      </c>
      <c r="J87">
        <v>0</v>
      </c>
      <c r="K87">
        <v>0</v>
      </c>
      <c r="L87">
        <v>0</v>
      </c>
      <c r="M87" t="s">
        <v>1057</v>
      </c>
      <c r="N87" t="s">
        <v>21</v>
      </c>
      <c r="O87" t="s">
        <v>25</v>
      </c>
      <c r="Q87">
        <v>3</v>
      </c>
      <c r="R87" t="b">
        <v>1</v>
      </c>
      <c r="S87" t="s">
        <v>121</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121</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121</v>
      </c>
      <c r="T89">
        <v>0</v>
      </c>
    </row>
    <row r="90" spans="1:20" x14ac:dyDescent="0.25">
      <c r="A90" t="s">
        <v>294</v>
      </c>
      <c r="B90">
        <v>8</v>
      </c>
      <c r="C90" t="s">
        <v>19</v>
      </c>
      <c r="D90">
        <v>14</v>
      </c>
      <c r="E90">
        <f>G87+20</f>
        <v>110</v>
      </c>
      <c r="F90">
        <v>196</v>
      </c>
      <c r="G90">
        <f>E90+8</f>
        <v>118</v>
      </c>
      <c r="H90" t="s">
        <v>104</v>
      </c>
      <c r="I90">
        <v>14</v>
      </c>
      <c r="J90">
        <v>0</v>
      </c>
      <c r="K90">
        <v>0</v>
      </c>
      <c r="L90">
        <v>0</v>
      </c>
      <c r="M90" t="s">
        <v>1057</v>
      </c>
      <c r="N90" t="s">
        <v>21</v>
      </c>
      <c r="O90" t="s">
        <v>27</v>
      </c>
      <c r="Q90">
        <v>3</v>
      </c>
      <c r="R90" t="b">
        <v>1</v>
      </c>
      <c r="S90" t="s">
        <v>121</v>
      </c>
      <c r="T90">
        <v>0</v>
      </c>
    </row>
    <row r="91" spans="1:20" x14ac:dyDescent="0.25">
      <c r="A91" t="s">
        <v>91</v>
      </c>
      <c r="B91">
        <v>9</v>
      </c>
      <c r="C91" t="s">
        <v>19</v>
      </c>
      <c r="D91">
        <v>14</v>
      </c>
      <c r="E91">
        <v>20</v>
      </c>
      <c r="F91">
        <v>180</v>
      </c>
      <c r="G91">
        <f>E91+5</f>
        <v>25</v>
      </c>
      <c r="H91" t="s">
        <v>104</v>
      </c>
      <c r="I91">
        <v>12</v>
      </c>
      <c r="J91">
        <v>1</v>
      </c>
      <c r="K91">
        <v>0</v>
      </c>
      <c r="L91">
        <v>0</v>
      </c>
      <c r="N91" t="s">
        <v>21</v>
      </c>
      <c r="O91" t="s">
        <v>25</v>
      </c>
      <c r="Q91">
        <v>3</v>
      </c>
      <c r="R91" t="b">
        <v>0</v>
      </c>
      <c r="S91" t="s">
        <v>121</v>
      </c>
      <c r="T91">
        <v>0</v>
      </c>
    </row>
    <row r="92" spans="1:20" x14ac:dyDescent="0.25">
      <c r="A92" t="s">
        <v>1123</v>
      </c>
      <c r="B92">
        <v>9</v>
      </c>
      <c r="C92" t="s">
        <v>19</v>
      </c>
      <c r="D92">
        <f>D93-11</f>
        <v>29</v>
      </c>
      <c r="E92">
        <f>G91+8</f>
        <v>33</v>
      </c>
      <c r="F92">
        <v>196</v>
      </c>
      <c r="G92">
        <f>E92+5</f>
        <v>38</v>
      </c>
      <c r="H92" t="s">
        <v>104</v>
      </c>
      <c r="I92">
        <v>10</v>
      </c>
      <c r="J92">
        <v>1</v>
      </c>
      <c r="K92">
        <v>0</v>
      </c>
      <c r="L92">
        <v>0</v>
      </c>
      <c r="N92" t="s">
        <v>21</v>
      </c>
      <c r="O92" t="s">
        <v>25</v>
      </c>
      <c r="P92" s="1"/>
      <c r="Q92">
        <v>1</v>
      </c>
      <c r="R92" t="b">
        <v>0</v>
      </c>
      <c r="S92" t="s">
        <v>121</v>
      </c>
      <c r="T92">
        <v>0</v>
      </c>
    </row>
    <row r="93" spans="1:20" x14ac:dyDescent="0.25">
      <c r="A93" t="s">
        <v>993</v>
      </c>
      <c r="B93">
        <v>9</v>
      </c>
      <c r="C93" t="s">
        <v>24</v>
      </c>
      <c r="D93">
        <f>F94</f>
        <v>40</v>
      </c>
      <c r="E93">
        <f>G92+2</f>
        <v>40</v>
      </c>
      <c r="F93">
        <v>104</v>
      </c>
      <c r="G93">
        <f>INT(E93+(F93-D93)/296*192)</f>
        <v>81</v>
      </c>
      <c r="I93">
        <v>1</v>
      </c>
      <c r="J93">
        <v>0</v>
      </c>
      <c r="K93">
        <v>0</v>
      </c>
      <c r="L93">
        <v>0</v>
      </c>
      <c r="M93" t="s">
        <v>1108</v>
      </c>
      <c r="N93" t="s">
        <v>21</v>
      </c>
      <c r="O93" t="s">
        <v>25</v>
      </c>
      <c r="P93" t="s">
        <v>1135</v>
      </c>
      <c r="Q93">
        <v>2</v>
      </c>
      <c r="R93" t="b">
        <v>0</v>
      </c>
      <c r="S93" t="s">
        <v>121</v>
      </c>
      <c r="T93">
        <v>0</v>
      </c>
    </row>
    <row r="94" spans="1:20" x14ac:dyDescent="0.25">
      <c r="A94" s="25" t="s">
        <v>1129</v>
      </c>
      <c r="B94">
        <v>9</v>
      </c>
      <c r="C94" t="s">
        <v>19</v>
      </c>
      <c r="D94">
        <v>14</v>
      </c>
      <c r="E94">
        <f>E93-2</f>
        <v>38</v>
      </c>
      <c r="F94">
        <v>40</v>
      </c>
      <c r="G94">
        <f t="shared" ref="G94:G99" si="8">E94+5</f>
        <v>43</v>
      </c>
      <c r="H94" t="s">
        <v>104</v>
      </c>
      <c r="I94">
        <v>10</v>
      </c>
      <c r="J94">
        <v>0</v>
      </c>
      <c r="K94">
        <v>0</v>
      </c>
      <c r="L94">
        <v>0</v>
      </c>
      <c r="N94" t="s">
        <v>21</v>
      </c>
      <c r="O94" t="s">
        <v>22</v>
      </c>
      <c r="P94" s="26"/>
      <c r="Q94">
        <v>3</v>
      </c>
      <c r="R94" t="b">
        <v>0</v>
      </c>
      <c r="S94" t="s">
        <v>121</v>
      </c>
      <c r="T94">
        <v>0</v>
      </c>
    </row>
    <row r="95" spans="1:20" x14ac:dyDescent="0.25">
      <c r="A95" t="s">
        <v>1130</v>
      </c>
      <c r="B95">
        <v>9</v>
      </c>
      <c r="C95" t="s">
        <v>19</v>
      </c>
      <c r="D95">
        <v>14</v>
      </c>
      <c r="E95">
        <f>G94+3</f>
        <v>46</v>
      </c>
      <c r="F95">
        <v>40</v>
      </c>
      <c r="G95">
        <f t="shared" si="8"/>
        <v>51</v>
      </c>
      <c r="H95" t="s">
        <v>104</v>
      </c>
      <c r="I95">
        <v>10</v>
      </c>
      <c r="J95">
        <v>0</v>
      </c>
      <c r="K95">
        <v>0</v>
      </c>
      <c r="L95">
        <v>0</v>
      </c>
      <c r="N95" t="s">
        <v>21</v>
      </c>
      <c r="O95" t="s">
        <v>22</v>
      </c>
      <c r="P95" s="26"/>
      <c r="Q95">
        <v>3</v>
      </c>
      <c r="R95" t="b">
        <v>0</v>
      </c>
      <c r="S95" t="s">
        <v>121</v>
      </c>
      <c r="T95">
        <v>0</v>
      </c>
    </row>
    <row r="96" spans="1:20" x14ac:dyDescent="0.25">
      <c r="A96" t="s">
        <v>1131</v>
      </c>
      <c r="B96">
        <v>9</v>
      </c>
      <c r="C96" t="s">
        <v>19</v>
      </c>
      <c r="D96">
        <v>14</v>
      </c>
      <c r="E96">
        <f>G95+3</f>
        <v>54</v>
      </c>
      <c r="F96">
        <v>40</v>
      </c>
      <c r="G96">
        <f t="shared" si="8"/>
        <v>59</v>
      </c>
      <c r="H96" t="s">
        <v>104</v>
      </c>
      <c r="I96">
        <v>10</v>
      </c>
      <c r="J96">
        <v>0</v>
      </c>
      <c r="K96">
        <v>0</v>
      </c>
      <c r="L96">
        <v>0</v>
      </c>
      <c r="N96" t="s">
        <v>21</v>
      </c>
      <c r="O96" t="s">
        <v>22</v>
      </c>
      <c r="P96" s="26"/>
      <c r="Q96">
        <v>3</v>
      </c>
      <c r="R96" t="b">
        <v>0</v>
      </c>
      <c r="S96" t="s">
        <v>121</v>
      </c>
      <c r="T96">
        <v>0</v>
      </c>
    </row>
    <row r="97" spans="1:20" x14ac:dyDescent="0.25">
      <c r="A97" t="s">
        <v>1132</v>
      </c>
      <c r="B97">
        <v>9</v>
      </c>
      <c r="C97" t="s">
        <v>19</v>
      </c>
      <c r="D97">
        <v>14</v>
      </c>
      <c r="E97">
        <f>G96+3</f>
        <v>62</v>
      </c>
      <c r="F97">
        <v>40</v>
      </c>
      <c r="G97">
        <f t="shared" si="8"/>
        <v>67</v>
      </c>
      <c r="H97" t="s">
        <v>104</v>
      </c>
      <c r="I97">
        <v>10</v>
      </c>
      <c r="J97">
        <v>0</v>
      </c>
      <c r="K97">
        <v>0</v>
      </c>
      <c r="L97">
        <v>0</v>
      </c>
      <c r="N97" t="s">
        <v>21</v>
      </c>
      <c r="O97" t="s">
        <v>22</v>
      </c>
      <c r="P97" s="26"/>
      <c r="Q97">
        <v>3</v>
      </c>
      <c r="R97" t="b">
        <v>0</v>
      </c>
      <c r="S97" t="s">
        <v>121</v>
      </c>
      <c r="T97">
        <v>0</v>
      </c>
    </row>
    <row r="98" spans="1:20" x14ac:dyDescent="0.25">
      <c r="A98" t="s">
        <v>1133</v>
      </c>
      <c r="B98">
        <v>9</v>
      </c>
      <c r="C98" t="s">
        <v>19</v>
      </c>
      <c r="D98">
        <v>14</v>
      </c>
      <c r="E98">
        <f>G97+3</f>
        <v>70</v>
      </c>
      <c r="F98">
        <v>40</v>
      </c>
      <c r="G98">
        <f t="shared" si="8"/>
        <v>75</v>
      </c>
      <c r="H98" t="s">
        <v>104</v>
      </c>
      <c r="I98">
        <v>10</v>
      </c>
      <c r="J98">
        <v>0</v>
      </c>
      <c r="K98">
        <v>0</v>
      </c>
      <c r="L98">
        <v>0</v>
      </c>
      <c r="N98" t="s">
        <v>21</v>
      </c>
      <c r="O98" t="s">
        <v>22</v>
      </c>
      <c r="P98" s="26"/>
      <c r="Q98">
        <v>3</v>
      </c>
      <c r="R98" t="b">
        <v>0</v>
      </c>
      <c r="S98" t="s">
        <v>121</v>
      </c>
      <c r="T98">
        <v>0</v>
      </c>
    </row>
    <row r="99" spans="1:20" x14ac:dyDescent="0.25">
      <c r="A99" t="s">
        <v>1134</v>
      </c>
      <c r="B99">
        <v>9</v>
      </c>
      <c r="C99" t="s">
        <v>19</v>
      </c>
      <c r="D99">
        <v>14</v>
      </c>
      <c r="E99">
        <f>G98+3</f>
        <v>78</v>
      </c>
      <c r="F99">
        <v>40</v>
      </c>
      <c r="G99">
        <f t="shared" si="8"/>
        <v>83</v>
      </c>
      <c r="H99" t="s">
        <v>104</v>
      </c>
      <c r="I99">
        <v>10</v>
      </c>
      <c r="J99">
        <v>0</v>
      </c>
      <c r="K99">
        <v>0</v>
      </c>
      <c r="L99">
        <v>0</v>
      </c>
      <c r="N99" t="s">
        <v>21</v>
      </c>
      <c r="O99" t="s">
        <v>22</v>
      </c>
      <c r="P99" s="26"/>
      <c r="Q99">
        <v>3</v>
      </c>
      <c r="R99" t="b">
        <v>0</v>
      </c>
      <c r="S99" t="s">
        <v>121</v>
      </c>
      <c r="T99">
        <v>0</v>
      </c>
    </row>
    <row r="100" spans="1:20" x14ac:dyDescent="0.25">
      <c r="A100" t="s">
        <v>1099</v>
      </c>
      <c r="B100">
        <v>9</v>
      </c>
      <c r="C100" t="s">
        <v>19</v>
      </c>
      <c r="D100">
        <f>F93+5</f>
        <v>109</v>
      </c>
      <c r="E100">
        <f>E93+5</f>
        <v>45</v>
      </c>
      <c r="F100">
        <v>196</v>
      </c>
      <c r="G100">
        <f>E100+3</f>
        <v>48</v>
      </c>
      <c r="H100" t="s">
        <v>104</v>
      </c>
      <c r="I100">
        <v>8</v>
      </c>
      <c r="J100">
        <v>0</v>
      </c>
      <c r="K100">
        <v>0</v>
      </c>
      <c r="L100">
        <v>0</v>
      </c>
      <c r="M100" t="s">
        <v>1057</v>
      </c>
      <c r="O100" t="s">
        <v>25</v>
      </c>
      <c r="P100" t="s">
        <v>1100</v>
      </c>
      <c r="Q100">
        <v>3</v>
      </c>
      <c r="R100" t="b">
        <v>1</v>
      </c>
      <c r="S100" t="s">
        <v>121</v>
      </c>
      <c r="T100">
        <v>0</v>
      </c>
    </row>
    <row r="101" spans="1:20" x14ac:dyDescent="0.25">
      <c r="A101" t="s">
        <v>1127</v>
      </c>
      <c r="B101">
        <v>9</v>
      </c>
      <c r="C101" t="s">
        <v>19</v>
      </c>
      <c r="D101">
        <f>D93+16</f>
        <v>56</v>
      </c>
      <c r="E101">
        <f>G93+1</f>
        <v>82</v>
      </c>
      <c r="F101">
        <v>196</v>
      </c>
      <c r="G101">
        <f>E101+8</f>
        <v>90</v>
      </c>
      <c r="H101" t="s">
        <v>104</v>
      </c>
      <c r="I101">
        <v>12</v>
      </c>
      <c r="J101">
        <v>1</v>
      </c>
      <c r="K101">
        <v>0</v>
      </c>
      <c r="L101">
        <v>0</v>
      </c>
      <c r="M101" t="s">
        <v>1205</v>
      </c>
      <c r="N101" t="s">
        <v>21</v>
      </c>
      <c r="O101" t="s">
        <v>25</v>
      </c>
      <c r="Q101">
        <v>3</v>
      </c>
      <c r="R101" t="b">
        <v>1</v>
      </c>
      <c r="S101" t="s">
        <v>121</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121</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121</v>
      </c>
      <c r="T103">
        <v>0</v>
      </c>
    </row>
    <row r="104" spans="1:20" x14ac:dyDescent="0.25">
      <c r="A104" t="s">
        <v>295</v>
      </c>
      <c r="B104">
        <v>9</v>
      </c>
      <c r="C104" t="s">
        <v>19</v>
      </c>
      <c r="D104">
        <v>14</v>
      </c>
      <c r="E104">
        <f>G101+20</f>
        <v>110</v>
      </c>
      <c r="F104">
        <v>196</v>
      </c>
      <c r="G104">
        <f>E104+8</f>
        <v>118</v>
      </c>
      <c r="H104" t="s">
        <v>104</v>
      </c>
      <c r="I104">
        <v>14</v>
      </c>
      <c r="J104">
        <v>0</v>
      </c>
      <c r="K104">
        <v>0</v>
      </c>
      <c r="L104">
        <v>0</v>
      </c>
      <c r="M104" t="s">
        <v>1057</v>
      </c>
      <c r="N104" t="s">
        <v>21</v>
      </c>
      <c r="O104" t="s">
        <v>27</v>
      </c>
      <c r="Q104">
        <v>3</v>
      </c>
      <c r="R104" t="b">
        <v>1</v>
      </c>
      <c r="S104" t="s">
        <v>121</v>
      </c>
      <c r="T104">
        <v>0</v>
      </c>
    </row>
    <row r="105" spans="1:20" x14ac:dyDescent="0.25">
      <c r="A105" t="s">
        <v>38</v>
      </c>
      <c r="B105">
        <v>10</v>
      </c>
      <c r="C105" t="s">
        <v>19</v>
      </c>
      <c r="D105">
        <v>14</v>
      </c>
      <c r="E105">
        <v>20</v>
      </c>
      <c r="F105">
        <v>196</v>
      </c>
      <c r="G105">
        <f>E105+5</f>
        <v>25</v>
      </c>
      <c r="H105" t="s">
        <v>104</v>
      </c>
      <c r="I105">
        <v>14</v>
      </c>
      <c r="J105">
        <v>1</v>
      </c>
      <c r="K105">
        <v>0</v>
      </c>
      <c r="L105">
        <v>0</v>
      </c>
      <c r="N105" t="s">
        <v>21</v>
      </c>
      <c r="O105" t="s">
        <v>25</v>
      </c>
      <c r="Q105">
        <v>2</v>
      </c>
      <c r="R105" t="b">
        <v>0</v>
      </c>
      <c r="S105" t="s">
        <v>121</v>
      </c>
      <c r="T105">
        <v>0</v>
      </c>
    </row>
    <row r="106" spans="1:20" x14ac:dyDescent="0.25">
      <c r="A106" t="s">
        <v>59</v>
      </c>
      <c r="B106">
        <v>10</v>
      </c>
      <c r="C106" t="s">
        <v>19</v>
      </c>
      <c r="D106">
        <v>14</v>
      </c>
      <c r="E106">
        <f>G105+8</f>
        <v>33</v>
      </c>
      <c r="F106">
        <v>196</v>
      </c>
      <c r="G106">
        <f>E106+5</f>
        <v>38</v>
      </c>
      <c r="H106" t="s">
        <v>104</v>
      </c>
      <c r="I106">
        <v>12</v>
      </c>
      <c r="J106">
        <v>0</v>
      </c>
      <c r="K106">
        <v>0</v>
      </c>
      <c r="L106">
        <v>0</v>
      </c>
      <c r="M106" s="23"/>
      <c r="N106" t="s">
        <v>21</v>
      </c>
      <c r="O106" t="s">
        <v>25</v>
      </c>
      <c r="P106" s="1"/>
      <c r="Q106">
        <v>2</v>
      </c>
      <c r="R106" t="b">
        <v>1</v>
      </c>
      <c r="S106" t="s">
        <v>121</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121</v>
      </c>
      <c r="T107">
        <v>0</v>
      </c>
    </row>
    <row r="108" spans="1:20" x14ac:dyDescent="0.25">
      <c r="A108" t="s">
        <v>1028</v>
      </c>
      <c r="B108">
        <v>10</v>
      </c>
      <c r="C108" t="s">
        <v>19</v>
      </c>
      <c r="D108">
        <v>30</v>
      </c>
      <c r="E108">
        <f>G107+8</f>
        <v>253</v>
      </c>
      <c r="F108">
        <v>180</v>
      </c>
      <c r="G108">
        <f>E108+8</f>
        <v>261</v>
      </c>
      <c r="H108" t="s">
        <v>104</v>
      </c>
      <c r="I108">
        <v>16</v>
      </c>
      <c r="J108">
        <v>0</v>
      </c>
      <c r="K108">
        <v>0</v>
      </c>
      <c r="L108">
        <v>0</v>
      </c>
      <c r="M108" t="s">
        <v>1057</v>
      </c>
      <c r="N108" t="s">
        <v>21</v>
      </c>
      <c r="O108" t="s">
        <v>27</v>
      </c>
      <c r="Q108">
        <v>2</v>
      </c>
      <c r="R108" t="b">
        <v>1</v>
      </c>
      <c r="S108" t="s">
        <v>121</v>
      </c>
      <c r="T108">
        <v>0</v>
      </c>
    </row>
    <row r="109" spans="1:20" x14ac:dyDescent="0.25">
      <c r="A109" t="s">
        <v>39</v>
      </c>
      <c r="B109">
        <v>11</v>
      </c>
      <c r="C109" t="s">
        <v>19</v>
      </c>
      <c r="D109">
        <v>14</v>
      </c>
      <c r="E109">
        <v>20</v>
      </c>
      <c r="F109">
        <v>196</v>
      </c>
      <c r="G109">
        <f>E109+5</f>
        <v>25</v>
      </c>
      <c r="H109" t="s">
        <v>104</v>
      </c>
      <c r="I109">
        <v>14</v>
      </c>
      <c r="J109">
        <v>1</v>
      </c>
      <c r="K109">
        <v>0</v>
      </c>
      <c r="L109">
        <v>0</v>
      </c>
      <c r="N109" t="s">
        <v>21</v>
      </c>
      <c r="O109" t="s">
        <v>25</v>
      </c>
      <c r="Q109">
        <v>2</v>
      </c>
      <c r="R109" t="b">
        <v>0</v>
      </c>
      <c r="S109" t="s">
        <v>121</v>
      </c>
      <c r="T109">
        <v>0</v>
      </c>
    </row>
    <row r="110" spans="1:20" x14ac:dyDescent="0.25">
      <c r="A110" t="s">
        <v>63</v>
      </c>
      <c r="B110">
        <v>11</v>
      </c>
      <c r="C110" t="s">
        <v>19</v>
      </c>
      <c r="D110">
        <v>14</v>
      </c>
      <c r="E110">
        <f>G109+8</f>
        <v>33</v>
      </c>
      <c r="F110">
        <v>196</v>
      </c>
      <c r="G110">
        <f>E110+5</f>
        <v>38</v>
      </c>
      <c r="H110" t="s">
        <v>104</v>
      </c>
      <c r="I110">
        <v>12</v>
      </c>
      <c r="J110">
        <v>0</v>
      </c>
      <c r="K110">
        <v>0</v>
      </c>
      <c r="L110">
        <v>0</v>
      </c>
      <c r="N110" t="s">
        <v>21</v>
      </c>
      <c r="O110" t="s">
        <v>25</v>
      </c>
      <c r="P110" s="1"/>
      <c r="Q110">
        <v>2</v>
      </c>
      <c r="R110" t="b">
        <v>1</v>
      </c>
      <c r="S110" t="s">
        <v>121</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121</v>
      </c>
      <c r="T111">
        <v>0</v>
      </c>
    </row>
    <row r="112" spans="1:20" x14ac:dyDescent="0.25">
      <c r="A112" t="s">
        <v>1029</v>
      </c>
      <c r="B112">
        <v>11</v>
      </c>
      <c r="C112" t="s">
        <v>19</v>
      </c>
      <c r="D112">
        <v>30</v>
      </c>
      <c r="E112">
        <f>G111+8</f>
        <v>253</v>
      </c>
      <c r="F112">
        <v>180</v>
      </c>
      <c r="G112">
        <f>E112+8</f>
        <v>261</v>
      </c>
      <c r="H112" t="s">
        <v>104</v>
      </c>
      <c r="I112">
        <v>16</v>
      </c>
      <c r="J112">
        <v>0</v>
      </c>
      <c r="K112">
        <v>0</v>
      </c>
      <c r="L112">
        <v>0</v>
      </c>
      <c r="M112" t="s">
        <v>1057</v>
      </c>
      <c r="N112" t="s">
        <v>21</v>
      </c>
      <c r="O112" t="s">
        <v>27</v>
      </c>
      <c r="Q112">
        <v>2</v>
      </c>
      <c r="R112" t="b">
        <v>1</v>
      </c>
      <c r="S112" t="s">
        <v>121</v>
      </c>
      <c r="T112">
        <v>0</v>
      </c>
    </row>
    <row r="113" spans="1:20" x14ac:dyDescent="0.25">
      <c r="A113" t="s">
        <v>130</v>
      </c>
      <c r="B113">
        <v>12</v>
      </c>
      <c r="C113" t="s">
        <v>19</v>
      </c>
      <c r="D113">
        <v>14</v>
      </c>
      <c r="E113">
        <v>20</v>
      </c>
      <c r="F113">
        <v>196</v>
      </c>
      <c r="G113">
        <f>E113+5</f>
        <v>25</v>
      </c>
      <c r="H113" t="s">
        <v>104</v>
      </c>
      <c r="I113">
        <v>14</v>
      </c>
      <c r="J113">
        <v>1</v>
      </c>
      <c r="K113">
        <v>0</v>
      </c>
      <c r="L113">
        <v>0</v>
      </c>
      <c r="N113" t="s">
        <v>21</v>
      </c>
      <c r="O113" t="s">
        <v>25</v>
      </c>
      <c r="Q113">
        <v>2</v>
      </c>
      <c r="R113" t="b">
        <v>1</v>
      </c>
      <c r="S113" t="s">
        <v>121</v>
      </c>
      <c r="T113">
        <v>0</v>
      </c>
    </row>
    <row r="114" spans="1:20" x14ac:dyDescent="0.25">
      <c r="A114" t="s">
        <v>1206</v>
      </c>
      <c r="B114">
        <v>12</v>
      </c>
      <c r="C114" t="s">
        <v>19</v>
      </c>
      <c r="D114">
        <v>14</v>
      </c>
      <c r="E114">
        <f>G113+8</f>
        <v>33</v>
      </c>
      <c r="F114">
        <v>196</v>
      </c>
      <c r="G114">
        <f>E114+5</f>
        <v>38</v>
      </c>
      <c r="H114" t="s">
        <v>104</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121</v>
      </c>
      <c r="T115">
        <v>0</v>
      </c>
    </row>
    <row r="116" spans="1:20" x14ac:dyDescent="0.25">
      <c r="A116" t="s">
        <v>364</v>
      </c>
      <c r="B116">
        <v>12</v>
      </c>
      <c r="C116" t="s">
        <v>19</v>
      </c>
      <c r="D116">
        <f t="shared" ref="D116:D118" si="9">D115</f>
        <v>14</v>
      </c>
      <c r="E116">
        <f>G115+8</f>
        <v>208</v>
      </c>
      <c r="F116">
        <f>F115</f>
        <v>196</v>
      </c>
      <c r="G116">
        <f>E116+4</f>
        <v>212</v>
      </c>
      <c r="H116" t="s">
        <v>104</v>
      </c>
      <c r="I116">
        <v>12</v>
      </c>
      <c r="J116">
        <v>1</v>
      </c>
      <c r="K116">
        <v>0</v>
      </c>
      <c r="L116">
        <v>0</v>
      </c>
      <c r="N116" t="s">
        <v>21</v>
      </c>
      <c r="O116" t="s">
        <v>25</v>
      </c>
      <c r="P116" s="1"/>
      <c r="Q116">
        <v>2</v>
      </c>
      <c r="R116" t="b">
        <v>1</v>
      </c>
      <c r="S116" t="s">
        <v>121</v>
      </c>
      <c r="T116">
        <v>0</v>
      </c>
    </row>
    <row r="117" spans="1:20" x14ac:dyDescent="0.25">
      <c r="A117" t="s">
        <v>777</v>
      </c>
      <c r="B117">
        <v>12</v>
      </c>
      <c r="C117" t="s">
        <v>19</v>
      </c>
      <c r="D117">
        <f t="shared" si="9"/>
        <v>14</v>
      </c>
      <c r="E117">
        <f>G116+2</f>
        <v>214</v>
      </c>
      <c r="F117">
        <f>F116</f>
        <v>196</v>
      </c>
      <c r="G117">
        <f>E117+4</f>
        <v>218</v>
      </c>
      <c r="H117" t="s">
        <v>104</v>
      </c>
      <c r="I117">
        <v>10</v>
      </c>
      <c r="J117">
        <v>0</v>
      </c>
      <c r="K117">
        <v>0</v>
      </c>
      <c r="L117">
        <v>0</v>
      </c>
      <c r="N117" t="s">
        <v>21</v>
      </c>
      <c r="O117" t="s">
        <v>25</v>
      </c>
      <c r="P117" s="1"/>
      <c r="Q117">
        <v>2</v>
      </c>
      <c r="R117" t="b">
        <v>1</v>
      </c>
      <c r="S117" t="s">
        <v>121</v>
      </c>
      <c r="T117">
        <v>0</v>
      </c>
    </row>
    <row r="118" spans="1:20" x14ac:dyDescent="0.25">
      <c r="A118" t="s">
        <v>1107</v>
      </c>
      <c r="B118">
        <v>12</v>
      </c>
      <c r="C118" t="s">
        <v>24</v>
      </c>
      <c r="D118">
        <f t="shared" si="9"/>
        <v>14</v>
      </c>
      <c r="E118">
        <f>G117+30</f>
        <v>248</v>
      </c>
      <c r="F118">
        <f>D118+10</f>
        <v>24</v>
      </c>
      <c r="G118">
        <f>E118+(F118-D118)</f>
        <v>258</v>
      </c>
      <c r="I118">
        <v>12</v>
      </c>
      <c r="J118">
        <v>0</v>
      </c>
      <c r="K118">
        <v>0</v>
      </c>
      <c r="L118">
        <v>0</v>
      </c>
      <c r="M118" t="s">
        <v>1108</v>
      </c>
      <c r="N118" t="s">
        <v>1109</v>
      </c>
      <c r="O118" t="s">
        <v>25</v>
      </c>
      <c r="P118" s="5" t="str">
        <f>"configuration/assets/"&amp;A118&amp;".svg"</f>
        <v>configuration/assets/cc.svg</v>
      </c>
      <c r="Q118">
        <v>2</v>
      </c>
      <c r="R118" t="b">
        <v>1</v>
      </c>
      <c r="T118">
        <v>0</v>
      </c>
    </row>
    <row r="119" spans="1:20" x14ac:dyDescent="0.25">
      <c r="A119" t="s">
        <v>1110</v>
      </c>
      <c r="B119">
        <v>12</v>
      </c>
      <c r="C119" t="s">
        <v>24</v>
      </c>
      <c r="D119">
        <f>F118+2</f>
        <v>26</v>
      </c>
      <c r="E119">
        <f>E118</f>
        <v>248</v>
      </c>
      <c r="F119">
        <f>D119+10</f>
        <v>36</v>
      </c>
      <c r="G119">
        <f>E119+(F119-D119)</f>
        <v>258</v>
      </c>
      <c r="I119">
        <v>12</v>
      </c>
      <c r="J119">
        <v>0</v>
      </c>
      <c r="K119">
        <v>0</v>
      </c>
      <c r="L119">
        <v>0</v>
      </c>
      <c r="M119" t="s">
        <v>1108</v>
      </c>
      <c r="N119" t="s">
        <v>1109</v>
      </c>
      <c r="O119" t="s">
        <v>25</v>
      </c>
      <c r="P119" s="5" t="str">
        <f>"configuration/assets/"&amp;A119&amp;".svg"</f>
        <v>configuration/assets/by.svg</v>
      </c>
      <c r="Q119">
        <v>2</v>
      </c>
      <c r="R119" t="b">
        <v>1</v>
      </c>
      <c r="T119">
        <v>0</v>
      </c>
    </row>
    <row r="120" spans="1:20" x14ac:dyDescent="0.25">
      <c r="A120" t="s">
        <v>1111</v>
      </c>
      <c r="B120">
        <v>12</v>
      </c>
      <c r="C120" t="s">
        <v>24</v>
      </c>
      <c r="D120">
        <f>F119+2</f>
        <v>38</v>
      </c>
      <c r="E120">
        <f>E119</f>
        <v>248</v>
      </c>
      <c r="F120">
        <f>D120+10</f>
        <v>48</v>
      </c>
      <c r="G120">
        <f>E120+(F120-D120)</f>
        <v>258</v>
      </c>
      <c r="I120">
        <v>12</v>
      </c>
      <c r="J120">
        <v>0</v>
      </c>
      <c r="K120">
        <v>0</v>
      </c>
      <c r="L120">
        <v>0</v>
      </c>
      <c r="M120" t="s">
        <v>1108</v>
      </c>
      <c r="N120" t="s">
        <v>1109</v>
      </c>
      <c r="O120" t="s">
        <v>25</v>
      </c>
      <c r="P120" s="5" t="str">
        <f>"configuration/assets/"&amp;A120&amp;".svg"</f>
        <v>configuration/assets/nc.svg</v>
      </c>
      <c r="Q120">
        <v>2</v>
      </c>
      <c r="R120" t="b">
        <v>1</v>
      </c>
      <c r="T120">
        <v>0</v>
      </c>
    </row>
    <row r="121" spans="1:20" ht="15" customHeight="1" x14ac:dyDescent="0.25">
      <c r="A121" t="s">
        <v>117</v>
      </c>
      <c r="B121">
        <v>12</v>
      </c>
      <c r="C121" t="s">
        <v>118</v>
      </c>
      <c r="D121">
        <f>D118</f>
        <v>14</v>
      </c>
      <c r="E121">
        <f>G118+5</f>
        <v>263</v>
      </c>
      <c r="F121">
        <f>F117</f>
        <v>196</v>
      </c>
      <c r="G121">
        <f>E121+3</f>
        <v>266</v>
      </c>
      <c r="H121" t="s">
        <v>104</v>
      </c>
      <c r="I121">
        <v>10</v>
      </c>
      <c r="J121">
        <v>0</v>
      </c>
      <c r="K121">
        <v>0</v>
      </c>
      <c r="L121">
        <v>0</v>
      </c>
      <c r="N121" t="s">
        <v>21</v>
      </c>
      <c r="O121" t="s">
        <v>25</v>
      </c>
      <c r="P121" s="5" t="s">
        <v>1112</v>
      </c>
      <c r="Q121">
        <v>2</v>
      </c>
      <c r="R121" t="b">
        <v>1</v>
      </c>
      <c r="S121" t="s">
        <v>120</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121</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9" activePane="bottomRight" state="frozen"/>
      <selection pane="topRight" activeCell="B1" sqref="B1"/>
      <selection pane="bottomLeft" activeCell="A2" sqref="A2"/>
      <selection pane="bottomRight" activeCell="F100" sqref="F100"/>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119</v>
      </c>
      <c r="T1" s="4" t="s">
        <v>43</v>
      </c>
    </row>
    <row r="2" spans="1:20" x14ac:dyDescent="0.25">
      <c r="A2" t="s">
        <v>1058</v>
      </c>
      <c r="B2">
        <v>1</v>
      </c>
      <c r="C2" t="s">
        <v>19</v>
      </c>
      <c r="D2">
        <v>28</v>
      </c>
      <c r="E2">
        <v>115</v>
      </c>
      <c r="F2">
        <v>200</v>
      </c>
      <c r="G2">
        <f>E2+8</f>
        <v>123</v>
      </c>
      <c r="H2" t="s">
        <v>104</v>
      </c>
      <c r="I2">
        <v>30</v>
      </c>
      <c r="J2">
        <v>1</v>
      </c>
      <c r="K2">
        <v>0</v>
      </c>
      <c r="L2">
        <v>0</v>
      </c>
      <c r="M2" t="s">
        <v>1057</v>
      </c>
      <c r="N2" t="s">
        <v>21</v>
      </c>
      <c r="O2" t="s">
        <v>25</v>
      </c>
      <c r="Q2">
        <v>0</v>
      </c>
      <c r="R2" t="b">
        <v>1</v>
      </c>
      <c r="S2" t="s">
        <v>121</v>
      </c>
      <c r="T2">
        <v>0</v>
      </c>
    </row>
    <row r="3" spans="1:20" x14ac:dyDescent="0.25">
      <c r="A3" t="s">
        <v>1059</v>
      </c>
      <c r="B3">
        <v>1</v>
      </c>
      <c r="C3" t="s">
        <v>19</v>
      </c>
      <c r="D3">
        <f>$D$2</f>
        <v>28</v>
      </c>
      <c r="E3">
        <f>G2+4</f>
        <v>127</v>
      </c>
      <c r="F3">
        <f>$F$2</f>
        <v>200</v>
      </c>
      <c r="G3">
        <f>E3+8</f>
        <v>135</v>
      </c>
      <c r="H3" t="s">
        <v>104</v>
      </c>
      <c r="I3">
        <v>30</v>
      </c>
      <c r="J3">
        <v>1</v>
      </c>
      <c r="K3">
        <v>0</v>
      </c>
      <c r="L3">
        <v>0</v>
      </c>
      <c r="M3" t="s">
        <v>1057</v>
      </c>
      <c r="N3" t="s">
        <v>21</v>
      </c>
      <c r="O3" t="s">
        <v>25</v>
      </c>
      <c r="Q3">
        <v>0</v>
      </c>
      <c r="R3" t="b">
        <v>1</v>
      </c>
      <c r="S3" t="s">
        <v>121</v>
      </c>
      <c r="T3">
        <v>0</v>
      </c>
    </row>
    <row r="4" spans="1:20" x14ac:dyDescent="0.25">
      <c r="A4" t="s">
        <v>1081</v>
      </c>
      <c r="B4">
        <v>1</v>
      </c>
      <c r="C4" t="s">
        <v>19</v>
      </c>
      <c r="D4">
        <f>$D$2</f>
        <v>28</v>
      </c>
      <c r="E4">
        <f>G3+4</f>
        <v>139</v>
      </c>
      <c r="F4">
        <f>$F$2</f>
        <v>200</v>
      </c>
      <c r="G4">
        <f>E4+8</f>
        <v>147</v>
      </c>
      <c r="H4" t="s">
        <v>104</v>
      </c>
      <c r="I4">
        <v>30</v>
      </c>
      <c r="J4">
        <v>1</v>
      </c>
      <c r="K4">
        <v>0</v>
      </c>
      <c r="L4">
        <v>0</v>
      </c>
      <c r="M4" t="s">
        <v>1057</v>
      </c>
      <c r="N4" t="s">
        <v>21</v>
      </c>
      <c r="O4" t="s">
        <v>25</v>
      </c>
      <c r="Q4">
        <v>0</v>
      </c>
      <c r="R4" t="b">
        <v>1</v>
      </c>
      <c r="T4">
        <v>0</v>
      </c>
    </row>
    <row r="5" spans="1:20" x14ac:dyDescent="0.25">
      <c r="A5" t="s">
        <v>18</v>
      </c>
      <c r="B5">
        <v>3</v>
      </c>
      <c r="C5" t="s">
        <v>19</v>
      </c>
      <c r="D5">
        <v>0</v>
      </c>
      <c r="E5">
        <v>10</v>
      </c>
      <c r="F5">
        <f t="shared" ref="F5:F15" si="0">$F$2</f>
        <v>200</v>
      </c>
      <c r="G5">
        <f t="shared" ref="G5:G6" si="1">E5+3</f>
        <v>13</v>
      </c>
      <c r="H5" t="s">
        <v>104</v>
      </c>
      <c r="I5">
        <v>10</v>
      </c>
      <c r="J5">
        <v>1</v>
      </c>
      <c r="K5">
        <v>0</v>
      </c>
      <c r="L5">
        <v>0</v>
      </c>
      <c r="M5" t="s">
        <v>1057</v>
      </c>
      <c r="N5" t="s">
        <v>21</v>
      </c>
      <c r="O5" t="s">
        <v>22</v>
      </c>
      <c r="Q5">
        <v>4</v>
      </c>
      <c r="R5" t="b">
        <v>0</v>
      </c>
      <c r="S5" t="s">
        <v>121</v>
      </c>
      <c r="T5">
        <v>0</v>
      </c>
    </row>
    <row r="6" spans="1:20" x14ac:dyDescent="0.25">
      <c r="A6" t="s">
        <v>18</v>
      </c>
      <c r="B6">
        <v>5</v>
      </c>
      <c r="C6" t="s">
        <v>19</v>
      </c>
      <c r="D6">
        <v>0</v>
      </c>
      <c r="E6">
        <v>10</v>
      </c>
      <c r="F6">
        <f t="shared" si="0"/>
        <v>200</v>
      </c>
      <c r="G6">
        <f t="shared" si="1"/>
        <v>13</v>
      </c>
      <c r="H6" t="s">
        <v>104</v>
      </c>
      <c r="I6">
        <v>10</v>
      </c>
      <c r="J6">
        <v>1</v>
      </c>
      <c r="K6">
        <v>0</v>
      </c>
      <c r="L6">
        <v>0</v>
      </c>
      <c r="M6" t="s">
        <v>1057</v>
      </c>
      <c r="N6" t="s">
        <v>21</v>
      </c>
      <c r="O6" t="s">
        <v>22</v>
      </c>
      <c r="Q6">
        <v>5</v>
      </c>
      <c r="R6" t="b">
        <v>0</v>
      </c>
      <c r="S6" t="s">
        <v>121</v>
      </c>
      <c r="T6">
        <v>0</v>
      </c>
    </row>
    <row r="7" spans="1:20" x14ac:dyDescent="0.25">
      <c r="A7" t="s">
        <v>18</v>
      </c>
      <c r="B7">
        <v>7</v>
      </c>
      <c r="C7" t="s">
        <v>19</v>
      </c>
      <c r="D7">
        <v>0</v>
      </c>
      <c r="E7">
        <v>10</v>
      </c>
      <c r="F7">
        <f t="shared" si="0"/>
        <v>200</v>
      </c>
      <c r="G7">
        <f>E7+3</f>
        <v>13</v>
      </c>
      <c r="H7" t="s">
        <v>104</v>
      </c>
      <c r="I7">
        <v>10</v>
      </c>
      <c r="J7">
        <v>1</v>
      </c>
      <c r="K7">
        <v>0</v>
      </c>
      <c r="L7">
        <v>0</v>
      </c>
      <c r="M7" t="s">
        <v>1057</v>
      </c>
      <c r="N7" t="s">
        <v>21</v>
      </c>
      <c r="O7" t="s">
        <v>22</v>
      </c>
      <c r="Q7">
        <v>5</v>
      </c>
      <c r="R7" t="b">
        <v>0</v>
      </c>
      <c r="S7" t="s">
        <v>121</v>
      </c>
      <c r="T7">
        <v>0</v>
      </c>
    </row>
    <row r="8" spans="1:20" x14ac:dyDescent="0.25">
      <c r="A8" t="s">
        <v>18</v>
      </c>
      <c r="B8">
        <v>9</v>
      </c>
      <c r="C8" t="s">
        <v>19</v>
      </c>
      <c r="D8">
        <v>0</v>
      </c>
      <c r="E8">
        <v>10</v>
      </c>
      <c r="F8">
        <f t="shared" si="0"/>
        <v>200</v>
      </c>
      <c r="G8">
        <f>E8+3</f>
        <v>13</v>
      </c>
      <c r="H8" t="s">
        <v>104</v>
      </c>
      <c r="I8">
        <v>10</v>
      </c>
      <c r="J8">
        <v>1</v>
      </c>
      <c r="K8">
        <v>0</v>
      </c>
      <c r="L8">
        <v>0</v>
      </c>
      <c r="M8" t="s">
        <v>1057</v>
      </c>
      <c r="N8" t="s">
        <v>21</v>
      </c>
      <c r="O8" t="s">
        <v>22</v>
      </c>
      <c r="Q8">
        <v>5</v>
      </c>
      <c r="R8" t="b">
        <v>0</v>
      </c>
      <c r="S8" t="s">
        <v>121</v>
      </c>
      <c r="T8">
        <v>0</v>
      </c>
    </row>
    <row r="9" spans="1:20" x14ac:dyDescent="0.25">
      <c r="A9" t="s">
        <v>18</v>
      </c>
      <c r="B9">
        <v>11</v>
      </c>
      <c r="C9" t="s">
        <v>19</v>
      </c>
      <c r="D9">
        <v>0</v>
      </c>
      <c r="E9">
        <v>10</v>
      </c>
      <c r="F9">
        <f t="shared" si="0"/>
        <v>200</v>
      </c>
      <c r="G9">
        <f>E9+3</f>
        <v>13</v>
      </c>
      <c r="H9" t="s">
        <v>104</v>
      </c>
      <c r="I9">
        <v>10</v>
      </c>
      <c r="J9">
        <v>1</v>
      </c>
      <c r="K9">
        <v>0</v>
      </c>
      <c r="L9">
        <v>0</v>
      </c>
      <c r="M9" t="s">
        <v>1057</v>
      </c>
      <c r="N9" t="s">
        <v>21</v>
      </c>
      <c r="O9" t="s">
        <v>22</v>
      </c>
      <c r="Q9">
        <v>5</v>
      </c>
      <c r="R9" t="b">
        <v>0</v>
      </c>
      <c r="S9" t="s">
        <v>121</v>
      </c>
      <c r="T9">
        <v>0</v>
      </c>
    </row>
    <row r="10" spans="1:20" x14ac:dyDescent="0.25">
      <c r="A10" t="s">
        <v>18</v>
      </c>
      <c r="B10">
        <v>13</v>
      </c>
      <c r="C10" t="s">
        <v>19</v>
      </c>
      <c r="D10">
        <v>0</v>
      </c>
      <c r="E10">
        <v>10</v>
      </c>
      <c r="F10">
        <f t="shared" si="0"/>
        <v>200</v>
      </c>
      <c r="G10">
        <f>E10+3</f>
        <v>13</v>
      </c>
      <c r="H10" t="s">
        <v>104</v>
      </c>
      <c r="I10">
        <v>10</v>
      </c>
      <c r="J10">
        <v>1</v>
      </c>
      <c r="K10">
        <v>0</v>
      </c>
      <c r="L10">
        <v>0</v>
      </c>
      <c r="M10" t="s">
        <v>1057</v>
      </c>
      <c r="N10" t="s">
        <v>21</v>
      </c>
      <c r="O10" t="s">
        <v>22</v>
      </c>
      <c r="Q10">
        <v>5</v>
      </c>
      <c r="R10" t="b">
        <v>0</v>
      </c>
      <c r="S10" t="s">
        <v>121</v>
      </c>
      <c r="T10">
        <v>0</v>
      </c>
    </row>
    <row r="11" spans="1:20" x14ac:dyDescent="0.25">
      <c r="A11" t="s">
        <v>18</v>
      </c>
      <c r="B11">
        <v>15</v>
      </c>
      <c r="C11" t="s">
        <v>19</v>
      </c>
      <c r="D11">
        <v>0</v>
      </c>
      <c r="E11">
        <v>10</v>
      </c>
      <c r="F11">
        <f t="shared" si="0"/>
        <v>200</v>
      </c>
      <c r="G11">
        <f>E11+3</f>
        <v>13</v>
      </c>
      <c r="H11" t="s">
        <v>104</v>
      </c>
      <c r="I11">
        <v>10</v>
      </c>
      <c r="J11">
        <v>1</v>
      </c>
      <c r="K11">
        <v>0</v>
      </c>
      <c r="L11">
        <v>0</v>
      </c>
      <c r="M11" t="s">
        <v>1057</v>
      </c>
      <c r="N11" t="s">
        <v>21</v>
      </c>
      <c r="O11" t="s">
        <v>22</v>
      </c>
      <c r="Q11">
        <v>5</v>
      </c>
      <c r="R11" t="b">
        <v>0</v>
      </c>
      <c r="S11" t="s">
        <v>121</v>
      </c>
      <c r="T11">
        <v>0</v>
      </c>
    </row>
    <row r="12" spans="1:20" x14ac:dyDescent="0.25">
      <c r="A12" t="s">
        <v>198</v>
      </c>
      <c r="B12">
        <v>1</v>
      </c>
      <c r="C12" t="s">
        <v>19</v>
      </c>
      <c r="D12">
        <f>$D$2</f>
        <v>28</v>
      </c>
      <c r="E12">
        <f>G4+8</f>
        <v>155</v>
      </c>
      <c r="F12">
        <f t="shared" si="0"/>
        <v>200</v>
      </c>
      <c r="G12">
        <f>E12+8</f>
        <v>163</v>
      </c>
      <c r="H12" t="s">
        <v>104</v>
      </c>
      <c r="I12">
        <v>14</v>
      </c>
      <c r="J12">
        <v>1</v>
      </c>
      <c r="K12">
        <v>0</v>
      </c>
      <c r="L12">
        <v>0</v>
      </c>
      <c r="M12" t="s">
        <v>1057</v>
      </c>
      <c r="N12" t="s">
        <v>21</v>
      </c>
      <c r="O12" t="s">
        <v>25</v>
      </c>
      <c r="Q12">
        <v>2</v>
      </c>
      <c r="R12" t="b">
        <v>1</v>
      </c>
      <c r="S12" t="s">
        <v>121</v>
      </c>
      <c r="T12">
        <v>0</v>
      </c>
    </row>
    <row r="13" spans="1:20" x14ac:dyDescent="0.25">
      <c r="A13" t="s">
        <v>197</v>
      </c>
      <c r="B13">
        <v>1</v>
      </c>
      <c r="C13" t="s">
        <v>19</v>
      </c>
      <c r="D13">
        <f>$D$2</f>
        <v>28</v>
      </c>
      <c r="E13">
        <f>G12</f>
        <v>163</v>
      </c>
      <c r="F13">
        <f t="shared" si="0"/>
        <v>200</v>
      </c>
      <c r="G13">
        <f>E13+6</f>
        <v>169</v>
      </c>
      <c r="H13" t="s">
        <v>104</v>
      </c>
      <c r="I13">
        <v>14</v>
      </c>
      <c r="J13">
        <v>0</v>
      </c>
      <c r="K13">
        <v>0</v>
      </c>
      <c r="L13">
        <v>0</v>
      </c>
      <c r="M13" t="s">
        <v>1057</v>
      </c>
      <c r="N13" t="s">
        <v>21</v>
      </c>
      <c r="O13" t="s">
        <v>25</v>
      </c>
      <c r="Q13">
        <v>2</v>
      </c>
      <c r="R13" t="b">
        <v>1</v>
      </c>
      <c r="S13" t="s">
        <v>121</v>
      </c>
      <c r="T13">
        <v>0</v>
      </c>
    </row>
    <row r="14" spans="1:20" x14ac:dyDescent="0.25">
      <c r="A14" t="s">
        <v>1038</v>
      </c>
      <c r="B14">
        <v>-999</v>
      </c>
      <c r="C14" t="s">
        <v>19</v>
      </c>
      <c r="D14">
        <f>$D$2</f>
        <v>28</v>
      </c>
      <c r="E14">
        <f>G13</f>
        <v>169</v>
      </c>
      <c r="F14">
        <f t="shared" si="0"/>
        <v>200</v>
      </c>
      <c r="G14">
        <f>E14+6</f>
        <v>175</v>
      </c>
      <c r="H14" t="s">
        <v>104</v>
      </c>
      <c r="I14">
        <v>14</v>
      </c>
      <c r="J14">
        <v>0</v>
      </c>
      <c r="K14">
        <v>0</v>
      </c>
      <c r="L14">
        <v>0</v>
      </c>
      <c r="M14" t="s">
        <v>1057</v>
      </c>
      <c r="N14" t="s">
        <v>21</v>
      </c>
      <c r="O14" t="s">
        <v>25</v>
      </c>
      <c r="Q14">
        <v>1</v>
      </c>
      <c r="R14" t="b">
        <v>1</v>
      </c>
      <c r="S14" t="s">
        <v>121</v>
      </c>
      <c r="T14">
        <v>0</v>
      </c>
    </row>
    <row r="15" spans="1:20" x14ac:dyDescent="0.25">
      <c r="A15" t="s">
        <v>1060</v>
      </c>
      <c r="B15">
        <v>1</v>
      </c>
      <c r="C15" t="s">
        <v>19</v>
      </c>
      <c r="D15">
        <f>$D$2</f>
        <v>28</v>
      </c>
      <c r="E15">
        <v>171</v>
      </c>
      <c r="F15">
        <f t="shared" si="0"/>
        <v>200</v>
      </c>
      <c r="G15">
        <f>E15+6</f>
        <v>177</v>
      </c>
      <c r="H15" t="s">
        <v>104</v>
      </c>
      <c r="I15">
        <v>14</v>
      </c>
      <c r="J15">
        <v>1</v>
      </c>
      <c r="K15">
        <v>0</v>
      </c>
      <c r="L15">
        <v>0</v>
      </c>
      <c r="M15" t="s">
        <v>1057</v>
      </c>
      <c r="N15" t="s">
        <v>21</v>
      </c>
      <c r="O15" t="s">
        <v>25</v>
      </c>
      <c r="Q15">
        <v>0</v>
      </c>
      <c r="R15" t="b">
        <v>1</v>
      </c>
      <c r="S15" t="s">
        <v>121</v>
      </c>
      <c r="T15">
        <v>0</v>
      </c>
    </row>
    <row r="16" spans="1:20" x14ac:dyDescent="0.25">
      <c r="A16" t="s">
        <v>849</v>
      </c>
      <c r="B16">
        <v>1</v>
      </c>
      <c r="C16" t="s">
        <v>19</v>
      </c>
      <c r="D16">
        <f>$D$2</f>
        <v>28</v>
      </c>
      <c r="E16">
        <f>E17-5</f>
        <v>193</v>
      </c>
      <c r="F16">
        <v>200</v>
      </c>
      <c r="G16">
        <f>E16+5</f>
        <v>198</v>
      </c>
      <c r="H16" t="s">
        <v>104</v>
      </c>
      <c r="I16">
        <v>8</v>
      </c>
      <c r="J16">
        <v>0</v>
      </c>
      <c r="K16">
        <v>1</v>
      </c>
      <c r="L16">
        <v>0</v>
      </c>
      <c r="M16" t="s">
        <v>1057</v>
      </c>
      <c r="N16" t="s">
        <v>21</v>
      </c>
      <c r="O16" t="s">
        <v>25</v>
      </c>
      <c r="Q16">
        <v>0</v>
      </c>
      <c r="R16" t="b">
        <v>1</v>
      </c>
      <c r="S16" t="s">
        <v>121</v>
      </c>
      <c r="T16">
        <v>0</v>
      </c>
    </row>
    <row r="17" spans="1:20" x14ac:dyDescent="0.25">
      <c r="A17" t="s">
        <v>1066</v>
      </c>
      <c r="B17">
        <v>1</v>
      </c>
      <c r="C17" t="s">
        <v>24</v>
      </c>
      <c r="D17">
        <v>0</v>
      </c>
      <c r="E17">
        <f>G17-100</f>
        <v>198</v>
      </c>
      <c r="F17">
        <v>210</v>
      </c>
      <c r="G17">
        <v>298</v>
      </c>
      <c r="I17">
        <v>0</v>
      </c>
      <c r="J17">
        <v>0</v>
      </c>
      <c r="K17">
        <v>0</v>
      </c>
      <c r="L17">
        <v>0</v>
      </c>
      <c r="N17" t="s">
        <v>21</v>
      </c>
      <c r="O17" t="s">
        <v>25</v>
      </c>
      <c r="Q17">
        <v>0</v>
      </c>
      <c r="R17" t="b">
        <v>0</v>
      </c>
      <c r="S17" t="s">
        <v>121</v>
      </c>
      <c r="T17">
        <v>0</v>
      </c>
    </row>
    <row r="18" spans="1:20" x14ac:dyDescent="0.25">
      <c r="A18" t="s">
        <v>1067</v>
      </c>
      <c r="B18">
        <v>1</v>
      </c>
      <c r="C18" t="s">
        <v>19</v>
      </c>
      <c r="D18">
        <v>80</v>
      </c>
      <c r="E18">
        <v>211</v>
      </c>
      <c r="F18">
        <v>210</v>
      </c>
      <c r="G18">
        <f>E18+5</f>
        <v>216</v>
      </c>
      <c r="H18" t="s">
        <v>104</v>
      </c>
      <c r="I18">
        <v>12</v>
      </c>
      <c r="J18">
        <v>0</v>
      </c>
      <c r="K18">
        <v>1</v>
      </c>
      <c r="L18">
        <v>0</v>
      </c>
      <c r="N18" t="s">
        <v>21</v>
      </c>
      <c r="O18" t="s">
        <v>25</v>
      </c>
      <c r="Q18">
        <v>0</v>
      </c>
      <c r="R18" t="b">
        <v>1</v>
      </c>
      <c r="S18" t="s">
        <v>121</v>
      </c>
      <c r="T18">
        <v>0</v>
      </c>
    </row>
    <row r="19" spans="1:20" ht="15.75" customHeight="1" x14ac:dyDescent="0.25">
      <c r="A19" t="s">
        <v>28</v>
      </c>
      <c r="B19">
        <v>1</v>
      </c>
      <c r="C19" t="s">
        <v>24</v>
      </c>
      <c r="D19">
        <v>0</v>
      </c>
      <c r="E19">
        <v>0</v>
      </c>
      <c r="F19">
        <v>211</v>
      </c>
      <c r="G19">
        <v>298</v>
      </c>
      <c r="I19">
        <v>0</v>
      </c>
      <c r="J19">
        <v>0</v>
      </c>
      <c r="K19">
        <v>0</v>
      </c>
      <c r="L19">
        <v>0</v>
      </c>
      <c r="N19" t="s">
        <v>21</v>
      </c>
      <c r="O19" t="s">
        <v>25</v>
      </c>
      <c r="P19" t="s">
        <v>1114</v>
      </c>
      <c r="Q19">
        <v>1</v>
      </c>
      <c r="R19" t="b">
        <v>0</v>
      </c>
      <c r="S19" t="s">
        <v>121</v>
      </c>
      <c r="T19">
        <v>0</v>
      </c>
    </row>
    <row r="20" spans="1:20" x14ac:dyDescent="0.25">
      <c r="A20" t="s">
        <v>98</v>
      </c>
      <c r="B20">
        <v>1</v>
      </c>
      <c r="C20" t="s">
        <v>24</v>
      </c>
      <c r="D20">
        <v>90</v>
      </c>
      <c r="E20">
        <v>15</v>
      </c>
      <c r="F20">
        <f>D20+106</f>
        <v>196</v>
      </c>
      <c r="G20">
        <f>E20+30</f>
        <v>45</v>
      </c>
      <c r="I20">
        <v>0</v>
      </c>
      <c r="J20">
        <v>0</v>
      </c>
      <c r="K20">
        <v>0</v>
      </c>
      <c r="L20">
        <v>0</v>
      </c>
      <c r="N20" t="s">
        <v>21</v>
      </c>
      <c r="O20" t="s">
        <v>27</v>
      </c>
      <c r="P20" t="s">
        <v>1071</v>
      </c>
      <c r="Q20">
        <v>2</v>
      </c>
      <c r="R20" t="b">
        <v>1</v>
      </c>
      <c r="S20" t="s">
        <v>851</v>
      </c>
      <c r="T20">
        <v>0</v>
      </c>
    </row>
    <row r="21" spans="1:20" x14ac:dyDescent="0.25">
      <c r="A21" t="s">
        <v>41</v>
      </c>
      <c r="B21">
        <v>2</v>
      </c>
      <c r="C21" t="s">
        <v>19</v>
      </c>
      <c r="D21">
        <v>10</v>
      </c>
      <c r="E21">
        <v>20</v>
      </c>
      <c r="F21">
        <v>196</v>
      </c>
      <c r="G21">
        <f t="shared" ref="G21:G26" si="2">E21+5</f>
        <v>25</v>
      </c>
      <c r="H21" t="s">
        <v>104</v>
      </c>
      <c r="I21">
        <v>12</v>
      </c>
      <c r="J21">
        <v>0</v>
      </c>
      <c r="K21">
        <v>0</v>
      </c>
      <c r="L21">
        <v>0</v>
      </c>
      <c r="M21" t="s">
        <v>1076</v>
      </c>
      <c r="N21" t="s">
        <v>1201</v>
      </c>
      <c r="O21" t="s">
        <v>25</v>
      </c>
      <c r="Q21">
        <v>3</v>
      </c>
      <c r="R21" t="b">
        <v>1</v>
      </c>
      <c r="S21" t="s">
        <v>121</v>
      </c>
      <c r="T21">
        <v>0</v>
      </c>
    </row>
    <row r="22" spans="1:20" x14ac:dyDescent="0.25">
      <c r="A22" t="s">
        <v>1077</v>
      </c>
      <c r="B22">
        <v>2</v>
      </c>
      <c r="C22" t="s">
        <v>19</v>
      </c>
      <c r="D22">
        <f>$D$21</f>
        <v>10</v>
      </c>
      <c r="E22">
        <v>135</v>
      </c>
      <c r="F22">
        <f>$F$21</f>
        <v>196</v>
      </c>
      <c r="G22">
        <f t="shared" si="2"/>
        <v>140</v>
      </c>
      <c r="H22" t="s">
        <v>104</v>
      </c>
      <c r="I22">
        <v>12</v>
      </c>
      <c r="J22">
        <v>0</v>
      </c>
      <c r="K22">
        <v>0</v>
      </c>
      <c r="L22">
        <v>0</v>
      </c>
      <c r="M22" t="s">
        <v>1076</v>
      </c>
      <c r="N22" t="s">
        <v>1201</v>
      </c>
      <c r="O22" t="s">
        <v>25</v>
      </c>
      <c r="P22" s="1" t="s">
        <v>1078</v>
      </c>
      <c r="Q22">
        <v>2</v>
      </c>
      <c r="R22" t="b">
        <v>1</v>
      </c>
      <c r="T22">
        <v>0</v>
      </c>
    </row>
    <row r="23" spans="1:20" x14ac:dyDescent="0.25">
      <c r="A23" t="s">
        <v>1030</v>
      </c>
      <c r="B23">
        <v>2</v>
      </c>
      <c r="C23" t="s">
        <v>19</v>
      </c>
      <c r="D23">
        <f t="shared" ref="D23:D26" si="3">$D$21</f>
        <v>10</v>
      </c>
      <c r="E23">
        <f>G22+6</f>
        <v>146</v>
      </c>
      <c r="F23">
        <f t="shared" ref="F23:F26" si="4">$F$21</f>
        <v>196</v>
      </c>
      <c r="G23">
        <f t="shared" si="2"/>
        <v>151</v>
      </c>
      <c r="H23" t="s">
        <v>104</v>
      </c>
      <c r="I23">
        <v>12</v>
      </c>
      <c r="J23">
        <v>0</v>
      </c>
      <c r="K23">
        <v>0</v>
      </c>
      <c r="L23">
        <v>0</v>
      </c>
      <c r="M23" t="s">
        <v>1076</v>
      </c>
      <c r="N23" t="s">
        <v>1201</v>
      </c>
      <c r="O23" t="s">
        <v>25</v>
      </c>
      <c r="P23" s="1"/>
      <c r="Q23">
        <v>2</v>
      </c>
      <c r="R23" t="b">
        <v>1</v>
      </c>
      <c r="T23">
        <v>0</v>
      </c>
    </row>
    <row r="24" spans="1:20" x14ac:dyDescent="0.25">
      <c r="A24" t="s">
        <v>1031</v>
      </c>
      <c r="B24">
        <v>2</v>
      </c>
      <c r="C24" t="s">
        <v>19</v>
      </c>
      <c r="D24">
        <f t="shared" si="3"/>
        <v>10</v>
      </c>
      <c r="E24">
        <f>G23+10</f>
        <v>161</v>
      </c>
      <c r="F24">
        <f t="shared" si="4"/>
        <v>196</v>
      </c>
      <c r="G24">
        <f t="shared" si="2"/>
        <v>166</v>
      </c>
      <c r="H24" t="s">
        <v>104</v>
      </c>
      <c r="I24">
        <v>12</v>
      </c>
      <c r="J24">
        <v>0</v>
      </c>
      <c r="K24">
        <v>0</v>
      </c>
      <c r="L24">
        <v>0</v>
      </c>
      <c r="N24" t="s">
        <v>1201</v>
      </c>
      <c r="O24" t="s">
        <v>25</v>
      </c>
      <c r="P24" s="1"/>
      <c r="Q24">
        <v>2</v>
      </c>
      <c r="R24" t="b">
        <v>1</v>
      </c>
      <c r="T24">
        <v>0</v>
      </c>
    </row>
    <row r="25" spans="1:20" x14ac:dyDescent="0.25">
      <c r="A25" t="s">
        <v>442</v>
      </c>
      <c r="B25">
        <v>2</v>
      </c>
      <c r="C25" t="s">
        <v>19</v>
      </c>
      <c r="D25">
        <f t="shared" si="3"/>
        <v>10</v>
      </c>
      <c r="E25">
        <f>G24+10</f>
        <v>176</v>
      </c>
      <c r="F25">
        <f t="shared" si="4"/>
        <v>196</v>
      </c>
      <c r="G25">
        <f t="shared" si="2"/>
        <v>181</v>
      </c>
      <c r="H25" t="s">
        <v>104</v>
      </c>
      <c r="I25">
        <v>12</v>
      </c>
      <c r="J25">
        <v>0</v>
      </c>
      <c r="K25">
        <v>0</v>
      </c>
      <c r="L25">
        <v>0</v>
      </c>
      <c r="M25" t="s">
        <v>1076</v>
      </c>
      <c r="N25" t="s">
        <v>1201</v>
      </c>
      <c r="O25" t="s">
        <v>25</v>
      </c>
      <c r="P25" s="1"/>
      <c r="Q25">
        <v>2</v>
      </c>
      <c r="R25" t="b">
        <v>1</v>
      </c>
      <c r="T25">
        <v>0</v>
      </c>
    </row>
    <row r="26" spans="1:20" x14ac:dyDescent="0.25">
      <c r="A26" t="s">
        <v>708</v>
      </c>
      <c r="B26">
        <v>2</v>
      </c>
      <c r="C26" t="s">
        <v>19</v>
      </c>
      <c r="D26">
        <f t="shared" si="3"/>
        <v>10</v>
      </c>
      <c r="E26">
        <f>G25+20</f>
        <v>201</v>
      </c>
      <c r="F26">
        <f t="shared" si="4"/>
        <v>196</v>
      </c>
      <c r="G26">
        <f t="shared" si="2"/>
        <v>206</v>
      </c>
      <c r="H26" t="s">
        <v>104</v>
      </c>
      <c r="I26">
        <v>12</v>
      </c>
      <c r="J26">
        <v>0</v>
      </c>
      <c r="K26">
        <v>0</v>
      </c>
      <c r="L26">
        <v>0</v>
      </c>
      <c r="M26" t="s">
        <v>1076</v>
      </c>
      <c r="N26" t="s">
        <v>1201</v>
      </c>
      <c r="O26" t="s">
        <v>25</v>
      </c>
      <c r="P26" s="1"/>
      <c r="Q26">
        <v>2</v>
      </c>
      <c r="R26" t="b">
        <v>1</v>
      </c>
      <c r="T26">
        <v>0</v>
      </c>
    </row>
    <row r="27" spans="1:20" x14ac:dyDescent="0.25">
      <c r="A27" t="s">
        <v>440</v>
      </c>
      <c r="B27">
        <v>2</v>
      </c>
      <c r="C27" t="s">
        <v>26</v>
      </c>
      <c r="D27">
        <v>210</v>
      </c>
      <c r="E27">
        <v>0</v>
      </c>
      <c r="F27">
        <v>0</v>
      </c>
      <c r="G27">
        <v>298</v>
      </c>
      <c r="I27">
        <v>0</v>
      </c>
      <c r="J27">
        <v>0</v>
      </c>
      <c r="K27">
        <v>0</v>
      </c>
      <c r="L27">
        <v>0</v>
      </c>
      <c r="M27" t="s">
        <v>1121</v>
      </c>
      <c r="N27" t="s">
        <v>1201</v>
      </c>
      <c r="O27" t="s">
        <v>25</v>
      </c>
      <c r="Q27">
        <v>0</v>
      </c>
      <c r="R27" t="b">
        <v>0</v>
      </c>
      <c r="S27" t="s">
        <v>121</v>
      </c>
      <c r="T27">
        <v>0</v>
      </c>
    </row>
    <row r="28" spans="1:20" x14ac:dyDescent="0.25">
      <c r="A28" t="s">
        <v>198</v>
      </c>
      <c r="B28">
        <v>3</v>
      </c>
      <c r="C28" t="s">
        <v>19</v>
      </c>
      <c r="D28">
        <v>14</v>
      </c>
      <c r="E28">
        <v>20</v>
      </c>
      <c r="F28">
        <f t="shared" ref="F28" si="5">$F$2</f>
        <v>200</v>
      </c>
      <c r="G28">
        <f>E28+8</f>
        <v>28</v>
      </c>
      <c r="H28" t="s">
        <v>104</v>
      </c>
      <c r="I28">
        <v>14</v>
      </c>
      <c r="J28">
        <v>1</v>
      </c>
      <c r="K28">
        <v>0</v>
      </c>
      <c r="L28">
        <v>0</v>
      </c>
      <c r="N28" t="s">
        <v>21</v>
      </c>
      <c r="O28" t="s">
        <v>25</v>
      </c>
      <c r="Q28">
        <v>2</v>
      </c>
      <c r="R28" t="b">
        <v>1</v>
      </c>
      <c r="S28" t="s">
        <v>121</v>
      </c>
      <c r="T28">
        <v>0</v>
      </c>
    </row>
    <row r="29" spans="1:20" x14ac:dyDescent="0.25">
      <c r="A29" t="s">
        <v>197</v>
      </c>
      <c r="B29">
        <v>3</v>
      </c>
      <c r="C29" t="s">
        <v>19</v>
      </c>
      <c r="D29">
        <v>14</v>
      </c>
      <c r="E29">
        <f>G28</f>
        <v>28</v>
      </c>
      <c r="F29">
        <v>196</v>
      </c>
      <c r="G29">
        <f>E29+5</f>
        <v>33</v>
      </c>
      <c r="H29" t="s">
        <v>104</v>
      </c>
      <c r="I29">
        <v>14</v>
      </c>
      <c r="J29">
        <v>0</v>
      </c>
      <c r="K29">
        <v>0</v>
      </c>
      <c r="L29">
        <v>0</v>
      </c>
      <c r="N29" t="s">
        <v>21</v>
      </c>
      <c r="O29" t="s">
        <v>25</v>
      </c>
      <c r="Q29">
        <v>3</v>
      </c>
      <c r="R29" t="b">
        <v>1</v>
      </c>
      <c r="S29" t="s">
        <v>121</v>
      </c>
      <c r="T29">
        <v>0</v>
      </c>
    </row>
    <row r="30" spans="1:20" x14ac:dyDescent="0.25">
      <c r="A30" t="s">
        <v>790</v>
      </c>
      <c r="B30">
        <v>3</v>
      </c>
      <c r="C30" t="s">
        <v>19</v>
      </c>
      <c r="D30">
        <f>$D$29</f>
        <v>14</v>
      </c>
      <c r="E30">
        <f>G29+8</f>
        <v>41</v>
      </c>
      <c r="F30">
        <f>$F$29</f>
        <v>196</v>
      </c>
      <c r="G30">
        <f>E30+6</f>
        <v>47</v>
      </c>
      <c r="H30" t="s">
        <v>104</v>
      </c>
      <c r="I30">
        <v>12</v>
      </c>
      <c r="J30">
        <v>0</v>
      </c>
      <c r="K30">
        <v>0</v>
      </c>
      <c r="L30">
        <v>0</v>
      </c>
      <c r="N30" t="s">
        <v>21</v>
      </c>
      <c r="O30" t="s">
        <v>25</v>
      </c>
      <c r="Q30">
        <v>3</v>
      </c>
      <c r="R30" t="b">
        <v>1</v>
      </c>
      <c r="S30" t="s">
        <v>121</v>
      </c>
      <c r="T30">
        <v>0</v>
      </c>
    </row>
    <row r="31" spans="1:20" x14ac:dyDescent="0.25">
      <c r="A31" t="s">
        <v>850</v>
      </c>
      <c r="B31">
        <v>3</v>
      </c>
      <c r="C31" t="s">
        <v>19</v>
      </c>
      <c r="D31">
        <v>0</v>
      </c>
      <c r="E31">
        <f>E32-5</f>
        <v>215</v>
      </c>
      <c r="F31">
        <v>196</v>
      </c>
      <c r="G31">
        <f>E31+5</f>
        <v>220</v>
      </c>
      <c r="H31" t="s">
        <v>104</v>
      </c>
      <c r="I31">
        <v>8</v>
      </c>
      <c r="J31">
        <v>0</v>
      </c>
      <c r="K31">
        <v>1</v>
      </c>
      <c r="L31">
        <v>0</v>
      </c>
      <c r="M31" t="s">
        <v>1057</v>
      </c>
      <c r="N31" t="s">
        <v>21</v>
      </c>
      <c r="O31" t="s">
        <v>22</v>
      </c>
      <c r="Q31">
        <v>0</v>
      </c>
      <c r="R31" t="b">
        <v>1</v>
      </c>
      <c r="S31" t="s">
        <v>121</v>
      </c>
      <c r="T31">
        <v>0</v>
      </c>
    </row>
    <row r="32" spans="1:20" x14ac:dyDescent="0.25">
      <c r="A32" t="s">
        <v>102</v>
      </c>
      <c r="B32">
        <v>3</v>
      </c>
      <c r="C32" t="s">
        <v>24</v>
      </c>
      <c r="D32">
        <v>0</v>
      </c>
      <c r="E32">
        <v>220</v>
      </c>
      <c r="F32">
        <v>210</v>
      </c>
      <c r="G32">
        <f>E32+100</f>
        <v>320</v>
      </c>
      <c r="I32">
        <v>0</v>
      </c>
      <c r="J32">
        <v>0</v>
      </c>
      <c r="K32">
        <v>0</v>
      </c>
      <c r="L32">
        <v>0</v>
      </c>
      <c r="N32" t="s">
        <v>21</v>
      </c>
      <c r="O32" t="s">
        <v>25</v>
      </c>
      <c r="Q32">
        <v>0</v>
      </c>
      <c r="R32" t="b">
        <v>0</v>
      </c>
      <c r="S32" t="s">
        <v>121</v>
      </c>
      <c r="T32">
        <v>0</v>
      </c>
    </row>
    <row r="33" spans="1:20" x14ac:dyDescent="0.25">
      <c r="A33" t="s">
        <v>58</v>
      </c>
      <c r="B33">
        <v>3</v>
      </c>
      <c r="C33" t="s">
        <v>19</v>
      </c>
      <c r="D33">
        <v>80</v>
      </c>
      <c r="E33">
        <v>211</v>
      </c>
      <c r="F33">
        <v>210</v>
      </c>
      <c r="G33">
        <f>E33+5</f>
        <v>216</v>
      </c>
      <c r="H33" t="s">
        <v>104</v>
      </c>
      <c r="I33">
        <v>12</v>
      </c>
      <c r="J33">
        <v>0</v>
      </c>
      <c r="K33">
        <v>1</v>
      </c>
      <c r="L33">
        <v>0</v>
      </c>
      <c r="N33" t="s">
        <v>21</v>
      </c>
      <c r="O33" t="s">
        <v>25</v>
      </c>
      <c r="Q33">
        <v>0</v>
      </c>
      <c r="R33" t="b">
        <v>1</v>
      </c>
      <c r="S33" t="s">
        <v>121</v>
      </c>
      <c r="T33">
        <v>0</v>
      </c>
    </row>
    <row r="34" spans="1:20" x14ac:dyDescent="0.25">
      <c r="A34" t="s">
        <v>129</v>
      </c>
      <c r="B34">
        <v>-999</v>
      </c>
      <c r="C34" t="s">
        <v>19</v>
      </c>
      <c r="D34">
        <f>$D$29</f>
        <v>14</v>
      </c>
      <c r="E34">
        <f>E30+28</f>
        <v>69</v>
      </c>
      <c r="F34">
        <f>$F$29</f>
        <v>196</v>
      </c>
      <c r="G34">
        <f>E34+4</f>
        <v>73</v>
      </c>
      <c r="H34" t="s">
        <v>104</v>
      </c>
      <c r="I34">
        <v>9</v>
      </c>
      <c r="J34">
        <v>0</v>
      </c>
      <c r="K34">
        <v>0</v>
      </c>
      <c r="L34">
        <v>0</v>
      </c>
      <c r="N34" t="s">
        <v>21</v>
      </c>
      <c r="O34" t="s">
        <v>25</v>
      </c>
      <c r="Q34">
        <v>3</v>
      </c>
      <c r="R34" t="b">
        <v>1</v>
      </c>
      <c r="S34" t="s">
        <v>121</v>
      </c>
      <c r="T34">
        <v>0</v>
      </c>
    </row>
    <row r="35" spans="1:20" x14ac:dyDescent="0.25">
      <c r="A35" t="s">
        <v>130</v>
      </c>
      <c r="B35">
        <v>-999</v>
      </c>
      <c r="C35" t="s">
        <v>19</v>
      </c>
      <c r="D35">
        <f>$D$29</f>
        <v>14</v>
      </c>
      <c r="E35">
        <v>100</v>
      </c>
      <c r="F35">
        <f>$F$29</f>
        <v>196</v>
      </c>
      <c r="G35">
        <f>E35+5</f>
        <v>105</v>
      </c>
      <c r="H35" t="s">
        <v>104</v>
      </c>
      <c r="I35">
        <v>14</v>
      </c>
      <c r="J35">
        <v>1</v>
      </c>
      <c r="K35">
        <v>0</v>
      </c>
      <c r="L35">
        <v>0</v>
      </c>
      <c r="N35" t="s">
        <v>21</v>
      </c>
      <c r="O35" t="s">
        <v>25</v>
      </c>
      <c r="Q35">
        <v>3</v>
      </c>
      <c r="R35" t="b">
        <v>1</v>
      </c>
      <c r="S35" t="s">
        <v>121</v>
      </c>
      <c r="T35">
        <v>0</v>
      </c>
    </row>
    <row r="36" spans="1:20" x14ac:dyDescent="0.25">
      <c r="A36" t="s">
        <v>856</v>
      </c>
      <c r="B36">
        <v>-999</v>
      </c>
      <c r="C36" t="s">
        <v>26</v>
      </c>
      <c r="D36">
        <v>13</v>
      </c>
      <c r="E36">
        <v>90</v>
      </c>
      <c r="F36">
        <v>210</v>
      </c>
      <c r="G36">
        <f>E69-5</f>
        <v>87</v>
      </c>
      <c r="I36">
        <v>0</v>
      </c>
      <c r="J36">
        <v>1</v>
      </c>
      <c r="K36">
        <v>0</v>
      </c>
      <c r="L36">
        <v>0</v>
      </c>
      <c r="N36" t="s">
        <v>21</v>
      </c>
      <c r="O36" t="s">
        <v>25</v>
      </c>
      <c r="Q36">
        <v>0</v>
      </c>
      <c r="R36" t="b">
        <v>0</v>
      </c>
      <c r="S36" t="s">
        <v>121</v>
      </c>
      <c r="T36">
        <v>0</v>
      </c>
    </row>
    <row r="37" spans="1:20" x14ac:dyDescent="0.25">
      <c r="A37" t="s">
        <v>1197</v>
      </c>
      <c r="B37">
        <v>3</v>
      </c>
      <c r="C37" t="s">
        <v>19</v>
      </c>
      <c r="D37">
        <v>14</v>
      </c>
      <c r="E37">
        <v>85</v>
      </c>
      <c r="F37">
        <v>196</v>
      </c>
      <c r="G37">
        <f>E37+5</f>
        <v>90</v>
      </c>
      <c r="H37" t="s">
        <v>104</v>
      </c>
      <c r="I37">
        <v>14</v>
      </c>
      <c r="J37">
        <v>1</v>
      </c>
      <c r="K37">
        <v>0</v>
      </c>
      <c r="L37">
        <v>0</v>
      </c>
      <c r="N37" t="s">
        <v>21</v>
      </c>
      <c r="O37" t="s">
        <v>25</v>
      </c>
      <c r="Q37">
        <v>3</v>
      </c>
      <c r="R37" t="b">
        <v>1</v>
      </c>
      <c r="S37" t="s">
        <v>121</v>
      </c>
      <c r="T37">
        <v>0</v>
      </c>
    </row>
    <row r="38" spans="1:20" x14ac:dyDescent="0.25">
      <c r="A38" t="s">
        <v>1198</v>
      </c>
      <c r="B38">
        <v>3</v>
      </c>
      <c r="C38" t="s">
        <v>19</v>
      </c>
      <c r="D38">
        <v>14</v>
      </c>
      <c r="E38">
        <f>G37+4</f>
        <v>94</v>
      </c>
      <c r="F38">
        <v>196</v>
      </c>
      <c r="G38">
        <f>E38+6</f>
        <v>100</v>
      </c>
      <c r="H38" t="s">
        <v>104</v>
      </c>
      <c r="I38">
        <v>12</v>
      </c>
      <c r="J38">
        <v>0</v>
      </c>
      <c r="K38">
        <v>0</v>
      </c>
      <c r="L38">
        <v>0</v>
      </c>
      <c r="N38" t="s">
        <v>21</v>
      </c>
      <c r="O38" t="s">
        <v>25</v>
      </c>
      <c r="Q38">
        <v>3</v>
      </c>
      <c r="R38" t="b">
        <v>1</v>
      </c>
      <c r="S38" t="s">
        <v>121</v>
      </c>
      <c r="T38">
        <v>0</v>
      </c>
    </row>
    <row r="39" spans="1:20" x14ac:dyDescent="0.25">
      <c r="A39" t="s">
        <v>1202</v>
      </c>
      <c r="B39">
        <v>3</v>
      </c>
      <c r="C39" t="s">
        <v>19</v>
      </c>
      <c r="D39">
        <v>14</v>
      </c>
      <c r="E39">
        <f>G38+20</f>
        <v>120</v>
      </c>
      <c r="F39">
        <v>196</v>
      </c>
      <c r="G39">
        <f>E39+5</f>
        <v>125</v>
      </c>
      <c r="H39" t="s">
        <v>104</v>
      </c>
      <c r="I39">
        <v>12</v>
      </c>
      <c r="J39">
        <v>1</v>
      </c>
      <c r="K39">
        <v>0</v>
      </c>
      <c r="L39">
        <v>0</v>
      </c>
      <c r="N39" t="s">
        <v>21</v>
      </c>
      <c r="O39" t="s">
        <v>25</v>
      </c>
      <c r="Q39">
        <v>3</v>
      </c>
      <c r="R39" t="b">
        <v>1</v>
      </c>
      <c r="S39" t="s">
        <v>121</v>
      </c>
      <c r="T39">
        <v>0</v>
      </c>
    </row>
    <row r="40" spans="1:20" x14ac:dyDescent="0.25">
      <c r="A40" t="s">
        <v>1204</v>
      </c>
      <c r="B40">
        <v>3</v>
      </c>
      <c r="C40" t="s">
        <v>19</v>
      </c>
      <c r="D40">
        <v>14</v>
      </c>
      <c r="E40">
        <f>G39+4</f>
        <v>129</v>
      </c>
      <c r="F40">
        <v>196</v>
      </c>
      <c r="G40">
        <f>E40+6</f>
        <v>135</v>
      </c>
      <c r="H40" t="s">
        <v>104</v>
      </c>
      <c r="I40">
        <v>12</v>
      </c>
      <c r="J40">
        <v>0</v>
      </c>
      <c r="K40">
        <v>0</v>
      </c>
      <c r="L40">
        <v>0</v>
      </c>
      <c r="N40" t="s">
        <v>21</v>
      </c>
      <c r="O40" t="s">
        <v>25</v>
      </c>
      <c r="Q40">
        <v>3</v>
      </c>
      <c r="R40" t="b">
        <v>1</v>
      </c>
      <c r="S40" t="s">
        <v>121</v>
      </c>
      <c r="T40">
        <v>0</v>
      </c>
    </row>
    <row r="41" spans="1:20" x14ac:dyDescent="0.25">
      <c r="A41" t="s">
        <v>1145</v>
      </c>
      <c r="B41">
        <v>3</v>
      </c>
      <c r="C41" t="s">
        <v>19</v>
      </c>
      <c r="D41">
        <v>14</v>
      </c>
      <c r="E41">
        <f>G40+16</f>
        <v>151</v>
      </c>
      <c r="F41">
        <v>196</v>
      </c>
      <c r="G41">
        <f>E41+5</f>
        <v>156</v>
      </c>
      <c r="H41" t="s">
        <v>104</v>
      </c>
      <c r="I41">
        <v>12</v>
      </c>
      <c r="J41">
        <v>1</v>
      </c>
      <c r="K41">
        <v>0</v>
      </c>
      <c r="L41">
        <v>0</v>
      </c>
      <c r="N41" t="s">
        <v>21</v>
      </c>
      <c r="O41" t="s">
        <v>25</v>
      </c>
      <c r="Q41">
        <v>3</v>
      </c>
      <c r="R41" t="b">
        <v>1</v>
      </c>
      <c r="S41" t="s">
        <v>121</v>
      </c>
      <c r="T41">
        <v>0</v>
      </c>
    </row>
    <row r="42" spans="1:20" x14ac:dyDescent="0.25">
      <c r="A42" t="s">
        <v>1194</v>
      </c>
      <c r="B42">
        <v>3</v>
      </c>
      <c r="C42" t="s">
        <v>19</v>
      </c>
      <c r="D42">
        <v>14</v>
      </c>
      <c r="E42">
        <f>G41+4</f>
        <v>160</v>
      </c>
      <c r="F42">
        <v>196</v>
      </c>
      <c r="G42">
        <f>E42+6</f>
        <v>166</v>
      </c>
      <c r="H42" t="s">
        <v>104</v>
      </c>
      <c r="I42">
        <v>12</v>
      </c>
      <c r="J42">
        <v>0</v>
      </c>
      <c r="K42">
        <v>0</v>
      </c>
      <c r="L42">
        <v>0</v>
      </c>
      <c r="N42" t="s">
        <v>21</v>
      </c>
      <c r="O42" t="s">
        <v>25</v>
      </c>
      <c r="Q42">
        <v>3</v>
      </c>
      <c r="R42" t="b">
        <v>1</v>
      </c>
      <c r="S42" t="s">
        <v>121</v>
      </c>
      <c r="T42">
        <v>0</v>
      </c>
    </row>
    <row r="43" spans="1:20" x14ac:dyDescent="0.25">
      <c r="A43" t="s">
        <v>1146</v>
      </c>
      <c r="B43">
        <v>3</v>
      </c>
      <c r="C43" t="s">
        <v>19</v>
      </c>
      <c r="D43">
        <v>14</v>
      </c>
      <c r="E43">
        <f>G42+16</f>
        <v>182</v>
      </c>
      <c r="F43">
        <v>196</v>
      </c>
      <c r="G43">
        <f>E43+5</f>
        <v>187</v>
      </c>
      <c r="H43" t="s">
        <v>104</v>
      </c>
      <c r="I43">
        <v>12</v>
      </c>
      <c r="J43">
        <v>1</v>
      </c>
      <c r="K43">
        <v>0</v>
      </c>
      <c r="L43">
        <v>0</v>
      </c>
      <c r="N43" t="s">
        <v>21</v>
      </c>
      <c r="O43" t="s">
        <v>25</v>
      </c>
      <c r="Q43">
        <v>3</v>
      </c>
      <c r="R43" t="b">
        <v>1</v>
      </c>
      <c r="S43" t="s">
        <v>121</v>
      </c>
      <c r="T43">
        <v>0</v>
      </c>
    </row>
    <row r="44" spans="1:20" x14ac:dyDescent="0.25">
      <c r="A44" t="s">
        <v>1195</v>
      </c>
      <c r="B44">
        <v>3</v>
      </c>
      <c r="C44" t="s">
        <v>19</v>
      </c>
      <c r="D44">
        <v>14</v>
      </c>
      <c r="E44">
        <f>G43+4</f>
        <v>191</v>
      </c>
      <c r="F44">
        <v>196</v>
      </c>
      <c r="G44">
        <f>E44+6</f>
        <v>197</v>
      </c>
      <c r="H44" t="s">
        <v>104</v>
      </c>
      <c r="I44">
        <v>12</v>
      </c>
      <c r="J44">
        <v>0</v>
      </c>
      <c r="K44">
        <v>0</v>
      </c>
      <c r="L44">
        <v>0</v>
      </c>
      <c r="N44" t="s">
        <v>21</v>
      </c>
      <c r="O44" t="s">
        <v>25</v>
      </c>
      <c r="Q44">
        <v>3</v>
      </c>
      <c r="R44" t="b">
        <v>1</v>
      </c>
      <c r="S44" t="s">
        <v>121</v>
      </c>
      <c r="T44">
        <v>0</v>
      </c>
    </row>
    <row r="45" spans="1:20" x14ac:dyDescent="0.25">
      <c r="A45" t="s">
        <v>1034</v>
      </c>
      <c r="B45">
        <v>4</v>
      </c>
      <c r="C45" t="s">
        <v>19</v>
      </c>
      <c r="D45">
        <v>14</v>
      </c>
      <c r="E45">
        <v>20</v>
      </c>
      <c r="F45">
        <v>196</v>
      </c>
      <c r="G45">
        <f>E45+5</f>
        <v>25</v>
      </c>
      <c r="H45" t="s">
        <v>104</v>
      </c>
      <c r="I45">
        <v>14</v>
      </c>
      <c r="J45">
        <v>1</v>
      </c>
      <c r="K45">
        <v>0</v>
      </c>
      <c r="L45">
        <v>0</v>
      </c>
      <c r="N45" t="s">
        <v>21</v>
      </c>
      <c r="O45" t="s">
        <v>25</v>
      </c>
      <c r="Q45">
        <v>3</v>
      </c>
      <c r="R45" t="b">
        <v>1</v>
      </c>
      <c r="S45" t="s">
        <v>121</v>
      </c>
      <c r="T45">
        <v>0</v>
      </c>
    </row>
    <row r="46" spans="1:20" x14ac:dyDescent="0.25">
      <c r="A46" t="s">
        <v>948</v>
      </c>
      <c r="B46">
        <v>4</v>
      </c>
      <c r="C46" t="s">
        <v>19</v>
      </c>
      <c r="D46">
        <f>$D$64</f>
        <v>14</v>
      </c>
      <c r="E46">
        <f>G45+8</f>
        <v>33</v>
      </c>
      <c r="F46">
        <f>$F$64</f>
        <v>196</v>
      </c>
      <c r="G46">
        <f>E46+5</f>
        <v>38</v>
      </c>
      <c r="H46" t="s">
        <v>104</v>
      </c>
      <c r="I46">
        <v>12</v>
      </c>
      <c r="J46">
        <v>0</v>
      </c>
      <c r="K46">
        <v>0</v>
      </c>
      <c r="L46">
        <v>0</v>
      </c>
      <c r="N46" t="s">
        <v>21</v>
      </c>
      <c r="O46" t="s">
        <v>25</v>
      </c>
      <c r="Q46">
        <v>3</v>
      </c>
      <c r="R46" t="b">
        <v>1</v>
      </c>
      <c r="S46" t="s">
        <v>121</v>
      </c>
      <c r="T46">
        <v>0</v>
      </c>
    </row>
    <row r="47" spans="1:20" x14ac:dyDescent="0.25">
      <c r="A47" t="s">
        <v>1141</v>
      </c>
      <c r="B47">
        <v>4</v>
      </c>
      <c r="C47" t="s">
        <v>26</v>
      </c>
      <c r="D47">
        <v>30</v>
      </c>
      <c r="E47">
        <v>85</v>
      </c>
      <c r="F47">
        <v>170</v>
      </c>
      <c r="G47">
        <f>G50+12</f>
        <v>152</v>
      </c>
      <c r="I47">
        <v>0</v>
      </c>
      <c r="J47">
        <v>1</v>
      </c>
      <c r="K47">
        <v>0</v>
      </c>
      <c r="L47">
        <v>0</v>
      </c>
      <c r="M47" t="s">
        <v>776</v>
      </c>
      <c r="N47" t="s">
        <v>776</v>
      </c>
      <c r="O47" t="s">
        <v>25</v>
      </c>
      <c r="Q47">
        <v>1</v>
      </c>
      <c r="R47" t="b">
        <v>0</v>
      </c>
      <c r="S47" t="s">
        <v>121</v>
      </c>
      <c r="T47">
        <v>0</v>
      </c>
    </row>
    <row r="48" spans="1:20" x14ac:dyDescent="0.25">
      <c r="A48" t="s">
        <v>35</v>
      </c>
      <c r="B48">
        <v>4</v>
      </c>
      <c r="C48" t="s">
        <v>19</v>
      </c>
      <c r="D48">
        <f>D47+10</f>
        <v>40</v>
      </c>
      <c r="E48">
        <f>E47+8</f>
        <v>93</v>
      </c>
      <c r="F48">
        <f>F47-10</f>
        <v>160</v>
      </c>
      <c r="G48">
        <f>E48+5</f>
        <v>98</v>
      </c>
      <c r="H48" t="s">
        <v>104</v>
      </c>
      <c r="I48">
        <v>16</v>
      </c>
      <c r="J48">
        <v>1</v>
      </c>
      <c r="K48">
        <v>0</v>
      </c>
      <c r="L48">
        <v>0</v>
      </c>
      <c r="N48" t="s">
        <v>776</v>
      </c>
      <c r="O48" t="s">
        <v>27</v>
      </c>
      <c r="Q48">
        <v>3</v>
      </c>
      <c r="R48" t="b">
        <v>0</v>
      </c>
      <c r="S48" t="s">
        <v>121</v>
      </c>
      <c r="T48">
        <v>0</v>
      </c>
    </row>
    <row r="49" spans="1:20" x14ac:dyDescent="0.25">
      <c r="A49" t="s">
        <v>106</v>
      </c>
      <c r="B49">
        <v>4</v>
      </c>
      <c r="C49" t="s">
        <v>19</v>
      </c>
      <c r="D49">
        <f>D50</f>
        <v>40</v>
      </c>
      <c r="E49">
        <f>G48+8</f>
        <v>106</v>
      </c>
      <c r="F49">
        <f>F50</f>
        <v>160</v>
      </c>
      <c r="G49">
        <f>E49+8</f>
        <v>114</v>
      </c>
      <c r="H49" t="s">
        <v>104</v>
      </c>
      <c r="I49">
        <v>16</v>
      </c>
      <c r="J49">
        <v>0</v>
      </c>
      <c r="K49">
        <v>1</v>
      </c>
      <c r="L49">
        <v>0</v>
      </c>
      <c r="N49" t="s">
        <v>776</v>
      </c>
      <c r="O49" t="s">
        <v>27</v>
      </c>
      <c r="Q49">
        <v>2</v>
      </c>
      <c r="R49" t="b">
        <v>1</v>
      </c>
      <c r="S49" t="s">
        <v>121</v>
      </c>
      <c r="T49">
        <v>0</v>
      </c>
    </row>
    <row r="50" spans="1:20" x14ac:dyDescent="0.25">
      <c r="A50" t="s">
        <v>56</v>
      </c>
      <c r="B50">
        <v>4</v>
      </c>
      <c r="C50" t="s">
        <v>19</v>
      </c>
      <c r="D50">
        <f>D48</f>
        <v>40</v>
      </c>
      <c r="E50">
        <f>G49+20</f>
        <v>134</v>
      </c>
      <c r="F50">
        <f>F48</f>
        <v>160</v>
      </c>
      <c r="G50">
        <f>E50+6</f>
        <v>140</v>
      </c>
      <c r="H50" t="s">
        <v>104</v>
      </c>
      <c r="I50">
        <v>20</v>
      </c>
      <c r="J50">
        <v>1</v>
      </c>
      <c r="K50">
        <v>0</v>
      </c>
      <c r="L50">
        <v>0</v>
      </c>
      <c r="N50" t="s">
        <v>776</v>
      </c>
      <c r="O50" t="s">
        <v>27</v>
      </c>
      <c r="P50" t="s">
        <v>1138</v>
      </c>
      <c r="Q50">
        <v>3</v>
      </c>
      <c r="R50" t="b">
        <v>0</v>
      </c>
      <c r="S50" t="s">
        <v>121</v>
      </c>
      <c r="T50">
        <v>0</v>
      </c>
    </row>
    <row r="51" spans="1:20" x14ac:dyDescent="0.25">
      <c r="A51" t="s">
        <v>1140</v>
      </c>
      <c r="B51">
        <v>4</v>
      </c>
      <c r="C51" t="s">
        <v>26</v>
      </c>
      <c r="D51">
        <v>30</v>
      </c>
      <c r="E51">
        <f>G47+30</f>
        <v>182</v>
      </c>
      <c r="F51">
        <v>170</v>
      </c>
      <c r="G51">
        <f>G54+12</f>
        <v>249</v>
      </c>
      <c r="I51">
        <v>0</v>
      </c>
      <c r="J51">
        <v>1</v>
      </c>
      <c r="K51">
        <v>0</v>
      </c>
      <c r="L51">
        <v>0</v>
      </c>
      <c r="M51" t="s">
        <v>1142</v>
      </c>
      <c r="N51" t="s">
        <v>1142</v>
      </c>
      <c r="O51" t="s">
        <v>25</v>
      </c>
      <c r="Q51">
        <v>1</v>
      </c>
      <c r="R51" t="b">
        <v>0</v>
      </c>
      <c r="S51" t="s">
        <v>121</v>
      </c>
      <c r="T51">
        <v>0</v>
      </c>
    </row>
    <row r="52" spans="1:20" x14ac:dyDescent="0.25">
      <c r="A52" t="s">
        <v>36</v>
      </c>
      <c r="B52">
        <v>4</v>
      </c>
      <c r="C52" t="s">
        <v>19</v>
      </c>
      <c r="D52">
        <f>D51+10</f>
        <v>40</v>
      </c>
      <c r="E52">
        <f>E51+8</f>
        <v>190</v>
      </c>
      <c r="F52">
        <f>F51-10</f>
        <v>160</v>
      </c>
      <c r="G52">
        <f>E52+5</f>
        <v>195</v>
      </c>
      <c r="H52" t="s">
        <v>104</v>
      </c>
      <c r="I52">
        <v>16</v>
      </c>
      <c r="J52">
        <v>1</v>
      </c>
      <c r="K52">
        <v>0</v>
      </c>
      <c r="L52">
        <v>0</v>
      </c>
      <c r="N52" t="s">
        <v>1142</v>
      </c>
      <c r="O52" t="s">
        <v>27</v>
      </c>
      <c r="Q52">
        <v>3</v>
      </c>
      <c r="R52" t="b">
        <v>0</v>
      </c>
      <c r="S52" t="s">
        <v>121</v>
      </c>
      <c r="T52">
        <v>0</v>
      </c>
    </row>
    <row r="53" spans="1:20" x14ac:dyDescent="0.25">
      <c r="A53" t="s">
        <v>107</v>
      </c>
      <c r="B53">
        <v>4</v>
      </c>
      <c r="C53" t="s">
        <v>19</v>
      </c>
      <c r="D53">
        <f>D54</f>
        <v>40</v>
      </c>
      <c r="E53">
        <f>G52+8</f>
        <v>203</v>
      </c>
      <c r="F53">
        <f>F54</f>
        <v>160</v>
      </c>
      <c r="G53">
        <f>E53+8</f>
        <v>211</v>
      </c>
      <c r="H53" t="s">
        <v>104</v>
      </c>
      <c r="I53">
        <v>16</v>
      </c>
      <c r="J53">
        <v>0</v>
      </c>
      <c r="K53">
        <v>1</v>
      </c>
      <c r="L53">
        <v>0</v>
      </c>
      <c r="N53" t="s">
        <v>1142</v>
      </c>
      <c r="O53" t="s">
        <v>27</v>
      </c>
      <c r="Q53">
        <v>2</v>
      </c>
      <c r="R53" t="b">
        <v>1</v>
      </c>
      <c r="S53" t="s">
        <v>121</v>
      </c>
      <c r="T53">
        <v>0</v>
      </c>
    </row>
    <row r="54" spans="1:20" x14ac:dyDescent="0.25">
      <c r="A54" t="s">
        <v>57</v>
      </c>
      <c r="B54">
        <v>4</v>
      </c>
      <c r="C54" t="s">
        <v>19</v>
      </c>
      <c r="D54">
        <f>D52</f>
        <v>40</v>
      </c>
      <c r="E54">
        <f>G53+20</f>
        <v>231</v>
      </c>
      <c r="F54">
        <f>F52</f>
        <v>160</v>
      </c>
      <c r="G54">
        <f>E54+6</f>
        <v>237</v>
      </c>
      <c r="H54" t="s">
        <v>104</v>
      </c>
      <c r="I54">
        <v>20</v>
      </c>
      <c r="J54">
        <v>1</v>
      </c>
      <c r="K54">
        <v>0</v>
      </c>
      <c r="L54">
        <v>0</v>
      </c>
      <c r="N54" t="s">
        <v>1142</v>
      </c>
      <c r="O54" t="s">
        <v>27</v>
      </c>
      <c r="P54" t="s">
        <v>1139</v>
      </c>
      <c r="Q54">
        <v>3</v>
      </c>
      <c r="R54" t="b">
        <v>0</v>
      </c>
      <c r="S54" t="s">
        <v>121</v>
      </c>
      <c r="T54">
        <v>0</v>
      </c>
    </row>
    <row r="55" spans="1:20" x14ac:dyDescent="0.25">
      <c r="A55" t="s">
        <v>1148</v>
      </c>
      <c r="B55">
        <v>5</v>
      </c>
      <c r="C55" t="s">
        <v>26</v>
      </c>
      <c r="D55">
        <v>14</v>
      </c>
      <c r="E55">
        <v>45</v>
      </c>
      <c r="F55">
        <v>196</v>
      </c>
      <c r="G55">
        <f>G62+8</f>
        <v>244</v>
      </c>
      <c r="I55">
        <v>0</v>
      </c>
      <c r="J55">
        <v>0</v>
      </c>
      <c r="K55">
        <v>0</v>
      </c>
      <c r="L55">
        <v>0</v>
      </c>
      <c r="N55" t="s">
        <v>21</v>
      </c>
      <c r="O55" t="s">
        <v>25</v>
      </c>
      <c r="Q55">
        <v>1</v>
      </c>
      <c r="R55" t="b">
        <v>0</v>
      </c>
      <c r="S55" t="s">
        <v>121</v>
      </c>
      <c r="T55">
        <v>0</v>
      </c>
    </row>
    <row r="56" spans="1:20" x14ac:dyDescent="0.25">
      <c r="A56" t="s">
        <v>952</v>
      </c>
      <c r="B56">
        <v>5</v>
      </c>
      <c r="C56" t="s">
        <v>19</v>
      </c>
      <c r="D56">
        <f>D55+6</f>
        <v>20</v>
      </c>
      <c r="E56">
        <f>E55+6</f>
        <v>51</v>
      </c>
      <c r="F56">
        <f>F55-2</f>
        <v>194</v>
      </c>
      <c r="G56">
        <f>E56+5</f>
        <v>56</v>
      </c>
      <c r="H56" t="s">
        <v>104</v>
      </c>
      <c r="I56">
        <v>12</v>
      </c>
      <c r="J56">
        <v>1</v>
      </c>
      <c r="K56">
        <v>0</v>
      </c>
      <c r="L56">
        <v>0</v>
      </c>
      <c r="N56" t="s">
        <v>21</v>
      </c>
      <c r="O56" t="s">
        <v>25</v>
      </c>
      <c r="Q56">
        <v>2</v>
      </c>
      <c r="R56" t="b">
        <v>1</v>
      </c>
      <c r="S56" t="s">
        <v>121</v>
      </c>
      <c r="T56">
        <v>0</v>
      </c>
    </row>
    <row r="57" spans="1:20" x14ac:dyDescent="0.25">
      <c r="A57" t="s">
        <v>951</v>
      </c>
      <c r="B57">
        <v>5</v>
      </c>
      <c r="C57" t="s">
        <v>19</v>
      </c>
      <c r="D57">
        <f>D56</f>
        <v>20</v>
      </c>
      <c r="E57">
        <f>G56+8</f>
        <v>64</v>
      </c>
      <c r="F57">
        <f>F56</f>
        <v>194</v>
      </c>
      <c r="G57">
        <f>E57+5</f>
        <v>69</v>
      </c>
      <c r="H57" t="s">
        <v>104</v>
      </c>
      <c r="I57">
        <v>12</v>
      </c>
      <c r="J57">
        <v>0</v>
      </c>
      <c r="K57">
        <v>0</v>
      </c>
      <c r="L57">
        <v>0</v>
      </c>
      <c r="N57" t="s">
        <v>21</v>
      </c>
      <c r="O57" t="s">
        <v>25</v>
      </c>
      <c r="P57" s="1"/>
      <c r="Q57">
        <v>1</v>
      </c>
      <c r="R57" t="b">
        <v>1</v>
      </c>
      <c r="S57" t="s">
        <v>121</v>
      </c>
      <c r="T57">
        <v>0</v>
      </c>
    </row>
    <row r="58" spans="1:20" x14ac:dyDescent="0.25">
      <c r="A58" t="s">
        <v>1182</v>
      </c>
      <c r="B58">
        <v>5</v>
      </c>
      <c r="C58" t="s">
        <v>24</v>
      </c>
      <c r="D58">
        <v>14</v>
      </c>
      <c r="E58">
        <f>E55+85</f>
        <v>130</v>
      </c>
      <c r="F58">
        <v>196</v>
      </c>
      <c r="G58">
        <f>INT(E58+(F58-D58)/832*435)</f>
        <v>225</v>
      </c>
      <c r="I58">
        <v>0</v>
      </c>
      <c r="J58">
        <v>0</v>
      </c>
      <c r="K58">
        <v>0</v>
      </c>
      <c r="L58">
        <v>0</v>
      </c>
      <c r="N58" t="s">
        <v>21</v>
      </c>
      <c r="O58" t="s">
        <v>25</v>
      </c>
      <c r="P58" s="1" t="s">
        <v>1183</v>
      </c>
      <c r="Q58">
        <v>1</v>
      </c>
      <c r="R58" t="b">
        <v>1</v>
      </c>
      <c r="S58" t="s">
        <v>121</v>
      </c>
      <c r="T58">
        <v>0</v>
      </c>
    </row>
    <row r="59" spans="1:20" x14ac:dyDescent="0.25">
      <c r="A59" t="s">
        <v>83</v>
      </c>
      <c r="B59">
        <v>5</v>
      </c>
      <c r="C59" t="s">
        <v>19</v>
      </c>
      <c r="D59">
        <v>78</v>
      </c>
      <c r="E59">
        <f>G58-2</f>
        <v>223</v>
      </c>
      <c r="F59">
        <f>INT(D59+(F60-D59)/2-1)</f>
        <v>102</v>
      </c>
      <c r="G59">
        <f>E59+3</f>
        <v>226</v>
      </c>
      <c r="H59" t="s">
        <v>104</v>
      </c>
      <c r="I59">
        <v>8</v>
      </c>
      <c r="J59">
        <v>0</v>
      </c>
      <c r="K59">
        <v>0</v>
      </c>
      <c r="L59">
        <v>0</v>
      </c>
      <c r="M59" t="s">
        <v>1057</v>
      </c>
      <c r="O59" t="s">
        <v>25</v>
      </c>
      <c r="Q59">
        <v>3</v>
      </c>
      <c r="R59" t="b">
        <v>1</v>
      </c>
      <c r="T59">
        <v>0</v>
      </c>
    </row>
    <row r="60" spans="1:20" x14ac:dyDescent="0.25">
      <c r="A60" t="s">
        <v>85</v>
      </c>
      <c r="B60">
        <v>5</v>
      </c>
      <c r="C60" t="s">
        <v>19</v>
      </c>
      <c r="D60">
        <f>INT(F61-(F60-D59)/2-1)</f>
        <v>114</v>
      </c>
      <c r="E60">
        <f>E59</f>
        <v>223</v>
      </c>
      <c r="F60">
        <v>129</v>
      </c>
      <c r="G60">
        <f>E60+3</f>
        <v>226</v>
      </c>
      <c r="H60" t="s">
        <v>104</v>
      </c>
      <c r="I60">
        <v>8</v>
      </c>
      <c r="J60">
        <v>0</v>
      </c>
      <c r="K60">
        <v>0</v>
      </c>
      <c r="L60">
        <v>0</v>
      </c>
      <c r="M60" t="s">
        <v>1057</v>
      </c>
      <c r="O60" t="s">
        <v>22</v>
      </c>
      <c r="Q60">
        <v>3</v>
      </c>
      <c r="R60" t="b">
        <v>1</v>
      </c>
      <c r="T60">
        <v>0</v>
      </c>
    </row>
    <row r="61" spans="1:20" x14ac:dyDescent="0.25">
      <c r="A61" t="s">
        <v>702</v>
      </c>
      <c r="B61">
        <v>5</v>
      </c>
      <c r="C61" t="s">
        <v>19</v>
      </c>
      <c r="D61">
        <f>D59-12</f>
        <v>66</v>
      </c>
      <c r="E61">
        <f>G58+3</f>
        <v>228</v>
      </c>
      <c r="F61">
        <f>F60+12</f>
        <v>141</v>
      </c>
      <c r="G61">
        <f>E61+3</f>
        <v>231</v>
      </c>
      <c r="H61" t="s">
        <v>104</v>
      </c>
      <c r="I61">
        <v>8</v>
      </c>
      <c r="J61">
        <v>0</v>
      </c>
      <c r="K61">
        <v>1</v>
      </c>
      <c r="L61">
        <v>0</v>
      </c>
      <c r="M61" t="s">
        <v>1057</v>
      </c>
      <c r="O61" t="s">
        <v>27</v>
      </c>
      <c r="Q61">
        <v>3</v>
      </c>
      <c r="R61" t="b">
        <v>1</v>
      </c>
      <c r="T61">
        <v>0</v>
      </c>
    </row>
    <row r="62" spans="1:20" x14ac:dyDescent="0.25">
      <c r="A62" t="s">
        <v>1208</v>
      </c>
      <c r="B62">
        <v>5</v>
      </c>
      <c r="C62" t="s">
        <v>26</v>
      </c>
      <c r="D62">
        <f>D61-2</f>
        <v>64</v>
      </c>
      <c r="E62">
        <f>E59-9</f>
        <v>214</v>
      </c>
      <c r="F62">
        <f>F61+2</f>
        <v>143</v>
      </c>
      <c r="G62">
        <f>G61+5</f>
        <v>236</v>
      </c>
      <c r="I62">
        <v>0</v>
      </c>
      <c r="J62">
        <v>0</v>
      </c>
      <c r="K62">
        <v>0</v>
      </c>
      <c r="L62">
        <v>0</v>
      </c>
      <c r="O62" t="s">
        <v>25</v>
      </c>
      <c r="Q62">
        <v>1</v>
      </c>
      <c r="R62" t="b">
        <v>0</v>
      </c>
      <c r="S62" t="s">
        <v>121</v>
      </c>
      <c r="T62">
        <v>0</v>
      </c>
    </row>
    <row r="63" spans="1:20" x14ac:dyDescent="0.25">
      <c r="A63" t="s">
        <v>911</v>
      </c>
      <c r="B63">
        <v>6</v>
      </c>
      <c r="C63" t="s">
        <v>19</v>
      </c>
      <c r="D63">
        <v>14</v>
      </c>
      <c r="E63">
        <v>20</v>
      </c>
      <c r="F63">
        <v>196</v>
      </c>
      <c r="G63">
        <f>E63+5</f>
        <v>25</v>
      </c>
      <c r="H63" t="s">
        <v>104</v>
      </c>
      <c r="I63">
        <v>14</v>
      </c>
      <c r="J63">
        <v>1</v>
      </c>
      <c r="K63">
        <v>0</v>
      </c>
      <c r="L63">
        <v>0</v>
      </c>
      <c r="N63" t="s">
        <v>21</v>
      </c>
      <c r="O63" t="s">
        <v>25</v>
      </c>
      <c r="Q63">
        <v>3</v>
      </c>
      <c r="R63" t="b">
        <v>0</v>
      </c>
      <c r="S63" t="s">
        <v>121</v>
      </c>
      <c r="T63">
        <v>0</v>
      </c>
    </row>
    <row r="64" spans="1:20" x14ac:dyDescent="0.25">
      <c r="A64" t="s">
        <v>1090</v>
      </c>
      <c r="B64">
        <v>6</v>
      </c>
      <c r="C64" t="s">
        <v>19</v>
      </c>
      <c r="D64">
        <v>14</v>
      </c>
      <c r="E64">
        <f>G63+8</f>
        <v>33</v>
      </c>
      <c r="F64">
        <v>196</v>
      </c>
      <c r="G64">
        <f>E64+5</f>
        <v>38</v>
      </c>
      <c r="H64" t="s">
        <v>104</v>
      </c>
      <c r="I64">
        <v>12</v>
      </c>
      <c r="J64">
        <v>0</v>
      </c>
      <c r="K64">
        <v>0</v>
      </c>
      <c r="L64">
        <v>0</v>
      </c>
      <c r="N64" t="s">
        <v>21</v>
      </c>
      <c r="O64" t="s">
        <v>25</v>
      </c>
      <c r="Q64">
        <v>3</v>
      </c>
      <c r="R64" t="b">
        <v>1</v>
      </c>
      <c r="T64">
        <v>0</v>
      </c>
    </row>
    <row r="65" spans="1:20" x14ac:dyDescent="0.25">
      <c r="A65" t="s">
        <v>903</v>
      </c>
      <c r="B65">
        <v>6</v>
      </c>
      <c r="C65" t="s">
        <v>26</v>
      </c>
      <c r="D65">
        <v>0</v>
      </c>
      <c r="E65">
        <v>90</v>
      </c>
      <c r="F65">
        <v>210</v>
      </c>
      <c r="G65">
        <f>G94+16</f>
        <v>202</v>
      </c>
      <c r="I65">
        <v>0</v>
      </c>
      <c r="J65">
        <v>1</v>
      </c>
      <c r="K65">
        <v>0</v>
      </c>
      <c r="L65">
        <v>0</v>
      </c>
      <c r="M65" t="s">
        <v>1091</v>
      </c>
      <c r="N65" t="str">
        <f>$M$65</f>
        <v>d0d8dd</v>
      </c>
      <c r="O65" t="s">
        <v>25</v>
      </c>
      <c r="Q65">
        <v>1</v>
      </c>
      <c r="R65" t="b">
        <v>0</v>
      </c>
      <c r="S65" t="s">
        <v>121</v>
      </c>
      <c r="T65">
        <v>0</v>
      </c>
    </row>
    <row r="66" spans="1:20" x14ac:dyDescent="0.25">
      <c r="A66" t="s">
        <v>904</v>
      </c>
      <c r="B66">
        <v>6</v>
      </c>
      <c r="C66" t="s">
        <v>19</v>
      </c>
      <c r="D66">
        <v>14</v>
      </c>
      <c r="E66">
        <f>E65+5</f>
        <v>95</v>
      </c>
      <c r="F66">
        <v>196</v>
      </c>
      <c r="G66">
        <f>E66+3</f>
        <v>98</v>
      </c>
      <c r="H66" t="s">
        <v>104</v>
      </c>
      <c r="I66">
        <v>12</v>
      </c>
      <c r="J66">
        <v>1</v>
      </c>
      <c r="K66">
        <v>0</v>
      </c>
      <c r="L66">
        <v>0</v>
      </c>
      <c r="N66" t="str">
        <f t="shared" ref="N66:N73" si="6">$M$65</f>
        <v>d0d8dd</v>
      </c>
      <c r="O66" t="s">
        <v>25</v>
      </c>
      <c r="Q66">
        <v>3</v>
      </c>
      <c r="R66" t="b">
        <v>0</v>
      </c>
      <c r="S66" t="s">
        <v>121</v>
      </c>
      <c r="T66">
        <v>0</v>
      </c>
    </row>
    <row r="67" spans="1:20" x14ac:dyDescent="0.25">
      <c r="A67" t="s">
        <v>908</v>
      </c>
      <c r="B67">
        <v>6</v>
      </c>
      <c r="C67" t="s">
        <v>19</v>
      </c>
      <c r="D67">
        <f t="shared" ref="D67" si="7">D70-1</f>
        <v>113</v>
      </c>
      <c r="E67">
        <f>E65+2</f>
        <v>92</v>
      </c>
      <c r="F67">
        <f>D71-1</f>
        <v>140</v>
      </c>
      <c r="G67">
        <f>E67+5</f>
        <v>97</v>
      </c>
      <c r="H67" t="s">
        <v>104</v>
      </c>
      <c r="I67">
        <v>10</v>
      </c>
      <c r="J67">
        <v>1</v>
      </c>
      <c r="K67">
        <v>0</v>
      </c>
      <c r="L67">
        <v>0</v>
      </c>
      <c r="N67" t="str">
        <f t="shared" si="6"/>
        <v>d0d8dd</v>
      </c>
      <c r="O67" t="s">
        <v>27</v>
      </c>
      <c r="Q67">
        <v>3</v>
      </c>
      <c r="R67" t="b">
        <v>1</v>
      </c>
      <c r="S67" t="s">
        <v>121</v>
      </c>
      <c r="T67">
        <v>0</v>
      </c>
    </row>
    <row r="68" spans="1:20" x14ac:dyDescent="0.25">
      <c r="A68" t="s">
        <v>909</v>
      </c>
      <c r="B68">
        <v>6</v>
      </c>
      <c r="C68" t="s">
        <v>19</v>
      </c>
      <c r="D68">
        <f>D71-1</f>
        <v>140</v>
      </c>
      <c r="E68">
        <f t="shared" ref="E68:E72" si="8">E67</f>
        <v>92</v>
      </c>
      <c r="F68">
        <f>D72+1</f>
        <v>169</v>
      </c>
      <c r="G68">
        <f>G67</f>
        <v>97</v>
      </c>
      <c r="H68" t="s">
        <v>104</v>
      </c>
      <c r="I68">
        <v>10</v>
      </c>
      <c r="J68">
        <v>1</v>
      </c>
      <c r="K68">
        <v>0</v>
      </c>
      <c r="L68">
        <v>0</v>
      </c>
      <c r="N68" t="str">
        <f t="shared" si="6"/>
        <v>d0d8dd</v>
      </c>
      <c r="O68" t="s">
        <v>27</v>
      </c>
      <c r="Q68">
        <v>3</v>
      </c>
      <c r="R68" t="b">
        <v>1</v>
      </c>
      <c r="S68" t="s">
        <v>121</v>
      </c>
      <c r="T68">
        <v>0</v>
      </c>
    </row>
    <row r="69" spans="1:20" x14ac:dyDescent="0.25">
      <c r="A69" t="s">
        <v>910</v>
      </c>
      <c r="B69">
        <v>6</v>
      </c>
      <c r="C69" t="s">
        <v>19</v>
      </c>
      <c r="D69">
        <f>D72</f>
        <v>168</v>
      </c>
      <c r="E69">
        <f t="shared" si="8"/>
        <v>92</v>
      </c>
      <c r="F69">
        <f>D69+26</f>
        <v>194</v>
      </c>
      <c r="G69">
        <f t="shared" ref="G69" si="9">G68</f>
        <v>97</v>
      </c>
      <c r="H69" t="s">
        <v>104</v>
      </c>
      <c r="I69">
        <v>10</v>
      </c>
      <c r="J69">
        <v>1</v>
      </c>
      <c r="K69">
        <v>0</v>
      </c>
      <c r="L69">
        <v>0</v>
      </c>
      <c r="N69" t="str">
        <f t="shared" si="6"/>
        <v>d0d8dd</v>
      </c>
      <c r="O69" t="s">
        <v>27</v>
      </c>
      <c r="Q69">
        <v>3</v>
      </c>
      <c r="R69" t="b">
        <v>1</v>
      </c>
      <c r="S69" t="s">
        <v>121</v>
      </c>
      <c r="T69">
        <v>0</v>
      </c>
    </row>
    <row r="70" spans="1:20" x14ac:dyDescent="0.25">
      <c r="A70" t="s">
        <v>44</v>
      </c>
      <c r="B70">
        <v>6</v>
      </c>
      <c r="C70" t="s">
        <v>25</v>
      </c>
      <c r="D70">
        <v>114</v>
      </c>
      <c r="E70">
        <f>E65</f>
        <v>90</v>
      </c>
      <c r="F70">
        <f>D70</f>
        <v>114</v>
      </c>
      <c r="G70">
        <f>G65</f>
        <v>202</v>
      </c>
      <c r="I70">
        <v>0.5</v>
      </c>
      <c r="J70">
        <v>0</v>
      </c>
      <c r="K70">
        <v>0</v>
      </c>
      <c r="L70">
        <v>0</v>
      </c>
      <c r="M70" t="s">
        <v>21</v>
      </c>
      <c r="N70" t="str">
        <f t="shared" si="6"/>
        <v>d0d8dd</v>
      </c>
      <c r="O70" t="s">
        <v>25</v>
      </c>
      <c r="Q70">
        <v>4</v>
      </c>
      <c r="R70" t="b">
        <v>0</v>
      </c>
      <c r="S70" t="s">
        <v>121</v>
      </c>
      <c r="T70">
        <v>0</v>
      </c>
    </row>
    <row r="71" spans="1:20" x14ac:dyDescent="0.25">
      <c r="A71" t="s">
        <v>45</v>
      </c>
      <c r="B71">
        <v>6</v>
      </c>
      <c r="C71" t="s">
        <v>25</v>
      </c>
      <c r="D71">
        <f>D70+27</f>
        <v>141</v>
      </c>
      <c r="E71">
        <f t="shared" si="8"/>
        <v>90</v>
      </c>
      <c r="F71">
        <f t="shared" ref="F71:F72" si="10">D71</f>
        <v>141</v>
      </c>
      <c r="G71">
        <f>G70</f>
        <v>202</v>
      </c>
      <c r="I71">
        <v>0.5</v>
      </c>
      <c r="J71">
        <v>0</v>
      </c>
      <c r="K71">
        <v>0</v>
      </c>
      <c r="L71">
        <v>0</v>
      </c>
      <c r="M71" t="s">
        <v>21</v>
      </c>
      <c r="N71" t="str">
        <f t="shared" si="6"/>
        <v>d0d8dd</v>
      </c>
      <c r="O71" t="s">
        <v>25</v>
      </c>
      <c r="Q71">
        <v>4</v>
      </c>
      <c r="R71" t="b">
        <v>0</v>
      </c>
      <c r="S71" t="s">
        <v>121</v>
      </c>
      <c r="T71">
        <v>0</v>
      </c>
    </row>
    <row r="72" spans="1:20" x14ac:dyDescent="0.25">
      <c r="A72" t="s">
        <v>46</v>
      </c>
      <c r="B72">
        <v>6</v>
      </c>
      <c r="C72" t="s">
        <v>25</v>
      </c>
      <c r="D72">
        <f>D71+27</f>
        <v>168</v>
      </c>
      <c r="E72">
        <f t="shared" si="8"/>
        <v>90</v>
      </c>
      <c r="F72">
        <f t="shared" si="10"/>
        <v>168</v>
      </c>
      <c r="G72">
        <f>G71</f>
        <v>202</v>
      </c>
      <c r="I72">
        <v>0.5</v>
      </c>
      <c r="J72">
        <v>0</v>
      </c>
      <c r="K72">
        <v>0</v>
      </c>
      <c r="L72">
        <v>0</v>
      </c>
      <c r="M72" t="s">
        <v>21</v>
      </c>
      <c r="N72" t="str">
        <f t="shared" si="6"/>
        <v>d0d8dd</v>
      </c>
      <c r="O72" t="s">
        <v>25</v>
      </c>
      <c r="Q72">
        <v>4</v>
      </c>
      <c r="R72" t="b">
        <v>0</v>
      </c>
      <c r="S72" t="s">
        <v>121</v>
      </c>
      <c r="T72">
        <v>0</v>
      </c>
    </row>
    <row r="73" spans="1:20" x14ac:dyDescent="0.25">
      <c r="A73" t="s">
        <v>55</v>
      </c>
      <c r="B73">
        <v>6</v>
      </c>
      <c r="C73" t="s">
        <v>25</v>
      </c>
      <c r="D73">
        <v>14</v>
      </c>
      <c r="E73">
        <f>E67+24</f>
        <v>116</v>
      </c>
      <c r="F73">
        <v>196</v>
      </c>
      <c r="G73">
        <f>E73</f>
        <v>116</v>
      </c>
      <c r="I73">
        <v>0.5</v>
      </c>
      <c r="J73">
        <v>0</v>
      </c>
      <c r="K73">
        <v>0</v>
      </c>
      <c r="L73">
        <v>0</v>
      </c>
      <c r="M73" t="s">
        <v>21</v>
      </c>
      <c r="N73" t="str">
        <f t="shared" si="6"/>
        <v>d0d8dd</v>
      </c>
      <c r="O73" t="s">
        <v>25</v>
      </c>
      <c r="Q73">
        <v>4</v>
      </c>
      <c r="R73" t="b">
        <v>0</v>
      </c>
      <c r="S73" t="s">
        <v>121</v>
      </c>
      <c r="T73">
        <v>0</v>
      </c>
    </row>
    <row r="74" spans="1:20" x14ac:dyDescent="0.25">
      <c r="A74" t="s">
        <v>1093</v>
      </c>
      <c r="B74">
        <v>6</v>
      </c>
      <c r="C74" t="s">
        <v>19</v>
      </c>
      <c r="D74">
        <f>D70</f>
        <v>114</v>
      </c>
      <c r="E74">
        <f>G65+2</f>
        <v>204</v>
      </c>
      <c r="F74">
        <v>196</v>
      </c>
      <c r="G74">
        <f>E74+4</f>
        <v>208</v>
      </c>
      <c r="H74" t="s">
        <v>104</v>
      </c>
      <c r="I74">
        <v>10</v>
      </c>
      <c r="J74">
        <v>0</v>
      </c>
      <c r="K74">
        <v>0</v>
      </c>
      <c r="L74">
        <v>0</v>
      </c>
      <c r="N74" t="s">
        <v>21</v>
      </c>
      <c r="O74" t="s">
        <v>22</v>
      </c>
      <c r="Q74">
        <v>2</v>
      </c>
      <c r="R74" t="b">
        <v>0</v>
      </c>
      <c r="S74" t="s">
        <v>121</v>
      </c>
      <c r="T74">
        <v>0</v>
      </c>
    </row>
    <row r="75" spans="1:20" x14ac:dyDescent="0.25">
      <c r="A75" t="s">
        <v>863</v>
      </c>
      <c r="B75">
        <v>6</v>
      </c>
      <c r="C75" t="s">
        <v>19</v>
      </c>
      <c r="D75">
        <v>14</v>
      </c>
      <c r="E75">
        <f>E73+2</f>
        <v>118</v>
      </c>
      <c r="F75">
        <f>D70-2</f>
        <v>112</v>
      </c>
      <c r="G75">
        <f>E75+5</f>
        <v>123</v>
      </c>
      <c r="H75" t="s">
        <v>104</v>
      </c>
      <c r="I75">
        <v>12</v>
      </c>
      <c r="J75">
        <v>0</v>
      </c>
      <c r="K75">
        <v>0</v>
      </c>
      <c r="L75">
        <v>0</v>
      </c>
      <c r="N75" t="str">
        <f t="shared" ref="N75:N94" si="11">$M$65</f>
        <v>d0d8dd</v>
      </c>
      <c r="O75" t="s">
        <v>25</v>
      </c>
      <c r="Q75">
        <v>3</v>
      </c>
      <c r="R75" t="b">
        <v>1</v>
      </c>
      <c r="S75" t="s">
        <v>121</v>
      </c>
      <c r="T75">
        <v>0</v>
      </c>
    </row>
    <row r="76" spans="1:20" x14ac:dyDescent="0.25">
      <c r="A76" t="s">
        <v>864</v>
      </c>
      <c r="B76">
        <v>6</v>
      </c>
      <c r="C76" t="s">
        <v>19</v>
      </c>
      <c r="D76">
        <f>D67</f>
        <v>113</v>
      </c>
      <c r="E76">
        <f>E75+1</f>
        <v>119</v>
      </c>
      <c r="F76">
        <f>F67</f>
        <v>140</v>
      </c>
      <c r="G76">
        <f t="shared" ref="G76:G94" si="12">E76+3</f>
        <v>122</v>
      </c>
      <c r="H76" t="s">
        <v>20</v>
      </c>
      <c r="I76">
        <v>16</v>
      </c>
      <c r="J76">
        <v>1</v>
      </c>
      <c r="K76">
        <v>0</v>
      </c>
      <c r="L76">
        <v>0</v>
      </c>
      <c r="N76" t="str">
        <f t="shared" si="11"/>
        <v>d0d8dd</v>
      </c>
      <c r="O76" t="s">
        <v>27</v>
      </c>
      <c r="Q76">
        <v>2</v>
      </c>
      <c r="R76" t="b">
        <v>0</v>
      </c>
      <c r="S76" t="s">
        <v>121</v>
      </c>
      <c r="T76">
        <v>0</v>
      </c>
    </row>
    <row r="77" spans="1:20" x14ac:dyDescent="0.25">
      <c r="A77" t="s">
        <v>865</v>
      </c>
      <c r="B77">
        <v>6</v>
      </c>
      <c r="C77" t="s">
        <v>19</v>
      </c>
      <c r="D77">
        <f>D68</f>
        <v>140</v>
      </c>
      <c r="E77">
        <f>E76</f>
        <v>119</v>
      </c>
      <c r="F77">
        <f>F68</f>
        <v>169</v>
      </c>
      <c r="G77">
        <f t="shared" si="12"/>
        <v>122</v>
      </c>
      <c r="H77" t="s">
        <v>20</v>
      </c>
      <c r="I77">
        <v>16</v>
      </c>
      <c r="J77">
        <v>1</v>
      </c>
      <c r="K77">
        <v>0</v>
      </c>
      <c r="L77">
        <v>0</v>
      </c>
      <c r="N77" t="str">
        <f t="shared" si="11"/>
        <v>d0d8dd</v>
      </c>
      <c r="O77" t="s">
        <v>27</v>
      </c>
      <c r="Q77">
        <v>2</v>
      </c>
      <c r="R77" t="b">
        <v>0</v>
      </c>
      <c r="S77" t="s">
        <v>121</v>
      </c>
      <c r="T77">
        <v>0</v>
      </c>
    </row>
    <row r="78" spans="1:20" x14ac:dyDescent="0.25">
      <c r="A78" t="s">
        <v>866</v>
      </c>
      <c r="B78">
        <v>6</v>
      </c>
      <c r="C78" t="s">
        <v>19</v>
      </c>
      <c r="D78">
        <f>D69</f>
        <v>168</v>
      </c>
      <c r="E78">
        <f>E77</f>
        <v>119</v>
      </c>
      <c r="F78">
        <f>F69</f>
        <v>194</v>
      </c>
      <c r="G78">
        <f t="shared" si="12"/>
        <v>122</v>
      </c>
      <c r="H78" t="s">
        <v>20</v>
      </c>
      <c r="I78">
        <v>16</v>
      </c>
      <c r="J78">
        <v>1</v>
      </c>
      <c r="K78">
        <v>0</v>
      </c>
      <c r="L78">
        <v>0</v>
      </c>
      <c r="N78" t="str">
        <f t="shared" si="11"/>
        <v>d0d8dd</v>
      </c>
      <c r="O78" t="s">
        <v>27</v>
      </c>
      <c r="Q78">
        <v>2</v>
      </c>
      <c r="R78" t="b">
        <v>0</v>
      </c>
      <c r="S78" t="s">
        <v>121</v>
      </c>
      <c r="T78">
        <v>0</v>
      </c>
    </row>
    <row r="79" spans="1:20" x14ac:dyDescent="0.25">
      <c r="A79" t="s">
        <v>867</v>
      </c>
      <c r="B79">
        <v>6</v>
      </c>
      <c r="C79" t="s">
        <v>19</v>
      </c>
      <c r="D79">
        <f t="shared" ref="D79:D94" si="13">D75</f>
        <v>14</v>
      </c>
      <c r="E79">
        <f>E75+16</f>
        <v>134</v>
      </c>
      <c r="F79">
        <f t="shared" ref="F79:F94" si="14">F75</f>
        <v>112</v>
      </c>
      <c r="G79">
        <f>E79+5</f>
        <v>139</v>
      </c>
      <c r="H79" t="s">
        <v>104</v>
      </c>
      <c r="I79">
        <v>12</v>
      </c>
      <c r="J79">
        <v>0</v>
      </c>
      <c r="K79">
        <v>0</v>
      </c>
      <c r="L79">
        <v>0</v>
      </c>
      <c r="N79" t="str">
        <f t="shared" si="11"/>
        <v>d0d8dd</v>
      </c>
      <c r="O79" t="s">
        <v>25</v>
      </c>
      <c r="Q79">
        <v>3</v>
      </c>
      <c r="R79" t="b">
        <v>1</v>
      </c>
      <c r="S79" t="s">
        <v>121</v>
      </c>
      <c r="T79">
        <v>0</v>
      </c>
    </row>
    <row r="80" spans="1:20" x14ac:dyDescent="0.25">
      <c r="A80" t="s">
        <v>868</v>
      </c>
      <c r="B80">
        <v>6</v>
      </c>
      <c r="C80" t="s">
        <v>19</v>
      </c>
      <c r="D80">
        <f t="shared" si="13"/>
        <v>113</v>
      </c>
      <c r="E80">
        <f>E79+1</f>
        <v>135</v>
      </c>
      <c r="F80">
        <f t="shared" si="14"/>
        <v>140</v>
      </c>
      <c r="G80">
        <f>E80+3</f>
        <v>138</v>
      </c>
      <c r="H80" t="s">
        <v>20</v>
      </c>
      <c r="I80">
        <v>16</v>
      </c>
      <c r="J80">
        <v>1</v>
      </c>
      <c r="K80">
        <v>0</v>
      </c>
      <c r="L80">
        <v>0</v>
      </c>
      <c r="N80" t="str">
        <f t="shared" si="11"/>
        <v>d0d8dd</v>
      </c>
      <c r="O80" t="s">
        <v>27</v>
      </c>
      <c r="Q80">
        <v>2</v>
      </c>
      <c r="R80" t="b">
        <v>0</v>
      </c>
      <c r="S80" t="s">
        <v>121</v>
      </c>
      <c r="T80">
        <v>0</v>
      </c>
    </row>
    <row r="81" spans="1:20" x14ac:dyDescent="0.25">
      <c r="A81" t="s">
        <v>869</v>
      </c>
      <c r="B81">
        <v>6</v>
      </c>
      <c r="C81" t="s">
        <v>19</v>
      </c>
      <c r="D81">
        <f t="shared" si="13"/>
        <v>140</v>
      </c>
      <c r="E81">
        <f>E80</f>
        <v>135</v>
      </c>
      <c r="F81">
        <f t="shared" si="14"/>
        <v>169</v>
      </c>
      <c r="G81">
        <f t="shared" si="12"/>
        <v>138</v>
      </c>
      <c r="H81" t="s">
        <v>20</v>
      </c>
      <c r="I81">
        <v>16</v>
      </c>
      <c r="J81">
        <v>1</v>
      </c>
      <c r="K81">
        <v>0</v>
      </c>
      <c r="L81">
        <v>0</v>
      </c>
      <c r="N81" t="str">
        <f t="shared" si="11"/>
        <v>d0d8dd</v>
      </c>
      <c r="O81" t="s">
        <v>27</v>
      </c>
      <c r="Q81">
        <v>2</v>
      </c>
      <c r="R81" t="b">
        <v>0</v>
      </c>
      <c r="S81" t="s">
        <v>121</v>
      </c>
      <c r="T81">
        <v>0</v>
      </c>
    </row>
    <row r="82" spans="1:20" x14ac:dyDescent="0.25">
      <c r="A82" t="s">
        <v>870</v>
      </c>
      <c r="B82">
        <v>6</v>
      </c>
      <c r="C82" t="s">
        <v>19</v>
      </c>
      <c r="D82">
        <f t="shared" si="13"/>
        <v>168</v>
      </c>
      <c r="E82">
        <f>E81</f>
        <v>135</v>
      </c>
      <c r="F82">
        <f t="shared" si="14"/>
        <v>194</v>
      </c>
      <c r="G82">
        <f t="shared" si="12"/>
        <v>138</v>
      </c>
      <c r="H82" t="s">
        <v>20</v>
      </c>
      <c r="I82">
        <v>16</v>
      </c>
      <c r="J82">
        <v>1</v>
      </c>
      <c r="K82">
        <v>0</v>
      </c>
      <c r="L82">
        <v>0</v>
      </c>
      <c r="N82" t="str">
        <f t="shared" si="11"/>
        <v>d0d8dd</v>
      </c>
      <c r="O82" t="s">
        <v>27</v>
      </c>
      <c r="Q82">
        <v>2</v>
      </c>
      <c r="R82" t="b">
        <v>0</v>
      </c>
      <c r="S82" t="s">
        <v>121</v>
      </c>
      <c r="T82">
        <v>0</v>
      </c>
    </row>
    <row r="83" spans="1:20" x14ac:dyDescent="0.25">
      <c r="A83" t="s">
        <v>871</v>
      </c>
      <c r="B83">
        <v>6</v>
      </c>
      <c r="C83" t="s">
        <v>19</v>
      </c>
      <c r="D83">
        <f t="shared" si="13"/>
        <v>14</v>
      </c>
      <c r="E83">
        <f>E79+16</f>
        <v>150</v>
      </c>
      <c r="F83">
        <f t="shared" si="14"/>
        <v>112</v>
      </c>
      <c r="G83">
        <f>E83+5</f>
        <v>155</v>
      </c>
      <c r="H83" t="s">
        <v>104</v>
      </c>
      <c r="I83">
        <v>12</v>
      </c>
      <c r="J83">
        <v>0</v>
      </c>
      <c r="K83">
        <v>0</v>
      </c>
      <c r="L83">
        <v>0</v>
      </c>
      <c r="N83" t="str">
        <f t="shared" si="11"/>
        <v>d0d8dd</v>
      </c>
      <c r="O83" t="s">
        <v>25</v>
      </c>
      <c r="Q83">
        <v>3</v>
      </c>
      <c r="R83" t="b">
        <v>1</v>
      </c>
      <c r="S83" t="s">
        <v>121</v>
      </c>
      <c r="T83">
        <v>0</v>
      </c>
    </row>
    <row r="84" spans="1:20" x14ac:dyDescent="0.25">
      <c r="A84" t="s">
        <v>872</v>
      </c>
      <c r="B84">
        <v>6</v>
      </c>
      <c r="C84" t="s">
        <v>19</v>
      </c>
      <c r="D84">
        <f t="shared" si="13"/>
        <v>113</v>
      </c>
      <c r="E84">
        <f>E83+1</f>
        <v>151</v>
      </c>
      <c r="F84">
        <f t="shared" si="14"/>
        <v>140</v>
      </c>
      <c r="G84">
        <f t="shared" si="12"/>
        <v>154</v>
      </c>
      <c r="H84" t="s">
        <v>20</v>
      </c>
      <c r="I84">
        <v>16</v>
      </c>
      <c r="J84">
        <v>1</v>
      </c>
      <c r="K84">
        <v>0</v>
      </c>
      <c r="L84">
        <v>0</v>
      </c>
      <c r="N84" t="str">
        <f t="shared" si="11"/>
        <v>d0d8dd</v>
      </c>
      <c r="O84" t="s">
        <v>27</v>
      </c>
      <c r="Q84">
        <v>2</v>
      </c>
      <c r="R84" t="b">
        <v>0</v>
      </c>
      <c r="S84" t="s">
        <v>121</v>
      </c>
      <c r="T84">
        <v>0</v>
      </c>
    </row>
    <row r="85" spans="1:20" x14ac:dyDescent="0.25">
      <c r="A85" t="s">
        <v>873</v>
      </c>
      <c r="B85">
        <v>6</v>
      </c>
      <c r="C85" t="s">
        <v>19</v>
      </c>
      <c r="D85">
        <f t="shared" si="13"/>
        <v>140</v>
      </c>
      <c r="E85">
        <f>E84</f>
        <v>151</v>
      </c>
      <c r="F85">
        <f t="shared" si="14"/>
        <v>169</v>
      </c>
      <c r="G85">
        <f t="shared" si="12"/>
        <v>154</v>
      </c>
      <c r="H85" t="s">
        <v>20</v>
      </c>
      <c r="I85">
        <v>16</v>
      </c>
      <c r="J85">
        <v>1</v>
      </c>
      <c r="K85">
        <v>0</v>
      </c>
      <c r="L85">
        <v>0</v>
      </c>
      <c r="N85" t="str">
        <f t="shared" si="11"/>
        <v>d0d8dd</v>
      </c>
      <c r="O85" t="s">
        <v>27</v>
      </c>
      <c r="Q85">
        <v>2</v>
      </c>
      <c r="R85" t="b">
        <v>0</v>
      </c>
      <c r="S85" t="s">
        <v>121</v>
      </c>
      <c r="T85">
        <v>0</v>
      </c>
    </row>
    <row r="86" spans="1:20" x14ac:dyDescent="0.25">
      <c r="A86" t="s">
        <v>874</v>
      </c>
      <c r="B86">
        <v>6</v>
      </c>
      <c r="C86" t="s">
        <v>19</v>
      </c>
      <c r="D86">
        <f t="shared" si="13"/>
        <v>168</v>
      </c>
      <c r="E86">
        <f>E85</f>
        <v>151</v>
      </c>
      <c r="F86">
        <f t="shared" si="14"/>
        <v>194</v>
      </c>
      <c r="G86">
        <f t="shared" si="12"/>
        <v>154</v>
      </c>
      <c r="H86" t="s">
        <v>20</v>
      </c>
      <c r="I86">
        <v>16</v>
      </c>
      <c r="J86">
        <v>1</v>
      </c>
      <c r="K86">
        <v>0</v>
      </c>
      <c r="L86">
        <v>0</v>
      </c>
      <c r="N86" t="str">
        <f t="shared" si="11"/>
        <v>d0d8dd</v>
      </c>
      <c r="O86" t="s">
        <v>27</v>
      </c>
      <c r="Q86">
        <v>2</v>
      </c>
      <c r="R86" t="b">
        <v>0</v>
      </c>
      <c r="S86" t="s">
        <v>121</v>
      </c>
      <c r="T86">
        <v>0</v>
      </c>
    </row>
    <row r="87" spans="1:20" x14ac:dyDescent="0.25">
      <c r="A87" t="s">
        <v>875</v>
      </c>
      <c r="B87">
        <v>6</v>
      </c>
      <c r="C87" t="s">
        <v>19</v>
      </c>
      <c r="D87">
        <f t="shared" si="13"/>
        <v>14</v>
      </c>
      <c r="E87">
        <f>E83+16</f>
        <v>166</v>
      </c>
      <c r="F87">
        <f t="shared" si="14"/>
        <v>112</v>
      </c>
      <c r="G87">
        <f>E87+5</f>
        <v>171</v>
      </c>
      <c r="H87" t="s">
        <v>104</v>
      </c>
      <c r="I87">
        <v>12</v>
      </c>
      <c r="J87">
        <v>0</v>
      </c>
      <c r="K87">
        <v>0</v>
      </c>
      <c r="L87">
        <v>0</v>
      </c>
      <c r="N87" t="str">
        <f t="shared" si="11"/>
        <v>d0d8dd</v>
      </c>
      <c r="O87" t="s">
        <v>25</v>
      </c>
      <c r="Q87">
        <v>3</v>
      </c>
      <c r="R87" t="b">
        <v>1</v>
      </c>
      <c r="S87" t="s">
        <v>121</v>
      </c>
      <c r="T87">
        <v>0</v>
      </c>
    </row>
    <row r="88" spans="1:20" x14ac:dyDescent="0.25">
      <c r="A88" t="s">
        <v>876</v>
      </c>
      <c r="B88">
        <v>6</v>
      </c>
      <c r="C88" t="s">
        <v>19</v>
      </c>
      <c r="D88">
        <f t="shared" si="13"/>
        <v>113</v>
      </c>
      <c r="E88">
        <f>E87+1</f>
        <v>167</v>
      </c>
      <c r="F88">
        <f t="shared" si="14"/>
        <v>140</v>
      </c>
      <c r="G88">
        <f t="shared" si="12"/>
        <v>170</v>
      </c>
      <c r="H88" t="s">
        <v>20</v>
      </c>
      <c r="I88">
        <v>16</v>
      </c>
      <c r="J88">
        <v>1</v>
      </c>
      <c r="K88">
        <v>0</v>
      </c>
      <c r="L88">
        <v>0</v>
      </c>
      <c r="N88" t="str">
        <f t="shared" si="11"/>
        <v>d0d8dd</v>
      </c>
      <c r="O88" t="s">
        <v>27</v>
      </c>
      <c r="Q88">
        <v>2</v>
      </c>
      <c r="R88" t="b">
        <v>0</v>
      </c>
      <c r="S88" t="s">
        <v>121</v>
      </c>
      <c r="T88">
        <v>0</v>
      </c>
    </row>
    <row r="89" spans="1:20" x14ac:dyDescent="0.25">
      <c r="A89" t="s">
        <v>877</v>
      </c>
      <c r="B89">
        <v>6</v>
      </c>
      <c r="C89" t="s">
        <v>19</v>
      </c>
      <c r="D89">
        <f t="shared" si="13"/>
        <v>140</v>
      </c>
      <c r="E89">
        <f>E88</f>
        <v>167</v>
      </c>
      <c r="F89">
        <f t="shared" si="14"/>
        <v>169</v>
      </c>
      <c r="G89">
        <f t="shared" si="12"/>
        <v>170</v>
      </c>
      <c r="H89" t="s">
        <v>20</v>
      </c>
      <c r="I89">
        <v>16</v>
      </c>
      <c r="J89">
        <v>1</v>
      </c>
      <c r="K89">
        <v>0</v>
      </c>
      <c r="L89">
        <v>0</v>
      </c>
      <c r="N89" t="str">
        <f t="shared" si="11"/>
        <v>d0d8dd</v>
      </c>
      <c r="O89" t="s">
        <v>27</v>
      </c>
      <c r="Q89">
        <v>2</v>
      </c>
      <c r="R89" t="b">
        <v>0</v>
      </c>
      <c r="S89" t="s">
        <v>121</v>
      </c>
      <c r="T89">
        <v>0</v>
      </c>
    </row>
    <row r="90" spans="1:20" x14ac:dyDescent="0.25">
      <c r="A90" t="s">
        <v>878</v>
      </c>
      <c r="B90">
        <v>6</v>
      </c>
      <c r="C90" t="s">
        <v>19</v>
      </c>
      <c r="D90">
        <f t="shared" si="13"/>
        <v>168</v>
      </c>
      <c r="E90">
        <f>E89</f>
        <v>167</v>
      </c>
      <c r="F90">
        <f t="shared" si="14"/>
        <v>194</v>
      </c>
      <c r="G90">
        <f t="shared" si="12"/>
        <v>170</v>
      </c>
      <c r="H90" t="s">
        <v>20</v>
      </c>
      <c r="I90">
        <v>16</v>
      </c>
      <c r="J90">
        <v>1</v>
      </c>
      <c r="K90">
        <v>0</v>
      </c>
      <c r="L90">
        <v>0</v>
      </c>
      <c r="N90" t="str">
        <f t="shared" si="11"/>
        <v>d0d8dd</v>
      </c>
      <c r="O90" t="s">
        <v>27</v>
      </c>
      <c r="Q90">
        <v>2</v>
      </c>
      <c r="R90" t="b">
        <v>0</v>
      </c>
      <c r="S90" t="s">
        <v>121</v>
      </c>
      <c r="T90">
        <v>0</v>
      </c>
    </row>
    <row r="91" spans="1:20" x14ac:dyDescent="0.25">
      <c r="A91" t="s">
        <v>879</v>
      </c>
      <c r="B91">
        <v>6</v>
      </c>
      <c r="C91" t="s">
        <v>19</v>
      </c>
      <c r="D91">
        <f t="shared" si="13"/>
        <v>14</v>
      </c>
      <c r="E91">
        <f>E87+16</f>
        <v>182</v>
      </c>
      <c r="F91">
        <f t="shared" si="14"/>
        <v>112</v>
      </c>
      <c r="G91">
        <f>E91+5</f>
        <v>187</v>
      </c>
      <c r="H91" t="s">
        <v>104</v>
      </c>
      <c r="I91">
        <v>12</v>
      </c>
      <c r="J91">
        <v>0</v>
      </c>
      <c r="K91">
        <v>0</v>
      </c>
      <c r="L91">
        <v>0</v>
      </c>
      <c r="N91" t="str">
        <f t="shared" si="11"/>
        <v>d0d8dd</v>
      </c>
      <c r="O91" t="s">
        <v>25</v>
      </c>
      <c r="Q91">
        <v>3</v>
      </c>
      <c r="R91" t="b">
        <v>1</v>
      </c>
      <c r="S91" t="s">
        <v>121</v>
      </c>
      <c r="T91">
        <v>0</v>
      </c>
    </row>
    <row r="92" spans="1:20" x14ac:dyDescent="0.25">
      <c r="A92" t="s">
        <v>880</v>
      </c>
      <c r="B92">
        <v>6</v>
      </c>
      <c r="C92" t="s">
        <v>19</v>
      </c>
      <c r="D92">
        <f t="shared" si="13"/>
        <v>113</v>
      </c>
      <c r="E92">
        <f>E91+1</f>
        <v>183</v>
      </c>
      <c r="F92">
        <f t="shared" si="14"/>
        <v>140</v>
      </c>
      <c r="G92">
        <f t="shared" si="12"/>
        <v>186</v>
      </c>
      <c r="H92" t="s">
        <v>20</v>
      </c>
      <c r="I92">
        <v>16</v>
      </c>
      <c r="J92">
        <v>1</v>
      </c>
      <c r="K92">
        <v>0</v>
      </c>
      <c r="L92">
        <v>0</v>
      </c>
      <c r="N92" t="str">
        <f t="shared" si="11"/>
        <v>d0d8dd</v>
      </c>
      <c r="O92" t="s">
        <v>27</v>
      </c>
      <c r="Q92">
        <v>2</v>
      </c>
      <c r="R92" t="b">
        <v>0</v>
      </c>
      <c r="S92" t="s">
        <v>121</v>
      </c>
      <c r="T92">
        <v>0</v>
      </c>
    </row>
    <row r="93" spans="1:20" x14ac:dyDescent="0.25">
      <c r="A93" t="s">
        <v>881</v>
      </c>
      <c r="B93">
        <v>6</v>
      </c>
      <c r="C93" t="s">
        <v>19</v>
      </c>
      <c r="D93">
        <f t="shared" si="13"/>
        <v>140</v>
      </c>
      <c r="E93">
        <f>E92</f>
        <v>183</v>
      </c>
      <c r="F93">
        <f t="shared" si="14"/>
        <v>169</v>
      </c>
      <c r="G93">
        <f t="shared" si="12"/>
        <v>186</v>
      </c>
      <c r="H93" t="s">
        <v>20</v>
      </c>
      <c r="I93">
        <v>16</v>
      </c>
      <c r="J93">
        <v>1</v>
      </c>
      <c r="K93">
        <v>0</v>
      </c>
      <c r="L93">
        <v>0</v>
      </c>
      <c r="N93" t="str">
        <f t="shared" si="11"/>
        <v>d0d8dd</v>
      </c>
      <c r="O93" t="s">
        <v>27</v>
      </c>
      <c r="Q93">
        <v>2</v>
      </c>
      <c r="R93" t="b">
        <v>0</v>
      </c>
      <c r="S93" t="s">
        <v>121</v>
      </c>
      <c r="T93">
        <v>0</v>
      </c>
    </row>
    <row r="94" spans="1:20" x14ac:dyDescent="0.25">
      <c r="A94" t="s">
        <v>882</v>
      </c>
      <c r="B94">
        <v>6</v>
      </c>
      <c r="C94" t="s">
        <v>19</v>
      </c>
      <c r="D94">
        <f t="shared" si="13"/>
        <v>168</v>
      </c>
      <c r="E94">
        <f>E93</f>
        <v>183</v>
      </c>
      <c r="F94">
        <f t="shared" si="14"/>
        <v>194</v>
      </c>
      <c r="G94">
        <f t="shared" si="12"/>
        <v>186</v>
      </c>
      <c r="H94" t="s">
        <v>20</v>
      </c>
      <c r="I94">
        <v>16</v>
      </c>
      <c r="J94">
        <v>1</v>
      </c>
      <c r="K94">
        <v>0</v>
      </c>
      <c r="L94">
        <v>0</v>
      </c>
      <c r="N94" t="str">
        <f t="shared" si="11"/>
        <v>d0d8dd</v>
      </c>
      <c r="O94" t="s">
        <v>27</v>
      </c>
      <c r="Q94">
        <v>2</v>
      </c>
      <c r="R94" t="b">
        <v>0</v>
      </c>
      <c r="S94" t="s">
        <v>121</v>
      </c>
      <c r="T94">
        <v>0</v>
      </c>
    </row>
    <row r="95" spans="1:20" x14ac:dyDescent="0.25">
      <c r="A95" t="s">
        <v>990</v>
      </c>
      <c r="B95">
        <v>-999</v>
      </c>
      <c r="C95" t="s">
        <v>19</v>
      </c>
      <c r="D95">
        <v>127</v>
      </c>
      <c r="E95">
        <v>13</v>
      </c>
      <c r="F95">
        <v>205</v>
      </c>
      <c r="G95">
        <f>E95+5</f>
        <v>18</v>
      </c>
      <c r="H95" t="s">
        <v>104</v>
      </c>
      <c r="I95">
        <v>14</v>
      </c>
      <c r="J95">
        <v>1</v>
      </c>
      <c r="K95">
        <v>0</v>
      </c>
      <c r="L95">
        <v>0</v>
      </c>
      <c r="N95" t="s">
        <v>21</v>
      </c>
      <c r="O95" t="s">
        <v>25</v>
      </c>
      <c r="Q95">
        <v>2</v>
      </c>
      <c r="R95" t="b">
        <v>1</v>
      </c>
      <c r="S95" t="s">
        <v>121</v>
      </c>
      <c r="T95">
        <v>0</v>
      </c>
    </row>
    <row r="96" spans="1:20" x14ac:dyDescent="0.25">
      <c r="A96" t="s">
        <v>32</v>
      </c>
      <c r="B96">
        <v>6</v>
      </c>
      <c r="C96" t="s">
        <v>19</v>
      </c>
      <c r="D96">
        <v>14</v>
      </c>
      <c r="E96">
        <v>220</v>
      </c>
      <c r="F96">
        <v>196</v>
      </c>
      <c r="G96">
        <f>E96+5</f>
        <v>225</v>
      </c>
      <c r="H96" t="s">
        <v>104</v>
      </c>
      <c r="I96">
        <v>14</v>
      </c>
      <c r="J96">
        <v>1</v>
      </c>
      <c r="K96">
        <v>0</v>
      </c>
      <c r="L96">
        <v>0</v>
      </c>
      <c r="N96" t="s">
        <v>21</v>
      </c>
      <c r="O96" t="s">
        <v>25</v>
      </c>
      <c r="Q96">
        <v>3</v>
      </c>
      <c r="R96" t="b">
        <v>1</v>
      </c>
      <c r="S96" t="s">
        <v>121</v>
      </c>
      <c r="T96">
        <v>0</v>
      </c>
    </row>
    <row r="97" spans="1:20" x14ac:dyDescent="0.25">
      <c r="A97" t="s">
        <v>42</v>
      </c>
      <c r="B97">
        <v>6</v>
      </c>
      <c r="C97" t="s">
        <v>19</v>
      </c>
      <c r="D97">
        <v>14</v>
      </c>
      <c r="E97">
        <f>G96+8</f>
        <v>233</v>
      </c>
      <c r="F97">
        <f>$F$96</f>
        <v>196</v>
      </c>
      <c r="G97">
        <f>E97+5</f>
        <v>238</v>
      </c>
      <c r="H97" t="s">
        <v>104</v>
      </c>
      <c r="I97">
        <v>12</v>
      </c>
      <c r="J97">
        <v>0</v>
      </c>
      <c r="K97">
        <v>0</v>
      </c>
      <c r="L97">
        <v>0</v>
      </c>
      <c r="N97" t="s">
        <v>21</v>
      </c>
      <c r="O97" t="s">
        <v>25</v>
      </c>
      <c r="P97" s="1"/>
      <c r="Q97">
        <v>1</v>
      </c>
      <c r="R97" t="b">
        <v>1</v>
      </c>
      <c r="S97" t="s">
        <v>121</v>
      </c>
      <c r="T97">
        <v>0</v>
      </c>
    </row>
    <row r="98" spans="1:20" x14ac:dyDescent="0.25">
      <c r="A98" t="s">
        <v>967</v>
      </c>
      <c r="B98">
        <v>7</v>
      </c>
      <c r="C98" t="s">
        <v>26</v>
      </c>
      <c r="D98">
        <v>0</v>
      </c>
      <c r="E98">
        <v>30</v>
      </c>
      <c r="F98">
        <v>210</v>
      </c>
      <c r="G98">
        <f>G175+12</f>
        <v>266</v>
      </c>
      <c r="I98">
        <v>0</v>
      </c>
      <c r="J98">
        <v>1</v>
      </c>
      <c r="K98">
        <v>0</v>
      </c>
      <c r="L98">
        <v>0</v>
      </c>
      <c r="M98" t="s">
        <v>776</v>
      </c>
      <c r="N98" t="s">
        <v>1091</v>
      </c>
      <c r="O98" t="s">
        <v>25</v>
      </c>
      <c r="Q98">
        <v>2</v>
      </c>
      <c r="R98" t="b">
        <v>0</v>
      </c>
      <c r="S98" t="s">
        <v>121</v>
      </c>
      <c r="T98">
        <v>0</v>
      </c>
    </row>
    <row r="99" spans="1:20" x14ac:dyDescent="0.25">
      <c r="A99" t="s">
        <v>905</v>
      </c>
      <c r="B99">
        <v>7</v>
      </c>
      <c r="C99" t="s">
        <v>19</v>
      </c>
      <c r="D99">
        <v>14</v>
      </c>
      <c r="E99">
        <v>20</v>
      </c>
      <c r="F99">
        <v>196</v>
      </c>
      <c r="G99">
        <f>E99+5</f>
        <v>25</v>
      </c>
      <c r="H99" t="s">
        <v>104</v>
      </c>
      <c r="I99">
        <v>12</v>
      </c>
      <c r="J99">
        <v>1</v>
      </c>
      <c r="K99">
        <v>0</v>
      </c>
      <c r="L99">
        <v>0</v>
      </c>
      <c r="N99" t="s">
        <v>21</v>
      </c>
      <c r="O99" t="s">
        <v>25</v>
      </c>
      <c r="Q99">
        <v>3</v>
      </c>
      <c r="R99" t="b">
        <v>1</v>
      </c>
      <c r="S99" t="s">
        <v>121</v>
      </c>
      <c r="T99">
        <v>0</v>
      </c>
    </row>
    <row r="100" spans="1:20" x14ac:dyDescent="0.25">
      <c r="A100" t="s">
        <v>908</v>
      </c>
      <c r="B100">
        <v>7</v>
      </c>
      <c r="C100" t="s">
        <v>19</v>
      </c>
      <c r="D100">
        <f t="shared" ref="D100" si="15">D103-1</f>
        <v>113</v>
      </c>
      <c r="E100">
        <f>E98+2</f>
        <v>32</v>
      </c>
      <c r="F100">
        <f>D104-1</f>
        <v>140</v>
      </c>
      <c r="G100">
        <f>E100+5</f>
        <v>37</v>
      </c>
      <c r="H100" t="s">
        <v>104</v>
      </c>
      <c r="I100">
        <v>10</v>
      </c>
      <c r="J100">
        <v>1</v>
      </c>
      <c r="K100">
        <v>0</v>
      </c>
      <c r="L100">
        <v>0</v>
      </c>
      <c r="N100" t="s">
        <v>1091</v>
      </c>
      <c r="O100" t="s">
        <v>27</v>
      </c>
      <c r="Q100">
        <v>3</v>
      </c>
      <c r="R100" t="b">
        <v>1</v>
      </c>
      <c r="S100" t="s">
        <v>121</v>
      </c>
      <c r="T100">
        <v>0</v>
      </c>
    </row>
    <row r="101" spans="1:20" x14ac:dyDescent="0.25">
      <c r="A101" t="s">
        <v>909</v>
      </c>
      <c r="B101">
        <v>7</v>
      </c>
      <c r="C101" t="s">
        <v>19</v>
      </c>
      <c r="D101">
        <f>D104-1</f>
        <v>140</v>
      </c>
      <c r="E101">
        <f t="shared" ref="E101:E102" si="16">E100</f>
        <v>32</v>
      </c>
      <c r="F101">
        <f>D105+1</f>
        <v>169</v>
      </c>
      <c r="G101">
        <f>G100</f>
        <v>37</v>
      </c>
      <c r="H101" t="s">
        <v>104</v>
      </c>
      <c r="I101">
        <v>10</v>
      </c>
      <c r="J101">
        <v>1</v>
      </c>
      <c r="K101">
        <v>0</v>
      </c>
      <c r="L101">
        <v>0</v>
      </c>
      <c r="N101" t="s">
        <v>1091</v>
      </c>
      <c r="O101" t="s">
        <v>27</v>
      </c>
      <c r="Q101">
        <v>3</v>
      </c>
      <c r="R101" t="b">
        <v>1</v>
      </c>
      <c r="S101" t="s">
        <v>121</v>
      </c>
      <c r="T101">
        <v>0</v>
      </c>
    </row>
    <row r="102" spans="1:20" x14ac:dyDescent="0.25">
      <c r="A102" t="s">
        <v>910</v>
      </c>
      <c r="B102">
        <v>7</v>
      </c>
      <c r="C102" t="s">
        <v>19</v>
      </c>
      <c r="D102">
        <f>D105</f>
        <v>168</v>
      </c>
      <c r="E102">
        <f t="shared" si="16"/>
        <v>32</v>
      </c>
      <c r="F102">
        <f>D102+26</f>
        <v>194</v>
      </c>
      <c r="G102">
        <f t="shared" ref="G102" si="17">G101</f>
        <v>37</v>
      </c>
      <c r="H102" t="s">
        <v>104</v>
      </c>
      <c r="I102">
        <v>10</v>
      </c>
      <c r="J102">
        <v>1</v>
      </c>
      <c r="K102">
        <v>0</v>
      </c>
      <c r="L102">
        <v>0</v>
      </c>
      <c r="N102" t="s">
        <v>1091</v>
      </c>
      <c r="O102" t="s">
        <v>27</v>
      </c>
      <c r="Q102">
        <v>3</v>
      </c>
      <c r="R102" t="b">
        <v>1</v>
      </c>
      <c r="S102" t="s">
        <v>121</v>
      </c>
      <c r="T102">
        <v>0</v>
      </c>
    </row>
    <row r="103" spans="1:20" x14ac:dyDescent="0.25">
      <c r="A103" t="s">
        <v>44</v>
      </c>
      <c r="B103">
        <v>7</v>
      </c>
      <c r="C103" t="s">
        <v>25</v>
      </c>
      <c r="D103">
        <v>114</v>
      </c>
      <c r="E103">
        <f>E98</f>
        <v>30</v>
      </c>
      <c r="F103">
        <f>D103</f>
        <v>114</v>
      </c>
      <c r="G103">
        <f>G98</f>
        <v>266</v>
      </c>
      <c r="I103">
        <v>0.5</v>
      </c>
      <c r="J103">
        <v>0</v>
      </c>
      <c r="K103">
        <v>0</v>
      </c>
      <c r="L103">
        <v>0</v>
      </c>
      <c r="M103" t="s">
        <v>21</v>
      </c>
      <c r="N103" t="s">
        <v>1091</v>
      </c>
      <c r="O103" t="s">
        <v>25</v>
      </c>
      <c r="Q103">
        <v>4</v>
      </c>
      <c r="R103" t="b">
        <v>0</v>
      </c>
      <c r="S103" t="s">
        <v>121</v>
      </c>
      <c r="T103">
        <v>0</v>
      </c>
    </row>
    <row r="104" spans="1:20" x14ac:dyDescent="0.25">
      <c r="A104" t="s">
        <v>45</v>
      </c>
      <c r="B104">
        <v>7</v>
      </c>
      <c r="C104" t="s">
        <v>25</v>
      </c>
      <c r="D104">
        <f>D103+27</f>
        <v>141</v>
      </c>
      <c r="E104">
        <f t="shared" ref="E104:E105" si="18">E103</f>
        <v>30</v>
      </c>
      <c r="F104">
        <f t="shared" ref="F104:F105" si="19">D104</f>
        <v>141</v>
      </c>
      <c r="G104">
        <f>G103</f>
        <v>266</v>
      </c>
      <c r="I104">
        <v>0.5</v>
      </c>
      <c r="J104">
        <v>0</v>
      </c>
      <c r="K104">
        <v>0</v>
      </c>
      <c r="L104">
        <v>0</v>
      </c>
      <c r="M104" t="s">
        <v>21</v>
      </c>
      <c r="N104" t="s">
        <v>1091</v>
      </c>
      <c r="O104" t="s">
        <v>25</v>
      </c>
      <c r="Q104">
        <v>4</v>
      </c>
      <c r="R104" t="b">
        <v>0</v>
      </c>
      <c r="S104" t="s">
        <v>121</v>
      </c>
      <c r="T104">
        <v>0</v>
      </c>
    </row>
    <row r="105" spans="1:20" x14ac:dyDescent="0.25">
      <c r="A105" t="s">
        <v>46</v>
      </c>
      <c r="B105">
        <v>7</v>
      </c>
      <c r="C105" t="s">
        <v>25</v>
      </c>
      <c r="D105">
        <f>D104+27</f>
        <v>168</v>
      </c>
      <c r="E105">
        <f t="shared" si="18"/>
        <v>30</v>
      </c>
      <c r="F105">
        <f t="shared" si="19"/>
        <v>168</v>
      </c>
      <c r="G105">
        <f>G104</f>
        <v>266</v>
      </c>
      <c r="I105">
        <v>0.5</v>
      </c>
      <c r="J105">
        <v>0</v>
      </c>
      <c r="K105">
        <v>0</v>
      </c>
      <c r="L105">
        <v>0</v>
      </c>
      <c r="M105" t="s">
        <v>21</v>
      </c>
      <c r="N105" t="s">
        <v>1091</v>
      </c>
      <c r="O105" t="s">
        <v>25</v>
      </c>
      <c r="Q105">
        <v>4</v>
      </c>
      <c r="R105" t="b">
        <v>0</v>
      </c>
      <c r="S105" t="s">
        <v>121</v>
      </c>
      <c r="T105">
        <v>0</v>
      </c>
    </row>
    <row r="106" spans="1:20" x14ac:dyDescent="0.25">
      <c r="A106" t="s">
        <v>55</v>
      </c>
      <c r="B106">
        <v>7</v>
      </c>
      <c r="C106" t="s">
        <v>25</v>
      </c>
      <c r="D106">
        <v>14</v>
      </c>
      <c r="E106">
        <f>E100+24</f>
        <v>56</v>
      </c>
      <c r="F106">
        <v>196</v>
      </c>
      <c r="G106">
        <f>E106</f>
        <v>56</v>
      </c>
      <c r="I106">
        <v>0.5</v>
      </c>
      <c r="J106">
        <v>0</v>
      </c>
      <c r="K106">
        <v>0</v>
      </c>
      <c r="L106">
        <v>0</v>
      </c>
      <c r="M106" t="s">
        <v>21</v>
      </c>
      <c r="N106" t="s">
        <v>1091</v>
      </c>
      <c r="O106" t="s">
        <v>25</v>
      </c>
      <c r="Q106">
        <v>4</v>
      </c>
      <c r="R106" t="b">
        <v>0</v>
      </c>
      <c r="S106" t="s">
        <v>121</v>
      </c>
      <c r="T106">
        <v>0</v>
      </c>
    </row>
    <row r="107" spans="1:20" x14ac:dyDescent="0.25">
      <c r="A107" t="s">
        <v>1093</v>
      </c>
      <c r="B107">
        <v>7</v>
      </c>
      <c r="C107" t="s">
        <v>19</v>
      </c>
      <c r="D107">
        <f>D103</f>
        <v>114</v>
      </c>
      <c r="E107">
        <f>G98+2</f>
        <v>268</v>
      </c>
      <c r="F107">
        <v>196</v>
      </c>
      <c r="G107">
        <f>E107+4</f>
        <v>272</v>
      </c>
      <c r="H107" t="s">
        <v>104</v>
      </c>
      <c r="I107">
        <v>10</v>
      </c>
      <c r="J107">
        <v>0</v>
      </c>
      <c r="K107">
        <v>0</v>
      </c>
      <c r="L107">
        <v>0</v>
      </c>
      <c r="N107" t="s">
        <v>21</v>
      </c>
      <c r="O107" t="s">
        <v>22</v>
      </c>
      <c r="Q107">
        <v>2</v>
      </c>
      <c r="R107" t="b">
        <v>0</v>
      </c>
      <c r="S107" t="s">
        <v>121</v>
      </c>
      <c r="T107">
        <v>0</v>
      </c>
    </row>
    <row r="108" spans="1:20" x14ac:dyDescent="0.25">
      <c r="A108" t="s">
        <v>883</v>
      </c>
      <c r="B108">
        <v>7</v>
      </c>
      <c r="C108" t="s">
        <v>19</v>
      </c>
      <c r="D108">
        <v>14</v>
      </c>
      <c r="E108">
        <f>E106+2</f>
        <v>58</v>
      </c>
      <c r="F108">
        <f>D103-2</f>
        <v>112</v>
      </c>
      <c r="G108">
        <f>E108+5</f>
        <v>63</v>
      </c>
      <c r="H108" t="s">
        <v>104</v>
      </c>
      <c r="I108">
        <v>12</v>
      </c>
      <c r="J108">
        <v>0</v>
      </c>
      <c r="K108">
        <v>0</v>
      </c>
      <c r="L108">
        <v>0</v>
      </c>
      <c r="N108" t="s">
        <v>1091</v>
      </c>
      <c r="O108" t="s">
        <v>25</v>
      </c>
      <c r="Q108">
        <v>3</v>
      </c>
      <c r="R108" t="b">
        <v>1</v>
      </c>
      <c r="S108" t="s">
        <v>121</v>
      </c>
      <c r="T108">
        <v>0</v>
      </c>
    </row>
    <row r="109" spans="1:20" x14ac:dyDescent="0.25">
      <c r="A109" t="s">
        <v>884</v>
      </c>
      <c r="B109">
        <v>7</v>
      </c>
      <c r="C109" t="s">
        <v>19</v>
      </c>
      <c r="D109">
        <f>D100</f>
        <v>113</v>
      </c>
      <c r="E109">
        <f>E108+1</f>
        <v>59</v>
      </c>
      <c r="F109">
        <f>F100</f>
        <v>140</v>
      </c>
      <c r="G109">
        <f t="shared" ref="G109:G111" si="20">E109+3</f>
        <v>62</v>
      </c>
      <c r="H109" t="s">
        <v>20</v>
      </c>
      <c r="I109">
        <v>16</v>
      </c>
      <c r="J109">
        <v>1</v>
      </c>
      <c r="K109">
        <v>0</v>
      </c>
      <c r="L109">
        <v>0</v>
      </c>
      <c r="N109" t="s">
        <v>1091</v>
      </c>
      <c r="O109" t="s">
        <v>27</v>
      </c>
      <c r="Q109">
        <v>2</v>
      </c>
      <c r="R109" t="b">
        <v>0</v>
      </c>
      <c r="S109" t="s">
        <v>121</v>
      </c>
      <c r="T109">
        <v>0</v>
      </c>
    </row>
    <row r="110" spans="1:20" x14ac:dyDescent="0.25">
      <c r="A110" t="s">
        <v>885</v>
      </c>
      <c r="B110">
        <v>7</v>
      </c>
      <c r="C110" t="s">
        <v>19</v>
      </c>
      <c r="D110">
        <f>D101</f>
        <v>140</v>
      </c>
      <c r="E110">
        <f>E109</f>
        <v>59</v>
      </c>
      <c r="F110">
        <f>F101</f>
        <v>169</v>
      </c>
      <c r="G110">
        <f t="shared" si="20"/>
        <v>62</v>
      </c>
      <c r="H110" t="s">
        <v>20</v>
      </c>
      <c r="I110">
        <v>16</v>
      </c>
      <c r="J110">
        <v>1</v>
      </c>
      <c r="K110">
        <v>0</v>
      </c>
      <c r="L110">
        <v>0</v>
      </c>
      <c r="N110" t="s">
        <v>1091</v>
      </c>
      <c r="O110" t="s">
        <v>27</v>
      </c>
      <c r="Q110">
        <v>2</v>
      </c>
      <c r="R110" t="b">
        <v>0</v>
      </c>
      <c r="S110" t="s">
        <v>121</v>
      </c>
      <c r="T110">
        <v>0</v>
      </c>
    </row>
    <row r="111" spans="1:20" x14ac:dyDescent="0.25">
      <c r="A111" t="s">
        <v>886</v>
      </c>
      <c r="B111">
        <v>7</v>
      </c>
      <c r="C111" t="s">
        <v>19</v>
      </c>
      <c r="D111">
        <f>D102</f>
        <v>168</v>
      </c>
      <c r="E111">
        <f>E110</f>
        <v>59</v>
      </c>
      <c r="F111">
        <f>F102</f>
        <v>194</v>
      </c>
      <c r="G111">
        <f t="shared" si="20"/>
        <v>62</v>
      </c>
      <c r="H111" t="s">
        <v>20</v>
      </c>
      <c r="I111">
        <v>16</v>
      </c>
      <c r="J111">
        <v>1</v>
      </c>
      <c r="K111">
        <v>0</v>
      </c>
      <c r="L111">
        <v>0</v>
      </c>
      <c r="N111" t="s">
        <v>1091</v>
      </c>
      <c r="O111" t="s">
        <v>27</v>
      </c>
      <c r="Q111">
        <v>2</v>
      </c>
      <c r="R111" t="b">
        <v>0</v>
      </c>
      <c r="S111" t="s">
        <v>121</v>
      </c>
      <c r="T111">
        <v>0</v>
      </c>
    </row>
    <row r="112" spans="1:20" x14ac:dyDescent="0.25">
      <c r="A112" t="s">
        <v>887</v>
      </c>
      <c r="B112">
        <v>7</v>
      </c>
      <c r="C112" t="s">
        <v>19</v>
      </c>
      <c r="D112">
        <f t="shared" ref="D112:D172" si="21">D108</f>
        <v>14</v>
      </c>
      <c r="E112">
        <f>E108+12</f>
        <v>70</v>
      </c>
      <c r="F112">
        <f t="shared" ref="F112:F175" si="22">F108</f>
        <v>112</v>
      </c>
      <c r="G112">
        <f>E112+5</f>
        <v>75</v>
      </c>
      <c r="H112" t="s">
        <v>104</v>
      </c>
      <c r="I112">
        <v>12</v>
      </c>
      <c r="J112">
        <v>0</v>
      </c>
      <c r="K112">
        <v>0</v>
      </c>
      <c r="L112">
        <v>0</v>
      </c>
      <c r="N112" t="s">
        <v>1091</v>
      </c>
      <c r="O112" t="s">
        <v>25</v>
      </c>
      <c r="Q112">
        <v>3</v>
      </c>
      <c r="R112" t="b">
        <v>1</v>
      </c>
      <c r="S112" t="s">
        <v>121</v>
      </c>
      <c r="T112">
        <v>0</v>
      </c>
    </row>
    <row r="113" spans="1:20" x14ac:dyDescent="0.25">
      <c r="A113" t="s">
        <v>888</v>
      </c>
      <c r="B113">
        <v>7</v>
      </c>
      <c r="C113" t="s">
        <v>19</v>
      </c>
      <c r="D113">
        <f t="shared" si="21"/>
        <v>113</v>
      </c>
      <c r="E113">
        <f>E112+1</f>
        <v>71</v>
      </c>
      <c r="F113">
        <f t="shared" si="22"/>
        <v>140</v>
      </c>
      <c r="G113">
        <f>E113+3</f>
        <v>74</v>
      </c>
      <c r="H113" t="s">
        <v>20</v>
      </c>
      <c r="I113">
        <v>16</v>
      </c>
      <c r="J113">
        <v>1</v>
      </c>
      <c r="K113">
        <v>0</v>
      </c>
      <c r="L113">
        <v>0</v>
      </c>
      <c r="N113" t="s">
        <v>1091</v>
      </c>
      <c r="O113" t="s">
        <v>27</v>
      </c>
      <c r="Q113">
        <v>2</v>
      </c>
      <c r="R113" t="b">
        <v>0</v>
      </c>
      <c r="S113" t="s">
        <v>121</v>
      </c>
      <c r="T113">
        <v>0</v>
      </c>
    </row>
    <row r="114" spans="1:20" x14ac:dyDescent="0.25">
      <c r="A114" t="s">
        <v>889</v>
      </c>
      <c r="B114">
        <v>7</v>
      </c>
      <c r="C114" t="s">
        <v>19</v>
      </c>
      <c r="D114">
        <f t="shared" si="21"/>
        <v>140</v>
      </c>
      <c r="E114">
        <f>E113</f>
        <v>71</v>
      </c>
      <c r="F114">
        <f t="shared" si="22"/>
        <v>169</v>
      </c>
      <c r="G114">
        <f t="shared" ref="G114:G115" si="23">E114+3</f>
        <v>74</v>
      </c>
      <c r="H114" t="s">
        <v>20</v>
      </c>
      <c r="I114">
        <v>16</v>
      </c>
      <c r="J114">
        <v>1</v>
      </c>
      <c r="K114">
        <v>0</v>
      </c>
      <c r="L114">
        <v>0</v>
      </c>
      <c r="N114" t="s">
        <v>1091</v>
      </c>
      <c r="O114" t="s">
        <v>27</v>
      </c>
      <c r="Q114">
        <v>2</v>
      </c>
      <c r="R114" t="b">
        <v>0</v>
      </c>
      <c r="S114" t="s">
        <v>121</v>
      </c>
      <c r="T114">
        <v>0</v>
      </c>
    </row>
    <row r="115" spans="1:20" x14ac:dyDescent="0.25">
      <c r="A115" t="s">
        <v>890</v>
      </c>
      <c r="B115">
        <v>7</v>
      </c>
      <c r="C115" t="s">
        <v>19</v>
      </c>
      <c r="D115">
        <f t="shared" si="21"/>
        <v>168</v>
      </c>
      <c r="E115">
        <f>E114</f>
        <v>71</v>
      </c>
      <c r="F115">
        <f t="shared" si="22"/>
        <v>194</v>
      </c>
      <c r="G115">
        <f t="shared" si="23"/>
        <v>74</v>
      </c>
      <c r="H115" t="s">
        <v>20</v>
      </c>
      <c r="I115">
        <v>16</v>
      </c>
      <c r="J115">
        <v>1</v>
      </c>
      <c r="K115">
        <v>0</v>
      </c>
      <c r="L115">
        <v>0</v>
      </c>
      <c r="N115" t="s">
        <v>1091</v>
      </c>
      <c r="O115" t="s">
        <v>27</v>
      </c>
      <c r="Q115">
        <v>2</v>
      </c>
      <c r="R115" t="b">
        <v>0</v>
      </c>
      <c r="S115" t="s">
        <v>121</v>
      </c>
      <c r="T115">
        <v>0</v>
      </c>
    </row>
    <row r="116" spans="1:20" x14ac:dyDescent="0.25">
      <c r="A116" t="s">
        <v>891</v>
      </c>
      <c r="B116">
        <v>7</v>
      </c>
      <c r="C116" t="s">
        <v>19</v>
      </c>
      <c r="D116">
        <f t="shared" si="21"/>
        <v>14</v>
      </c>
      <c r="E116">
        <f>E112+12</f>
        <v>82</v>
      </c>
      <c r="F116">
        <f t="shared" si="22"/>
        <v>112</v>
      </c>
      <c r="G116">
        <f>E116+5</f>
        <v>87</v>
      </c>
      <c r="H116" t="s">
        <v>104</v>
      </c>
      <c r="I116">
        <v>12</v>
      </c>
      <c r="J116">
        <v>0</v>
      </c>
      <c r="K116">
        <v>0</v>
      </c>
      <c r="L116">
        <v>0</v>
      </c>
      <c r="N116" t="s">
        <v>1091</v>
      </c>
      <c r="O116" t="s">
        <v>25</v>
      </c>
      <c r="Q116">
        <v>3</v>
      </c>
      <c r="R116" t="b">
        <v>1</v>
      </c>
      <c r="S116" t="s">
        <v>121</v>
      </c>
      <c r="T116">
        <v>0</v>
      </c>
    </row>
    <row r="117" spans="1:20" x14ac:dyDescent="0.25">
      <c r="A117" t="s">
        <v>892</v>
      </c>
      <c r="B117">
        <v>7</v>
      </c>
      <c r="C117" t="s">
        <v>19</v>
      </c>
      <c r="D117">
        <f t="shared" si="21"/>
        <v>113</v>
      </c>
      <c r="E117">
        <f>E116+1</f>
        <v>83</v>
      </c>
      <c r="F117">
        <f t="shared" si="22"/>
        <v>140</v>
      </c>
      <c r="G117">
        <f t="shared" ref="G117:G119" si="24">E117+3</f>
        <v>86</v>
      </c>
      <c r="H117" t="s">
        <v>20</v>
      </c>
      <c r="I117">
        <v>16</v>
      </c>
      <c r="J117">
        <v>1</v>
      </c>
      <c r="K117">
        <v>0</v>
      </c>
      <c r="L117">
        <v>0</v>
      </c>
      <c r="N117" t="s">
        <v>1091</v>
      </c>
      <c r="O117" t="s">
        <v>27</v>
      </c>
      <c r="Q117">
        <v>2</v>
      </c>
      <c r="R117" t="b">
        <v>0</v>
      </c>
      <c r="S117" t="s">
        <v>121</v>
      </c>
      <c r="T117">
        <v>0</v>
      </c>
    </row>
    <row r="118" spans="1:20" x14ac:dyDescent="0.25">
      <c r="A118" t="s">
        <v>893</v>
      </c>
      <c r="B118">
        <v>7</v>
      </c>
      <c r="C118" t="s">
        <v>19</v>
      </c>
      <c r="D118">
        <f t="shared" si="21"/>
        <v>140</v>
      </c>
      <c r="E118">
        <f>E117</f>
        <v>83</v>
      </c>
      <c r="F118">
        <f t="shared" si="22"/>
        <v>169</v>
      </c>
      <c r="G118">
        <f t="shared" si="24"/>
        <v>86</v>
      </c>
      <c r="H118" t="s">
        <v>20</v>
      </c>
      <c r="I118">
        <v>16</v>
      </c>
      <c r="J118">
        <v>1</v>
      </c>
      <c r="K118">
        <v>0</v>
      </c>
      <c r="L118">
        <v>0</v>
      </c>
      <c r="N118" t="s">
        <v>1091</v>
      </c>
      <c r="O118" t="s">
        <v>27</v>
      </c>
      <c r="Q118">
        <v>2</v>
      </c>
      <c r="R118" t="b">
        <v>0</v>
      </c>
      <c r="S118" t="s">
        <v>121</v>
      </c>
      <c r="T118">
        <v>0</v>
      </c>
    </row>
    <row r="119" spans="1:20" x14ac:dyDescent="0.25">
      <c r="A119" t="s">
        <v>894</v>
      </c>
      <c r="B119">
        <v>7</v>
      </c>
      <c r="C119" t="s">
        <v>19</v>
      </c>
      <c r="D119">
        <f t="shared" si="21"/>
        <v>168</v>
      </c>
      <c r="E119">
        <f>E118</f>
        <v>83</v>
      </c>
      <c r="F119">
        <f t="shared" si="22"/>
        <v>194</v>
      </c>
      <c r="G119">
        <f t="shared" si="24"/>
        <v>86</v>
      </c>
      <c r="H119" t="s">
        <v>20</v>
      </c>
      <c r="I119">
        <v>16</v>
      </c>
      <c r="J119">
        <v>1</v>
      </c>
      <c r="K119">
        <v>0</v>
      </c>
      <c r="L119">
        <v>0</v>
      </c>
      <c r="N119" t="s">
        <v>1091</v>
      </c>
      <c r="O119" t="s">
        <v>27</v>
      </c>
      <c r="Q119">
        <v>2</v>
      </c>
      <c r="R119" t="b">
        <v>0</v>
      </c>
      <c r="S119" t="s">
        <v>121</v>
      </c>
      <c r="T119">
        <v>0</v>
      </c>
    </row>
    <row r="120" spans="1:20" x14ac:dyDescent="0.25">
      <c r="A120" t="s">
        <v>895</v>
      </c>
      <c r="B120">
        <v>7</v>
      </c>
      <c r="C120" t="s">
        <v>19</v>
      </c>
      <c r="D120">
        <f t="shared" si="21"/>
        <v>14</v>
      </c>
      <c r="E120">
        <f>E116+12</f>
        <v>94</v>
      </c>
      <c r="F120">
        <f t="shared" si="22"/>
        <v>112</v>
      </c>
      <c r="G120">
        <f>E120+5</f>
        <v>99</v>
      </c>
      <c r="H120" t="s">
        <v>104</v>
      </c>
      <c r="I120">
        <v>12</v>
      </c>
      <c r="J120">
        <v>0</v>
      </c>
      <c r="K120">
        <v>0</v>
      </c>
      <c r="L120">
        <v>0</v>
      </c>
      <c r="N120" t="s">
        <v>1091</v>
      </c>
      <c r="O120" t="s">
        <v>25</v>
      </c>
      <c r="Q120">
        <v>3</v>
      </c>
      <c r="R120" t="b">
        <v>1</v>
      </c>
      <c r="S120" t="s">
        <v>121</v>
      </c>
      <c r="T120">
        <v>0</v>
      </c>
    </row>
    <row r="121" spans="1:20" x14ac:dyDescent="0.25">
      <c r="A121" t="s">
        <v>896</v>
      </c>
      <c r="B121">
        <v>7</v>
      </c>
      <c r="C121" t="s">
        <v>19</v>
      </c>
      <c r="D121">
        <f t="shared" si="21"/>
        <v>113</v>
      </c>
      <c r="E121">
        <f>E120+1</f>
        <v>95</v>
      </c>
      <c r="F121">
        <f t="shared" si="22"/>
        <v>140</v>
      </c>
      <c r="G121">
        <f t="shared" ref="G121:G123" si="25">E121+3</f>
        <v>98</v>
      </c>
      <c r="H121" t="s">
        <v>20</v>
      </c>
      <c r="I121">
        <v>16</v>
      </c>
      <c r="J121">
        <v>1</v>
      </c>
      <c r="K121">
        <v>0</v>
      </c>
      <c r="L121">
        <v>0</v>
      </c>
      <c r="N121" t="s">
        <v>1091</v>
      </c>
      <c r="O121" t="s">
        <v>27</v>
      </c>
      <c r="Q121">
        <v>2</v>
      </c>
      <c r="R121" t="b">
        <v>0</v>
      </c>
      <c r="S121" t="s">
        <v>121</v>
      </c>
      <c r="T121">
        <v>0</v>
      </c>
    </row>
    <row r="122" spans="1:20" x14ac:dyDescent="0.25">
      <c r="A122" t="s">
        <v>897</v>
      </c>
      <c r="B122">
        <v>7</v>
      </c>
      <c r="C122" t="s">
        <v>19</v>
      </c>
      <c r="D122">
        <f t="shared" si="21"/>
        <v>140</v>
      </c>
      <c r="E122">
        <f>E121</f>
        <v>95</v>
      </c>
      <c r="F122">
        <f t="shared" si="22"/>
        <v>169</v>
      </c>
      <c r="G122">
        <f t="shared" si="25"/>
        <v>98</v>
      </c>
      <c r="H122" t="s">
        <v>20</v>
      </c>
      <c r="I122">
        <v>16</v>
      </c>
      <c r="J122">
        <v>1</v>
      </c>
      <c r="K122">
        <v>0</v>
      </c>
      <c r="L122">
        <v>0</v>
      </c>
      <c r="N122" t="s">
        <v>1091</v>
      </c>
      <c r="O122" t="s">
        <v>27</v>
      </c>
      <c r="Q122">
        <v>2</v>
      </c>
      <c r="R122" t="b">
        <v>0</v>
      </c>
      <c r="S122" t="s">
        <v>121</v>
      </c>
      <c r="T122">
        <v>0</v>
      </c>
    </row>
    <row r="123" spans="1:20" x14ac:dyDescent="0.25">
      <c r="A123" t="s">
        <v>898</v>
      </c>
      <c r="B123">
        <v>7</v>
      </c>
      <c r="C123" t="s">
        <v>19</v>
      </c>
      <c r="D123">
        <f t="shared" si="21"/>
        <v>168</v>
      </c>
      <c r="E123">
        <f>E122</f>
        <v>95</v>
      </c>
      <c r="F123">
        <f t="shared" si="22"/>
        <v>194</v>
      </c>
      <c r="G123">
        <f t="shared" si="25"/>
        <v>98</v>
      </c>
      <c r="H123" t="s">
        <v>20</v>
      </c>
      <c r="I123">
        <v>16</v>
      </c>
      <c r="J123">
        <v>1</v>
      </c>
      <c r="K123">
        <v>0</v>
      </c>
      <c r="L123">
        <v>0</v>
      </c>
      <c r="N123" t="s">
        <v>1091</v>
      </c>
      <c r="O123" t="s">
        <v>27</v>
      </c>
      <c r="Q123">
        <v>2</v>
      </c>
      <c r="R123" t="b">
        <v>0</v>
      </c>
      <c r="S123" t="s">
        <v>121</v>
      </c>
      <c r="T123">
        <v>0</v>
      </c>
    </row>
    <row r="124" spans="1:20" x14ac:dyDescent="0.25">
      <c r="A124" t="s">
        <v>955</v>
      </c>
      <c r="B124">
        <v>7</v>
      </c>
      <c r="C124" t="s">
        <v>19</v>
      </c>
      <c r="D124">
        <f t="shared" si="21"/>
        <v>14</v>
      </c>
      <c r="E124">
        <f>E120+12</f>
        <v>106</v>
      </c>
      <c r="F124">
        <f t="shared" si="22"/>
        <v>112</v>
      </c>
      <c r="G124">
        <f>E124+5</f>
        <v>111</v>
      </c>
      <c r="H124" t="s">
        <v>104</v>
      </c>
      <c r="I124">
        <v>12</v>
      </c>
      <c r="J124">
        <v>0</v>
      </c>
      <c r="K124">
        <v>0</v>
      </c>
      <c r="L124">
        <v>0</v>
      </c>
      <c r="N124" t="s">
        <v>1091</v>
      </c>
      <c r="O124" t="s">
        <v>25</v>
      </c>
      <c r="Q124">
        <v>3</v>
      </c>
      <c r="R124" t="b">
        <v>1</v>
      </c>
      <c r="S124" t="s">
        <v>121</v>
      </c>
      <c r="T124">
        <v>0</v>
      </c>
    </row>
    <row r="125" spans="1:20" x14ac:dyDescent="0.25">
      <c r="A125" t="s">
        <v>956</v>
      </c>
      <c r="B125">
        <v>7</v>
      </c>
      <c r="C125" t="s">
        <v>19</v>
      </c>
      <c r="D125">
        <f t="shared" si="21"/>
        <v>113</v>
      </c>
      <c r="E125">
        <f>E124+1</f>
        <v>107</v>
      </c>
      <c r="F125">
        <f t="shared" si="22"/>
        <v>140</v>
      </c>
      <c r="G125">
        <f t="shared" ref="G125:G127" si="26">E125+3</f>
        <v>110</v>
      </c>
      <c r="H125" t="s">
        <v>20</v>
      </c>
      <c r="I125">
        <v>16</v>
      </c>
      <c r="J125">
        <v>1</v>
      </c>
      <c r="K125">
        <v>0</v>
      </c>
      <c r="L125">
        <v>0</v>
      </c>
      <c r="N125" t="s">
        <v>1091</v>
      </c>
      <c r="O125" t="s">
        <v>27</v>
      </c>
      <c r="Q125">
        <v>2</v>
      </c>
      <c r="R125" t="b">
        <v>0</v>
      </c>
      <c r="S125" t="s">
        <v>121</v>
      </c>
      <c r="T125">
        <v>0</v>
      </c>
    </row>
    <row r="126" spans="1:20" x14ac:dyDescent="0.25">
      <c r="A126" t="s">
        <v>957</v>
      </c>
      <c r="B126">
        <v>7</v>
      </c>
      <c r="C126" t="s">
        <v>19</v>
      </c>
      <c r="D126">
        <f t="shared" si="21"/>
        <v>140</v>
      </c>
      <c r="E126">
        <f>E125</f>
        <v>107</v>
      </c>
      <c r="F126">
        <f t="shared" si="22"/>
        <v>169</v>
      </c>
      <c r="G126">
        <f t="shared" si="26"/>
        <v>110</v>
      </c>
      <c r="H126" t="s">
        <v>20</v>
      </c>
      <c r="I126">
        <v>16</v>
      </c>
      <c r="J126">
        <v>1</v>
      </c>
      <c r="K126">
        <v>0</v>
      </c>
      <c r="L126">
        <v>0</v>
      </c>
      <c r="N126" t="s">
        <v>1091</v>
      </c>
      <c r="O126" t="s">
        <v>27</v>
      </c>
      <c r="Q126">
        <v>2</v>
      </c>
      <c r="R126" t="b">
        <v>0</v>
      </c>
      <c r="S126" t="s">
        <v>121</v>
      </c>
      <c r="T126">
        <v>0</v>
      </c>
    </row>
    <row r="127" spans="1:20" x14ac:dyDescent="0.25">
      <c r="A127" t="s">
        <v>958</v>
      </c>
      <c r="B127">
        <v>7</v>
      </c>
      <c r="C127" t="s">
        <v>19</v>
      </c>
      <c r="D127">
        <f t="shared" si="21"/>
        <v>168</v>
      </c>
      <c r="E127">
        <f>E126</f>
        <v>107</v>
      </c>
      <c r="F127">
        <f t="shared" si="22"/>
        <v>194</v>
      </c>
      <c r="G127">
        <f t="shared" si="26"/>
        <v>110</v>
      </c>
      <c r="H127" t="s">
        <v>20</v>
      </c>
      <c r="I127">
        <v>16</v>
      </c>
      <c r="J127">
        <v>1</v>
      </c>
      <c r="K127">
        <v>0</v>
      </c>
      <c r="L127">
        <v>0</v>
      </c>
      <c r="N127" t="s">
        <v>1091</v>
      </c>
      <c r="O127" t="s">
        <v>27</v>
      </c>
      <c r="Q127">
        <v>2</v>
      </c>
      <c r="R127" t="b">
        <v>0</v>
      </c>
      <c r="S127" t="s">
        <v>121</v>
      </c>
      <c r="T127">
        <v>0</v>
      </c>
    </row>
    <row r="128" spans="1:20" x14ac:dyDescent="0.25">
      <c r="A128" t="s">
        <v>959</v>
      </c>
      <c r="B128">
        <v>7</v>
      </c>
      <c r="C128" t="s">
        <v>19</v>
      </c>
      <c r="D128">
        <f t="shared" si="21"/>
        <v>14</v>
      </c>
      <c r="E128">
        <f>E124+12</f>
        <v>118</v>
      </c>
      <c r="F128">
        <f t="shared" si="22"/>
        <v>112</v>
      </c>
      <c r="G128">
        <f>E128+5</f>
        <v>123</v>
      </c>
      <c r="H128" t="s">
        <v>104</v>
      </c>
      <c r="I128">
        <v>12</v>
      </c>
      <c r="J128">
        <v>0</v>
      </c>
      <c r="K128">
        <v>0</v>
      </c>
      <c r="L128">
        <v>0</v>
      </c>
      <c r="N128" t="s">
        <v>1091</v>
      </c>
      <c r="O128" t="s">
        <v>25</v>
      </c>
      <c r="Q128">
        <v>3</v>
      </c>
      <c r="R128" t="b">
        <v>1</v>
      </c>
      <c r="S128" t="s">
        <v>121</v>
      </c>
      <c r="T128">
        <v>0</v>
      </c>
    </row>
    <row r="129" spans="1:20" x14ac:dyDescent="0.25">
      <c r="A129" t="s">
        <v>960</v>
      </c>
      <c r="B129">
        <v>7</v>
      </c>
      <c r="C129" t="s">
        <v>19</v>
      </c>
      <c r="D129">
        <f t="shared" si="21"/>
        <v>113</v>
      </c>
      <c r="E129">
        <f>E128+1</f>
        <v>119</v>
      </c>
      <c r="F129">
        <f t="shared" si="22"/>
        <v>140</v>
      </c>
      <c r="G129">
        <f t="shared" ref="G129:G131" si="27">E129+3</f>
        <v>122</v>
      </c>
      <c r="H129" t="s">
        <v>20</v>
      </c>
      <c r="I129">
        <v>16</v>
      </c>
      <c r="J129">
        <v>1</v>
      </c>
      <c r="K129">
        <v>0</v>
      </c>
      <c r="L129">
        <v>0</v>
      </c>
      <c r="N129" t="s">
        <v>1091</v>
      </c>
      <c r="O129" t="s">
        <v>27</v>
      </c>
      <c r="Q129">
        <v>2</v>
      </c>
      <c r="R129" t="b">
        <v>0</v>
      </c>
      <c r="S129" t="s">
        <v>121</v>
      </c>
      <c r="T129">
        <v>0</v>
      </c>
    </row>
    <row r="130" spans="1:20" x14ac:dyDescent="0.25">
      <c r="A130" t="s">
        <v>961</v>
      </c>
      <c r="B130">
        <v>7</v>
      </c>
      <c r="C130" t="s">
        <v>19</v>
      </c>
      <c r="D130">
        <f t="shared" si="21"/>
        <v>140</v>
      </c>
      <c r="E130">
        <f>E129</f>
        <v>119</v>
      </c>
      <c r="F130">
        <f t="shared" si="22"/>
        <v>169</v>
      </c>
      <c r="G130">
        <f t="shared" si="27"/>
        <v>122</v>
      </c>
      <c r="H130" t="s">
        <v>20</v>
      </c>
      <c r="I130">
        <v>16</v>
      </c>
      <c r="J130">
        <v>1</v>
      </c>
      <c r="K130">
        <v>0</v>
      </c>
      <c r="L130">
        <v>0</v>
      </c>
      <c r="N130" t="s">
        <v>1091</v>
      </c>
      <c r="O130" t="s">
        <v>27</v>
      </c>
      <c r="Q130">
        <v>2</v>
      </c>
      <c r="R130" t="b">
        <v>0</v>
      </c>
      <c r="S130" t="s">
        <v>121</v>
      </c>
      <c r="T130">
        <v>0</v>
      </c>
    </row>
    <row r="131" spans="1:20" x14ac:dyDescent="0.25">
      <c r="A131" t="s">
        <v>962</v>
      </c>
      <c r="B131">
        <v>7</v>
      </c>
      <c r="C131" t="s">
        <v>19</v>
      </c>
      <c r="D131">
        <f t="shared" si="21"/>
        <v>168</v>
      </c>
      <c r="E131">
        <f>E130</f>
        <v>119</v>
      </c>
      <c r="F131">
        <f t="shared" si="22"/>
        <v>194</v>
      </c>
      <c r="G131">
        <f t="shared" si="27"/>
        <v>122</v>
      </c>
      <c r="H131" t="s">
        <v>20</v>
      </c>
      <c r="I131">
        <v>16</v>
      </c>
      <c r="J131">
        <v>1</v>
      </c>
      <c r="K131">
        <v>0</v>
      </c>
      <c r="L131">
        <v>0</v>
      </c>
      <c r="N131" t="s">
        <v>1091</v>
      </c>
      <c r="O131" t="s">
        <v>27</v>
      </c>
      <c r="Q131">
        <v>2</v>
      </c>
      <c r="R131" t="b">
        <v>0</v>
      </c>
      <c r="S131" t="s">
        <v>121</v>
      </c>
      <c r="T131">
        <v>0</v>
      </c>
    </row>
    <row r="132" spans="1:20" x14ac:dyDescent="0.25">
      <c r="A132" t="s">
        <v>963</v>
      </c>
      <c r="B132">
        <v>7</v>
      </c>
      <c r="C132" t="s">
        <v>19</v>
      </c>
      <c r="D132">
        <f t="shared" si="21"/>
        <v>14</v>
      </c>
      <c r="E132">
        <f>E128+12</f>
        <v>130</v>
      </c>
      <c r="F132">
        <f t="shared" si="22"/>
        <v>112</v>
      </c>
      <c r="G132">
        <f>E132+5</f>
        <v>135</v>
      </c>
      <c r="H132" t="s">
        <v>104</v>
      </c>
      <c r="I132">
        <v>12</v>
      </c>
      <c r="J132">
        <v>0</v>
      </c>
      <c r="K132">
        <v>0</v>
      </c>
      <c r="L132">
        <v>0</v>
      </c>
      <c r="N132" t="s">
        <v>1091</v>
      </c>
      <c r="O132" t="s">
        <v>25</v>
      </c>
      <c r="Q132">
        <v>3</v>
      </c>
      <c r="R132" t="b">
        <v>1</v>
      </c>
      <c r="S132" t="s">
        <v>121</v>
      </c>
      <c r="T132">
        <v>0</v>
      </c>
    </row>
    <row r="133" spans="1:20" x14ac:dyDescent="0.25">
      <c r="A133" t="s">
        <v>964</v>
      </c>
      <c r="B133">
        <v>7</v>
      </c>
      <c r="C133" t="s">
        <v>19</v>
      </c>
      <c r="D133">
        <f t="shared" si="21"/>
        <v>113</v>
      </c>
      <c r="E133">
        <f>E132+1</f>
        <v>131</v>
      </c>
      <c r="F133">
        <f t="shared" si="22"/>
        <v>140</v>
      </c>
      <c r="G133">
        <f t="shared" ref="G133:G135" si="28">E133+3</f>
        <v>134</v>
      </c>
      <c r="H133" t="s">
        <v>20</v>
      </c>
      <c r="I133">
        <v>16</v>
      </c>
      <c r="J133">
        <v>1</v>
      </c>
      <c r="K133">
        <v>0</v>
      </c>
      <c r="L133">
        <v>0</v>
      </c>
      <c r="N133" t="s">
        <v>1091</v>
      </c>
      <c r="O133" t="s">
        <v>27</v>
      </c>
      <c r="Q133">
        <v>2</v>
      </c>
      <c r="R133" t="b">
        <v>0</v>
      </c>
      <c r="S133" t="s">
        <v>121</v>
      </c>
      <c r="T133">
        <v>0</v>
      </c>
    </row>
    <row r="134" spans="1:20" x14ac:dyDescent="0.25">
      <c r="A134" t="s">
        <v>965</v>
      </c>
      <c r="B134">
        <v>7</v>
      </c>
      <c r="C134" t="s">
        <v>19</v>
      </c>
      <c r="D134">
        <f t="shared" si="21"/>
        <v>140</v>
      </c>
      <c r="E134">
        <f>E133</f>
        <v>131</v>
      </c>
      <c r="F134">
        <f t="shared" si="22"/>
        <v>169</v>
      </c>
      <c r="G134">
        <f t="shared" si="28"/>
        <v>134</v>
      </c>
      <c r="H134" t="s">
        <v>20</v>
      </c>
      <c r="I134">
        <v>16</v>
      </c>
      <c r="J134">
        <v>1</v>
      </c>
      <c r="K134">
        <v>0</v>
      </c>
      <c r="L134">
        <v>0</v>
      </c>
      <c r="N134" t="s">
        <v>1091</v>
      </c>
      <c r="O134" t="s">
        <v>27</v>
      </c>
      <c r="Q134">
        <v>2</v>
      </c>
      <c r="R134" t="b">
        <v>0</v>
      </c>
      <c r="S134" t="s">
        <v>121</v>
      </c>
      <c r="T134">
        <v>0</v>
      </c>
    </row>
    <row r="135" spans="1:20" x14ac:dyDescent="0.25">
      <c r="A135" t="s">
        <v>966</v>
      </c>
      <c r="B135">
        <v>7</v>
      </c>
      <c r="C135" t="s">
        <v>19</v>
      </c>
      <c r="D135">
        <f t="shared" si="21"/>
        <v>168</v>
      </c>
      <c r="E135">
        <f>E134</f>
        <v>131</v>
      </c>
      <c r="F135">
        <f t="shared" si="22"/>
        <v>194</v>
      </c>
      <c r="G135">
        <f t="shared" si="28"/>
        <v>134</v>
      </c>
      <c r="H135" t="s">
        <v>20</v>
      </c>
      <c r="I135">
        <v>16</v>
      </c>
      <c r="J135">
        <v>1</v>
      </c>
      <c r="K135">
        <v>0</v>
      </c>
      <c r="L135">
        <v>0</v>
      </c>
      <c r="N135" t="s">
        <v>1091</v>
      </c>
      <c r="O135" t="s">
        <v>27</v>
      </c>
      <c r="Q135">
        <v>2</v>
      </c>
      <c r="R135" t="b">
        <v>0</v>
      </c>
      <c r="S135" t="s">
        <v>121</v>
      </c>
      <c r="T135">
        <v>0</v>
      </c>
    </row>
    <row r="136" spans="1:20" x14ac:dyDescent="0.25">
      <c r="A136" t="str">
        <f>_xlfn.CONCAT("policy_checklist2_text",1+_xlfn.NUMBERVALUE(SUBSTITUTE(A132,"policy_checklist2_text","")))</f>
        <v>policy_checklist2_text8</v>
      </c>
      <c r="B136">
        <v>7</v>
      </c>
      <c r="C136" t="s">
        <v>19</v>
      </c>
      <c r="D136">
        <f t="shared" si="21"/>
        <v>14</v>
      </c>
      <c r="E136">
        <f>E132+12</f>
        <v>142</v>
      </c>
      <c r="F136">
        <f t="shared" si="22"/>
        <v>112</v>
      </c>
      <c r="G136">
        <f>E136+5</f>
        <v>147</v>
      </c>
      <c r="H136" t="s">
        <v>104</v>
      </c>
      <c r="I136">
        <v>12</v>
      </c>
      <c r="J136">
        <v>0</v>
      </c>
      <c r="K136">
        <v>0</v>
      </c>
      <c r="L136">
        <v>0</v>
      </c>
      <c r="N136" t="s">
        <v>1091</v>
      </c>
      <c r="O136" t="s">
        <v>25</v>
      </c>
      <c r="Q136">
        <v>3</v>
      </c>
      <c r="R136" t="b">
        <v>1</v>
      </c>
      <c r="S136" t="s">
        <v>121</v>
      </c>
      <c r="T136">
        <v>0</v>
      </c>
    </row>
    <row r="137" spans="1:20" x14ac:dyDescent="0.25">
      <c r="A137" t="str">
        <f>A136&amp;"_response1"</f>
        <v>policy_checklist2_text8_response1</v>
      </c>
      <c r="B137">
        <v>7</v>
      </c>
      <c r="C137" t="s">
        <v>19</v>
      </c>
      <c r="D137">
        <f t="shared" si="21"/>
        <v>113</v>
      </c>
      <c r="E137">
        <f>E136+1</f>
        <v>143</v>
      </c>
      <c r="F137">
        <f t="shared" si="22"/>
        <v>140</v>
      </c>
      <c r="G137">
        <f t="shared" ref="G137:G139" si="29">E137+3</f>
        <v>146</v>
      </c>
      <c r="H137" t="s">
        <v>20</v>
      </c>
      <c r="I137">
        <v>16</v>
      </c>
      <c r="J137">
        <v>1</v>
      </c>
      <c r="K137">
        <v>0</v>
      </c>
      <c r="L137">
        <v>0</v>
      </c>
      <c r="N137" t="s">
        <v>1091</v>
      </c>
      <c r="O137" t="s">
        <v>27</v>
      </c>
      <c r="Q137">
        <v>2</v>
      </c>
      <c r="R137" t="b">
        <v>0</v>
      </c>
      <c r="S137" t="s">
        <v>121</v>
      </c>
      <c r="T137">
        <v>0</v>
      </c>
    </row>
    <row r="138" spans="1:20" x14ac:dyDescent="0.25">
      <c r="A138" t="str">
        <f>A136&amp;"_response2"</f>
        <v>policy_checklist2_text8_response2</v>
      </c>
      <c r="B138">
        <v>7</v>
      </c>
      <c r="C138" t="s">
        <v>19</v>
      </c>
      <c r="D138">
        <f t="shared" si="21"/>
        <v>140</v>
      </c>
      <c r="E138">
        <f>E137</f>
        <v>143</v>
      </c>
      <c r="F138">
        <f t="shared" si="22"/>
        <v>169</v>
      </c>
      <c r="G138">
        <f t="shared" si="29"/>
        <v>146</v>
      </c>
      <c r="H138" t="s">
        <v>20</v>
      </c>
      <c r="I138">
        <v>16</v>
      </c>
      <c r="J138">
        <v>1</v>
      </c>
      <c r="K138">
        <v>0</v>
      </c>
      <c r="L138">
        <v>0</v>
      </c>
      <c r="N138" t="s">
        <v>1091</v>
      </c>
      <c r="O138" t="s">
        <v>27</v>
      </c>
      <c r="Q138">
        <v>2</v>
      </c>
      <c r="R138" t="b">
        <v>0</v>
      </c>
      <c r="S138" t="s">
        <v>121</v>
      </c>
      <c r="T138">
        <v>0</v>
      </c>
    </row>
    <row r="139" spans="1:20" x14ac:dyDescent="0.25">
      <c r="A139" t="str">
        <f>A136&amp;"_response3"</f>
        <v>policy_checklist2_text8_response3</v>
      </c>
      <c r="B139">
        <v>7</v>
      </c>
      <c r="C139" t="s">
        <v>19</v>
      </c>
      <c r="D139">
        <f t="shared" si="21"/>
        <v>168</v>
      </c>
      <c r="E139">
        <f>E138</f>
        <v>143</v>
      </c>
      <c r="F139">
        <f t="shared" si="22"/>
        <v>194</v>
      </c>
      <c r="G139">
        <f t="shared" si="29"/>
        <v>146</v>
      </c>
      <c r="H139" t="s">
        <v>20</v>
      </c>
      <c r="I139">
        <v>16</v>
      </c>
      <c r="J139">
        <v>1</v>
      </c>
      <c r="K139">
        <v>0</v>
      </c>
      <c r="L139">
        <v>0</v>
      </c>
      <c r="N139" t="s">
        <v>1091</v>
      </c>
      <c r="O139" t="s">
        <v>27</v>
      </c>
      <c r="Q139">
        <v>2</v>
      </c>
      <c r="R139" t="b">
        <v>0</v>
      </c>
      <c r="S139" t="s">
        <v>121</v>
      </c>
      <c r="T139">
        <v>0</v>
      </c>
    </row>
    <row r="140" spans="1:20" x14ac:dyDescent="0.25">
      <c r="A140" t="str">
        <f>_xlfn.CONCAT("policy_checklist2_text",1+_xlfn.NUMBERVALUE(SUBSTITUTE(A136,"policy_checklist2_text","")))</f>
        <v>policy_checklist2_text9</v>
      </c>
      <c r="B140">
        <v>7</v>
      </c>
      <c r="C140" t="s">
        <v>19</v>
      </c>
      <c r="D140">
        <f t="shared" si="21"/>
        <v>14</v>
      </c>
      <c r="E140">
        <f>E136+12</f>
        <v>154</v>
      </c>
      <c r="F140">
        <f t="shared" si="22"/>
        <v>112</v>
      </c>
      <c r="G140">
        <f>E140+5</f>
        <v>159</v>
      </c>
      <c r="H140" t="s">
        <v>104</v>
      </c>
      <c r="I140">
        <v>12</v>
      </c>
      <c r="J140">
        <v>0</v>
      </c>
      <c r="K140">
        <v>0</v>
      </c>
      <c r="L140">
        <v>0</v>
      </c>
      <c r="N140" t="s">
        <v>1091</v>
      </c>
      <c r="O140" t="s">
        <v>25</v>
      </c>
      <c r="Q140">
        <v>3</v>
      </c>
      <c r="R140" t="b">
        <v>1</v>
      </c>
      <c r="S140" t="s">
        <v>121</v>
      </c>
      <c r="T140">
        <v>0</v>
      </c>
    </row>
    <row r="141" spans="1:20" x14ac:dyDescent="0.25">
      <c r="A141" t="str">
        <f>A140&amp;"_response1"</f>
        <v>policy_checklist2_text9_response1</v>
      </c>
      <c r="B141">
        <v>7</v>
      </c>
      <c r="C141" t="s">
        <v>19</v>
      </c>
      <c r="D141">
        <f t="shared" si="21"/>
        <v>113</v>
      </c>
      <c r="E141">
        <f>E140+1</f>
        <v>155</v>
      </c>
      <c r="F141">
        <f t="shared" si="22"/>
        <v>140</v>
      </c>
      <c r="G141">
        <f t="shared" ref="G141:G143" si="30">E141+3</f>
        <v>158</v>
      </c>
      <c r="H141" t="s">
        <v>20</v>
      </c>
      <c r="I141">
        <v>16</v>
      </c>
      <c r="J141">
        <v>1</v>
      </c>
      <c r="K141">
        <v>0</v>
      </c>
      <c r="L141">
        <v>0</v>
      </c>
      <c r="N141" t="s">
        <v>1091</v>
      </c>
      <c r="O141" t="s">
        <v>27</v>
      </c>
      <c r="Q141">
        <v>2</v>
      </c>
      <c r="R141" t="b">
        <v>0</v>
      </c>
      <c r="S141" t="s">
        <v>121</v>
      </c>
      <c r="T141">
        <v>0</v>
      </c>
    </row>
    <row r="142" spans="1:20" x14ac:dyDescent="0.25">
      <c r="A142" t="str">
        <f>A140&amp;"_response2"</f>
        <v>policy_checklist2_text9_response2</v>
      </c>
      <c r="B142">
        <v>7</v>
      </c>
      <c r="C142" t="s">
        <v>19</v>
      </c>
      <c r="D142">
        <f t="shared" si="21"/>
        <v>140</v>
      </c>
      <c r="E142">
        <f>E141</f>
        <v>155</v>
      </c>
      <c r="F142">
        <f t="shared" si="22"/>
        <v>169</v>
      </c>
      <c r="G142">
        <f t="shared" si="30"/>
        <v>158</v>
      </c>
      <c r="H142" t="s">
        <v>20</v>
      </c>
      <c r="I142">
        <v>16</v>
      </c>
      <c r="J142">
        <v>1</v>
      </c>
      <c r="K142">
        <v>0</v>
      </c>
      <c r="L142">
        <v>0</v>
      </c>
      <c r="N142" t="s">
        <v>1091</v>
      </c>
      <c r="O142" t="s">
        <v>27</v>
      </c>
      <c r="Q142">
        <v>2</v>
      </c>
      <c r="R142" t="b">
        <v>0</v>
      </c>
      <c r="S142" t="s">
        <v>121</v>
      </c>
      <c r="T142">
        <v>0</v>
      </c>
    </row>
    <row r="143" spans="1:20" x14ac:dyDescent="0.25">
      <c r="A143" t="str">
        <f>A140&amp;"_response3"</f>
        <v>policy_checklist2_text9_response3</v>
      </c>
      <c r="B143">
        <v>7</v>
      </c>
      <c r="C143" t="s">
        <v>19</v>
      </c>
      <c r="D143">
        <f t="shared" si="21"/>
        <v>168</v>
      </c>
      <c r="E143">
        <f>E142</f>
        <v>155</v>
      </c>
      <c r="F143">
        <f t="shared" si="22"/>
        <v>194</v>
      </c>
      <c r="G143">
        <f t="shared" si="30"/>
        <v>158</v>
      </c>
      <c r="H143" t="s">
        <v>20</v>
      </c>
      <c r="I143">
        <v>16</v>
      </c>
      <c r="J143">
        <v>1</v>
      </c>
      <c r="K143">
        <v>0</v>
      </c>
      <c r="L143">
        <v>0</v>
      </c>
      <c r="N143" t="s">
        <v>1091</v>
      </c>
      <c r="O143" t="s">
        <v>27</v>
      </c>
      <c r="Q143">
        <v>2</v>
      </c>
      <c r="R143" t="b">
        <v>0</v>
      </c>
      <c r="S143" t="s">
        <v>121</v>
      </c>
      <c r="T143">
        <v>0</v>
      </c>
    </row>
    <row r="144" spans="1:20" x14ac:dyDescent="0.25">
      <c r="A144" t="str">
        <f>_xlfn.CONCAT("policy_checklist2_text",1+_xlfn.NUMBERVALUE(SUBSTITUTE(A140,"policy_checklist2_text","")))</f>
        <v>policy_checklist2_text10</v>
      </c>
      <c r="B144">
        <v>7</v>
      </c>
      <c r="C144" t="s">
        <v>19</v>
      </c>
      <c r="D144">
        <f t="shared" si="21"/>
        <v>14</v>
      </c>
      <c r="E144">
        <f>E140+12</f>
        <v>166</v>
      </c>
      <c r="F144">
        <f t="shared" si="22"/>
        <v>112</v>
      </c>
      <c r="G144">
        <f>E144+5</f>
        <v>171</v>
      </c>
      <c r="H144" t="s">
        <v>104</v>
      </c>
      <c r="I144">
        <v>12</v>
      </c>
      <c r="J144">
        <v>0</v>
      </c>
      <c r="K144">
        <v>0</v>
      </c>
      <c r="L144">
        <v>0</v>
      </c>
      <c r="N144" t="s">
        <v>1091</v>
      </c>
      <c r="O144" t="s">
        <v>25</v>
      </c>
      <c r="Q144">
        <v>3</v>
      </c>
      <c r="R144" t="b">
        <v>1</v>
      </c>
      <c r="S144" t="s">
        <v>121</v>
      </c>
      <c r="T144">
        <v>0</v>
      </c>
    </row>
    <row r="145" spans="1:20" x14ac:dyDescent="0.25">
      <c r="A145" t="str">
        <f>A144&amp;"_response1"</f>
        <v>policy_checklist2_text10_response1</v>
      </c>
      <c r="B145">
        <v>7</v>
      </c>
      <c r="C145" t="s">
        <v>19</v>
      </c>
      <c r="D145">
        <f t="shared" si="21"/>
        <v>113</v>
      </c>
      <c r="E145">
        <f>E144+1</f>
        <v>167</v>
      </c>
      <c r="F145">
        <f t="shared" si="22"/>
        <v>140</v>
      </c>
      <c r="G145">
        <f t="shared" ref="G145:G147" si="31">E145+3</f>
        <v>170</v>
      </c>
      <c r="H145" t="s">
        <v>20</v>
      </c>
      <c r="I145">
        <v>16</v>
      </c>
      <c r="J145">
        <v>1</v>
      </c>
      <c r="K145">
        <v>0</v>
      </c>
      <c r="L145">
        <v>0</v>
      </c>
      <c r="N145" t="s">
        <v>1091</v>
      </c>
      <c r="O145" t="s">
        <v>27</v>
      </c>
      <c r="Q145">
        <v>2</v>
      </c>
      <c r="R145" t="b">
        <v>0</v>
      </c>
      <c r="S145" t="s">
        <v>121</v>
      </c>
      <c r="T145">
        <v>0</v>
      </c>
    </row>
    <row r="146" spans="1:20" x14ac:dyDescent="0.25">
      <c r="A146" t="str">
        <f>A144&amp;"_response2"</f>
        <v>policy_checklist2_text10_response2</v>
      </c>
      <c r="B146">
        <v>7</v>
      </c>
      <c r="C146" t="s">
        <v>19</v>
      </c>
      <c r="D146">
        <f t="shared" si="21"/>
        <v>140</v>
      </c>
      <c r="E146">
        <f>E145</f>
        <v>167</v>
      </c>
      <c r="F146">
        <f t="shared" si="22"/>
        <v>169</v>
      </c>
      <c r="G146">
        <f t="shared" si="31"/>
        <v>170</v>
      </c>
      <c r="H146" t="s">
        <v>20</v>
      </c>
      <c r="I146">
        <v>16</v>
      </c>
      <c r="J146">
        <v>1</v>
      </c>
      <c r="K146">
        <v>0</v>
      </c>
      <c r="L146">
        <v>0</v>
      </c>
      <c r="N146" t="s">
        <v>1091</v>
      </c>
      <c r="O146" t="s">
        <v>27</v>
      </c>
      <c r="Q146">
        <v>2</v>
      </c>
      <c r="R146" t="b">
        <v>0</v>
      </c>
      <c r="S146" t="s">
        <v>121</v>
      </c>
      <c r="T146">
        <v>0</v>
      </c>
    </row>
    <row r="147" spans="1:20" x14ac:dyDescent="0.25">
      <c r="A147" t="str">
        <f>A144&amp;"_response3"</f>
        <v>policy_checklist2_text10_response3</v>
      </c>
      <c r="B147">
        <v>7</v>
      </c>
      <c r="C147" t="s">
        <v>19</v>
      </c>
      <c r="D147">
        <f t="shared" si="21"/>
        <v>168</v>
      </c>
      <c r="E147">
        <f>E146</f>
        <v>167</v>
      </c>
      <c r="F147">
        <f t="shared" si="22"/>
        <v>194</v>
      </c>
      <c r="G147">
        <f t="shared" si="31"/>
        <v>170</v>
      </c>
      <c r="H147" t="s">
        <v>20</v>
      </c>
      <c r="I147">
        <v>16</v>
      </c>
      <c r="J147">
        <v>1</v>
      </c>
      <c r="K147">
        <v>0</v>
      </c>
      <c r="L147">
        <v>0</v>
      </c>
      <c r="N147" t="s">
        <v>1091</v>
      </c>
      <c r="O147" t="s">
        <v>27</v>
      </c>
      <c r="Q147">
        <v>2</v>
      </c>
      <c r="R147" t="b">
        <v>0</v>
      </c>
      <c r="S147" t="s">
        <v>121</v>
      </c>
      <c r="T147">
        <v>0</v>
      </c>
    </row>
    <row r="148" spans="1:20" x14ac:dyDescent="0.25">
      <c r="A148" t="str">
        <f>_xlfn.CONCAT("policy_checklist2_text",1+_xlfn.NUMBERVALUE(SUBSTITUTE(A144,"policy_checklist2_text","")))</f>
        <v>policy_checklist2_text11</v>
      </c>
      <c r="B148">
        <v>7</v>
      </c>
      <c r="C148" t="s">
        <v>19</v>
      </c>
      <c r="D148">
        <f t="shared" si="21"/>
        <v>14</v>
      </c>
      <c r="E148">
        <f>E144+12</f>
        <v>178</v>
      </c>
      <c r="F148">
        <f t="shared" si="22"/>
        <v>112</v>
      </c>
      <c r="G148">
        <f>E148+5</f>
        <v>183</v>
      </c>
      <c r="H148" t="s">
        <v>104</v>
      </c>
      <c r="I148">
        <v>12</v>
      </c>
      <c r="J148">
        <v>0</v>
      </c>
      <c r="K148">
        <v>0</v>
      </c>
      <c r="L148">
        <v>0</v>
      </c>
      <c r="N148" t="s">
        <v>1091</v>
      </c>
      <c r="O148" t="s">
        <v>25</v>
      </c>
      <c r="Q148">
        <v>3</v>
      </c>
      <c r="R148" t="b">
        <v>1</v>
      </c>
      <c r="S148" t="s">
        <v>121</v>
      </c>
      <c r="T148">
        <v>0</v>
      </c>
    </row>
    <row r="149" spans="1:20" x14ac:dyDescent="0.25">
      <c r="A149" t="str">
        <f>A148&amp;"_response1"</f>
        <v>policy_checklist2_text11_response1</v>
      </c>
      <c r="B149">
        <v>7</v>
      </c>
      <c r="C149" t="s">
        <v>19</v>
      </c>
      <c r="D149">
        <f t="shared" si="21"/>
        <v>113</v>
      </c>
      <c r="E149">
        <f>E148+1</f>
        <v>179</v>
      </c>
      <c r="F149">
        <f t="shared" si="22"/>
        <v>140</v>
      </c>
      <c r="G149">
        <f t="shared" ref="G149:G151" si="32">E149+3</f>
        <v>182</v>
      </c>
      <c r="H149" t="s">
        <v>20</v>
      </c>
      <c r="I149">
        <v>16</v>
      </c>
      <c r="J149">
        <v>1</v>
      </c>
      <c r="K149">
        <v>0</v>
      </c>
      <c r="L149">
        <v>0</v>
      </c>
      <c r="N149" t="s">
        <v>1091</v>
      </c>
      <c r="O149" t="s">
        <v>27</v>
      </c>
      <c r="Q149">
        <v>2</v>
      </c>
      <c r="R149" t="b">
        <v>0</v>
      </c>
      <c r="S149" t="s">
        <v>121</v>
      </c>
      <c r="T149">
        <v>0</v>
      </c>
    </row>
    <row r="150" spans="1:20" x14ac:dyDescent="0.25">
      <c r="A150" t="str">
        <f>A148&amp;"_response2"</f>
        <v>policy_checklist2_text11_response2</v>
      </c>
      <c r="B150">
        <v>7</v>
      </c>
      <c r="C150" t="s">
        <v>19</v>
      </c>
      <c r="D150">
        <f t="shared" si="21"/>
        <v>140</v>
      </c>
      <c r="E150">
        <f>E149</f>
        <v>179</v>
      </c>
      <c r="F150">
        <f t="shared" si="22"/>
        <v>169</v>
      </c>
      <c r="G150">
        <f t="shared" si="32"/>
        <v>182</v>
      </c>
      <c r="H150" t="s">
        <v>20</v>
      </c>
      <c r="I150">
        <v>16</v>
      </c>
      <c r="J150">
        <v>1</v>
      </c>
      <c r="K150">
        <v>0</v>
      </c>
      <c r="L150">
        <v>0</v>
      </c>
      <c r="N150" t="s">
        <v>1091</v>
      </c>
      <c r="O150" t="s">
        <v>27</v>
      </c>
      <c r="Q150">
        <v>2</v>
      </c>
      <c r="R150" t="b">
        <v>0</v>
      </c>
      <c r="S150" t="s">
        <v>121</v>
      </c>
      <c r="T150">
        <v>0</v>
      </c>
    </row>
    <row r="151" spans="1:20" x14ac:dyDescent="0.25">
      <c r="A151" t="str">
        <f>A148&amp;"_response3"</f>
        <v>policy_checklist2_text11_response3</v>
      </c>
      <c r="B151">
        <v>7</v>
      </c>
      <c r="C151" t="s">
        <v>19</v>
      </c>
      <c r="D151">
        <f t="shared" si="21"/>
        <v>168</v>
      </c>
      <c r="E151">
        <f>E150</f>
        <v>179</v>
      </c>
      <c r="F151">
        <f t="shared" si="22"/>
        <v>194</v>
      </c>
      <c r="G151">
        <f t="shared" si="32"/>
        <v>182</v>
      </c>
      <c r="H151" t="s">
        <v>20</v>
      </c>
      <c r="I151">
        <v>16</v>
      </c>
      <c r="J151">
        <v>1</v>
      </c>
      <c r="K151">
        <v>0</v>
      </c>
      <c r="L151">
        <v>0</v>
      </c>
      <c r="N151" t="s">
        <v>1091</v>
      </c>
      <c r="O151" t="s">
        <v>27</v>
      </c>
      <c r="Q151">
        <v>2</v>
      </c>
      <c r="R151" t="b">
        <v>0</v>
      </c>
      <c r="S151" t="s">
        <v>121</v>
      </c>
      <c r="T151">
        <v>0</v>
      </c>
    </row>
    <row r="152" spans="1:20" x14ac:dyDescent="0.25">
      <c r="A152" t="str">
        <f>_xlfn.CONCAT("policy_checklist2_text",1+_xlfn.NUMBERVALUE(SUBSTITUTE(A148,"policy_checklist2_text","")))</f>
        <v>policy_checklist2_text12</v>
      </c>
      <c r="B152">
        <v>7</v>
      </c>
      <c r="C152" t="s">
        <v>19</v>
      </c>
      <c r="D152">
        <f t="shared" si="21"/>
        <v>14</v>
      </c>
      <c r="E152">
        <f>E148+12</f>
        <v>190</v>
      </c>
      <c r="F152">
        <f t="shared" si="22"/>
        <v>112</v>
      </c>
      <c r="G152">
        <f>E152+5</f>
        <v>195</v>
      </c>
      <c r="H152" t="s">
        <v>104</v>
      </c>
      <c r="I152">
        <v>12</v>
      </c>
      <c r="J152">
        <v>0</v>
      </c>
      <c r="K152">
        <v>0</v>
      </c>
      <c r="L152">
        <v>0</v>
      </c>
      <c r="N152" t="s">
        <v>1091</v>
      </c>
      <c r="O152" t="s">
        <v>25</v>
      </c>
      <c r="Q152">
        <v>3</v>
      </c>
      <c r="R152" t="b">
        <v>1</v>
      </c>
      <c r="S152" t="s">
        <v>121</v>
      </c>
      <c r="T152">
        <v>0</v>
      </c>
    </row>
    <row r="153" spans="1:20" x14ac:dyDescent="0.25">
      <c r="A153" t="str">
        <f>A152&amp;"_response1"</f>
        <v>policy_checklist2_text12_response1</v>
      </c>
      <c r="B153">
        <v>7</v>
      </c>
      <c r="C153" t="s">
        <v>19</v>
      </c>
      <c r="D153">
        <f t="shared" si="21"/>
        <v>113</v>
      </c>
      <c r="E153">
        <f>E152+1</f>
        <v>191</v>
      </c>
      <c r="F153">
        <f t="shared" si="22"/>
        <v>140</v>
      </c>
      <c r="G153">
        <f t="shared" ref="G153:G155" si="33">E153+3</f>
        <v>194</v>
      </c>
      <c r="H153" t="s">
        <v>20</v>
      </c>
      <c r="I153">
        <v>16</v>
      </c>
      <c r="J153">
        <v>1</v>
      </c>
      <c r="K153">
        <v>0</v>
      </c>
      <c r="L153">
        <v>0</v>
      </c>
      <c r="N153" t="s">
        <v>1091</v>
      </c>
      <c r="O153" t="s">
        <v>27</v>
      </c>
      <c r="Q153">
        <v>2</v>
      </c>
      <c r="R153" t="b">
        <v>0</v>
      </c>
      <c r="S153" t="s">
        <v>121</v>
      </c>
      <c r="T153">
        <v>0</v>
      </c>
    </row>
    <row r="154" spans="1:20" x14ac:dyDescent="0.25">
      <c r="A154" t="str">
        <f>A152&amp;"_response2"</f>
        <v>policy_checklist2_text12_response2</v>
      </c>
      <c r="B154">
        <v>7</v>
      </c>
      <c r="C154" t="s">
        <v>19</v>
      </c>
      <c r="D154">
        <f t="shared" si="21"/>
        <v>140</v>
      </c>
      <c r="E154">
        <f>E153</f>
        <v>191</v>
      </c>
      <c r="F154">
        <f t="shared" si="22"/>
        <v>169</v>
      </c>
      <c r="G154">
        <f t="shared" si="33"/>
        <v>194</v>
      </c>
      <c r="H154" t="s">
        <v>20</v>
      </c>
      <c r="I154">
        <v>16</v>
      </c>
      <c r="J154">
        <v>1</v>
      </c>
      <c r="K154">
        <v>0</v>
      </c>
      <c r="L154">
        <v>0</v>
      </c>
      <c r="N154" t="s">
        <v>1091</v>
      </c>
      <c r="O154" t="s">
        <v>27</v>
      </c>
      <c r="Q154">
        <v>2</v>
      </c>
      <c r="R154" t="b">
        <v>0</v>
      </c>
      <c r="S154" t="s">
        <v>121</v>
      </c>
      <c r="T154">
        <v>0</v>
      </c>
    </row>
    <row r="155" spans="1:20" x14ac:dyDescent="0.25">
      <c r="A155" t="str">
        <f>A152&amp;"_response3"</f>
        <v>policy_checklist2_text12_response3</v>
      </c>
      <c r="B155">
        <v>7</v>
      </c>
      <c r="C155" t="s">
        <v>19</v>
      </c>
      <c r="D155">
        <f t="shared" si="21"/>
        <v>168</v>
      </c>
      <c r="E155">
        <f>E154</f>
        <v>191</v>
      </c>
      <c r="F155">
        <f t="shared" si="22"/>
        <v>194</v>
      </c>
      <c r="G155">
        <f t="shared" si="33"/>
        <v>194</v>
      </c>
      <c r="H155" t="s">
        <v>20</v>
      </c>
      <c r="I155">
        <v>16</v>
      </c>
      <c r="J155">
        <v>1</v>
      </c>
      <c r="K155">
        <v>0</v>
      </c>
      <c r="L155">
        <v>0</v>
      </c>
      <c r="N155" t="s">
        <v>1091</v>
      </c>
      <c r="O155" t="s">
        <v>27</v>
      </c>
      <c r="Q155">
        <v>2</v>
      </c>
      <c r="R155" t="b">
        <v>0</v>
      </c>
      <c r="S155" t="s">
        <v>121</v>
      </c>
      <c r="T155">
        <v>0</v>
      </c>
    </row>
    <row r="156" spans="1:20" x14ac:dyDescent="0.25">
      <c r="A156" t="str">
        <f>_xlfn.CONCAT("policy_checklist2_text",1+_xlfn.NUMBERVALUE(SUBSTITUTE(A152,"policy_checklist2_text","")))</f>
        <v>policy_checklist2_text13</v>
      </c>
      <c r="B156">
        <v>7</v>
      </c>
      <c r="C156" t="s">
        <v>19</v>
      </c>
      <c r="D156">
        <f t="shared" si="21"/>
        <v>14</v>
      </c>
      <c r="E156">
        <f>E152+12</f>
        <v>202</v>
      </c>
      <c r="F156">
        <f t="shared" si="22"/>
        <v>112</v>
      </c>
      <c r="G156">
        <f>E156+5</f>
        <v>207</v>
      </c>
      <c r="H156" t="s">
        <v>104</v>
      </c>
      <c r="I156">
        <v>12</v>
      </c>
      <c r="J156">
        <v>0</v>
      </c>
      <c r="K156">
        <v>0</v>
      </c>
      <c r="L156">
        <v>0</v>
      </c>
      <c r="N156" t="s">
        <v>1091</v>
      </c>
      <c r="O156" t="s">
        <v>25</v>
      </c>
      <c r="Q156">
        <v>3</v>
      </c>
      <c r="R156" t="b">
        <v>1</v>
      </c>
      <c r="S156" t="s">
        <v>121</v>
      </c>
      <c r="T156">
        <v>0</v>
      </c>
    </row>
    <row r="157" spans="1:20" x14ac:dyDescent="0.25">
      <c r="A157" t="str">
        <f>A156&amp;"_response1"</f>
        <v>policy_checklist2_text13_response1</v>
      </c>
      <c r="B157">
        <v>7</v>
      </c>
      <c r="C157" t="s">
        <v>19</v>
      </c>
      <c r="D157">
        <f t="shared" si="21"/>
        <v>113</v>
      </c>
      <c r="E157">
        <f>E156+1</f>
        <v>203</v>
      </c>
      <c r="F157">
        <f t="shared" si="22"/>
        <v>140</v>
      </c>
      <c r="G157">
        <f t="shared" ref="G157:G159" si="34">E157+3</f>
        <v>206</v>
      </c>
      <c r="H157" t="s">
        <v>20</v>
      </c>
      <c r="I157">
        <v>16</v>
      </c>
      <c r="J157">
        <v>1</v>
      </c>
      <c r="K157">
        <v>0</v>
      </c>
      <c r="L157">
        <v>0</v>
      </c>
      <c r="N157" t="s">
        <v>1091</v>
      </c>
      <c r="O157" t="s">
        <v>27</v>
      </c>
      <c r="Q157">
        <v>2</v>
      </c>
      <c r="R157" t="b">
        <v>0</v>
      </c>
      <c r="S157" t="s">
        <v>121</v>
      </c>
      <c r="T157">
        <v>0</v>
      </c>
    </row>
    <row r="158" spans="1:20" x14ac:dyDescent="0.25">
      <c r="A158" t="str">
        <f>A156&amp;"_response2"</f>
        <v>policy_checklist2_text13_response2</v>
      </c>
      <c r="B158">
        <v>7</v>
      </c>
      <c r="C158" t="s">
        <v>19</v>
      </c>
      <c r="D158">
        <f t="shared" si="21"/>
        <v>140</v>
      </c>
      <c r="E158">
        <f>E157</f>
        <v>203</v>
      </c>
      <c r="F158">
        <f t="shared" si="22"/>
        <v>169</v>
      </c>
      <c r="G158">
        <f t="shared" si="34"/>
        <v>206</v>
      </c>
      <c r="H158" t="s">
        <v>20</v>
      </c>
      <c r="I158">
        <v>16</v>
      </c>
      <c r="J158">
        <v>1</v>
      </c>
      <c r="K158">
        <v>0</v>
      </c>
      <c r="L158">
        <v>0</v>
      </c>
      <c r="N158" t="s">
        <v>1091</v>
      </c>
      <c r="O158" t="s">
        <v>27</v>
      </c>
      <c r="Q158">
        <v>2</v>
      </c>
      <c r="R158" t="b">
        <v>0</v>
      </c>
      <c r="S158" t="s">
        <v>121</v>
      </c>
      <c r="T158">
        <v>0</v>
      </c>
    </row>
    <row r="159" spans="1:20" x14ac:dyDescent="0.25">
      <c r="A159" t="str">
        <f>A156&amp;"_response3"</f>
        <v>policy_checklist2_text13_response3</v>
      </c>
      <c r="B159">
        <v>7</v>
      </c>
      <c r="C159" t="s">
        <v>19</v>
      </c>
      <c r="D159">
        <f t="shared" si="21"/>
        <v>168</v>
      </c>
      <c r="E159">
        <f>E158</f>
        <v>203</v>
      </c>
      <c r="F159">
        <f t="shared" si="22"/>
        <v>194</v>
      </c>
      <c r="G159">
        <f t="shared" si="34"/>
        <v>206</v>
      </c>
      <c r="H159" t="s">
        <v>20</v>
      </c>
      <c r="I159">
        <v>16</v>
      </c>
      <c r="J159">
        <v>1</v>
      </c>
      <c r="K159">
        <v>0</v>
      </c>
      <c r="L159">
        <v>0</v>
      </c>
      <c r="N159" t="s">
        <v>1091</v>
      </c>
      <c r="O159" t="s">
        <v>27</v>
      </c>
      <c r="Q159">
        <v>2</v>
      </c>
      <c r="R159" t="b">
        <v>0</v>
      </c>
      <c r="S159" t="s">
        <v>121</v>
      </c>
      <c r="T159">
        <v>0</v>
      </c>
    </row>
    <row r="160" spans="1:20" x14ac:dyDescent="0.25">
      <c r="A160" t="str">
        <f>_xlfn.CONCAT("policy_checklist2_text",1+_xlfn.NUMBERVALUE(SUBSTITUTE(A156,"policy_checklist2_text","")))</f>
        <v>policy_checklist2_text14</v>
      </c>
      <c r="B160">
        <v>7</v>
      </c>
      <c r="C160" t="s">
        <v>19</v>
      </c>
      <c r="D160">
        <f t="shared" si="21"/>
        <v>14</v>
      </c>
      <c r="E160">
        <f>E156+12</f>
        <v>214</v>
      </c>
      <c r="F160">
        <f t="shared" si="22"/>
        <v>112</v>
      </c>
      <c r="G160">
        <f>E160+5</f>
        <v>219</v>
      </c>
      <c r="H160" t="s">
        <v>104</v>
      </c>
      <c r="I160">
        <v>12</v>
      </c>
      <c r="J160">
        <v>0</v>
      </c>
      <c r="K160">
        <v>0</v>
      </c>
      <c r="L160">
        <v>0</v>
      </c>
      <c r="N160" t="s">
        <v>1091</v>
      </c>
      <c r="O160" t="s">
        <v>25</v>
      </c>
      <c r="Q160">
        <v>3</v>
      </c>
      <c r="R160" t="b">
        <v>1</v>
      </c>
      <c r="S160" t="s">
        <v>121</v>
      </c>
      <c r="T160">
        <v>0</v>
      </c>
    </row>
    <row r="161" spans="1:20" x14ac:dyDescent="0.25">
      <c r="A161" t="str">
        <f>A160&amp;"_response1"</f>
        <v>policy_checklist2_text14_response1</v>
      </c>
      <c r="B161">
        <v>7</v>
      </c>
      <c r="C161" t="s">
        <v>19</v>
      </c>
      <c r="D161">
        <f t="shared" si="21"/>
        <v>113</v>
      </c>
      <c r="E161">
        <f>E160+1</f>
        <v>215</v>
      </c>
      <c r="F161">
        <f t="shared" si="22"/>
        <v>140</v>
      </c>
      <c r="G161">
        <f t="shared" ref="G161:G163" si="35">E161+3</f>
        <v>218</v>
      </c>
      <c r="H161" t="s">
        <v>20</v>
      </c>
      <c r="I161">
        <v>16</v>
      </c>
      <c r="J161">
        <v>1</v>
      </c>
      <c r="K161">
        <v>0</v>
      </c>
      <c r="L161">
        <v>0</v>
      </c>
      <c r="N161" t="s">
        <v>1091</v>
      </c>
      <c r="O161" t="s">
        <v>27</v>
      </c>
      <c r="Q161">
        <v>2</v>
      </c>
      <c r="R161" t="b">
        <v>0</v>
      </c>
      <c r="S161" t="s">
        <v>121</v>
      </c>
      <c r="T161">
        <v>0</v>
      </c>
    </row>
    <row r="162" spans="1:20" x14ac:dyDescent="0.25">
      <c r="A162" t="str">
        <f>A160&amp;"_response2"</f>
        <v>policy_checklist2_text14_response2</v>
      </c>
      <c r="B162">
        <v>7</v>
      </c>
      <c r="C162" t="s">
        <v>19</v>
      </c>
      <c r="D162">
        <f t="shared" si="21"/>
        <v>140</v>
      </c>
      <c r="E162">
        <f>E161</f>
        <v>215</v>
      </c>
      <c r="F162">
        <f t="shared" si="22"/>
        <v>169</v>
      </c>
      <c r="G162">
        <f t="shared" si="35"/>
        <v>218</v>
      </c>
      <c r="H162" t="s">
        <v>20</v>
      </c>
      <c r="I162">
        <v>16</v>
      </c>
      <c r="J162">
        <v>1</v>
      </c>
      <c r="K162">
        <v>0</v>
      </c>
      <c r="L162">
        <v>0</v>
      </c>
      <c r="N162" t="s">
        <v>1091</v>
      </c>
      <c r="O162" t="s">
        <v>27</v>
      </c>
      <c r="Q162">
        <v>2</v>
      </c>
      <c r="R162" t="b">
        <v>0</v>
      </c>
      <c r="S162" t="s">
        <v>121</v>
      </c>
      <c r="T162">
        <v>0</v>
      </c>
    </row>
    <row r="163" spans="1:20" x14ac:dyDescent="0.25">
      <c r="A163" t="str">
        <f>A160&amp;"_response3"</f>
        <v>policy_checklist2_text14_response3</v>
      </c>
      <c r="B163">
        <v>7</v>
      </c>
      <c r="C163" t="s">
        <v>19</v>
      </c>
      <c r="D163">
        <f t="shared" si="21"/>
        <v>168</v>
      </c>
      <c r="E163">
        <f>E162</f>
        <v>215</v>
      </c>
      <c r="F163">
        <f t="shared" si="22"/>
        <v>194</v>
      </c>
      <c r="G163">
        <f t="shared" si="35"/>
        <v>218</v>
      </c>
      <c r="H163" t="s">
        <v>20</v>
      </c>
      <c r="I163">
        <v>16</v>
      </c>
      <c r="J163">
        <v>1</v>
      </c>
      <c r="K163">
        <v>0</v>
      </c>
      <c r="L163">
        <v>0</v>
      </c>
      <c r="N163" t="s">
        <v>1091</v>
      </c>
      <c r="O163" t="s">
        <v>27</v>
      </c>
      <c r="Q163">
        <v>2</v>
      </c>
      <c r="R163" t="b">
        <v>0</v>
      </c>
      <c r="S163" t="s">
        <v>121</v>
      </c>
      <c r="T163">
        <v>0</v>
      </c>
    </row>
    <row r="164" spans="1:20" x14ac:dyDescent="0.25">
      <c r="A164" t="str">
        <f>_xlfn.CONCAT("policy_checklist2_text",1+_xlfn.NUMBERVALUE(SUBSTITUTE(A160,"policy_checklist2_text","")))</f>
        <v>policy_checklist2_text15</v>
      </c>
      <c r="B164">
        <v>7</v>
      </c>
      <c r="C164" t="s">
        <v>19</v>
      </c>
      <c r="D164">
        <f t="shared" si="21"/>
        <v>14</v>
      </c>
      <c r="E164">
        <f>E160+12</f>
        <v>226</v>
      </c>
      <c r="F164">
        <f t="shared" si="22"/>
        <v>112</v>
      </c>
      <c r="G164">
        <f>E164+5</f>
        <v>231</v>
      </c>
      <c r="H164" t="s">
        <v>104</v>
      </c>
      <c r="I164">
        <v>12</v>
      </c>
      <c r="J164">
        <v>0</v>
      </c>
      <c r="K164">
        <v>0</v>
      </c>
      <c r="L164">
        <v>0</v>
      </c>
      <c r="N164" t="s">
        <v>1091</v>
      </c>
      <c r="O164" t="s">
        <v>25</v>
      </c>
      <c r="Q164">
        <v>3</v>
      </c>
      <c r="R164" t="b">
        <v>1</v>
      </c>
      <c r="S164" t="s">
        <v>121</v>
      </c>
      <c r="T164">
        <v>0</v>
      </c>
    </row>
    <row r="165" spans="1:20" x14ac:dyDescent="0.25">
      <c r="A165" t="str">
        <f>A164&amp;"_response1"</f>
        <v>policy_checklist2_text15_response1</v>
      </c>
      <c r="B165">
        <v>7</v>
      </c>
      <c r="C165" t="s">
        <v>19</v>
      </c>
      <c r="D165">
        <f t="shared" si="21"/>
        <v>113</v>
      </c>
      <c r="E165">
        <f>E164+1</f>
        <v>227</v>
      </c>
      <c r="F165">
        <f t="shared" si="22"/>
        <v>140</v>
      </c>
      <c r="G165">
        <f t="shared" ref="G165:G167" si="36">E165+3</f>
        <v>230</v>
      </c>
      <c r="H165" t="s">
        <v>20</v>
      </c>
      <c r="I165">
        <v>16</v>
      </c>
      <c r="J165">
        <v>1</v>
      </c>
      <c r="K165">
        <v>0</v>
      </c>
      <c r="L165">
        <v>0</v>
      </c>
      <c r="N165" t="s">
        <v>1091</v>
      </c>
      <c r="O165" t="s">
        <v>27</v>
      </c>
      <c r="Q165">
        <v>2</v>
      </c>
      <c r="R165" t="b">
        <v>0</v>
      </c>
      <c r="S165" t="s">
        <v>121</v>
      </c>
      <c r="T165">
        <v>0</v>
      </c>
    </row>
    <row r="166" spans="1:20" x14ac:dyDescent="0.25">
      <c r="A166" t="str">
        <f>A164&amp;"_response2"</f>
        <v>policy_checklist2_text15_response2</v>
      </c>
      <c r="B166">
        <v>7</v>
      </c>
      <c r="C166" t="s">
        <v>19</v>
      </c>
      <c r="D166">
        <f t="shared" si="21"/>
        <v>140</v>
      </c>
      <c r="E166">
        <f>E165</f>
        <v>227</v>
      </c>
      <c r="F166">
        <f t="shared" si="22"/>
        <v>169</v>
      </c>
      <c r="G166">
        <f t="shared" si="36"/>
        <v>230</v>
      </c>
      <c r="H166" t="s">
        <v>20</v>
      </c>
      <c r="I166">
        <v>16</v>
      </c>
      <c r="J166">
        <v>1</v>
      </c>
      <c r="K166">
        <v>0</v>
      </c>
      <c r="L166">
        <v>0</v>
      </c>
      <c r="N166" t="s">
        <v>1091</v>
      </c>
      <c r="O166" t="s">
        <v>27</v>
      </c>
      <c r="Q166">
        <v>2</v>
      </c>
      <c r="R166" t="b">
        <v>0</v>
      </c>
      <c r="S166" t="s">
        <v>121</v>
      </c>
      <c r="T166">
        <v>0</v>
      </c>
    </row>
    <row r="167" spans="1:20" x14ac:dyDescent="0.25">
      <c r="A167" t="str">
        <f>A164&amp;"_response3"</f>
        <v>policy_checklist2_text15_response3</v>
      </c>
      <c r="B167">
        <v>7</v>
      </c>
      <c r="C167" t="s">
        <v>19</v>
      </c>
      <c r="D167">
        <f t="shared" si="21"/>
        <v>168</v>
      </c>
      <c r="E167">
        <f>E166</f>
        <v>227</v>
      </c>
      <c r="F167">
        <f t="shared" si="22"/>
        <v>194</v>
      </c>
      <c r="G167">
        <f t="shared" si="36"/>
        <v>230</v>
      </c>
      <c r="H167" t="s">
        <v>20</v>
      </c>
      <c r="I167">
        <v>16</v>
      </c>
      <c r="J167">
        <v>1</v>
      </c>
      <c r="K167">
        <v>0</v>
      </c>
      <c r="L167">
        <v>0</v>
      </c>
      <c r="N167" t="s">
        <v>1091</v>
      </c>
      <c r="O167" t="s">
        <v>27</v>
      </c>
      <c r="Q167">
        <v>2</v>
      </c>
      <c r="R167" t="b">
        <v>0</v>
      </c>
      <c r="S167" t="s">
        <v>121</v>
      </c>
      <c r="T167">
        <v>0</v>
      </c>
    </row>
    <row r="168" spans="1:20" x14ac:dyDescent="0.25">
      <c r="A168" t="str">
        <f>_xlfn.CONCAT("policy_checklist2_text",1+_xlfn.NUMBERVALUE(SUBSTITUTE(A164,"policy_checklist2_text","")))</f>
        <v>policy_checklist2_text16</v>
      </c>
      <c r="B168">
        <v>7</v>
      </c>
      <c r="C168" t="s">
        <v>19</v>
      </c>
      <c r="D168">
        <f t="shared" si="21"/>
        <v>14</v>
      </c>
      <c r="E168">
        <f>E164+12</f>
        <v>238</v>
      </c>
      <c r="F168">
        <f t="shared" si="22"/>
        <v>112</v>
      </c>
      <c r="G168">
        <f>E168+5</f>
        <v>243</v>
      </c>
      <c r="H168" t="s">
        <v>104</v>
      </c>
      <c r="I168">
        <v>12</v>
      </c>
      <c r="J168">
        <v>0</v>
      </c>
      <c r="K168">
        <v>0</v>
      </c>
      <c r="L168">
        <v>0</v>
      </c>
      <c r="N168" t="s">
        <v>1091</v>
      </c>
      <c r="O168" t="s">
        <v>25</v>
      </c>
      <c r="Q168">
        <v>3</v>
      </c>
      <c r="R168" t="b">
        <v>1</v>
      </c>
      <c r="S168" t="s">
        <v>121</v>
      </c>
      <c r="T168">
        <v>0</v>
      </c>
    </row>
    <row r="169" spans="1:20" x14ac:dyDescent="0.25">
      <c r="A169" t="str">
        <f>A168&amp;"_response1"</f>
        <v>policy_checklist2_text16_response1</v>
      </c>
      <c r="B169">
        <v>7</v>
      </c>
      <c r="C169" t="s">
        <v>19</v>
      </c>
      <c r="D169">
        <f t="shared" si="21"/>
        <v>113</v>
      </c>
      <c r="E169">
        <f>E168+1</f>
        <v>239</v>
      </c>
      <c r="F169">
        <f t="shared" si="22"/>
        <v>140</v>
      </c>
      <c r="G169">
        <f t="shared" ref="G169:G171" si="37">E169+3</f>
        <v>242</v>
      </c>
      <c r="H169" t="s">
        <v>20</v>
      </c>
      <c r="I169">
        <v>16</v>
      </c>
      <c r="J169">
        <v>1</v>
      </c>
      <c r="K169">
        <v>0</v>
      </c>
      <c r="L169">
        <v>0</v>
      </c>
      <c r="N169" t="s">
        <v>1091</v>
      </c>
      <c r="O169" t="s">
        <v>27</v>
      </c>
      <c r="Q169">
        <v>2</v>
      </c>
      <c r="R169" t="b">
        <v>0</v>
      </c>
      <c r="S169" t="s">
        <v>121</v>
      </c>
      <c r="T169">
        <v>0</v>
      </c>
    </row>
    <row r="170" spans="1:20" x14ac:dyDescent="0.25">
      <c r="A170" t="str">
        <f>A168&amp;"_response2"</f>
        <v>policy_checklist2_text16_response2</v>
      </c>
      <c r="B170">
        <v>7</v>
      </c>
      <c r="C170" t="s">
        <v>19</v>
      </c>
      <c r="D170">
        <f t="shared" si="21"/>
        <v>140</v>
      </c>
      <c r="E170">
        <f>E169</f>
        <v>239</v>
      </c>
      <c r="F170">
        <f t="shared" si="22"/>
        <v>169</v>
      </c>
      <c r="G170">
        <f t="shared" si="37"/>
        <v>242</v>
      </c>
      <c r="H170" t="s">
        <v>20</v>
      </c>
      <c r="I170">
        <v>16</v>
      </c>
      <c r="J170">
        <v>1</v>
      </c>
      <c r="K170">
        <v>0</v>
      </c>
      <c r="L170">
        <v>0</v>
      </c>
      <c r="N170" t="s">
        <v>1091</v>
      </c>
      <c r="O170" t="s">
        <v>27</v>
      </c>
      <c r="Q170">
        <v>2</v>
      </c>
      <c r="R170" t="b">
        <v>0</v>
      </c>
      <c r="S170" t="s">
        <v>121</v>
      </c>
      <c r="T170">
        <v>0</v>
      </c>
    </row>
    <row r="171" spans="1:20" x14ac:dyDescent="0.25">
      <c r="A171" t="str">
        <f>A168&amp;"_response3"</f>
        <v>policy_checklist2_text16_response3</v>
      </c>
      <c r="B171">
        <v>7</v>
      </c>
      <c r="C171" t="s">
        <v>19</v>
      </c>
      <c r="D171">
        <f t="shared" si="21"/>
        <v>168</v>
      </c>
      <c r="E171">
        <f>E170</f>
        <v>239</v>
      </c>
      <c r="F171">
        <f t="shared" si="22"/>
        <v>194</v>
      </c>
      <c r="G171">
        <f t="shared" si="37"/>
        <v>242</v>
      </c>
      <c r="H171" t="s">
        <v>20</v>
      </c>
      <c r="I171">
        <v>16</v>
      </c>
      <c r="J171">
        <v>1</v>
      </c>
      <c r="K171">
        <v>0</v>
      </c>
      <c r="L171">
        <v>0</v>
      </c>
      <c r="N171" t="s">
        <v>1091</v>
      </c>
      <c r="O171" t="s">
        <v>27</v>
      </c>
      <c r="Q171">
        <v>2</v>
      </c>
      <c r="R171" t="b">
        <v>0</v>
      </c>
      <c r="S171" t="s">
        <v>121</v>
      </c>
      <c r="T171">
        <v>0</v>
      </c>
    </row>
    <row r="172" spans="1:20" x14ac:dyDescent="0.25">
      <c r="A172" t="str">
        <f>_xlfn.CONCAT("policy_checklist2_text",1+_xlfn.NUMBERVALUE(SUBSTITUTE(A168,"policy_checklist2_text","")))</f>
        <v>policy_checklist2_text17</v>
      </c>
      <c r="B172">
        <v>7</v>
      </c>
      <c r="C172" t="s">
        <v>19</v>
      </c>
      <c r="D172">
        <f t="shared" si="21"/>
        <v>14</v>
      </c>
      <c r="E172">
        <f>E168+12</f>
        <v>250</v>
      </c>
      <c r="F172">
        <f t="shared" si="22"/>
        <v>112</v>
      </c>
      <c r="G172">
        <f>E172+5</f>
        <v>255</v>
      </c>
      <c r="H172" t="s">
        <v>104</v>
      </c>
      <c r="I172">
        <v>12</v>
      </c>
      <c r="J172">
        <v>0</v>
      </c>
      <c r="K172">
        <v>0</v>
      </c>
      <c r="L172">
        <v>0</v>
      </c>
      <c r="N172" t="s">
        <v>1091</v>
      </c>
      <c r="O172" t="s">
        <v>25</v>
      </c>
      <c r="Q172">
        <v>3</v>
      </c>
      <c r="R172" t="b">
        <v>1</v>
      </c>
      <c r="S172" t="s">
        <v>121</v>
      </c>
      <c r="T172">
        <v>0</v>
      </c>
    </row>
    <row r="173" spans="1:20" x14ac:dyDescent="0.25">
      <c r="A173" t="str">
        <f>A172&amp;"_response1"</f>
        <v>policy_checklist2_text17_response1</v>
      </c>
      <c r="B173">
        <v>7</v>
      </c>
      <c r="C173" t="s">
        <v>19</v>
      </c>
      <c r="D173">
        <f>D169</f>
        <v>113</v>
      </c>
      <c r="E173">
        <f>E172+1</f>
        <v>251</v>
      </c>
      <c r="F173">
        <f t="shared" si="22"/>
        <v>140</v>
      </c>
      <c r="G173">
        <f t="shared" ref="G173:G175" si="38">E173+3</f>
        <v>254</v>
      </c>
      <c r="H173" t="s">
        <v>20</v>
      </c>
      <c r="I173">
        <v>16</v>
      </c>
      <c r="J173">
        <v>1</v>
      </c>
      <c r="K173">
        <v>0</v>
      </c>
      <c r="L173">
        <v>0</v>
      </c>
      <c r="N173" t="s">
        <v>1091</v>
      </c>
      <c r="O173" t="s">
        <v>27</v>
      </c>
      <c r="Q173">
        <v>2</v>
      </c>
      <c r="R173" t="b">
        <v>0</v>
      </c>
      <c r="S173" t="s">
        <v>121</v>
      </c>
      <c r="T173">
        <v>0</v>
      </c>
    </row>
    <row r="174" spans="1:20" x14ac:dyDescent="0.25">
      <c r="A174" t="str">
        <f>A172&amp;"_response2"</f>
        <v>policy_checklist2_text17_response2</v>
      </c>
      <c r="B174">
        <v>7</v>
      </c>
      <c r="C174" t="s">
        <v>19</v>
      </c>
      <c r="D174">
        <f>D170</f>
        <v>140</v>
      </c>
      <c r="E174">
        <f>E173</f>
        <v>251</v>
      </c>
      <c r="F174">
        <f t="shared" si="22"/>
        <v>169</v>
      </c>
      <c r="G174">
        <f t="shared" si="38"/>
        <v>254</v>
      </c>
      <c r="H174" t="s">
        <v>20</v>
      </c>
      <c r="I174">
        <v>16</v>
      </c>
      <c r="J174">
        <v>1</v>
      </c>
      <c r="K174">
        <v>0</v>
      </c>
      <c r="L174">
        <v>0</v>
      </c>
      <c r="N174" t="s">
        <v>1091</v>
      </c>
      <c r="O174" t="s">
        <v>27</v>
      </c>
      <c r="Q174">
        <v>2</v>
      </c>
      <c r="R174" t="b">
        <v>0</v>
      </c>
      <c r="S174" t="s">
        <v>121</v>
      </c>
      <c r="T174">
        <v>0</v>
      </c>
    </row>
    <row r="175" spans="1:20" x14ac:dyDescent="0.25">
      <c r="A175" t="str">
        <f>A172&amp;"_response3"</f>
        <v>policy_checklist2_text17_response3</v>
      </c>
      <c r="B175">
        <v>7</v>
      </c>
      <c r="C175" t="s">
        <v>19</v>
      </c>
      <c r="D175">
        <f>D171</f>
        <v>168</v>
      </c>
      <c r="E175">
        <f>E174</f>
        <v>251</v>
      </c>
      <c r="F175">
        <f t="shared" si="22"/>
        <v>194</v>
      </c>
      <c r="G175">
        <f t="shared" si="38"/>
        <v>254</v>
      </c>
      <c r="H175" t="s">
        <v>20</v>
      </c>
      <c r="I175">
        <v>16</v>
      </c>
      <c r="J175">
        <v>1</v>
      </c>
      <c r="K175">
        <v>0</v>
      </c>
      <c r="L175">
        <v>0</v>
      </c>
      <c r="N175" t="s">
        <v>1091</v>
      </c>
      <c r="O175" t="s">
        <v>27</v>
      </c>
      <c r="Q175">
        <v>2</v>
      </c>
      <c r="R175" t="b">
        <v>0</v>
      </c>
      <c r="S175" t="s">
        <v>121</v>
      </c>
      <c r="T175">
        <v>0</v>
      </c>
    </row>
    <row r="176" spans="1:20" x14ac:dyDescent="0.25">
      <c r="A176" t="s">
        <v>38</v>
      </c>
      <c r="B176">
        <v>8</v>
      </c>
      <c r="C176" t="s">
        <v>19</v>
      </c>
      <c r="D176">
        <v>14</v>
      </c>
      <c r="E176">
        <v>20</v>
      </c>
      <c r="F176">
        <v>196</v>
      </c>
      <c r="G176">
        <f>E176+5</f>
        <v>25</v>
      </c>
      <c r="H176" t="s">
        <v>104</v>
      </c>
      <c r="I176">
        <v>14</v>
      </c>
      <c r="J176">
        <v>1</v>
      </c>
      <c r="K176">
        <v>0</v>
      </c>
      <c r="L176">
        <v>0</v>
      </c>
      <c r="N176" t="s">
        <v>21</v>
      </c>
      <c r="O176" t="s">
        <v>25</v>
      </c>
      <c r="Q176">
        <v>2</v>
      </c>
      <c r="R176" t="b">
        <v>0</v>
      </c>
      <c r="S176" t="s">
        <v>121</v>
      </c>
      <c r="T176">
        <v>0</v>
      </c>
    </row>
    <row r="177" spans="1:20" x14ac:dyDescent="0.25">
      <c r="A177" t="s">
        <v>59</v>
      </c>
      <c r="B177">
        <v>8</v>
      </c>
      <c r="C177" t="s">
        <v>19</v>
      </c>
      <c r="D177">
        <f>$D$176</f>
        <v>14</v>
      </c>
      <c r="E177">
        <f>G176+8</f>
        <v>33</v>
      </c>
      <c r="F177">
        <v>196</v>
      </c>
      <c r="G177">
        <f>E177+5</f>
        <v>38</v>
      </c>
      <c r="H177" t="s">
        <v>104</v>
      </c>
      <c r="I177">
        <v>12</v>
      </c>
      <c r="J177">
        <v>0</v>
      </c>
      <c r="K177">
        <v>0</v>
      </c>
      <c r="L177">
        <v>0</v>
      </c>
      <c r="M177" s="23"/>
      <c r="N177" t="s">
        <v>21</v>
      </c>
      <c r="O177" t="s">
        <v>25</v>
      </c>
      <c r="P177" s="1"/>
      <c r="Q177">
        <v>2</v>
      </c>
      <c r="R177" t="b">
        <v>1</v>
      </c>
      <c r="S177" t="s">
        <v>121</v>
      </c>
      <c r="T177">
        <v>0</v>
      </c>
    </row>
    <row r="178" spans="1:20" x14ac:dyDescent="0.25">
      <c r="A178" t="s">
        <v>906</v>
      </c>
      <c r="B178">
        <v>8</v>
      </c>
      <c r="C178" t="s">
        <v>26</v>
      </c>
      <c r="D178">
        <v>0</v>
      </c>
      <c r="E178">
        <v>120</v>
      </c>
      <c r="F178">
        <v>210</v>
      </c>
      <c r="G178">
        <f>G199+15</f>
        <v>203</v>
      </c>
      <c r="I178">
        <v>0</v>
      </c>
      <c r="J178">
        <v>1</v>
      </c>
      <c r="K178">
        <v>0</v>
      </c>
      <c r="L178">
        <v>0</v>
      </c>
      <c r="M178" t="str">
        <f>$M$65</f>
        <v>d0d8dd</v>
      </c>
      <c r="N178" t="str">
        <f t="shared" ref="N178:N186" si="39">$M$65</f>
        <v>d0d8dd</v>
      </c>
      <c r="O178" t="s">
        <v>25</v>
      </c>
      <c r="Q178">
        <v>1</v>
      </c>
      <c r="R178" t="b">
        <v>0</v>
      </c>
      <c r="S178" t="s">
        <v>121</v>
      </c>
      <c r="T178">
        <v>0</v>
      </c>
    </row>
    <row r="179" spans="1:20" x14ac:dyDescent="0.25">
      <c r="A179" t="s">
        <v>907</v>
      </c>
      <c r="B179">
        <v>-999</v>
      </c>
      <c r="C179" t="s">
        <v>19</v>
      </c>
      <c r="D179">
        <v>14</v>
      </c>
      <c r="E179">
        <f>E178+5</f>
        <v>125</v>
      </c>
      <c r="F179">
        <v>196</v>
      </c>
      <c r="G179">
        <f>E179+3</f>
        <v>128</v>
      </c>
      <c r="H179" t="s">
        <v>104</v>
      </c>
      <c r="I179">
        <v>12</v>
      </c>
      <c r="J179">
        <v>1</v>
      </c>
      <c r="K179">
        <v>0</v>
      </c>
      <c r="L179">
        <v>0</v>
      </c>
      <c r="N179" t="str">
        <f t="shared" si="39"/>
        <v>d0d8dd</v>
      </c>
      <c r="O179" t="s">
        <v>25</v>
      </c>
      <c r="Q179">
        <v>3</v>
      </c>
      <c r="R179" t="b">
        <v>0</v>
      </c>
      <c r="S179" t="s">
        <v>121</v>
      </c>
      <c r="T179">
        <v>0</v>
      </c>
    </row>
    <row r="180" spans="1:20" x14ac:dyDescent="0.25">
      <c r="A180" t="s">
        <v>908</v>
      </c>
      <c r="B180">
        <v>8</v>
      </c>
      <c r="C180" t="s">
        <v>19</v>
      </c>
      <c r="D180">
        <f t="shared" ref="D180" si="40">D183-1</f>
        <v>113</v>
      </c>
      <c r="E180">
        <f>E178+2</f>
        <v>122</v>
      </c>
      <c r="F180">
        <f>D184-1</f>
        <v>140</v>
      </c>
      <c r="G180">
        <f>E180+5</f>
        <v>127</v>
      </c>
      <c r="H180" t="s">
        <v>104</v>
      </c>
      <c r="I180">
        <v>10</v>
      </c>
      <c r="J180">
        <v>1</v>
      </c>
      <c r="K180">
        <v>0</v>
      </c>
      <c r="L180">
        <v>0</v>
      </c>
      <c r="N180" t="str">
        <f t="shared" si="39"/>
        <v>d0d8dd</v>
      </c>
      <c r="O180" t="s">
        <v>27</v>
      </c>
      <c r="Q180">
        <v>3</v>
      </c>
      <c r="R180" t="b">
        <v>1</v>
      </c>
      <c r="S180" t="s">
        <v>121</v>
      </c>
      <c r="T180">
        <v>0</v>
      </c>
    </row>
    <row r="181" spans="1:20" x14ac:dyDescent="0.25">
      <c r="A181" t="s">
        <v>909</v>
      </c>
      <c r="B181">
        <v>8</v>
      </c>
      <c r="C181" t="s">
        <v>19</v>
      </c>
      <c r="D181">
        <f>D184-1</f>
        <v>140</v>
      </c>
      <c r="E181">
        <f t="shared" ref="E181:E185" si="41">E180</f>
        <v>122</v>
      </c>
      <c r="F181">
        <f>D185+1</f>
        <v>169</v>
      </c>
      <c r="G181">
        <f>G180</f>
        <v>127</v>
      </c>
      <c r="H181" t="s">
        <v>104</v>
      </c>
      <c r="I181">
        <v>10</v>
      </c>
      <c r="J181">
        <v>1</v>
      </c>
      <c r="K181">
        <v>0</v>
      </c>
      <c r="L181">
        <v>0</v>
      </c>
      <c r="N181" t="str">
        <f t="shared" si="39"/>
        <v>d0d8dd</v>
      </c>
      <c r="O181" t="s">
        <v>27</v>
      </c>
      <c r="Q181">
        <v>3</v>
      </c>
      <c r="R181" t="b">
        <v>1</v>
      </c>
      <c r="S181" t="s">
        <v>121</v>
      </c>
      <c r="T181">
        <v>0</v>
      </c>
    </row>
    <row r="182" spans="1:20" x14ac:dyDescent="0.25">
      <c r="A182" t="s">
        <v>910</v>
      </c>
      <c r="B182">
        <v>8</v>
      </c>
      <c r="C182" t="s">
        <v>19</v>
      </c>
      <c r="D182">
        <f>D185</f>
        <v>168</v>
      </c>
      <c r="E182">
        <f t="shared" si="41"/>
        <v>122</v>
      </c>
      <c r="F182">
        <f>D182+26</f>
        <v>194</v>
      </c>
      <c r="G182">
        <f t="shared" ref="G182" si="42">G181</f>
        <v>127</v>
      </c>
      <c r="H182" t="s">
        <v>104</v>
      </c>
      <c r="I182">
        <v>10</v>
      </c>
      <c r="J182">
        <v>1</v>
      </c>
      <c r="K182">
        <v>0</v>
      </c>
      <c r="L182">
        <v>0</v>
      </c>
      <c r="N182" t="str">
        <f t="shared" si="39"/>
        <v>d0d8dd</v>
      </c>
      <c r="O182" t="s">
        <v>27</v>
      </c>
      <c r="Q182">
        <v>3</v>
      </c>
      <c r="R182" t="b">
        <v>1</v>
      </c>
      <c r="S182" t="s">
        <v>121</v>
      </c>
      <c r="T182">
        <v>0</v>
      </c>
    </row>
    <row r="183" spans="1:20" x14ac:dyDescent="0.25">
      <c r="A183" t="s">
        <v>44</v>
      </c>
      <c r="B183">
        <v>8</v>
      </c>
      <c r="C183" t="s">
        <v>25</v>
      </c>
      <c r="D183">
        <v>114</v>
      </c>
      <c r="E183">
        <f>E178</f>
        <v>120</v>
      </c>
      <c r="F183">
        <f>D183</f>
        <v>114</v>
      </c>
      <c r="G183">
        <f>G178</f>
        <v>203</v>
      </c>
      <c r="I183">
        <v>0.5</v>
      </c>
      <c r="J183">
        <v>0</v>
      </c>
      <c r="K183">
        <v>0</v>
      </c>
      <c r="L183">
        <v>0</v>
      </c>
      <c r="M183" t="s">
        <v>21</v>
      </c>
      <c r="N183" t="str">
        <f t="shared" si="39"/>
        <v>d0d8dd</v>
      </c>
      <c r="O183" t="s">
        <v>25</v>
      </c>
      <c r="Q183">
        <v>4</v>
      </c>
      <c r="R183" t="b">
        <v>0</v>
      </c>
      <c r="S183" t="s">
        <v>121</v>
      </c>
      <c r="T183">
        <v>0</v>
      </c>
    </row>
    <row r="184" spans="1:20" x14ac:dyDescent="0.25">
      <c r="A184" t="s">
        <v>45</v>
      </c>
      <c r="B184">
        <v>8</v>
      </c>
      <c r="C184" t="s">
        <v>25</v>
      </c>
      <c r="D184">
        <f>D183+27</f>
        <v>141</v>
      </c>
      <c r="E184">
        <f t="shared" si="41"/>
        <v>120</v>
      </c>
      <c r="F184">
        <f t="shared" ref="F184:F185" si="43">D184</f>
        <v>141</v>
      </c>
      <c r="G184">
        <f>G183</f>
        <v>203</v>
      </c>
      <c r="I184">
        <v>0.5</v>
      </c>
      <c r="J184">
        <v>0</v>
      </c>
      <c r="K184">
        <v>0</v>
      </c>
      <c r="L184">
        <v>0</v>
      </c>
      <c r="M184" t="s">
        <v>21</v>
      </c>
      <c r="N184" t="str">
        <f t="shared" si="39"/>
        <v>d0d8dd</v>
      </c>
      <c r="O184" t="s">
        <v>25</v>
      </c>
      <c r="Q184">
        <v>4</v>
      </c>
      <c r="R184" t="b">
        <v>0</v>
      </c>
      <c r="S184" t="s">
        <v>121</v>
      </c>
      <c r="T184">
        <v>0</v>
      </c>
    </row>
    <row r="185" spans="1:20" x14ac:dyDescent="0.25">
      <c r="A185" t="s">
        <v>46</v>
      </c>
      <c r="B185">
        <v>8</v>
      </c>
      <c r="C185" t="s">
        <v>25</v>
      </c>
      <c r="D185">
        <f>D184+27</f>
        <v>168</v>
      </c>
      <c r="E185">
        <f t="shared" si="41"/>
        <v>120</v>
      </c>
      <c r="F185">
        <f t="shared" si="43"/>
        <v>168</v>
      </c>
      <c r="G185">
        <f>G184</f>
        <v>203</v>
      </c>
      <c r="I185">
        <v>0.5</v>
      </c>
      <c r="J185">
        <v>0</v>
      </c>
      <c r="K185">
        <v>0</v>
      </c>
      <c r="L185">
        <v>0</v>
      </c>
      <c r="M185" t="s">
        <v>21</v>
      </c>
      <c r="N185" t="str">
        <f t="shared" si="39"/>
        <v>d0d8dd</v>
      </c>
      <c r="O185" t="s">
        <v>25</v>
      </c>
      <c r="Q185">
        <v>4</v>
      </c>
      <c r="R185" t="b">
        <v>0</v>
      </c>
      <c r="S185" t="s">
        <v>121</v>
      </c>
      <c r="T185">
        <v>0</v>
      </c>
    </row>
    <row r="186" spans="1:20" x14ac:dyDescent="0.25">
      <c r="A186" t="s">
        <v>55</v>
      </c>
      <c r="B186">
        <v>8</v>
      </c>
      <c r="C186" t="s">
        <v>25</v>
      </c>
      <c r="D186">
        <f>$D$179</f>
        <v>14</v>
      </c>
      <c r="E186">
        <f>E180+24</f>
        <v>146</v>
      </c>
      <c r="F186">
        <v>196</v>
      </c>
      <c r="G186">
        <f>E186</f>
        <v>146</v>
      </c>
      <c r="I186">
        <v>0.5</v>
      </c>
      <c r="J186">
        <v>0</v>
      </c>
      <c r="K186">
        <v>0</v>
      </c>
      <c r="L186">
        <v>0</v>
      </c>
      <c r="M186" t="s">
        <v>21</v>
      </c>
      <c r="N186" t="str">
        <f t="shared" si="39"/>
        <v>d0d8dd</v>
      </c>
      <c r="O186" t="s">
        <v>25</v>
      </c>
      <c r="Q186">
        <v>4</v>
      </c>
      <c r="R186" t="b">
        <v>0</v>
      </c>
      <c r="S186" t="s">
        <v>121</v>
      </c>
      <c r="T186">
        <v>0</v>
      </c>
    </row>
    <row r="187" spans="1:20" x14ac:dyDescent="0.25">
      <c r="A187" t="s">
        <v>1093</v>
      </c>
      <c r="B187">
        <v>8</v>
      </c>
      <c r="C187" t="s">
        <v>19</v>
      </c>
      <c r="D187">
        <v>14</v>
      </c>
      <c r="E187">
        <f>G178+2</f>
        <v>205</v>
      </c>
      <c r="F187">
        <v>196</v>
      </c>
      <c r="G187">
        <f>E187+4</f>
        <v>209</v>
      </c>
      <c r="H187" t="s">
        <v>104</v>
      </c>
      <c r="I187">
        <v>10</v>
      </c>
      <c r="J187">
        <v>0</v>
      </c>
      <c r="K187">
        <v>0</v>
      </c>
      <c r="L187">
        <v>0</v>
      </c>
      <c r="N187" t="s">
        <v>21</v>
      </c>
      <c r="O187" t="s">
        <v>22</v>
      </c>
      <c r="Q187">
        <v>2</v>
      </c>
      <c r="R187" t="b">
        <v>0</v>
      </c>
      <c r="S187" t="s">
        <v>121</v>
      </c>
      <c r="T187">
        <v>0</v>
      </c>
    </row>
    <row r="188" spans="1:20" ht="15.75" customHeight="1" x14ac:dyDescent="0.25">
      <c r="A188" t="s">
        <v>899</v>
      </c>
      <c r="B188">
        <v>8</v>
      </c>
      <c r="C188" t="s">
        <v>19</v>
      </c>
      <c r="D188">
        <f>$D$179</f>
        <v>14</v>
      </c>
      <c r="E188">
        <f>E186+2</f>
        <v>148</v>
      </c>
      <c r="F188">
        <f>D183-2</f>
        <v>112</v>
      </c>
      <c r="G188">
        <f>E188+5</f>
        <v>153</v>
      </c>
      <c r="H188" t="s">
        <v>104</v>
      </c>
      <c r="I188">
        <v>12</v>
      </c>
      <c r="J188">
        <v>0</v>
      </c>
      <c r="K188">
        <v>0</v>
      </c>
      <c r="L188">
        <v>0</v>
      </c>
      <c r="N188" t="str">
        <f t="shared" ref="N188:N199" si="44">$M$65</f>
        <v>d0d8dd</v>
      </c>
      <c r="O188" t="s">
        <v>25</v>
      </c>
      <c r="Q188">
        <v>3</v>
      </c>
      <c r="R188" t="b">
        <v>1</v>
      </c>
      <c r="S188" t="s">
        <v>121</v>
      </c>
      <c r="T188">
        <v>0</v>
      </c>
    </row>
    <row r="189" spans="1:20" x14ac:dyDescent="0.25">
      <c r="A189" t="s">
        <v>900</v>
      </c>
      <c r="B189">
        <v>8</v>
      </c>
      <c r="C189" t="s">
        <v>19</v>
      </c>
      <c r="D189">
        <f>D180</f>
        <v>113</v>
      </c>
      <c r="E189">
        <f>E188+1</f>
        <v>149</v>
      </c>
      <c r="F189">
        <f>F180</f>
        <v>140</v>
      </c>
      <c r="G189">
        <f t="shared" ref="G189:G191" si="45">E189+3</f>
        <v>152</v>
      </c>
      <c r="H189" t="s">
        <v>20</v>
      </c>
      <c r="I189">
        <v>16</v>
      </c>
      <c r="J189">
        <v>1</v>
      </c>
      <c r="K189">
        <v>0</v>
      </c>
      <c r="L189">
        <v>0</v>
      </c>
      <c r="N189" t="str">
        <f t="shared" si="44"/>
        <v>d0d8dd</v>
      </c>
      <c r="O189" t="s">
        <v>27</v>
      </c>
      <c r="Q189">
        <v>2</v>
      </c>
      <c r="R189" t="b">
        <v>0</v>
      </c>
      <c r="S189" t="s">
        <v>121</v>
      </c>
      <c r="T189">
        <v>0</v>
      </c>
    </row>
    <row r="190" spans="1:20" x14ac:dyDescent="0.25">
      <c r="A190" t="s">
        <v>901</v>
      </c>
      <c r="B190">
        <v>8</v>
      </c>
      <c r="C190" t="s">
        <v>19</v>
      </c>
      <c r="D190">
        <f>D181</f>
        <v>140</v>
      </c>
      <c r="E190">
        <f>E189</f>
        <v>149</v>
      </c>
      <c r="F190">
        <f>F181</f>
        <v>169</v>
      </c>
      <c r="G190">
        <f t="shared" si="45"/>
        <v>152</v>
      </c>
      <c r="H190" t="s">
        <v>20</v>
      </c>
      <c r="I190">
        <v>16</v>
      </c>
      <c r="J190">
        <v>1</v>
      </c>
      <c r="K190">
        <v>0</v>
      </c>
      <c r="L190">
        <v>0</v>
      </c>
      <c r="N190" t="str">
        <f t="shared" si="44"/>
        <v>d0d8dd</v>
      </c>
      <c r="O190" t="s">
        <v>27</v>
      </c>
      <c r="Q190">
        <v>2</v>
      </c>
      <c r="R190" t="b">
        <v>0</v>
      </c>
      <c r="S190" t="s">
        <v>121</v>
      </c>
      <c r="T190">
        <v>0</v>
      </c>
    </row>
    <row r="191" spans="1:20" x14ac:dyDescent="0.25">
      <c r="A191" t="s">
        <v>902</v>
      </c>
      <c r="B191">
        <v>8</v>
      </c>
      <c r="C191" t="s">
        <v>19</v>
      </c>
      <c r="D191">
        <f>D182</f>
        <v>168</v>
      </c>
      <c r="E191">
        <f>E190</f>
        <v>149</v>
      </c>
      <c r="F191">
        <f>F182</f>
        <v>194</v>
      </c>
      <c r="G191">
        <f t="shared" si="45"/>
        <v>152</v>
      </c>
      <c r="H191" t="s">
        <v>20</v>
      </c>
      <c r="I191">
        <v>16</v>
      </c>
      <c r="J191">
        <v>1</v>
      </c>
      <c r="K191">
        <v>0</v>
      </c>
      <c r="L191">
        <v>0</v>
      </c>
      <c r="N191" t="str">
        <f t="shared" si="44"/>
        <v>d0d8dd</v>
      </c>
      <c r="O191" t="s">
        <v>27</v>
      </c>
      <c r="Q191">
        <v>2</v>
      </c>
      <c r="R191" t="b">
        <v>0</v>
      </c>
      <c r="S191" t="s">
        <v>121</v>
      </c>
      <c r="T191">
        <v>0</v>
      </c>
    </row>
    <row r="192" spans="1:20" ht="15.75" customHeight="1" x14ac:dyDescent="0.25">
      <c r="A192" t="s">
        <v>996</v>
      </c>
      <c r="B192">
        <v>8</v>
      </c>
      <c r="C192" t="s">
        <v>19</v>
      </c>
      <c r="D192">
        <f>$D$179</f>
        <v>14</v>
      </c>
      <c r="E192">
        <f>E188+18</f>
        <v>166</v>
      </c>
      <c r="F192">
        <f>F188</f>
        <v>112</v>
      </c>
      <c r="G192">
        <f>E192+5</f>
        <v>171</v>
      </c>
      <c r="H192" t="s">
        <v>104</v>
      </c>
      <c r="I192">
        <v>12</v>
      </c>
      <c r="J192">
        <v>0</v>
      </c>
      <c r="K192">
        <v>0</v>
      </c>
      <c r="L192">
        <v>0</v>
      </c>
      <c r="N192" t="str">
        <f t="shared" si="44"/>
        <v>d0d8dd</v>
      </c>
      <c r="O192" t="s">
        <v>25</v>
      </c>
      <c r="Q192">
        <v>3</v>
      </c>
      <c r="R192" t="b">
        <v>1</v>
      </c>
      <c r="S192" t="s">
        <v>121</v>
      </c>
      <c r="T192">
        <v>0</v>
      </c>
    </row>
    <row r="193" spans="1:20" x14ac:dyDescent="0.25">
      <c r="A193" t="s">
        <v>997</v>
      </c>
      <c r="B193">
        <v>8</v>
      </c>
      <c r="C193" t="s">
        <v>19</v>
      </c>
      <c r="D193">
        <f>D189</f>
        <v>113</v>
      </c>
      <c r="E193">
        <f>E192+1</f>
        <v>167</v>
      </c>
      <c r="F193">
        <f>F189</f>
        <v>140</v>
      </c>
      <c r="G193">
        <f t="shared" ref="G193:G195" si="46">E193+3</f>
        <v>170</v>
      </c>
      <c r="H193" t="s">
        <v>20</v>
      </c>
      <c r="I193">
        <v>16</v>
      </c>
      <c r="J193">
        <v>1</v>
      </c>
      <c r="K193">
        <v>0</v>
      </c>
      <c r="L193">
        <v>0</v>
      </c>
      <c r="N193" t="str">
        <f t="shared" si="44"/>
        <v>d0d8dd</v>
      </c>
      <c r="O193" t="s">
        <v>27</v>
      </c>
      <c r="Q193">
        <v>2</v>
      </c>
      <c r="R193" t="b">
        <v>0</v>
      </c>
      <c r="S193" t="s">
        <v>121</v>
      </c>
      <c r="T193">
        <v>0</v>
      </c>
    </row>
    <row r="194" spans="1:20" x14ac:dyDescent="0.25">
      <c r="A194" t="s">
        <v>998</v>
      </c>
      <c r="B194">
        <v>8</v>
      </c>
      <c r="C194" t="s">
        <v>19</v>
      </c>
      <c r="D194">
        <f>D190</f>
        <v>140</v>
      </c>
      <c r="E194">
        <f>E193</f>
        <v>167</v>
      </c>
      <c r="F194">
        <f>F190</f>
        <v>169</v>
      </c>
      <c r="G194">
        <f t="shared" si="46"/>
        <v>170</v>
      </c>
      <c r="H194" t="s">
        <v>20</v>
      </c>
      <c r="I194">
        <v>16</v>
      </c>
      <c r="J194">
        <v>1</v>
      </c>
      <c r="K194">
        <v>0</v>
      </c>
      <c r="L194">
        <v>0</v>
      </c>
      <c r="N194" t="str">
        <f t="shared" si="44"/>
        <v>d0d8dd</v>
      </c>
      <c r="O194" t="s">
        <v>27</v>
      </c>
      <c r="Q194">
        <v>2</v>
      </c>
      <c r="R194" t="b">
        <v>0</v>
      </c>
      <c r="S194" t="s">
        <v>121</v>
      </c>
      <c r="T194">
        <v>0</v>
      </c>
    </row>
    <row r="195" spans="1:20" x14ac:dyDescent="0.25">
      <c r="A195" t="s">
        <v>999</v>
      </c>
      <c r="B195">
        <v>8</v>
      </c>
      <c r="C195" t="s">
        <v>19</v>
      </c>
      <c r="D195">
        <f>D191</f>
        <v>168</v>
      </c>
      <c r="E195">
        <f>E194</f>
        <v>167</v>
      </c>
      <c r="F195">
        <f>F191</f>
        <v>194</v>
      </c>
      <c r="G195">
        <f t="shared" si="46"/>
        <v>170</v>
      </c>
      <c r="H195" t="s">
        <v>20</v>
      </c>
      <c r="I195">
        <v>16</v>
      </c>
      <c r="J195">
        <v>1</v>
      </c>
      <c r="K195">
        <v>0</v>
      </c>
      <c r="L195">
        <v>0</v>
      </c>
      <c r="N195" t="str">
        <f t="shared" si="44"/>
        <v>d0d8dd</v>
      </c>
      <c r="O195" t="s">
        <v>27</v>
      </c>
      <c r="Q195">
        <v>2</v>
      </c>
      <c r="R195" t="b">
        <v>0</v>
      </c>
      <c r="S195" t="s">
        <v>121</v>
      </c>
      <c r="T195">
        <v>0</v>
      </c>
    </row>
    <row r="196" spans="1:20" ht="15.75" customHeight="1" x14ac:dyDescent="0.25">
      <c r="A196" t="s">
        <v>1000</v>
      </c>
      <c r="B196">
        <v>8</v>
      </c>
      <c r="C196" t="s">
        <v>19</v>
      </c>
      <c r="D196">
        <f>$D$179</f>
        <v>14</v>
      </c>
      <c r="E196">
        <f>E192+18</f>
        <v>184</v>
      </c>
      <c r="F196">
        <f>F192</f>
        <v>112</v>
      </c>
      <c r="G196">
        <f>E196+5</f>
        <v>189</v>
      </c>
      <c r="H196" t="s">
        <v>104</v>
      </c>
      <c r="I196">
        <v>12</v>
      </c>
      <c r="J196">
        <v>0</v>
      </c>
      <c r="K196">
        <v>0</v>
      </c>
      <c r="L196">
        <v>0</v>
      </c>
      <c r="N196" t="str">
        <f t="shared" si="44"/>
        <v>d0d8dd</v>
      </c>
      <c r="O196" t="s">
        <v>25</v>
      </c>
      <c r="Q196">
        <v>3</v>
      </c>
      <c r="R196" t="b">
        <v>1</v>
      </c>
      <c r="S196" t="s">
        <v>121</v>
      </c>
      <c r="T196">
        <v>0</v>
      </c>
    </row>
    <row r="197" spans="1:20" x14ac:dyDescent="0.25">
      <c r="A197" t="s">
        <v>1001</v>
      </c>
      <c r="B197">
        <v>8</v>
      </c>
      <c r="C197" t="s">
        <v>19</v>
      </c>
      <c r="D197">
        <f>D189</f>
        <v>113</v>
      </c>
      <c r="E197">
        <f>E196+1</f>
        <v>185</v>
      </c>
      <c r="F197">
        <f>F189</f>
        <v>140</v>
      </c>
      <c r="G197">
        <f t="shared" ref="G197:G199" si="47">E197+3</f>
        <v>188</v>
      </c>
      <c r="H197" t="s">
        <v>20</v>
      </c>
      <c r="I197">
        <v>16</v>
      </c>
      <c r="J197">
        <v>1</v>
      </c>
      <c r="K197">
        <v>0</v>
      </c>
      <c r="L197">
        <v>0</v>
      </c>
      <c r="N197" t="str">
        <f t="shared" si="44"/>
        <v>d0d8dd</v>
      </c>
      <c r="O197" t="s">
        <v>27</v>
      </c>
      <c r="Q197">
        <v>2</v>
      </c>
      <c r="R197" t="b">
        <v>0</v>
      </c>
      <c r="S197" t="s">
        <v>121</v>
      </c>
      <c r="T197">
        <v>0</v>
      </c>
    </row>
    <row r="198" spans="1:20" x14ac:dyDescent="0.25">
      <c r="A198" t="s">
        <v>1002</v>
      </c>
      <c r="B198">
        <v>8</v>
      </c>
      <c r="C198" t="s">
        <v>19</v>
      </c>
      <c r="D198">
        <f>D190</f>
        <v>140</v>
      </c>
      <c r="E198">
        <f>E197</f>
        <v>185</v>
      </c>
      <c r="F198">
        <f>F190</f>
        <v>169</v>
      </c>
      <c r="G198">
        <f t="shared" si="47"/>
        <v>188</v>
      </c>
      <c r="H198" t="s">
        <v>20</v>
      </c>
      <c r="I198">
        <v>16</v>
      </c>
      <c r="J198">
        <v>1</v>
      </c>
      <c r="K198">
        <v>0</v>
      </c>
      <c r="L198">
        <v>0</v>
      </c>
      <c r="N198" t="str">
        <f t="shared" si="44"/>
        <v>d0d8dd</v>
      </c>
      <c r="O198" t="s">
        <v>27</v>
      </c>
      <c r="Q198">
        <v>2</v>
      </c>
      <c r="R198" t="b">
        <v>0</v>
      </c>
      <c r="S198" t="s">
        <v>121</v>
      </c>
      <c r="T198">
        <v>0</v>
      </c>
    </row>
    <row r="199" spans="1:20" x14ac:dyDescent="0.25">
      <c r="A199" t="s">
        <v>1003</v>
      </c>
      <c r="B199">
        <v>8</v>
      </c>
      <c r="C199" t="s">
        <v>19</v>
      </c>
      <c r="D199">
        <f>D191</f>
        <v>168</v>
      </c>
      <c r="E199">
        <f>E198</f>
        <v>185</v>
      </c>
      <c r="F199">
        <f>F191</f>
        <v>194</v>
      </c>
      <c r="G199">
        <f t="shared" si="47"/>
        <v>188</v>
      </c>
      <c r="H199" t="s">
        <v>20</v>
      </c>
      <c r="I199">
        <v>16</v>
      </c>
      <c r="J199">
        <v>1</v>
      </c>
      <c r="K199">
        <v>0</v>
      </c>
      <c r="L199">
        <v>0</v>
      </c>
      <c r="N199" t="str">
        <f t="shared" si="44"/>
        <v>d0d8dd</v>
      </c>
      <c r="O199" t="s">
        <v>27</v>
      </c>
      <c r="Q199">
        <v>2</v>
      </c>
      <c r="R199" t="b">
        <v>0</v>
      </c>
      <c r="S199" t="s">
        <v>121</v>
      </c>
      <c r="T199">
        <v>0</v>
      </c>
    </row>
    <row r="200" spans="1:20" x14ac:dyDescent="0.25">
      <c r="A200" t="s">
        <v>39</v>
      </c>
      <c r="B200">
        <v>9</v>
      </c>
      <c r="C200" t="s">
        <v>19</v>
      </c>
      <c r="D200">
        <v>14</v>
      </c>
      <c r="E200">
        <v>20</v>
      </c>
      <c r="F200">
        <v>196</v>
      </c>
      <c r="G200">
        <f>E200+5</f>
        <v>25</v>
      </c>
      <c r="H200" t="s">
        <v>104</v>
      </c>
      <c r="I200">
        <v>14</v>
      </c>
      <c r="J200">
        <v>1</v>
      </c>
      <c r="K200">
        <v>0</v>
      </c>
      <c r="L200">
        <v>0</v>
      </c>
      <c r="N200" t="s">
        <v>21</v>
      </c>
      <c r="O200" t="s">
        <v>25</v>
      </c>
      <c r="Q200">
        <v>2</v>
      </c>
      <c r="R200" t="b">
        <v>0</v>
      </c>
      <c r="S200" t="s">
        <v>121</v>
      </c>
      <c r="T200">
        <v>0</v>
      </c>
    </row>
    <row r="201" spans="1:20" x14ac:dyDescent="0.25">
      <c r="A201" t="s">
        <v>63</v>
      </c>
      <c r="B201">
        <v>9</v>
      </c>
      <c r="C201" t="s">
        <v>19</v>
      </c>
      <c r="D201">
        <f>$D$176</f>
        <v>14</v>
      </c>
      <c r="E201">
        <f>G200+8</f>
        <v>33</v>
      </c>
      <c r="F201">
        <v>196</v>
      </c>
      <c r="G201">
        <f>E201+5</f>
        <v>38</v>
      </c>
      <c r="H201" t="s">
        <v>104</v>
      </c>
      <c r="I201">
        <v>12</v>
      </c>
      <c r="J201">
        <v>0</v>
      </c>
      <c r="K201">
        <v>0</v>
      </c>
      <c r="L201">
        <v>0</v>
      </c>
      <c r="N201" t="s">
        <v>21</v>
      </c>
      <c r="O201" t="s">
        <v>25</v>
      </c>
      <c r="P201" s="1"/>
      <c r="Q201">
        <v>2</v>
      </c>
      <c r="R201" t="b">
        <v>1</v>
      </c>
      <c r="S201" t="s">
        <v>121</v>
      </c>
      <c r="T201">
        <v>0</v>
      </c>
    </row>
    <row r="202" spans="1:20" x14ac:dyDescent="0.25">
      <c r="A202" t="s">
        <v>1004</v>
      </c>
      <c r="B202">
        <v>9</v>
      </c>
      <c r="C202" t="s">
        <v>26</v>
      </c>
      <c r="D202">
        <v>0</v>
      </c>
      <c r="E202">
        <v>120</v>
      </c>
      <c r="F202">
        <v>210</v>
      </c>
      <c r="G202">
        <f>G215+15</f>
        <v>167</v>
      </c>
      <c r="I202">
        <v>0</v>
      </c>
      <c r="J202">
        <v>1</v>
      </c>
      <c r="K202">
        <v>0</v>
      </c>
      <c r="L202">
        <v>0</v>
      </c>
      <c r="M202" t="str">
        <f>$M$65</f>
        <v>d0d8dd</v>
      </c>
      <c r="N202" t="str">
        <f t="shared" ref="N202:N210" si="48">$M$65</f>
        <v>d0d8dd</v>
      </c>
      <c r="O202" t="s">
        <v>25</v>
      </c>
      <c r="Q202">
        <v>1</v>
      </c>
      <c r="R202" t="b">
        <v>0</v>
      </c>
      <c r="S202" t="s">
        <v>121</v>
      </c>
      <c r="T202">
        <v>0</v>
      </c>
    </row>
    <row r="203" spans="1:20" x14ac:dyDescent="0.25">
      <c r="A203" t="s">
        <v>1005</v>
      </c>
      <c r="B203">
        <v>-999</v>
      </c>
      <c r="C203" t="s">
        <v>19</v>
      </c>
      <c r="D203">
        <v>14</v>
      </c>
      <c r="E203">
        <f>E202+5</f>
        <v>125</v>
      </c>
      <c r="F203">
        <v>196</v>
      </c>
      <c r="G203">
        <f>E203+3</f>
        <v>128</v>
      </c>
      <c r="H203" t="s">
        <v>104</v>
      </c>
      <c r="I203">
        <v>12</v>
      </c>
      <c r="J203">
        <v>1</v>
      </c>
      <c r="K203">
        <v>0</v>
      </c>
      <c r="L203">
        <v>0</v>
      </c>
      <c r="N203" t="str">
        <f t="shared" si="48"/>
        <v>d0d8dd</v>
      </c>
      <c r="O203" t="s">
        <v>25</v>
      </c>
      <c r="Q203">
        <v>3</v>
      </c>
      <c r="R203" t="b">
        <v>0</v>
      </c>
      <c r="S203" t="s">
        <v>121</v>
      </c>
      <c r="T203">
        <v>0</v>
      </c>
    </row>
    <row r="204" spans="1:20" x14ac:dyDescent="0.25">
      <c r="A204" t="s">
        <v>908</v>
      </c>
      <c r="B204">
        <v>9</v>
      </c>
      <c r="C204" t="s">
        <v>19</v>
      </c>
      <c r="D204">
        <f t="shared" ref="D204" si="49">D207-1</f>
        <v>113</v>
      </c>
      <c r="E204">
        <f>E202+2</f>
        <v>122</v>
      </c>
      <c r="F204">
        <f>D208-1</f>
        <v>140</v>
      </c>
      <c r="G204">
        <f>E204+5</f>
        <v>127</v>
      </c>
      <c r="H204" t="s">
        <v>104</v>
      </c>
      <c r="I204">
        <v>10</v>
      </c>
      <c r="J204">
        <v>1</v>
      </c>
      <c r="K204">
        <v>0</v>
      </c>
      <c r="L204">
        <v>0</v>
      </c>
      <c r="N204" t="str">
        <f t="shared" si="48"/>
        <v>d0d8dd</v>
      </c>
      <c r="O204" t="s">
        <v>27</v>
      </c>
      <c r="Q204">
        <v>3</v>
      </c>
      <c r="R204" t="b">
        <v>1</v>
      </c>
      <c r="S204" t="s">
        <v>121</v>
      </c>
      <c r="T204">
        <v>0</v>
      </c>
    </row>
    <row r="205" spans="1:20" x14ac:dyDescent="0.25">
      <c r="A205" t="s">
        <v>909</v>
      </c>
      <c r="B205">
        <v>9</v>
      </c>
      <c r="C205" t="s">
        <v>19</v>
      </c>
      <c r="D205">
        <f>D208-1</f>
        <v>140</v>
      </c>
      <c r="E205">
        <f t="shared" ref="E205:E209" si="50">E204</f>
        <v>122</v>
      </c>
      <c r="F205">
        <f>D209+1</f>
        <v>169</v>
      </c>
      <c r="G205">
        <f>G204</f>
        <v>127</v>
      </c>
      <c r="H205" t="s">
        <v>104</v>
      </c>
      <c r="I205">
        <v>10</v>
      </c>
      <c r="J205">
        <v>1</v>
      </c>
      <c r="K205">
        <v>0</v>
      </c>
      <c r="L205">
        <v>0</v>
      </c>
      <c r="N205" t="str">
        <f t="shared" si="48"/>
        <v>d0d8dd</v>
      </c>
      <c r="O205" t="s">
        <v>27</v>
      </c>
      <c r="Q205">
        <v>3</v>
      </c>
      <c r="R205" t="b">
        <v>1</v>
      </c>
      <c r="S205" t="s">
        <v>121</v>
      </c>
      <c r="T205">
        <v>0</v>
      </c>
    </row>
    <row r="206" spans="1:20" x14ac:dyDescent="0.25">
      <c r="A206" t="s">
        <v>910</v>
      </c>
      <c r="B206">
        <v>9</v>
      </c>
      <c r="C206" t="s">
        <v>19</v>
      </c>
      <c r="D206">
        <f>D209</f>
        <v>168</v>
      </c>
      <c r="E206">
        <f t="shared" si="50"/>
        <v>122</v>
      </c>
      <c r="F206">
        <f>D206+26</f>
        <v>194</v>
      </c>
      <c r="G206">
        <f t="shared" ref="G206" si="51">G205</f>
        <v>127</v>
      </c>
      <c r="H206" t="s">
        <v>104</v>
      </c>
      <c r="I206">
        <v>10</v>
      </c>
      <c r="J206">
        <v>1</v>
      </c>
      <c r="K206">
        <v>0</v>
      </c>
      <c r="L206">
        <v>0</v>
      </c>
      <c r="N206" t="str">
        <f t="shared" si="48"/>
        <v>d0d8dd</v>
      </c>
      <c r="O206" t="s">
        <v>27</v>
      </c>
      <c r="Q206">
        <v>3</v>
      </c>
      <c r="R206" t="b">
        <v>1</v>
      </c>
      <c r="S206" t="s">
        <v>121</v>
      </c>
      <c r="T206">
        <v>0</v>
      </c>
    </row>
    <row r="207" spans="1:20" x14ac:dyDescent="0.25">
      <c r="A207" t="s">
        <v>44</v>
      </c>
      <c r="B207">
        <v>9</v>
      </c>
      <c r="C207" t="s">
        <v>25</v>
      </c>
      <c r="D207">
        <v>114</v>
      </c>
      <c r="E207">
        <f>E202</f>
        <v>120</v>
      </c>
      <c r="F207">
        <f>D207</f>
        <v>114</v>
      </c>
      <c r="G207">
        <f>G202</f>
        <v>167</v>
      </c>
      <c r="I207">
        <v>0.5</v>
      </c>
      <c r="J207">
        <v>0</v>
      </c>
      <c r="K207">
        <v>0</v>
      </c>
      <c r="L207">
        <v>0</v>
      </c>
      <c r="M207" t="s">
        <v>21</v>
      </c>
      <c r="N207" t="str">
        <f t="shared" si="48"/>
        <v>d0d8dd</v>
      </c>
      <c r="O207" t="s">
        <v>25</v>
      </c>
      <c r="Q207">
        <v>4</v>
      </c>
      <c r="R207" t="b">
        <v>0</v>
      </c>
      <c r="S207" t="s">
        <v>121</v>
      </c>
      <c r="T207">
        <v>0</v>
      </c>
    </row>
    <row r="208" spans="1:20" x14ac:dyDescent="0.25">
      <c r="A208" t="s">
        <v>45</v>
      </c>
      <c r="B208">
        <v>9</v>
      </c>
      <c r="C208" t="s">
        <v>25</v>
      </c>
      <c r="D208">
        <f>D207+27</f>
        <v>141</v>
      </c>
      <c r="E208">
        <f t="shared" si="50"/>
        <v>120</v>
      </c>
      <c r="F208">
        <f t="shared" ref="F208:F209" si="52">D208</f>
        <v>141</v>
      </c>
      <c r="G208">
        <f>G207</f>
        <v>167</v>
      </c>
      <c r="I208">
        <v>0.5</v>
      </c>
      <c r="J208">
        <v>0</v>
      </c>
      <c r="K208">
        <v>0</v>
      </c>
      <c r="L208">
        <v>0</v>
      </c>
      <c r="M208" t="s">
        <v>21</v>
      </c>
      <c r="N208" t="str">
        <f t="shared" si="48"/>
        <v>d0d8dd</v>
      </c>
      <c r="O208" t="s">
        <v>25</v>
      </c>
      <c r="Q208">
        <v>4</v>
      </c>
      <c r="R208" t="b">
        <v>0</v>
      </c>
      <c r="S208" t="s">
        <v>121</v>
      </c>
      <c r="T208">
        <v>0</v>
      </c>
    </row>
    <row r="209" spans="1:20" x14ac:dyDescent="0.25">
      <c r="A209" t="s">
        <v>46</v>
      </c>
      <c r="B209">
        <v>9</v>
      </c>
      <c r="C209" t="s">
        <v>25</v>
      </c>
      <c r="D209">
        <f>D208+27</f>
        <v>168</v>
      </c>
      <c r="E209">
        <f t="shared" si="50"/>
        <v>120</v>
      </c>
      <c r="F209">
        <f t="shared" si="52"/>
        <v>168</v>
      </c>
      <c r="G209">
        <f>G208</f>
        <v>167</v>
      </c>
      <c r="I209">
        <v>0.5</v>
      </c>
      <c r="J209">
        <v>0</v>
      </c>
      <c r="K209">
        <v>0</v>
      </c>
      <c r="L209">
        <v>0</v>
      </c>
      <c r="M209" t="s">
        <v>21</v>
      </c>
      <c r="N209" t="str">
        <f t="shared" si="48"/>
        <v>d0d8dd</v>
      </c>
      <c r="O209" t="s">
        <v>25</v>
      </c>
      <c r="Q209">
        <v>4</v>
      </c>
      <c r="R209" t="b">
        <v>0</v>
      </c>
      <c r="S209" t="s">
        <v>121</v>
      </c>
      <c r="T209">
        <v>0</v>
      </c>
    </row>
    <row r="210" spans="1:20" x14ac:dyDescent="0.25">
      <c r="A210" t="s">
        <v>55</v>
      </c>
      <c r="B210">
        <v>9</v>
      </c>
      <c r="C210" t="s">
        <v>25</v>
      </c>
      <c r="D210">
        <f>$D$179</f>
        <v>14</v>
      </c>
      <c r="E210">
        <f>E204+24</f>
        <v>146</v>
      </c>
      <c r="F210">
        <v>196</v>
      </c>
      <c r="G210">
        <f>E210</f>
        <v>146</v>
      </c>
      <c r="I210">
        <v>0.5</v>
      </c>
      <c r="J210">
        <v>0</v>
      </c>
      <c r="K210">
        <v>0</v>
      </c>
      <c r="L210">
        <v>0</v>
      </c>
      <c r="M210" t="s">
        <v>21</v>
      </c>
      <c r="N210" t="str">
        <f t="shared" si="48"/>
        <v>d0d8dd</v>
      </c>
      <c r="O210" t="s">
        <v>25</v>
      </c>
      <c r="Q210">
        <v>4</v>
      </c>
      <c r="R210" t="b">
        <v>0</v>
      </c>
      <c r="S210" t="s">
        <v>121</v>
      </c>
      <c r="T210">
        <v>0</v>
      </c>
    </row>
    <row r="211" spans="1:20" x14ac:dyDescent="0.25">
      <c r="A211" t="s">
        <v>1093</v>
      </c>
      <c r="B211">
        <v>9</v>
      </c>
      <c r="C211" t="s">
        <v>19</v>
      </c>
      <c r="D211">
        <v>14</v>
      </c>
      <c r="E211">
        <f>G202+2</f>
        <v>169</v>
      </c>
      <c r="F211">
        <v>196</v>
      </c>
      <c r="G211">
        <f>E211+4</f>
        <v>173</v>
      </c>
      <c r="H211" t="s">
        <v>104</v>
      </c>
      <c r="I211">
        <v>10</v>
      </c>
      <c r="J211">
        <v>0</v>
      </c>
      <c r="K211">
        <v>0</v>
      </c>
      <c r="L211">
        <v>0</v>
      </c>
      <c r="N211" t="s">
        <v>21</v>
      </c>
      <c r="O211" t="s">
        <v>22</v>
      </c>
      <c r="Q211">
        <v>2</v>
      </c>
      <c r="R211" t="b">
        <v>0</v>
      </c>
      <c r="S211" t="s">
        <v>121</v>
      </c>
      <c r="T211">
        <v>0</v>
      </c>
    </row>
    <row r="212" spans="1:20" ht="15.75" customHeight="1" x14ac:dyDescent="0.25">
      <c r="A212" t="s">
        <v>1006</v>
      </c>
      <c r="B212">
        <v>9</v>
      </c>
      <c r="C212" t="s">
        <v>19</v>
      </c>
      <c r="D212">
        <f>$D$203</f>
        <v>14</v>
      </c>
      <c r="E212">
        <f>E210+2</f>
        <v>148</v>
      </c>
      <c r="F212">
        <f>D207-2</f>
        <v>112</v>
      </c>
      <c r="G212">
        <f>E212+5</f>
        <v>153</v>
      </c>
      <c r="H212" t="s">
        <v>104</v>
      </c>
      <c r="I212">
        <v>12</v>
      </c>
      <c r="J212">
        <v>0</v>
      </c>
      <c r="K212">
        <v>0</v>
      </c>
      <c r="L212">
        <v>0</v>
      </c>
      <c r="N212" t="str">
        <f t="shared" ref="N212:N215" si="53">$M$65</f>
        <v>d0d8dd</v>
      </c>
      <c r="O212" t="s">
        <v>25</v>
      </c>
      <c r="Q212">
        <v>3</v>
      </c>
      <c r="R212" t="b">
        <v>1</v>
      </c>
      <c r="S212" t="s">
        <v>121</v>
      </c>
      <c r="T212">
        <v>0</v>
      </c>
    </row>
    <row r="213" spans="1:20" x14ac:dyDescent="0.25">
      <c r="A213" t="s">
        <v>1007</v>
      </c>
      <c r="B213">
        <v>9</v>
      </c>
      <c r="C213" t="s">
        <v>19</v>
      </c>
      <c r="D213">
        <f>D204</f>
        <v>113</v>
      </c>
      <c r="E213">
        <f>E212+1</f>
        <v>149</v>
      </c>
      <c r="F213">
        <f>F204</f>
        <v>140</v>
      </c>
      <c r="G213">
        <f t="shared" ref="G213:G215" si="54">E213+3</f>
        <v>152</v>
      </c>
      <c r="H213" t="s">
        <v>20</v>
      </c>
      <c r="I213">
        <v>16</v>
      </c>
      <c r="J213">
        <v>1</v>
      </c>
      <c r="K213">
        <v>0</v>
      </c>
      <c r="L213">
        <v>0</v>
      </c>
      <c r="N213" t="str">
        <f t="shared" si="53"/>
        <v>d0d8dd</v>
      </c>
      <c r="O213" t="s">
        <v>27</v>
      </c>
      <c r="Q213">
        <v>2</v>
      </c>
      <c r="R213" t="b">
        <v>0</v>
      </c>
      <c r="S213" t="s">
        <v>121</v>
      </c>
      <c r="T213">
        <v>0</v>
      </c>
    </row>
    <row r="214" spans="1:20" x14ac:dyDescent="0.25">
      <c r="A214" t="s">
        <v>1008</v>
      </c>
      <c r="B214">
        <v>9</v>
      </c>
      <c r="C214" t="s">
        <v>19</v>
      </c>
      <c r="D214">
        <f>D205</f>
        <v>140</v>
      </c>
      <c r="E214">
        <f>E213</f>
        <v>149</v>
      </c>
      <c r="F214">
        <f>F205</f>
        <v>169</v>
      </c>
      <c r="G214">
        <f t="shared" si="54"/>
        <v>152</v>
      </c>
      <c r="H214" t="s">
        <v>20</v>
      </c>
      <c r="I214">
        <v>16</v>
      </c>
      <c r="J214">
        <v>1</v>
      </c>
      <c r="K214">
        <v>0</v>
      </c>
      <c r="L214">
        <v>0</v>
      </c>
      <c r="N214" t="str">
        <f t="shared" si="53"/>
        <v>d0d8dd</v>
      </c>
      <c r="O214" t="s">
        <v>27</v>
      </c>
      <c r="Q214">
        <v>2</v>
      </c>
      <c r="R214" t="b">
        <v>0</v>
      </c>
      <c r="S214" t="s">
        <v>121</v>
      </c>
      <c r="T214">
        <v>0</v>
      </c>
    </row>
    <row r="215" spans="1:20" x14ac:dyDescent="0.25">
      <c r="A215" t="s">
        <v>1009</v>
      </c>
      <c r="B215">
        <v>9</v>
      </c>
      <c r="C215" t="s">
        <v>19</v>
      </c>
      <c r="D215">
        <f>D206</f>
        <v>168</v>
      </c>
      <c r="E215">
        <f>E214</f>
        <v>149</v>
      </c>
      <c r="F215">
        <f>F206</f>
        <v>194</v>
      </c>
      <c r="G215">
        <f t="shared" si="54"/>
        <v>152</v>
      </c>
      <c r="H215" t="s">
        <v>20</v>
      </c>
      <c r="I215">
        <v>16</v>
      </c>
      <c r="J215">
        <v>1</v>
      </c>
      <c r="K215">
        <v>0</v>
      </c>
      <c r="L215">
        <v>0</v>
      </c>
      <c r="N215" t="str">
        <f t="shared" si="53"/>
        <v>d0d8dd</v>
      </c>
      <c r="O215" t="s">
        <v>27</v>
      </c>
      <c r="Q215">
        <v>2</v>
      </c>
      <c r="R215" t="b">
        <v>0</v>
      </c>
      <c r="S215" t="s">
        <v>121</v>
      </c>
      <c r="T215">
        <v>0</v>
      </c>
    </row>
    <row r="216" spans="1:20" x14ac:dyDescent="0.25">
      <c r="A216" t="s">
        <v>1061</v>
      </c>
      <c r="B216">
        <v>10</v>
      </c>
      <c r="C216" t="s">
        <v>19</v>
      </c>
      <c r="D216">
        <v>14</v>
      </c>
      <c r="E216">
        <v>20</v>
      </c>
      <c r="F216">
        <v>196</v>
      </c>
      <c r="G216">
        <f>E216+5</f>
        <v>25</v>
      </c>
      <c r="H216" t="s">
        <v>104</v>
      </c>
      <c r="I216">
        <v>14</v>
      </c>
      <c r="J216">
        <v>1</v>
      </c>
      <c r="K216">
        <v>0</v>
      </c>
      <c r="L216">
        <v>0</v>
      </c>
      <c r="N216" t="s">
        <v>21</v>
      </c>
      <c r="O216" t="s">
        <v>25</v>
      </c>
      <c r="Q216">
        <v>2</v>
      </c>
      <c r="R216" t="b">
        <v>1</v>
      </c>
      <c r="S216" t="s">
        <v>121</v>
      </c>
      <c r="T216">
        <v>0</v>
      </c>
    </row>
    <row r="217" spans="1:20" x14ac:dyDescent="0.25">
      <c r="A217" t="s">
        <v>1049</v>
      </c>
      <c r="B217">
        <v>10</v>
      </c>
      <c r="C217" t="s">
        <v>19</v>
      </c>
      <c r="D217">
        <v>14</v>
      </c>
      <c r="E217">
        <f>G216+8</f>
        <v>33</v>
      </c>
      <c r="F217">
        <v>196</v>
      </c>
      <c r="G217">
        <f>E217+5</f>
        <v>38</v>
      </c>
      <c r="H217" t="s">
        <v>104</v>
      </c>
      <c r="I217">
        <v>12</v>
      </c>
      <c r="J217">
        <v>0</v>
      </c>
      <c r="K217">
        <v>0</v>
      </c>
      <c r="L217">
        <v>0</v>
      </c>
      <c r="N217" t="s">
        <v>21</v>
      </c>
      <c r="O217" t="s">
        <v>25</v>
      </c>
      <c r="Q217">
        <v>2</v>
      </c>
      <c r="R217" t="b">
        <v>1</v>
      </c>
      <c r="T217">
        <v>0</v>
      </c>
    </row>
    <row r="218" spans="1:20" x14ac:dyDescent="0.25">
      <c r="A218" t="s">
        <v>1010</v>
      </c>
      <c r="B218">
        <v>10</v>
      </c>
      <c r="C218" t="s">
        <v>26</v>
      </c>
      <c r="D218">
        <v>0</v>
      </c>
      <c r="E218">
        <v>120</v>
      </c>
      <c r="F218">
        <v>210</v>
      </c>
      <c r="G218">
        <f>G243+15</f>
        <v>212</v>
      </c>
      <c r="I218">
        <v>0</v>
      </c>
      <c r="J218">
        <v>1</v>
      </c>
      <c r="K218">
        <v>0</v>
      </c>
      <c r="L218">
        <v>0</v>
      </c>
      <c r="M218" t="str">
        <f>$N$76</f>
        <v>d0d8dd</v>
      </c>
      <c r="N218" t="s">
        <v>1091</v>
      </c>
      <c r="O218" t="s">
        <v>25</v>
      </c>
      <c r="Q218">
        <v>1</v>
      </c>
      <c r="R218" t="b">
        <v>0</v>
      </c>
      <c r="S218" t="s">
        <v>121</v>
      </c>
      <c r="T218">
        <v>0</v>
      </c>
    </row>
    <row r="219" spans="1:20" x14ac:dyDescent="0.25">
      <c r="A219" t="s">
        <v>1011</v>
      </c>
      <c r="B219">
        <v>10</v>
      </c>
      <c r="C219" t="s">
        <v>19</v>
      </c>
      <c r="D219">
        <v>14</v>
      </c>
      <c r="E219">
        <f>E218+5</f>
        <v>125</v>
      </c>
      <c r="F219">
        <v>196</v>
      </c>
      <c r="G219">
        <f>E219+3</f>
        <v>128</v>
      </c>
      <c r="H219" t="s">
        <v>104</v>
      </c>
      <c r="I219">
        <v>12</v>
      </c>
      <c r="J219">
        <v>1</v>
      </c>
      <c r="K219">
        <v>0</v>
      </c>
      <c r="L219">
        <v>0</v>
      </c>
      <c r="N219" t="str">
        <f t="shared" ref="N219:N243" si="55">$N$76</f>
        <v>d0d8dd</v>
      </c>
      <c r="O219" t="s">
        <v>25</v>
      </c>
      <c r="Q219">
        <v>3</v>
      </c>
      <c r="R219" t="b">
        <v>0</v>
      </c>
      <c r="S219" t="s">
        <v>121</v>
      </c>
      <c r="T219">
        <v>0</v>
      </c>
    </row>
    <row r="220" spans="1:20" x14ac:dyDescent="0.25">
      <c r="A220" t="s">
        <v>908</v>
      </c>
      <c r="B220">
        <v>10</v>
      </c>
      <c r="C220" t="s">
        <v>19</v>
      </c>
      <c r="D220">
        <f t="shared" ref="D220" si="56">D223-1</f>
        <v>113</v>
      </c>
      <c r="E220">
        <f>E218+2</f>
        <v>122</v>
      </c>
      <c r="F220">
        <f>D224-1</f>
        <v>140</v>
      </c>
      <c r="G220">
        <f>E220+5</f>
        <v>127</v>
      </c>
      <c r="H220" t="s">
        <v>104</v>
      </c>
      <c r="I220">
        <v>10</v>
      </c>
      <c r="J220">
        <v>1</v>
      </c>
      <c r="K220">
        <v>0</v>
      </c>
      <c r="L220">
        <v>0</v>
      </c>
      <c r="N220" t="str">
        <f t="shared" si="55"/>
        <v>d0d8dd</v>
      </c>
      <c r="O220" t="s">
        <v>27</v>
      </c>
      <c r="Q220">
        <v>3</v>
      </c>
      <c r="R220" t="b">
        <v>1</v>
      </c>
      <c r="S220" t="s">
        <v>121</v>
      </c>
      <c r="T220">
        <v>0</v>
      </c>
    </row>
    <row r="221" spans="1:20" x14ac:dyDescent="0.25">
      <c r="A221" t="s">
        <v>909</v>
      </c>
      <c r="B221">
        <v>10</v>
      </c>
      <c r="C221" t="s">
        <v>19</v>
      </c>
      <c r="D221">
        <f>D224-1</f>
        <v>140</v>
      </c>
      <c r="E221">
        <f t="shared" ref="E221:E225" si="57">E220</f>
        <v>122</v>
      </c>
      <c r="F221">
        <f>D225+1</f>
        <v>169</v>
      </c>
      <c r="G221">
        <f>G220</f>
        <v>127</v>
      </c>
      <c r="H221" t="s">
        <v>104</v>
      </c>
      <c r="I221">
        <v>10</v>
      </c>
      <c r="J221">
        <v>1</v>
      </c>
      <c r="K221">
        <v>0</v>
      </c>
      <c r="L221">
        <v>0</v>
      </c>
      <c r="N221" t="str">
        <f t="shared" si="55"/>
        <v>d0d8dd</v>
      </c>
      <c r="O221" t="s">
        <v>27</v>
      </c>
      <c r="Q221">
        <v>3</v>
      </c>
      <c r="R221" t="b">
        <v>1</v>
      </c>
      <c r="S221" t="s">
        <v>121</v>
      </c>
      <c r="T221">
        <v>0</v>
      </c>
    </row>
    <row r="222" spans="1:20" x14ac:dyDescent="0.25">
      <c r="A222" t="s">
        <v>910</v>
      </c>
      <c r="B222">
        <v>10</v>
      </c>
      <c r="C222" t="s">
        <v>19</v>
      </c>
      <c r="D222">
        <f>D225</f>
        <v>168</v>
      </c>
      <c r="E222">
        <f t="shared" si="57"/>
        <v>122</v>
      </c>
      <c r="F222">
        <f>D222+26</f>
        <v>194</v>
      </c>
      <c r="G222">
        <f t="shared" ref="G222" si="58">G221</f>
        <v>127</v>
      </c>
      <c r="H222" t="s">
        <v>104</v>
      </c>
      <c r="I222">
        <v>10</v>
      </c>
      <c r="J222">
        <v>1</v>
      </c>
      <c r="K222">
        <v>0</v>
      </c>
      <c r="L222">
        <v>0</v>
      </c>
      <c r="N222" t="str">
        <f t="shared" si="55"/>
        <v>d0d8dd</v>
      </c>
      <c r="O222" t="s">
        <v>27</v>
      </c>
      <c r="Q222">
        <v>3</v>
      </c>
      <c r="R222" t="b">
        <v>1</v>
      </c>
      <c r="S222" t="s">
        <v>121</v>
      </c>
      <c r="T222">
        <v>0</v>
      </c>
    </row>
    <row r="223" spans="1:20" x14ac:dyDescent="0.25">
      <c r="A223" t="s">
        <v>44</v>
      </c>
      <c r="B223">
        <v>10</v>
      </c>
      <c r="C223" t="s">
        <v>25</v>
      </c>
      <c r="D223">
        <v>114</v>
      </c>
      <c r="E223">
        <f>E218</f>
        <v>120</v>
      </c>
      <c r="F223">
        <f>D223</f>
        <v>114</v>
      </c>
      <c r="G223">
        <f>G218</f>
        <v>212</v>
      </c>
      <c r="I223">
        <v>0.5</v>
      </c>
      <c r="J223">
        <v>0</v>
      </c>
      <c r="K223">
        <v>0</v>
      </c>
      <c r="L223">
        <v>0</v>
      </c>
      <c r="M223" t="s">
        <v>21</v>
      </c>
      <c r="N223" t="str">
        <f t="shared" si="55"/>
        <v>d0d8dd</v>
      </c>
      <c r="O223" t="s">
        <v>25</v>
      </c>
      <c r="Q223">
        <v>4</v>
      </c>
      <c r="R223" t="b">
        <v>0</v>
      </c>
      <c r="S223" t="s">
        <v>121</v>
      </c>
      <c r="T223">
        <v>0</v>
      </c>
    </row>
    <row r="224" spans="1:20" x14ac:dyDescent="0.25">
      <c r="A224" t="s">
        <v>45</v>
      </c>
      <c r="B224">
        <v>10</v>
      </c>
      <c r="C224" t="s">
        <v>25</v>
      </c>
      <c r="D224">
        <f>D223+27</f>
        <v>141</v>
      </c>
      <c r="E224">
        <f t="shared" si="57"/>
        <v>120</v>
      </c>
      <c r="F224">
        <f t="shared" ref="F224:F225" si="59">D224</f>
        <v>141</v>
      </c>
      <c r="G224">
        <f>G223</f>
        <v>212</v>
      </c>
      <c r="I224">
        <v>0.5</v>
      </c>
      <c r="J224">
        <v>0</v>
      </c>
      <c r="K224">
        <v>0</v>
      </c>
      <c r="L224">
        <v>0</v>
      </c>
      <c r="M224" t="s">
        <v>21</v>
      </c>
      <c r="N224" t="str">
        <f t="shared" si="55"/>
        <v>d0d8dd</v>
      </c>
      <c r="O224" t="s">
        <v>25</v>
      </c>
      <c r="Q224">
        <v>4</v>
      </c>
      <c r="R224" t="b">
        <v>0</v>
      </c>
      <c r="S224" t="s">
        <v>121</v>
      </c>
      <c r="T224">
        <v>0</v>
      </c>
    </row>
    <row r="225" spans="1:20" x14ac:dyDescent="0.25">
      <c r="A225" t="s">
        <v>46</v>
      </c>
      <c r="B225">
        <v>10</v>
      </c>
      <c r="C225" t="s">
        <v>25</v>
      </c>
      <c r="D225">
        <f>D224+27</f>
        <v>168</v>
      </c>
      <c r="E225">
        <f t="shared" si="57"/>
        <v>120</v>
      </c>
      <c r="F225">
        <f t="shared" si="59"/>
        <v>168</v>
      </c>
      <c r="G225">
        <f>G224</f>
        <v>212</v>
      </c>
      <c r="I225">
        <v>0.5</v>
      </c>
      <c r="J225">
        <v>0</v>
      </c>
      <c r="K225">
        <v>0</v>
      </c>
      <c r="L225">
        <v>0</v>
      </c>
      <c r="M225" t="s">
        <v>21</v>
      </c>
      <c r="N225" t="str">
        <f t="shared" si="55"/>
        <v>d0d8dd</v>
      </c>
      <c r="O225" t="s">
        <v>25</v>
      </c>
      <c r="Q225">
        <v>4</v>
      </c>
      <c r="R225" t="b">
        <v>0</v>
      </c>
      <c r="S225" t="s">
        <v>121</v>
      </c>
      <c r="T225">
        <v>0</v>
      </c>
    </row>
    <row r="226" spans="1:20" x14ac:dyDescent="0.25">
      <c r="A226" t="s">
        <v>55</v>
      </c>
      <c r="B226">
        <v>10</v>
      </c>
      <c r="C226" t="s">
        <v>25</v>
      </c>
      <c r="D226">
        <v>14</v>
      </c>
      <c r="E226">
        <f>E220+24</f>
        <v>146</v>
      </c>
      <c r="F226">
        <v>196</v>
      </c>
      <c r="G226">
        <f>E226</f>
        <v>146</v>
      </c>
      <c r="I226">
        <v>0.5</v>
      </c>
      <c r="J226">
        <v>0</v>
      </c>
      <c r="K226">
        <v>0</v>
      </c>
      <c r="L226">
        <v>0</v>
      </c>
      <c r="M226" t="s">
        <v>21</v>
      </c>
      <c r="N226" t="str">
        <f t="shared" si="55"/>
        <v>d0d8dd</v>
      </c>
      <c r="O226" t="s">
        <v>25</v>
      </c>
      <c r="Q226">
        <v>4</v>
      </c>
      <c r="R226" t="b">
        <v>0</v>
      </c>
      <c r="S226" t="s">
        <v>121</v>
      </c>
      <c r="T226">
        <v>0</v>
      </c>
    </row>
    <row r="227" spans="1:20" x14ac:dyDescent="0.25">
      <c r="A227" t="s">
        <v>1093</v>
      </c>
      <c r="B227">
        <v>10</v>
      </c>
      <c r="C227" t="s">
        <v>19</v>
      </c>
      <c r="D227">
        <v>14</v>
      </c>
      <c r="E227">
        <f>G218+2</f>
        <v>214</v>
      </c>
      <c r="F227">
        <v>196</v>
      </c>
      <c r="G227">
        <f>E227+4</f>
        <v>218</v>
      </c>
      <c r="H227" t="s">
        <v>104</v>
      </c>
      <c r="I227">
        <v>10</v>
      </c>
      <c r="J227">
        <v>0</v>
      </c>
      <c r="K227">
        <v>0</v>
      </c>
      <c r="L227">
        <v>0</v>
      </c>
      <c r="N227" t="s">
        <v>21</v>
      </c>
      <c r="O227" t="s">
        <v>22</v>
      </c>
      <c r="Q227">
        <v>2</v>
      </c>
      <c r="R227" t="b">
        <v>0</v>
      </c>
      <c r="S227" t="s">
        <v>121</v>
      </c>
      <c r="T227">
        <v>0</v>
      </c>
    </row>
    <row r="228" spans="1:20" x14ac:dyDescent="0.25">
      <c r="A228" t="s">
        <v>1012</v>
      </c>
      <c r="B228">
        <v>10</v>
      </c>
      <c r="C228" t="s">
        <v>19</v>
      </c>
      <c r="D228">
        <v>14</v>
      </c>
      <c r="E228">
        <f>E226+2</f>
        <v>148</v>
      </c>
      <c r="F228">
        <f>D223-2</f>
        <v>112</v>
      </c>
      <c r="G228">
        <f>E228+5</f>
        <v>153</v>
      </c>
      <c r="H228" t="s">
        <v>104</v>
      </c>
      <c r="I228">
        <v>12</v>
      </c>
      <c r="J228">
        <v>0</v>
      </c>
      <c r="K228">
        <v>0</v>
      </c>
      <c r="L228">
        <v>0</v>
      </c>
      <c r="N228" t="str">
        <f t="shared" si="55"/>
        <v>d0d8dd</v>
      </c>
      <c r="O228" t="s">
        <v>25</v>
      </c>
      <c r="Q228">
        <v>3</v>
      </c>
      <c r="R228" t="b">
        <v>1</v>
      </c>
      <c r="S228" t="s">
        <v>121</v>
      </c>
      <c r="T228">
        <v>0</v>
      </c>
    </row>
    <row r="229" spans="1:20" x14ac:dyDescent="0.25">
      <c r="A229" t="s">
        <v>1013</v>
      </c>
      <c r="B229">
        <v>10</v>
      </c>
      <c r="C229" t="s">
        <v>19</v>
      </c>
      <c r="D229">
        <f>D220</f>
        <v>113</v>
      </c>
      <c r="E229">
        <f>E228+1</f>
        <v>149</v>
      </c>
      <c r="F229">
        <f>F220</f>
        <v>140</v>
      </c>
      <c r="G229">
        <f t="shared" ref="G229:G231" si="60">E229+3</f>
        <v>152</v>
      </c>
      <c r="H229" t="s">
        <v>20</v>
      </c>
      <c r="I229">
        <v>16</v>
      </c>
      <c r="J229">
        <v>1</v>
      </c>
      <c r="K229">
        <v>0</v>
      </c>
      <c r="L229">
        <v>0</v>
      </c>
      <c r="N229" t="str">
        <f t="shared" si="55"/>
        <v>d0d8dd</v>
      </c>
      <c r="O229" t="s">
        <v>27</v>
      </c>
      <c r="Q229">
        <v>2</v>
      </c>
      <c r="R229" t="b">
        <v>0</v>
      </c>
      <c r="S229" t="s">
        <v>121</v>
      </c>
      <c r="T229">
        <v>0</v>
      </c>
    </row>
    <row r="230" spans="1:20" x14ac:dyDescent="0.25">
      <c r="A230" t="s">
        <v>1014</v>
      </c>
      <c r="B230">
        <v>10</v>
      </c>
      <c r="C230" t="s">
        <v>19</v>
      </c>
      <c r="D230">
        <f>D221</f>
        <v>140</v>
      </c>
      <c r="E230">
        <f>E229</f>
        <v>149</v>
      </c>
      <c r="F230">
        <f>F221</f>
        <v>169</v>
      </c>
      <c r="G230">
        <f t="shared" si="60"/>
        <v>152</v>
      </c>
      <c r="H230" t="s">
        <v>20</v>
      </c>
      <c r="I230">
        <v>16</v>
      </c>
      <c r="J230">
        <v>1</v>
      </c>
      <c r="K230">
        <v>0</v>
      </c>
      <c r="L230">
        <v>0</v>
      </c>
      <c r="N230" t="str">
        <f t="shared" si="55"/>
        <v>d0d8dd</v>
      </c>
      <c r="O230" t="s">
        <v>27</v>
      </c>
      <c r="Q230">
        <v>2</v>
      </c>
      <c r="R230" t="b">
        <v>0</v>
      </c>
      <c r="S230" t="s">
        <v>121</v>
      </c>
      <c r="T230">
        <v>0</v>
      </c>
    </row>
    <row r="231" spans="1:20" x14ac:dyDescent="0.25">
      <c r="A231" t="s">
        <v>1015</v>
      </c>
      <c r="B231">
        <v>10</v>
      </c>
      <c r="C231" t="s">
        <v>19</v>
      </c>
      <c r="D231">
        <f>D222</f>
        <v>168</v>
      </c>
      <c r="E231">
        <f>E230</f>
        <v>149</v>
      </c>
      <c r="F231">
        <f>F222</f>
        <v>194</v>
      </c>
      <c r="G231">
        <f t="shared" si="60"/>
        <v>152</v>
      </c>
      <c r="H231" t="s">
        <v>20</v>
      </c>
      <c r="I231">
        <v>16</v>
      </c>
      <c r="J231">
        <v>1</v>
      </c>
      <c r="K231">
        <v>0</v>
      </c>
      <c r="L231">
        <v>0</v>
      </c>
      <c r="N231" t="str">
        <f t="shared" si="55"/>
        <v>d0d8dd</v>
      </c>
      <c r="O231" t="s">
        <v>27</v>
      </c>
      <c r="Q231">
        <v>2</v>
      </c>
      <c r="R231" t="b">
        <v>0</v>
      </c>
      <c r="S231" t="s">
        <v>121</v>
      </c>
      <c r="T231">
        <v>0</v>
      </c>
    </row>
    <row r="232" spans="1:20" x14ac:dyDescent="0.25">
      <c r="A232" t="s">
        <v>1016</v>
      </c>
      <c r="B232">
        <v>10</v>
      </c>
      <c r="C232" t="s">
        <v>19</v>
      </c>
      <c r="D232">
        <f t="shared" ref="D232:D243" si="61">D228</f>
        <v>14</v>
      </c>
      <c r="E232">
        <f>E228+15</f>
        <v>163</v>
      </c>
      <c r="F232">
        <f t="shared" ref="F232:F243" si="62">F228</f>
        <v>112</v>
      </c>
      <c r="G232">
        <f>E232+5</f>
        <v>168</v>
      </c>
      <c r="H232" t="s">
        <v>104</v>
      </c>
      <c r="I232">
        <v>12</v>
      </c>
      <c r="J232">
        <v>0</v>
      </c>
      <c r="K232">
        <v>0</v>
      </c>
      <c r="L232">
        <v>0</v>
      </c>
      <c r="N232" t="str">
        <f t="shared" si="55"/>
        <v>d0d8dd</v>
      </c>
      <c r="O232" t="s">
        <v>25</v>
      </c>
      <c r="Q232">
        <v>3</v>
      </c>
      <c r="R232" t="b">
        <v>1</v>
      </c>
      <c r="S232" t="s">
        <v>121</v>
      </c>
      <c r="T232">
        <v>0</v>
      </c>
    </row>
    <row r="233" spans="1:20" x14ac:dyDescent="0.25">
      <c r="A233" t="s">
        <v>1017</v>
      </c>
      <c r="B233">
        <v>10</v>
      </c>
      <c r="C233" t="s">
        <v>19</v>
      </c>
      <c r="D233">
        <f t="shared" si="61"/>
        <v>113</v>
      </c>
      <c r="E233">
        <f>E232+1</f>
        <v>164</v>
      </c>
      <c r="F233">
        <f t="shared" si="62"/>
        <v>140</v>
      </c>
      <c r="G233">
        <f>E233+3</f>
        <v>167</v>
      </c>
      <c r="H233" t="s">
        <v>20</v>
      </c>
      <c r="I233">
        <v>16</v>
      </c>
      <c r="J233">
        <v>1</v>
      </c>
      <c r="K233">
        <v>0</v>
      </c>
      <c r="L233">
        <v>0</v>
      </c>
      <c r="N233" t="str">
        <f t="shared" si="55"/>
        <v>d0d8dd</v>
      </c>
      <c r="O233" t="s">
        <v>27</v>
      </c>
      <c r="Q233">
        <v>2</v>
      </c>
      <c r="R233" t="b">
        <v>0</v>
      </c>
      <c r="S233" t="s">
        <v>121</v>
      </c>
      <c r="T233">
        <v>0</v>
      </c>
    </row>
    <row r="234" spans="1:20" x14ac:dyDescent="0.25">
      <c r="A234" t="s">
        <v>1018</v>
      </c>
      <c r="B234">
        <v>10</v>
      </c>
      <c r="C234" t="s">
        <v>19</v>
      </c>
      <c r="D234">
        <f t="shared" si="61"/>
        <v>140</v>
      </c>
      <c r="E234">
        <f>E233</f>
        <v>164</v>
      </c>
      <c r="F234">
        <f t="shared" si="62"/>
        <v>169</v>
      </c>
      <c r="G234">
        <f t="shared" ref="G234:G235" si="63">E234+3</f>
        <v>167</v>
      </c>
      <c r="H234" t="s">
        <v>20</v>
      </c>
      <c r="I234">
        <v>16</v>
      </c>
      <c r="J234">
        <v>1</v>
      </c>
      <c r="K234">
        <v>0</v>
      </c>
      <c r="L234">
        <v>0</v>
      </c>
      <c r="N234" t="str">
        <f t="shared" si="55"/>
        <v>d0d8dd</v>
      </c>
      <c r="O234" t="s">
        <v>27</v>
      </c>
      <c r="Q234">
        <v>2</v>
      </c>
      <c r="R234" t="b">
        <v>0</v>
      </c>
      <c r="S234" t="s">
        <v>121</v>
      </c>
      <c r="T234">
        <v>0</v>
      </c>
    </row>
    <row r="235" spans="1:20" x14ac:dyDescent="0.25">
      <c r="A235" t="s">
        <v>1019</v>
      </c>
      <c r="B235">
        <v>10</v>
      </c>
      <c r="C235" t="s">
        <v>19</v>
      </c>
      <c r="D235">
        <f t="shared" si="61"/>
        <v>168</v>
      </c>
      <c r="E235">
        <f>E234</f>
        <v>164</v>
      </c>
      <c r="F235">
        <f t="shared" si="62"/>
        <v>194</v>
      </c>
      <c r="G235">
        <f t="shared" si="63"/>
        <v>167</v>
      </c>
      <c r="H235" t="s">
        <v>20</v>
      </c>
      <c r="I235">
        <v>16</v>
      </c>
      <c r="J235">
        <v>1</v>
      </c>
      <c r="K235">
        <v>0</v>
      </c>
      <c r="L235">
        <v>0</v>
      </c>
      <c r="N235" t="str">
        <f t="shared" si="55"/>
        <v>d0d8dd</v>
      </c>
      <c r="O235" t="s">
        <v>27</v>
      </c>
      <c r="Q235">
        <v>2</v>
      </c>
      <c r="R235" t="b">
        <v>0</v>
      </c>
      <c r="S235" t="s">
        <v>121</v>
      </c>
      <c r="T235">
        <v>0</v>
      </c>
    </row>
    <row r="236" spans="1:20" x14ac:dyDescent="0.25">
      <c r="A236" t="s">
        <v>1020</v>
      </c>
      <c r="B236">
        <v>10</v>
      </c>
      <c r="C236" t="s">
        <v>19</v>
      </c>
      <c r="D236">
        <f t="shared" si="61"/>
        <v>14</v>
      </c>
      <c r="E236">
        <f>E232+15</f>
        <v>178</v>
      </c>
      <c r="F236">
        <f t="shared" si="62"/>
        <v>112</v>
      </c>
      <c r="G236">
        <f>E236+5</f>
        <v>183</v>
      </c>
      <c r="H236" t="s">
        <v>104</v>
      </c>
      <c r="I236">
        <v>12</v>
      </c>
      <c r="J236">
        <v>0</v>
      </c>
      <c r="K236">
        <v>0</v>
      </c>
      <c r="L236">
        <v>0</v>
      </c>
      <c r="N236" t="str">
        <f t="shared" si="55"/>
        <v>d0d8dd</v>
      </c>
      <c r="O236" t="s">
        <v>25</v>
      </c>
      <c r="Q236">
        <v>3</v>
      </c>
      <c r="R236" t="b">
        <v>1</v>
      </c>
      <c r="S236" t="s">
        <v>121</v>
      </c>
      <c r="T236">
        <v>0</v>
      </c>
    </row>
    <row r="237" spans="1:20" x14ac:dyDescent="0.25">
      <c r="A237" t="s">
        <v>1021</v>
      </c>
      <c r="B237">
        <v>10</v>
      </c>
      <c r="C237" t="s">
        <v>19</v>
      </c>
      <c r="D237">
        <f t="shared" si="61"/>
        <v>113</v>
      </c>
      <c r="E237">
        <f>E236+1</f>
        <v>179</v>
      </c>
      <c r="F237">
        <f t="shared" si="62"/>
        <v>140</v>
      </c>
      <c r="G237">
        <f t="shared" ref="G237:G239" si="64">E237+3</f>
        <v>182</v>
      </c>
      <c r="H237" t="s">
        <v>20</v>
      </c>
      <c r="I237">
        <v>16</v>
      </c>
      <c r="J237">
        <v>1</v>
      </c>
      <c r="K237">
        <v>0</v>
      </c>
      <c r="L237">
        <v>0</v>
      </c>
      <c r="N237" t="str">
        <f t="shared" si="55"/>
        <v>d0d8dd</v>
      </c>
      <c r="O237" t="s">
        <v>27</v>
      </c>
      <c r="Q237">
        <v>2</v>
      </c>
      <c r="R237" t="b">
        <v>0</v>
      </c>
      <c r="S237" t="s">
        <v>121</v>
      </c>
      <c r="T237">
        <v>0</v>
      </c>
    </row>
    <row r="238" spans="1:20" x14ac:dyDescent="0.25">
      <c r="A238" t="s">
        <v>1022</v>
      </c>
      <c r="B238">
        <v>10</v>
      </c>
      <c r="C238" t="s">
        <v>19</v>
      </c>
      <c r="D238">
        <f t="shared" si="61"/>
        <v>140</v>
      </c>
      <c r="E238">
        <f>E237</f>
        <v>179</v>
      </c>
      <c r="F238">
        <f t="shared" si="62"/>
        <v>169</v>
      </c>
      <c r="G238">
        <f t="shared" si="64"/>
        <v>182</v>
      </c>
      <c r="H238" t="s">
        <v>20</v>
      </c>
      <c r="I238">
        <v>16</v>
      </c>
      <c r="J238">
        <v>1</v>
      </c>
      <c r="K238">
        <v>0</v>
      </c>
      <c r="L238">
        <v>0</v>
      </c>
      <c r="N238" t="str">
        <f t="shared" si="55"/>
        <v>d0d8dd</v>
      </c>
      <c r="O238" t="s">
        <v>27</v>
      </c>
      <c r="Q238">
        <v>2</v>
      </c>
      <c r="R238" t="b">
        <v>0</v>
      </c>
      <c r="S238" t="s">
        <v>121</v>
      </c>
      <c r="T238">
        <v>0</v>
      </c>
    </row>
    <row r="239" spans="1:20" x14ac:dyDescent="0.25">
      <c r="A239" t="s">
        <v>1023</v>
      </c>
      <c r="B239">
        <v>10</v>
      </c>
      <c r="C239" t="s">
        <v>19</v>
      </c>
      <c r="D239">
        <f t="shared" si="61"/>
        <v>168</v>
      </c>
      <c r="E239">
        <f>E238</f>
        <v>179</v>
      </c>
      <c r="F239">
        <f t="shared" si="62"/>
        <v>194</v>
      </c>
      <c r="G239">
        <f t="shared" si="64"/>
        <v>182</v>
      </c>
      <c r="H239" t="s">
        <v>20</v>
      </c>
      <c r="I239">
        <v>16</v>
      </c>
      <c r="J239">
        <v>1</v>
      </c>
      <c r="K239">
        <v>0</v>
      </c>
      <c r="L239">
        <v>0</v>
      </c>
      <c r="N239" t="str">
        <f t="shared" si="55"/>
        <v>d0d8dd</v>
      </c>
      <c r="O239" t="s">
        <v>27</v>
      </c>
      <c r="Q239">
        <v>2</v>
      </c>
      <c r="R239" t="b">
        <v>0</v>
      </c>
      <c r="S239" t="s">
        <v>121</v>
      </c>
      <c r="T239">
        <v>0</v>
      </c>
    </row>
    <row r="240" spans="1:20" x14ac:dyDescent="0.25">
      <c r="A240" t="s">
        <v>1024</v>
      </c>
      <c r="B240">
        <v>10</v>
      </c>
      <c r="C240" t="s">
        <v>19</v>
      </c>
      <c r="D240">
        <f t="shared" si="61"/>
        <v>14</v>
      </c>
      <c r="E240">
        <f>E236+15</f>
        <v>193</v>
      </c>
      <c r="F240">
        <f t="shared" si="62"/>
        <v>112</v>
      </c>
      <c r="G240">
        <f>E240+5</f>
        <v>198</v>
      </c>
      <c r="H240" t="s">
        <v>104</v>
      </c>
      <c r="I240">
        <v>12</v>
      </c>
      <c r="J240">
        <v>0</v>
      </c>
      <c r="K240">
        <v>0</v>
      </c>
      <c r="L240">
        <v>0</v>
      </c>
      <c r="N240" t="str">
        <f t="shared" si="55"/>
        <v>d0d8dd</v>
      </c>
      <c r="O240" t="s">
        <v>25</v>
      </c>
      <c r="Q240">
        <v>3</v>
      </c>
      <c r="R240" t="b">
        <v>1</v>
      </c>
      <c r="S240" t="s">
        <v>121</v>
      </c>
      <c r="T240">
        <v>0</v>
      </c>
    </row>
    <row r="241" spans="1:20" x14ac:dyDescent="0.25">
      <c r="A241" t="s">
        <v>1025</v>
      </c>
      <c r="B241">
        <v>10</v>
      </c>
      <c r="C241" t="s">
        <v>19</v>
      </c>
      <c r="D241">
        <f t="shared" si="61"/>
        <v>113</v>
      </c>
      <c r="E241">
        <f>E240+1</f>
        <v>194</v>
      </c>
      <c r="F241">
        <f t="shared" si="62"/>
        <v>140</v>
      </c>
      <c r="G241">
        <f t="shared" ref="G241:G243" si="65">E241+3</f>
        <v>197</v>
      </c>
      <c r="H241" t="s">
        <v>20</v>
      </c>
      <c r="I241">
        <v>16</v>
      </c>
      <c r="J241">
        <v>1</v>
      </c>
      <c r="K241">
        <v>0</v>
      </c>
      <c r="L241">
        <v>0</v>
      </c>
      <c r="N241" t="str">
        <f t="shared" si="55"/>
        <v>d0d8dd</v>
      </c>
      <c r="O241" t="s">
        <v>27</v>
      </c>
      <c r="Q241">
        <v>2</v>
      </c>
      <c r="R241" t="b">
        <v>0</v>
      </c>
      <c r="S241" t="s">
        <v>121</v>
      </c>
      <c r="T241">
        <v>0</v>
      </c>
    </row>
    <row r="242" spans="1:20" x14ac:dyDescent="0.25">
      <c r="A242" t="s">
        <v>1026</v>
      </c>
      <c r="B242">
        <v>10</v>
      </c>
      <c r="C242" t="s">
        <v>19</v>
      </c>
      <c r="D242">
        <f t="shared" si="61"/>
        <v>140</v>
      </c>
      <c r="E242">
        <f>E241</f>
        <v>194</v>
      </c>
      <c r="F242">
        <f t="shared" si="62"/>
        <v>169</v>
      </c>
      <c r="G242">
        <f t="shared" si="65"/>
        <v>197</v>
      </c>
      <c r="H242" t="s">
        <v>20</v>
      </c>
      <c r="I242">
        <v>16</v>
      </c>
      <c r="J242">
        <v>1</v>
      </c>
      <c r="K242">
        <v>0</v>
      </c>
      <c r="L242">
        <v>0</v>
      </c>
      <c r="N242" t="str">
        <f t="shared" si="55"/>
        <v>d0d8dd</v>
      </c>
      <c r="O242" t="s">
        <v>27</v>
      </c>
      <c r="Q242">
        <v>2</v>
      </c>
      <c r="R242" t="b">
        <v>0</v>
      </c>
      <c r="S242" t="s">
        <v>121</v>
      </c>
      <c r="T242">
        <v>0</v>
      </c>
    </row>
    <row r="243" spans="1:20" x14ac:dyDescent="0.25">
      <c r="A243" t="s">
        <v>1027</v>
      </c>
      <c r="B243">
        <v>10</v>
      </c>
      <c r="C243" t="s">
        <v>19</v>
      </c>
      <c r="D243">
        <f t="shared" si="61"/>
        <v>168</v>
      </c>
      <c r="E243">
        <f>E242</f>
        <v>194</v>
      </c>
      <c r="F243">
        <f t="shared" si="62"/>
        <v>194</v>
      </c>
      <c r="G243">
        <f t="shared" si="65"/>
        <v>197</v>
      </c>
      <c r="H243" t="s">
        <v>20</v>
      </c>
      <c r="I243">
        <v>16</v>
      </c>
      <c r="J243">
        <v>1</v>
      </c>
      <c r="K243">
        <v>0</v>
      </c>
      <c r="L243">
        <v>0</v>
      </c>
      <c r="N243" t="str">
        <f t="shared" si="55"/>
        <v>d0d8dd</v>
      </c>
      <c r="O243" t="s">
        <v>27</v>
      </c>
      <c r="Q243">
        <v>2</v>
      </c>
      <c r="R243" t="b">
        <v>0</v>
      </c>
      <c r="S243" t="s">
        <v>121</v>
      </c>
      <c r="T243">
        <v>0</v>
      </c>
    </row>
    <row r="244" spans="1:20" x14ac:dyDescent="0.25">
      <c r="A244" t="s">
        <v>1068</v>
      </c>
      <c r="B244">
        <v>11</v>
      </c>
      <c r="C244" t="s">
        <v>19</v>
      </c>
      <c r="D244">
        <v>14</v>
      </c>
      <c r="E244">
        <v>20</v>
      </c>
      <c r="F244">
        <v>196</v>
      </c>
      <c r="G244">
        <f>E244+5</f>
        <v>25</v>
      </c>
      <c r="H244" t="s">
        <v>104</v>
      </c>
      <c r="I244">
        <v>14</v>
      </c>
      <c r="J244">
        <v>1</v>
      </c>
      <c r="K244">
        <v>0</v>
      </c>
      <c r="L244">
        <v>0</v>
      </c>
      <c r="N244" t="s">
        <v>21</v>
      </c>
      <c r="O244" t="s">
        <v>25</v>
      </c>
      <c r="Q244">
        <v>2</v>
      </c>
      <c r="R244" t="b">
        <v>1</v>
      </c>
      <c r="S244" t="s">
        <v>121</v>
      </c>
      <c r="T244">
        <v>0</v>
      </c>
    </row>
    <row r="245" spans="1:20" x14ac:dyDescent="0.25">
      <c r="A245" t="s">
        <v>1069</v>
      </c>
      <c r="B245">
        <v>11</v>
      </c>
      <c r="C245" t="s">
        <v>19</v>
      </c>
      <c r="D245">
        <v>14</v>
      </c>
      <c r="E245">
        <f>G244+8</f>
        <v>33</v>
      </c>
      <c r="F245">
        <v>196</v>
      </c>
      <c r="G245">
        <f>E245+5</f>
        <v>38</v>
      </c>
      <c r="H245" t="s">
        <v>104</v>
      </c>
      <c r="I245">
        <v>12</v>
      </c>
      <c r="J245">
        <v>0</v>
      </c>
      <c r="K245">
        <v>0</v>
      </c>
      <c r="L245">
        <v>0</v>
      </c>
      <c r="N245" t="s">
        <v>21</v>
      </c>
      <c r="O245" t="s">
        <v>25</v>
      </c>
      <c r="Q245">
        <v>2</v>
      </c>
      <c r="R245" t="b">
        <v>1</v>
      </c>
      <c r="T245">
        <v>0</v>
      </c>
    </row>
    <row r="246" spans="1:20" x14ac:dyDescent="0.25">
      <c r="A246" t="s">
        <v>1051</v>
      </c>
      <c r="B246">
        <v>11</v>
      </c>
      <c r="C246" t="s">
        <v>26</v>
      </c>
      <c r="D246">
        <v>0</v>
      </c>
      <c r="E246">
        <v>75</v>
      </c>
      <c r="F246">
        <v>210</v>
      </c>
      <c r="G246">
        <f>G259+15</f>
        <v>122</v>
      </c>
      <c r="I246">
        <v>0</v>
      </c>
      <c r="J246">
        <v>1</v>
      </c>
      <c r="K246">
        <v>0</v>
      </c>
      <c r="L246">
        <v>0</v>
      </c>
      <c r="M246" t="str">
        <f>$N$76</f>
        <v>d0d8dd</v>
      </c>
      <c r="N246" t="s">
        <v>1091</v>
      </c>
      <c r="O246" t="s">
        <v>25</v>
      </c>
      <c r="Q246">
        <v>1</v>
      </c>
      <c r="R246" t="b">
        <v>0</v>
      </c>
      <c r="S246" t="s">
        <v>121</v>
      </c>
      <c r="T246">
        <v>0</v>
      </c>
    </row>
    <row r="247" spans="1:20" x14ac:dyDescent="0.25">
      <c r="A247" t="s">
        <v>1052</v>
      </c>
      <c r="B247">
        <v>11</v>
      </c>
      <c r="C247" t="s">
        <v>19</v>
      </c>
      <c r="D247">
        <v>14</v>
      </c>
      <c r="E247">
        <f>E246+5</f>
        <v>80</v>
      </c>
      <c r="F247">
        <v>196</v>
      </c>
      <c r="G247">
        <f>E247+3</f>
        <v>83</v>
      </c>
      <c r="H247" t="s">
        <v>104</v>
      </c>
      <c r="I247">
        <v>12</v>
      </c>
      <c r="J247">
        <v>1</v>
      </c>
      <c r="K247">
        <v>0</v>
      </c>
      <c r="L247">
        <v>0</v>
      </c>
      <c r="N247" t="str">
        <f t="shared" ref="N247:N254" si="66">$N$76</f>
        <v>d0d8dd</v>
      </c>
      <c r="O247" t="s">
        <v>25</v>
      </c>
      <c r="Q247">
        <v>3</v>
      </c>
      <c r="R247" t="b">
        <v>0</v>
      </c>
      <c r="S247" t="s">
        <v>121</v>
      </c>
      <c r="T247">
        <v>0</v>
      </c>
    </row>
    <row r="248" spans="1:20" x14ac:dyDescent="0.25">
      <c r="A248" t="s">
        <v>908</v>
      </c>
      <c r="B248">
        <v>11</v>
      </c>
      <c r="C248" t="s">
        <v>19</v>
      </c>
      <c r="D248">
        <f t="shared" ref="D248" si="67">D251-1</f>
        <v>113</v>
      </c>
      <c r="E248">
        <f>E246+2</f>
        <v>77</v>
      </c>
      <c r="F248">
        <f>D252-1</f>
        <v>140</v>
      </c>
      <c r="G248">
        <f>E248+5</f>
        <v>82</v>
      </c>
      <c r="H248" t="s">
        <v>104</v>
      </c>
      <c r="I248">
        <v>10</v>
      </c>
      <c r="J248">
        <v>1</v>
      </c>
      <c r="K248">
        <v>0</v>
      </c>
      <c r="L248">
        <v>0</v>
      </c>
      <c r="N248" t="str">
        <f t="shared" si="66"/>
        <v>d0d8dd</v>
      </c>
      <c r="O248" t="s">
        <v>27</v>
      </c>
      <c r="Q248">
        <v>3</v>
      </c>
      <c r="R248" t="b">
        <v>1</v>
      </c>
      <c r="S248" t="s">
        <v>121</v>
      </c>
      <c r="T248">
        <v>0</v>
      </c>
    </row>
    <row r="249" spans="1:20" x14ac:dyDescent="0.25">
      <c r="A249" t="s">
        <v>909</v>
      </c>
      <c r="B249">
        <v>11</v>
      </c>
      <c r="C249" t="s">
        <v>19</v>
      </c>
      <c r="D249">
        <f>D252-1</f>
        <v>140</v>
      </c>
      <c r="E249">
        <f t="shared" ref="E249:E253" si="68">E248</f>
        <v>77</v>
      </c>
      <c r="F249">
        <f>D253+1</f>
        <v>169</v>
      </c>
      <c r="G249">
        <f>G248</f>
        <v>82</v>
      </c>
      <c r="H249" t="s">
        <v>104</v>
      </c>
      <c r="I249">
        <v>10</v>
      </c>
      <c r="J249">
        <v>1</v>
      </c>
      <c r="K249">
        <v>0</v>
      </c>
      <c r="L249">
        <v>0</v>
      </c>
      <c r="N249" t="str">
        <f t="shared" si="66"/>
        <v>d0d8dd</v>
      </c>
      <c r="O249" t="s">
        <v>27</v>
      </c>
      <c r="Q249">
        <v>3</v>
      </c>
      <c r="R249" t="b">
        <v>1</v>
      </c>
      <c r="S249" t="s">
        <v>121</v>
      </c>
      <c r="T249">
        <v>0</v>
      </c>
    </row>
    <row r="250" spans="1:20" x14ac:dyDescent="0.25">
      <c r="A250" t="s">
        <v>910</v>
      </c>
      <c r="B250">
        <v>11</v>
      </c>
      <c r="C250" t="s">
        <v>19</v>
      </c>
      <c r="D250">
        <f>D253</f>
        <v>168</v>
      </c>
      <c r="E250">
        <f t="shared" si="68"/>
        <v>77</v>
      </c>
      <c r="F250">
        <f>D250+26</f>
        <v>194</v>
      </c>
      <c r="G250">
        <f t="shared" ref="G250" si="69">G249</f>
        <v>82</v>
      </c>
      <c r="H250" t="s">
        <v>104</v>
      </c>
      <c r="I250">
        <v>10</v>
      </c>
      <c r="J250">
        <v>1</v>
      </c>
      <c r="K250">
        <v>0</v>
      </c>
      <c r="L250">
        <v>0</v>
      </c>
      <c r="N250" t="str">
        <f t="shared" si="66"/>
        <v>d0d8dd</v>
      </c>
      <c r="O250" t="s">
        <v>27</v>
      </c>
      <c r="Q250">
        <v>3</v>
      </c>
      <c r="R250" t="b">
        <v>1</v>
      </c>
      <c r="S250" t="s">
        <v>121</v>
      </c>
      <c r="T250">
        <v>0</v>
      </c>
    </row>
    <row r="251" spans="1:20" x14ac:dyDescent="0.25">
      <c r="A251" t="s">
        <v>44</v>
      </c>
      <c r="B251">
        <v>11</v>
      </c>
      <c r="C251" t="s">
        <v>25</v>
      </c>
      <c r="D251">
        <v>114</v>
      </c>
      <c r="E251">
        <f>E246</f>
        <v>75</v>
      </c>
      <c r="F251">
        <f>D251</f>
        <v>114</v>
      </c>
      <c r="G251">
        <f>G246</f>
        <v>122</v>
      </c>
      <c r="I251">
        <v>0.5</v>
      </c>
      <c r="J251">
        <v>0</v>
      </c>
      <c r="K251">
        <v>0</v>
      </c>
      <c r="L251">
        <v>0</v>
      </c>
      <c r="M251" t="s">
        <v>21</v>
      </c>
      <c r="N251" t="str">
        <f t="shared" si="66"/>
        <v>d0d8dd</v>
      </c>
      <c r="O251" t="s">
        <v>25</v>
      </c>
      <c r="Q251">
        <v>4</v>
      </c>
      <c r="R251" t="b">
        <v>0</v>
      </c>
      <c r="S251" t="s">
        <v>121</v>
      </c>
      <c r="T251">
        <v>0</v>
      </c>
    </row>
    <row r="252" spans="1:20" x14ac:dyDescent="0.25">
      <c r="A252" t="s">
        <v>45</v>
      </c>
      <c r="B252">
        <v>11</v>
      </c>
      <c r="C252" t="s">
        <v>25</v>
      </c>
      <c r="D252">
        <f>D251+27</f>
        <v>141</v>
      </c>
      <c r="E252">
        <f t="shared" si="68"/>
        <v>75</v>
      </c>
      <c r="F252">
        <f t="shared" ref="F252:F253" si="70">D252</f>
        <v>141</v>
      </c>
      <c r="G252">
        <f>G251</f>
        <v>122</v>
      </c>
      <c r="I252">
        <v>0.5</v>
      </c>
      <c r="J252">
        <v>0</v>
      </c>
      <c r="K252">
        <v>0</v>
      </c>
      <c r="L252">
        <v>0</v>
      </c>
      <c r="M252" t="s">
        <v>21</v>
      </c>
      <c r="N252" t="str">
        <f t="shared" si="66"/>
        <v>d0d8dd</v>
      </c>
      <c r="O252" t="s">
        <v>25</v>
      </c>
      <c r="Q252">
        <v>4</v>
      </c>
      <c r="R252" t="b">
        <v>0</v>
      </c>
      <c r="S252" t="s">
        <v>121</v>
      </c>
      <c r="T252">
        <v>0</v>
      </c>
    </row>
    <row r="253" spans="1:20" x14ac:dyDescent="0.25">
      <c r="A253" t="s">
        <v>46</v>
      </c>
      <c r="B253">
        <v>11</v>
      </c>
      <c r="C253" t="s">
        <v>25</v>
      </c>
      <c r="D253">
        <f>D252+27</f>
        <v>168</v>
      </c>
      <c r="E253">
        <f t="shared" si="68"/>
        <v>75</v>
      </c>
      <c r="F253">
        <f t="shared" si="70"/>
        <v>168</v>
      </c>
      <c r="G253">
        <f>G252</f>
        <v>122</v>
      </c>
      <c r="I253">
        <v>0.5</v>
      </c>
      <c r="J253">
        <v>0</v>
      </c>
      <c r="K253">
        <v>0</v>
      </c>
      <c r="L253">
        <v>0</v>
      </c>
      <c r="M253" t="s">
        <v>21</v>
      </c>
      <c r="N253" t="str">
        <f t="shared" si="66"/>
        <v>d0d8dd</v>
      </c>
      <c r="O253" t="s">
        <v>25</v>
      </c>
      <c r="Q253">
        <v>4</v>
      </c>
      <c r="R253" t="b">
        <v>0</v>
      </c>
      <c r="S253" t="s">
        <v>121</v>
      </c>
      <c r="T253">
        <v>0</v>
      </c>
    </row>
    <row r="254" spans="1:20" x14ac:dyDescent="0.25">
      <c r="A254" t="s">
        <v>55</v>
      </c>
      <c r="B254">
        <v>11</v>
      </c>
      <c r="C254" t="s">
        <v>25</v>
      </c>
      <c r="D254">
        <v>14</v>
      </c>
      <c r="E254">
        <f>E248+24</f>
        <v>101</v>
      </c>
      <c r="F254">
        <v>196</v>
      </c>
      <c r="G254">
        <f>E254</f>
        <v>101</v>
      </c>
      <c r="I254">
        <v>0.5</v>
      </c>
      <c r="J254">
        <v>0</v>
      </c>
      <c r="K254">
        <v>0</v>
      </c>
      <c r="L254">
        <v>0</v>
      </c>
      <c r="M254" t="s">
        <v>21</v>
      </c>
      <c r="N254" t="str">
        <f t="shared" si="66"/>
        <v>d0d8dd</v>
      </c>
      <c r="O254" t="s">
        <v>25</v>
      </c>
      <c r="Q254">
        <v>4</v>
      </c>
      <c r="R254" t="b">
        <v>0</v>
      </c>
      <c r="S254" t="s">
        <v>121</v>
      </c>
      <c r="T254">
        <v>0</v>
      </c>
    </row>
    <row r="255" spans="1:20" x14ac:dyDescent="0.25">
      <c r="A255" t="s">
        <v>1093</v>
      </c>
      <c r="B255">
        <v>11</v>
      </c>
      <c r="C255" t="s">
        <v>19</v>
      </c>
      <c r="D255">
        <v>14</v>
      </c>
      <c r="E255">
        <f>G246+2</f>
        <v>124</v>
      </c>
      <c r="F255">
        <v>196</v>
      </c>
      <c r="G255">
        <f>E255+4</f>
        <v>128</v>
      </c>
      <c r="H255" t="s">
        <v>104</v>
      </c>
      <c r="I255">
        <v>10</v>
      </c>
      <c r="J255">
        <v>0</v>
      </c>
      <c r="K255">
        <v>0</v>
      </c>
      <c r="L255">
        <v>0</v>
      </c>
      <c r="N255" t="s">
        <v>21</v>
      </c>
      <c r="O255" t="s">
        <v>22</v>
      </c>
      <c r="Q255">
        <v>2</v>
      </c>
      <c r="R255" t="b">
        <v>0</v>
      </c>
      <c r="S255" t="s">
        <v>121</v>
      </c>
      <c r="T255">
        <v>0</v>
      </c>
    </row>
    <row r="256" spans="1:20" x14ac:dyDescent="0.25">
      <c r="A256" t="s">
        <v>1053</v>
      </c>
      <c r="B256">
        <v>11</v>
      </c>
      <c r="C256" t="s">
        <v>19</v>
      </c>
      <c r="D256">
        <v>14</v>
      </c>
      <c r="E256">
        <f>E254+2</f>
        <v>103</v>
      </c>
      <c r="F256">
        <f>D251-2</f>
        <v>112</v>
      </c>
      <c r="G256">
        <f>E256+5</f>
        <v>108</v>
      </c>
      <c r="H256" t="s">
        <v>104</v>
      </c>
      <c r="I256">
        <v>12</v>
      </c>
      <c r="J256">
        <v>0</v>
      </c>
      <c r="K256">
        <v>0</v>
      </c>
      <c r="L256">
        <v>0</v>
      </c>
      <c r="N256" t="str">
        <f t="shared" ref="N256:N259" si="71">$N$76</f>
        <v>d0d8dd</v>
      </c>
      <c r="O256" t="s">
        <v>25</v>
      </c>
      <c r="Q256">
        <v>3</v>
      </c>
      <c r="R256" t="b">
        <v>1</v>
      </c>
      <c r="S256" t="s">
        <v>121</v>
      </c>
      <c r="T256">
        <v>0</v>
      </c>
    </row>
    <row r="257" spans="1:20" x14ac:dyDescent="0.25">
      <c r="A257" t="s">
        <v>1054</v>
      </c>
      <c r="B257">
        <v>11</v>
      </c>
      <c r="C257" t="s">
        <v>19</v>
      </c>
      <c r="D257">
        <f>D248</f>
        <v>113</v>
      </c>
      <c r="E257">
        <f>E256+1</f>
        <v>104</v>
      </c>
      <c r="F257">
        <f>F248</f>
        <v>140</v>
      </c>
      <c r="G257">
        <f t="shared" ref="G257:G259" si="72">E257+3</f>
        <v>107</v>
      </c>
      <c r="H257" t="s">
        <v>20</v>
      </c>
      <c r="I257">
        <v>16</v>
      </c>
      <c r="J257">
        <v>1</v>
      </c>
      <c r="K257">
        <v>0</v>
      </c>
      <c r="L257">
        <v>0</v>
      </c>
      <c r="N257" t="str">
        <f t="shared" si="71"/>
        <v>d0d8dd</v>
      </c>
      <c r="O257" t="s">
        <v>27</v>
      </c>
      <c r="Q257">
        <v>2</v>
      </c>
      <c r="R257" t="b">
        <v>0</v>
      </c>
      <c r="S257" t="s">
        <v>121</v>
      </c>
      <c r="T257">
        <v>0</v>
      </c>
    </row>
    <row r="258" spans="1:20" x14ac:dyDescent="0.25">
      <c r="A258" t="s">
        <v>1055</v>
      </c>
      <c r="B258">
        <v>11</v>
      </c>
      <c r="C258" t="s">
        <v>19</v>
      </c>
      <c r="D258">
        <f>D249</f>
        <v>140</v>
      </c>
      <c r="E258">
        <f>E257</f>
        <v>104</v>
      </c>
      <c r="F258">
        <f>F249</f>
        <v>169</v>
      </c>
      <c r="G258">
        <f t="shared" si="72"/>
        <v>107</v>
      </c>
      <c r="H258" t="s">
        <v>20</v>
      </c>
      <c r="I258">
        <v>16</v>
      </c>
      <c r="J258">
        <v>1</v>
      </c>
      <c r="K258">
        <v>0</v>
      </c>
      <c r="L258">
        <v>0</v>
      </c>
      <c r="N258" t="str">
        <f t="shared" si="71"/>
        <v>d0d8dd</v>
      </c>
      <c r="O258" t="s">
        <v>27</v>
      </c>
      <c r="Q258">
        <v>2</v>
      </c>
      <c r="R258" t="b">
        <v>0</v>
      </c>
      <c r="S258" t="s">
        <v>121</v>
      </c>
      <c r="T258">
        <v>0</v>
      </c>
    </row>
    <row r="259" spans="1:20" x14ac:dyDescent="0.25">
      <c r="A259" t="s">
        <v>1056</v>
      </c>
      <c r="B259">
        <v>11</v>
      </c>
      <c r="C259" t="s">
        <v>19</v>
      </c>
      <c r="D259">
        <f>D250</f>
        <v>168</v>
      </c>
      <c r="E259">
        <f>E258</f>
        <v>104</v>
      </c>
      <c r="F259">
        <f>F250</f>
        <v>194</v>
      </c>
      <c r="G259">
        <f t="shared" si="72"/>
        <v>107</v>
      </c>
      <c r="H259" t="s">
        <v>20</v>
      </c>
      <c r="I259">
        <v>16</v>
      </c>
      <c r="J259">
        <v>1</v>
      </c>
      <c r="K259">
        <v>0</v>
      </c>
      <c r="L259">
        <v>0</v>
      </c>
      <c r="N259" t="str">
        <f t="shared" si="71"/>
        <v>d0d8dd</v>
      </c>
      <c r="O259" t="s">
        <v>27</v>
      </c>
      <c r="Q259">
        <v>2</v>
      </c>
      <c r="R259" t="b">
        <v>0</v>
      </c>
      <c r="S259" t="s">
        <v>121</v>
      </c>
      <c r="T259">
        <v>0</v>
      </c>
    </row>
    <row r="260" spans="1:20" x14ac:dyDescent="0.25">
      <c r="A260" t="s">
        <v>1209</v>
      </c>
      <c r="B260">
        <v>11</v>
      </c>
      <c r="C260" t="s">
        <v>24</v>
      </c>
      <c r="D260">
        <v>30</v>
      </c>
      <c r="E260">
        <v>130</v>
      </c>
      <c r="F260">
        <v>180</v>
      </c>
      <c r="G260">
        <f>E260+(F260-D260)</f>
        <v>280</v>
      </c>
      <c r="I260">
        <v>0</v>
      </c>
      <c r="J260">
        <v>0</v>
      </c>
      <c r="K260">
        <v>0</v>
      </c>
      <c r="L260">
        <v>0</v>
      </c>
      <c r="N260" t="s">
        <v>21</v>
      </c>
      <c r="O260" t="s">
        <v>25</v>
      </c>
      <c r="Q260">
        <v>0</v>
      </c>
      <c r="R260" t="b">
        <v>0</v>
      </c>
      <c r="S260" t="s">
        <v>121</v>
      </c>
      <c r="T260">
        <v>0</v>
      </c>
    </row>
    <row r="261" spans="1:20" x14ac:dyDescent="0.25">
      <c r="A261" t="s">
        <v>1210</v>
      </c>
      <c r="B261">
        <v>11</v>
      </c>
      <c r="C261" t="s">
        <v>19</v>
      </c>
      <c r="D261">
        <f>D260</f>
        <v>30</v>
      </c>
      <c r="E261">
        <f>E260</f>
        <v>130</v>
      </c>
      <c r="F261">
        <f>D261+100</f>
        <v>130</v>
      </c>
      <c r="G261">
        <f>G260</f>
        <v>280</v>
      </c>
      <c r="H261" t="s">
        <v>104</v>
      </c>
      <c r="I261">
        <v>12</v>
      </c>
      <c r="J261">
        <v>0</v>
      </c>
      <c r="K261">
        <v>1</v>
      </c>
      <c r="L261">
        <v>0</v>
      </c>
      <c r="N261" t="s">
        <v>21</v>
      </c>
      <c r="O261" t="s">
        <v>25</v>
      </c>
      <c r="Q261">
        <v>0</v>
      </c>
      <c r="R261" t="b">
        <v>1</v>
      </c>
      <c r="S261" t="s">
        <v>121</v>
      </c>
      <c r="T261">
        <v>0</v>
      </c>
    </row>
    <row r="262" spans="1:20" x14ac:dyDescent="0.25">
      <c r="A262" t="s">
        <v>1211</v>
      </c>
      <c r="B262">
        <v>11</v>
      </c>
      <c r="C262" t="s">
        <v>19</v>
      </c>
      <c r="D262">
        <f>D260</f>
        <v>30</v>
      </c>
      <c r="E262">
        <f>G260</f>
        <v>280</v>
      </c>
      <c r="F262">
        <f>F260</f>
        <v>180</v>
      </c>
      <c r="G262">
        <f>E262+3</f>
        <v>283</v>
      </c>
      <c r="H262" t="s">
        <v>104</v>
      </c>
      <c r="I262">
        <v>8</v>
      </c>
      <c r="J262">
        <v>0</v>
      </c>
      <c r="K262">
        <v>1</v>
      </c>
      <c r="L262">
        <v>0</v>
      </c>
      <c r="M262" t="s">
        <v>1057</v>
      </c>
      <c r="N262" t="s">
        <v>21</v>
      </c>
      <c r="O262" t="s">
        <v>22</v>
      </c>
      <c r="Q262">
        <v>0</v>
      </c>
      <c r="R262" t="b">
        <v>1</v>
      </c>
      <c r="S262" t="s">
        <v>121</v>
      </c>
      <c r="T262">
        <v>0</v>
      </c>
    </row>
    <row r="263" spans="1:20" x14ac:dyDescent="0.25">
      <c r="A263" t="s">
        <v>130</v>
      </c>
      <c r="B263">
        <v>12</v>
      </c>
      <c r="C263" t="s">
        <v>19</v>
      </c>
      <c r="D263">
        <v>14</v>
      </c>
      <c r="E263">
        <v>20</v>
      </c>
      <c r="F263">
        <v>196</v>
      </c>
      <c r="G263">
        <f>E263+5</f>
        <v>25</v>
      </c>
      <c r="H263" t="s">
        <v>104</v>
      </c>
      <c r="I263">
        <v>14</v>
      </c>
      <c r="J263">
        <v>1</v>
      </c>
      <c r="K263">
        <v>0</v>
      </c>
      <c r="L263">
        <v>0</v>
      </c>
      <c r="N263" t="s">
        <v>21</v>
      </c>
      <c r="O263" t="s">
        <v>25</v>
      </c>
      <c r="Q263">
        <v>2</v>
      </c>
      <c r="R263" t="b">
        <v>1</v>
      </c>
      <c r="S263" t="s">
        <v>121</v>
      </c>
      <c r="T263">
        <v>0</v>
      </c>
    </row>
    <row r="264" spans="1:20" x14ac:dyDescent="0.25">
      <c r="A264" t="s">
        <v>1206</v>
      </c>
      <c r="B264">
        <v>12</v>
      </c>
      <c r="C264" t="s">
        <v>19</v>
      </c>
      <c r="D264">
        <v>14</v>
      </c>
      <c r="E264">
        <f>G263+8</f>
        <v>33</v>
      </c>
      <c r="F264">
        <f>$F$265</f>
        <v>196</v>
      </c>
      <c r="G264">
        <f>E264+5</f>
        <v>38</v>
      </c>
      <c r="H264" t="s">
        <v>104</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121</v>
      </c>
      <c r="T265">
        <v>0</v>
      </c>
    </row>
    <row r="266" spans="1:20" x14ac:dyDescent="0.25">
      <c r="A266" t="s">
        <v>364</v>
      </c>
      <c r="B266">
        <v>12</v>
      </c>
      <c r="C266" t="s">
        <v>19</v>
      </c>
      <c r="D266">
        <f t="shared" ref="D266:D268" si="73">D265</f>
        <v>14</v>
      </c>
      <c r="E266">
        <f>G265+8</f>
        <v>208</v>
      </c>
      <c r="F266">
        <f>F265</f>
        <v>196</v>
      </c>
      <c r="G266">
        <f>E266+4</f>
        <v>212</v>
      </c>
      <c r="H266" t="s">
        <v>104</v>
      </c>
      <c r="I266">
        <v>12</v>
      </c>
      <c r="J266">
        <v>1</v>
      </c>
      <c r="K266">
        <v>0</v>
      </c>
      <c r="L266">
        <v>0</v>
      </c>
      <c r="N266" t="s">
        <v>21</v>
      </c>
      <c r="O266" t="s">
        <v>25</v>
      </c>
      <c r="P266" s="1"/>
      <c r="Q266">
        <v>2</v>
      </c>
      <c r="R266" t="b">
        <v>1</v>
      </c>
      <c r="S266" t="s">
        <v>121</v>
      </c>
      <c r="T266">
        <v>0</v>
      </c>
    </row>
    <row r="267" spans="1:20" x14ac:dyDescent="0.25">
      <c r="A267" t="s">
        <v>777</v>
      </c>
      <c r="B267">
        <v>12</v>
      </c>
      <c r="C267" t="s">
        <v>19</v>
      </c>
      <c r="D267">
        <f t="shared" si="73"/>
        <v>14</v>
      </c>
      <c r="E267">
        <f>G266+2</f>
        <v>214</v>
      </c>
      <c r="F267">
        <f>F266</f>
        <v>196</v>
      </c>
      <c r="G267">
        <f>E267+4</f>
        <v>218</v>
      </c>
      <c r="H267" t="s">
        <v>104</v>
      </c>
      <c r="I267">
        <v>10</v>
      </c>
      <c r="J267">
        <v>0</v>
      </c>
      <c r="K267">
        <v>0</v>
      </c>
      <c r="L267">
        <v>0</v>
      </c>
      <c r="N267" t="s">
        <v>21</v>
      </c>
      <c r="O267" t="s">
        <v>25</v>
      </c>
      <c r="P267" s="1"/>
      <c r="Q267">
        <v>2</v>
      </c>
      <c r="R267" t="b">
        <v>1</v>
      </c>
      <c r="S267" t="s">
        <v>121</v>
      </c>
      <c r="T267">
        <v>0</v>
      </c>
    </row>
    <row r="268" spans="1:20" ht="15" customHeight="1" x14ac:dyDescent="0.25">
      <c r="A268" t="s">
        <v>1107</v>
      </c>
      <c r="B268">
        <v>12</v>
      </c>
      <c r="C268" t="s">
        <v>24</v>
      </c>
      <c r="D268">
        <f t="shared" si="73"/>
        <v>14</v>
      </c>
      <c r="E268">
        <f>G267+30</f>
        <v>248</v>
      </c>
      <c r="F268">
        <f>D268+10</f>
        <v>24</v>
      </c>
      <c r="G268">
        <f>E268+(F268-D268)</f>
        <v>258</v>
      </c>
      <c r="I268">
        <v>12</v>
      </c>
      <c r="J268">
        <v>0</v>
      </c>
      <c r="K268">
        <v>0</v>
      </c>
      <c r="L268">
        <v>0</v>
      </c>
      <c r="M268" t="s">
        <v>1108</v>
      </c>
      <c r="N268" t="s">
        <v>1109</v>
      </c>
      <c r="O268" t="s">
        <v>25</v>
      </c>
      <c r="P268" s="5" t="str">
        <f>"configuration/assets/"&amp;A268&amp;".svg"</f>
        <v>configuration/assets/cc.svg</v>
      </c>
      <c r="Q268">
        <v>2</v>
      </c>
      <c r="R268" t="b">
        <v>1</v>
      </c>
      <c r="T268">
        <v>0</v>
      </c>
    </row>
    <row r="269" spans="1:20" ht="15" customHeight="1" x14ac:dyDescent="0.25">
      <c r="A269" t="s">
        <v>1110</v>
      </c>
      <c r="B269">
        <v>12</v>
      </c>
      <c r="C269" t="s">
        <v>24</v>
      </c>
      <c r="D269">
        <f>F268+2</f>
        <v>26</v>
      </c>
      <c r="E269">
        <f>E268</f>
        <v>248</v>
      </c>
      <c r="F269">
        <f>D269+10</f>
        <v>36</v>
      </c>
      <c r="G269">
        <f>E269+(F269-D269)</f>
        <v>258</v>
      </c>
      <c r="I269">
        <v>12</v>
      </c>
      <c r="J269">
        <v>0</v>
      </c>
      <c r="K269">
        <v>0</v>
      </c>
      <c r="L269">
        <v>0</v>
      </c>
      <c r="M269" t="s">
        <v>1108</v>
      </c>
      <c r="N269" t="s">
        <v>1109</v>
      </c>
      <c r="O269" t="s">
        <v>25</v>
      </c>
      <c r="P269" s="5" t="str">
        <f>"configuration/assets/"&amp;A269&amp;".svg"</f>
        <v>configuration/assets/by.svg</v>
      </c>
      <c r="Q269">
        <v>2</v>
      </c>
      <c r="R269" t="b">
        <v>1</v>
      </c>
      <c r="T269">
        <v>0</v>
      </c>
    </row>
    <row r="270" spans="1:20" ht="15" customHeight="1" x14ac:dyDescent="0.25">
      <c r="A270" t="s">
        <v>1111</v>
      </c>
      <c r="B270">
        <v>12</v>
      </c>
      <c r="C270" t="s">
        <v>24</v>
      </c>
      <c r="D270">
        <f>F269+2</f>
        <v>38</v>
      </c>
      <c r="E270">
        <f>E269</f>
        <v>248</v>
      </c>
      <c r="F270">
        <f>D270+10</f>
        <v>48</v>
      </c>
      <c r="G270">
        <f>E270+(F270-D270)</f>
        <v>258</v>
      </c>
      <c r="I270">
        <v>12</v>
      </c>
      <c r="J270">
        <v>0</v>
      </c>
      <c r="K270">
        <v>0</v>
      </c>
      <c r="L270">
        <v>0</v>
      </c>
      <c r="M270" t="s">
        <v>1108</v>
      </c>
      <c r="N270" t="s">
        <v>1109</v>
      </c>
      <c r="O270" t="s">
        <v>25</v>
      </c>
      <c r="P270" s="5" t="str">
        <f>"configuration/assets/"&amp;A270&amp;".svg"</f>
        <v>configuration/assets/nc.svg</v>
      </c>
      <c r="Q270">
        <v>2</v>
      </c>
      <c r="R270" t="b">
        <v>1</v>
      </c>
      <c r="T270">
        <v>0</v>
      </c>
    </row>
    <row r="271" spans="1:20" ht="18" customHeight="1" x14ac:dyDescent="0.25">
      <c r="A271" t="s">
        <v>117</v>
      </c>
      <c r="B271">
        <v>12</v>
      </c>
      <c r="C271" t="s">
        <v>118</v>
      </c>
      <c r="D271">
        <f>D268</f>
        <v>14</v>
      </c>
      <c r="E271">
        <f>G268+5</f>
        <v>263</v>
      </c>
      <c r="F271">
        <f>F267</f>
        <v>196</v>
      </c>
      <c r="G271">
        <f>E271+3</f>
        <v>266</v>
      </c>
      <c r="H271" t="s">
        <v>104</v>
      </c>
      <c r="I271">
        <v>10</v>
      </c>
      <c r="J271">
        <v>0</v>
      </c>
      <c r="K271">
        <v>0</v>
      </c>
      <c r="L271">
        <v>0</v>
      </c>
      <c r="N271" t="s">
        <v>21</v>
      </c>
      <c r="O271" t="s">
        <v>25</v>
      </c>
      <c r="P271" s="5" t="s">
        <v>1112</v>
      </c>
      <c r="Q271">
        <v>2</v>
      </c>
      <c r="R271" t="b">
        <v>1</v>
      </c>
      <c r="S271" t="s">
        <v>120</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121</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64"/>
  <sheetViews>
    <sheetView zoomScale="115" zoomScaleNormal="115" workbookViewId="0">
      <pane xSplit="3" ySplit="1" topLeftCell="K93" activePane="bottomRight" state="frozen"/>
      <selection pane="topRight" activeCell="D1" sqref="D1"/>
      <selection pane="bottomLeft" activeCell="A2" sqref="A2"/>
      <selection pane="bottomRight" activeCell="K102" sqref="K102"/>
    </sheetView>
  </sheetViews>
  <sheetFormatPr defaultColWidth="9.140625" defaultRowHeight="15" x14ac:dyDescent="0.25"/>
  <cols>
    <col min="1" max="1" width="13.7109375" style="15" customWidth="1"/>
    <col min="2" max="2" width="38" style="15" customWidth="1"/>
    <col min="3" max="3" width="52.85546875" style="3" customWidth="1"/>
    <col min="4" max="4" width="36.7109375" style="3" customWidth="1"/>
    <col min="5" max="30" width="48" style="3" customWidth="1"/>
    <col min="31" max="16384" width="9.140625" style="3"/>
  </cols>
  <sheetData>
    <row r="1" spans="1:30" s="14" customFormat="1" x14ac:dyDescent="0.25">
      <c r="A1" s="13" t="s">
        <v>72</v>
      </c>
      <c r="B1" s="13" t="s">
        <v>0</v>
      </c>
      <c r="C1" s="6" t="s">
        <v>65</v>
      </c>
      <c r="D1" s="7" t="s">
        <v>1214</v>
      </c>
      <c r="E1" s="7" t="s">
        <v>230</v>
      </c>
      <c r="F1" s="7" t="s">
        <v>187</v>
      </c>
      <c r="G1" s="6" t="s">
        <v>438</v>
      </c>
      <c r="H1" s="6" t="s">
        <v>114</v>
      </c>
      <c r="I1" s="7" t="s">
        <v>113</v>
      </c>
      <c r="J1" s="7" t="s">
        <v>112</v>
      </c>
      <c r="K1" s="7" t="s">
        <v>111</v>
      </c>
      <c r="L1" s="7" t="s">
        <v>606</v>
      </c>
      <c r="M1" s="7" t="s">
        <v>110</v>
      </c>
      <c r="N1" s="7" t="s">
        <v>292</v>
      </c>
      <c r="O1" s="7" t="s">
        <v>291</v>
      </c>
      <c r="P1" s="7" t="s">
        <v>75</v>
      </c>
      <c r="Q1" s="7" t="s">
        <v>76</v>
      </c>
      <c r="R1" s="7" t="s">
        <v>109</v>
      </c>
      <c r="S1" s="7" t="s">
        <v>93</v>
      </c>
      <c r="T1" s="14" t="s">
        <v>108</v>
      </c>
      <c r="U1" s="14" t="s">
        <v>3301</v>
      </c>
      <c r="V1" s="14" t="s">
        <v>3453</v>
      </c>
      <c r="W1" s="14" t="s">
        <v>3612</v>
      </c>
      <c r="X1" s="14" t="s">
        <v>3765</v>
      </c>
      <c r="Y1" s="14" t="s">
        <v>3917</v>
      </c>
      <c r="Z1" s="14" t="s">
        <v>4068</v>
      </c>
      <c r="AA1" s="14" t="s">
        <v>4678</v>
      </c>
      <c r="AB1" s="14" t="s">
        <v>4679</v>
      </c>
      <c r="AC1" s="14" t="s">
        <v>4680</v>
      </c>
      <c r="AD1" s="14" t="s">
        <v>4677</v>
      </c>
    </row>
    <row r="2" spans="1:30" x14ac:dyDescent="0.25">
      <c r="A2" s="15" t="s">
        <v>73</v>
      </c>
      <c r="B2" s="15" t="s">
        <v>199</v>
      </c>
      <c r="C2" s="12" t="s">
        <v>65</v>
      </c>
      <c r="D2" s="8" t="s">
        <v>1212</v>
      </c>
      <c r="E2" s="8" t="s">
        <v>401</v>
      </c>
      <c r="F2" s="8" t="s">
        <v>704</v>
      </c>
      <c r="G2" s="12" t="s">
        <v>705</v>
      </c>
      <c r="H2" s="8" t="s">
        <v>278</v>
      </c>
      <c r="I2" s="8" t="s">
        <v>200</v>
      </c>
      <c r="J2" s="8" t="s">
        <v>277</v>
      </c>
      <c r="K2" s="8" t="s">
        <v>694</v>
      </c>
      <c r="L2" s="8" t="s">
        <v>606</v>
      </c>
      <c r="M2" s="8" t="s">
        <v>110</v>
      </c>
      <c r="N2" s="8" t="s">
        <v>859</v>
      </c>
      <c r="O2" s="8" t="s">
        <v>860</v>
      </c>
      <c r="P2" s="8" t="s">
        <v>858</v>
      </c>
      <c r="Q2" s="8" t="s">
        <v>858</v>
      </c>
      <c r="R2" s="8" t="s">
        <v>714</v>
      </c>
      <c r="S2" s="8" t="s">
        <v>201</v>
      </c>
      <c r="T2" s="3" t="s">
        <v>544</v>
      </c>
      <c r="U2" s="3" t="s">
        <v>4707</v>
      </c>
      <c r="V2" s="3" t="s">
        <v>4708</v>
      </c>
      <c r="W2" s="3" t="s">
        <v>4709</v>
      </c>
      <c r="X2" s="3" t="s">
        <v>4710</v>
      </c>
      <c r="Y2" s="3" t="s">
        <v>4711</v>
      </c>
      <c r="Z2" s="3" t="s">
        <v>4712</v>
      </c>
      <c r="AA2" s="3" t="s">
        <v>4713</v>
      </c>
      <c r="AB2" s="3" t="s">
        <v>4714</v>
      </c>
      <c r="AC2" s="3" t="s">
        <v>4715</v>
      </c>
      <c r="AD2" s="3" t="s">
        <v>4716</v>
      </c>
    </row>
    <row r="3" spans="1:30" x14ac:dyDescent="0.25">
      <c r="A3" s="15" t="s">
        <v>73</v>
      </c>
      <c r="B3" s="15" t="s">
        <v>857</v>
      </c>
      <c r="C3" s="12">
        <v>0</v>
      </c>
      <c r="D3" s="8" t="s">
        <v>1212</v>
      </c>
      <c r="E3" s="12">
        <v>0</v>
      </c>
      <c r="F3" s="12">
        <v>0</v>
      </c>
      <c r="G3" s="12">
        <v>0</v>
      </c>
      <c r="H3" s="12">
        <v>0</v>
      </c>
      <c r="I3" s="12">
        <v>0</v>
      </c>
      <c r="J3" s="12">
        <v>0</v>
      </c>
      <c r="K3" s="12">
        <v>0</v>
      </c>
      <c r="L3" s="12">
        <v>0</v>
      </c>
      <c r="M3" s="12">
        <v>0</v>
      </c>
      <c r="N3" s="12">
        <v>0</v>
      </c>
      <c r="O3" s="12">
        <v>0</v>
      </c>
      <c r="P3" s="12">
        <v>0</v>
      </c>
      <c r="Q3" s="12">
        <v>0</v>
      </c>
      <c r="R3" s="12">
        <v>0</v>
      </c>
      <c r="S3" s="12">
        <v>0</v>
      </c>
      <c r="T3" s="3">
        <v>0</v>
      </c>
      <c r="U3" s="3">
        <v>0</v>
      </c>
      <c r="V3" s="3">
        <v>0</v>
      </c>
      <c r="W3" s="3">
        <v>0</v>
      </c>
      <c r="X3" s="3">
        <v>0</v>
      </c>
      <c r="Y3" s="3">
        <v>0</v>
      </c>
      <c r="Z3" s="3">
        <v>0</v>
      </c>
      <c r="AA3" s="3">
        <v>0</v>
      </c>
      <c r="AB3" s="3">
        <v>0</v>
      </c>
      <c r="AC3" s="3">
        <v>0</v>
      </c>
      <c r="AD3" s="3">
        <v>0</v>
      </c>
    </row>
    <row r="4" spans="1:30" x14ac:dyDescent="0.25">
      <c r="A4" s="15" t="s">
        <v>73</v>
      </c>
      <c r="B4" s="15" t="s">
        <v>789</v>
      </c>
      <c r="C4" s="19">
        <v>1</v>
      </c>
      <c r="D4" s="8" t="s">
        <v>1212</v>
      </c>
      <c r="E4" s="19">
        <v>1</v>
      </c>
      <c r="F4" s="19">
        <v>1</v>
      </c>
      <c r="G4" s="19">
        <v>1</v>
      </c>
      <c r="H4" s="19">
        <v>1</v>
      </c>
      <c r="I4" s="19">
        <v>1</v>
      </c>
      <c r="J4" s="19">
        <v>1</v>
      </c>
      <c r="K4" s="19">
        <v>1</v>
      </c>
      <c r="L4" s="19">
        <v>1</v>
      </c>
      <c r="M4" s="19">
        <v>1</v>
      </c>
      <c r="N4" s="19">
        <v>1</v>
      </c>
      <c r="O4" s="19">
        <v>1</v>
      </c>
      <c r="P4" s="19">
        <v>1</v>
      </c>
      <c r="Q4" s="19">
        <v>1</v>
      </c>
      <c r="R4" s="19">
        <v>0</v>
      </c>
      <c r="S4" s="19">
        <v>1</v>
      </c>
      <c r="T4" s="3">
        <v>1</v>
      </c>
      <c r="U4" s="3">
        <v>1</v>
      </c>
      <c r="V4" s="3">
        <v>1</v>
      </c>
      <c r="W4" s="3">
        <v>1</v>
      </c>
      <c r="X4" s="3">
        <v>1</v>
      </c>
      <c r="Y4" s="3">
        <v>1</v>
      </c>
      <c r="Z4" s="3">
        <v>1</v>
      </c>
      <c r="AA4" s="3">
        <v>1</v>
      </c>
      <c r="AB4" s="3">
        <v>1</v>
      </c>
      <c r="AC4" s="3">
        <v>1</v>
      </c>
      <c r="AD4" s="3">
        <v>1</v>
      </c>
    </row>
    <row r="5" spans="1:30" x14ac:dyDescent="0.25">
      <c r="A5" s="15" t="s">
        <v>73</v>
      </c>
      <c r="B5" s="15" t="s">
        <v>754</v>
      </c>
      <c r="C5" s="12" t="s">
        <v>743</v>
      </c>
      <c r="D5" s="8" t="s">
        <v>1212</v>
      </c>
      <c r="E5" s="8" t="s">
        <v>750</v>
      </c>
      <c r="F5" s="8" t="s">
        <v>751</v>
      </c>
      <c r="G5" s="12" t="s">
        <v>751</v>
      </c>
      <c r="H5" s="8" t="s">
        <v>752</v>
      </c>
      <c r="I5" s="8" t="s">
        <v>753</v>
      </c>
      <c r="J5" s="8" t="s">
        <v>755</v>
      </c>
      <c r="K5" s="8" t="s">
        <v>749</v>
      </c>
      <c r="L5" s="8" t="s">
        <v>756</v>
      </c>
      <c r="M5" s="8" t="s">
        <v>757</v>
      </c>
      <c r="N5" s="8" t="s">
        <v>758</v>
      </c>
      <c r="O5" s="8" t="s">
        <v>758</v>
      </c>
      <c r="P5" s="8" t="s">
        <v>759</v>
      </c>
      <c r="Q5" s="8" t="s">
        <v>759</v>
      </c>
      <c r="R5" s="8" t="s">
        <v>760</v>
      </c>
      <c r="S5" s="8" t="s">
        <v>761</v>
      </c>
      <c r="T5" s="3" t="s">
        <v>762</v>
      </c>
      <c r="U5" s="3" t="s">
        <v>4697</v>
      </c>
      <c r="V5" s="3" t="s">
        <v>4698</v>
      </c>
      <c r="W5" s="3" t="s">
        <v>4699</v>
      </c>
      <c r="X5" s="3" t="s">
        <v>4700</v>
      </c>
      <c r="Y5" s="3" t="s">
        <v>4701</v>
      </c>
      <c r="Z5" s="3" t="s">
        <v>4702</v>
      </c>
      <c r="AA5" s="3" t="s">
        <v>4703</v>
      </c>
      <c r="AB5" s="3" t="s">
        <v>4704</v>
      </c>
      <c r="AC5" s="3" t="s">
        <v>4705</v>
      </c>
      <c r="AD5" s="3" t="s">
        <v>4706</v>
      </c>
    </row>
    <row r="6" spans="1:30" x14ac:dyDescent="0.25">
      <c r="A6" s="15" t="s">
        <v>73</v>
      </c>
      <c r="B6" s="15" t="s">
        <v>197</v>
      </c>
      <c r="C6" s="9" t="s">
        <v>1192</v>
      </c>
      <c r="D6" s="8" t="s">
        <v>1485</v>
      </c>
      <c r="E6" s="8" t="s">
        <v>1497</v>
      </c>
      <c r="F6" s="8" t="s">
        <v>3004</v>
      </c>
      <c r="G6" s="9" t="s">
        <v>1267</v>
      </c>
      <c r="H6" s="8" t="s">
        <v>1772</v>
      </c>
      <c r="I6" s="16" t="s">
        <v>1630</v>
      </c>
      <c r="J6" s="8" t="s">
        <v>1630</v>
      </c>
      <c r="K6" s="16" t="s">
        <v>2065</v>
      </c>
      <c r="L6" s="16" t="s">
        <v>2201</v>
      </c>
      <c r="M6" s="8" t="s">
        <v>1192</v>
      </c>
      <c r="N6" s="8" t="s">
        <v>1410</v>
      </c>
      <c r="O6" s="8" t="s">
        <v>1410</v>
      </c>
      <c r="P6" s="8" t="s">
        <v>2464</v>
      </c>
      <c r="Q6" s="8" t="s">
        <v>2464</v>
      </c>
      <c r="R6" s="8" t="s">
        <v>2584</v>
      </c>
      <c r="S6" s="8" t="s">
        <v>2719</v>
      </c>
      <c r="T6" s="3" t="s">
        <v>2862</v>
      </c>
      <c r="U6" s="3" t="s">
        <v>3150</v>
      </c>
      <c r="V6" s="3" t="s">
        <v>3302</v>
      </c>
      <c r="W6" s="3" t="s">
        <v>3455</v>
      </c>
      <c r="X6" s="3" t="s">
        <v>3613</v>
      </c>
      <c r="Y6" s="3" t="s">
        <v>3766</v>
      </c>
      <c r="Z6" s="3" t="s">
        <v>3918</v>
      </c>
      <c r="AA6" s="3" t="s">
        <v>4069</v>
      </c>
      <c r="AB6" s="3" t="s">
        <v>4226</v>
      </c>
      <c r="AC6" s="3" t="s">
        <v>4365</v>
      </c>
      <c r="AD6" s="3" t="s">
        <v>4523</v>
      </c>
    </row>
    <row r="7" spans="1:30" ht="45" x14ac:dyDescent="0.25">
      <c r="A7" s="15" t="s">
        <v>73</v>
      </c>
      <c r="B7" s="15" t="s">
        <v>1034</v>
      </c>
      <c r="C7" s="9" t="s">
        <v>1070</v>
      </c>
      <c r="D7" s="8" t="s">
        <v>1485</v>
      </c>
      <c r="E7" s="8" t="s">
        <v>1498</v>
      </c>
      <c r="F7" s="8" t="s">
        <v>3005</v>
      </c>
      <c r="G7" s="9" t="s">
        <v>1268</v>
      </c>
      <c r="H7" s="8" t="s">
        <v>1773</v>
      </c>
      <c r="I7" s="16" t="s">
        <v>1631</v>
      </c>
      <c r="J7" s="8" t="s">
        <v>1921</v>
      </c>
      <c r="K7" s="16" t="s">
        <v>2066</v>
      </c>
      <c r="L7" s="16" t="s">
        <v>2202</v>
      </c>
      <c r="M7" s="8" t="s">
        <v>2317</v>
      </c>
      <c r="N7" s="8" t="s">
        <v>1215</v>
      </c>
      <c r="O7" s="8" t="s">
        <v>1215</v>
      </c>
      <c r="P7" s="8" t="s">
        <v>2465</v>
      </c>
      <c r="Q7" s="8" t="s">
        <v>2465</v>
      </c>
      <c r="R7" s="8" t="s">
        <v>2585</v>
      </c>
      <c r="S7" s="8" t="s">
        <v>2720</v>
      </c>
      <c r="T7" s="3" t="s">
        <v>2863</v>
      </c>
      <c r="U7" s="3" t="s">
        <v>3151</v>
      </c>
      <c r="V7" s="3" t="s">
        <v>3303</v>
      </c>
      <c r="W7" s="3" t="s">
        <v>3456</v>
      </c>
      <c r="X7" s="3" t="s">
        <v>3614</v>
      </c>
      <c r="Y7" s="3" t="s">
        <v>3767</v>
      </c>
      <c r="Z7" s="3" t="s">
        <v>3919</v>
      </c>
      <c r="AA7" s="3" t="s">
        <v>4070</v>
      </c>
      <c r="AB7" s="3" t="s">
        <v>4227</v>
      </c>
      <c r="AC7" s="3" t="s">
        <v>4366</v>
      </c>
      <c r="AD7" s="3" t="s">
        <v>4524</v>
      </c>
    </row>
    <row r="8" spans="1:30" ht="45" x14ac:dyDescent="0.25">
      <c r="A8" s="15" t="s">
        <v>73</v>
      </c>
      <c r="B8" s="15" t="s">
        <v>1035</v>
      </c>
      <c r="C8" s="9" t="s">
        <v>1150</v>
      </c>
      <c r="D8" s="8" t="s">
        <v>1485</v>
      </c>
      <c r="E8" s="8" t="s">
        <v>1499</v>
      </c>
      <c r="F8" s="8" t="s">
        <v>3006</v>
      </c>
      <c r="G8" s="9" t="s">
        <v>1269</v>
      </c>
      <c r="H8" s="8" t="s">
        <v>1774</v>
      </c>
      <c r="I8" s="16" t="s">
        <v>1632</v>
      </c>
      <c r="J8" s="8" t="s">
        <v>1922</v>
      </c>
      <c r="K8" s="16" t="s">
        <v>2067</v>
      </c>
      <c r="L8" s="16" t="s">
        <v>2203</v>
      </c>
      <c r="M8" s="8" t="s">
        <v>2318</v>
      </c>
      <c r="N8" s="8" t="s">
        <v>1216</v>
      </c>
      <c r="O8" s="8" t="s">
        <v>1216</v>
      </c>
      <c r="P8" s="8" t="s">
        <v>2466</v>
      </c>
      <c r="Q8" s="8" t="s">
        <v>2466</v>
      </c>
      <c r="R8" s="8" t="s">
        <v>2586</v>
      </c>
      <c r="S8" s="8" t="s">
        <v>2721</v>
      </c>
      <c r="T8" s="3" t="s">
        <v>2864</v>
      </c>
      <c r="U8" s="3" t="s">
        <v>3152</v>
      </c>
      <c r="V8" s="3" t="s">
        <v>3304</v>
      </c>
      <c r="W8" s="3" t="s">
        <v>3457</v>
      </c>
      <c r="X8" s="3" t="s">
        <v>3615</v>
      </c>
      <c r="Y8" s="3" t="s">
        <v>3768</v>
      </c>
      <c r="Z8" s="3" t="s">
        <v>3920</v>
      </c>
      <c r="AA8" s="3" t="s">
        <v>4071</v>
      </c>
      <c r="AB8" s="3" t="s">
        <v>4228</v>
      </c>
      <c r="AC8" s="3" t="s">
        <v>4367</v>
      </c>
      <c r="AD8" s="3" t="s">
        <v>4525</v>
      </c>
    </row>
    <row r="9" spans="1:30" ht="45" x14ac:dyDescent="0.25">
      <c r="A9" s="15" t="s">
        <v>73</v>
      </c>
      <c r="B9" s="15" t="s">
        <v>1036</v>
      </c>
      <c r="C9" s="9" t="s">
        <v>1149</v>
      </c>
      <c r="D9" s="8" t="s">
        <v>1485</v>
      </c>
      <c r="E9" s="8" t="s">
        <v>1500</v>
      </c>
      <c r="F9" s="8" t="s">
        <v>3007</v>
      </c>
      <c r="G9" s="9" t="s">
        <v>1270</v>
      </c>
      <c r="H9" s="8" t="s">
        <v>1775</v>
      </c>
      <c r="I9" s="16" t="s">
        <v>1633</v>
      </c>
      <c r="J9" s="8" t="s">
        <v>1923</v>
      </c>
      <c r="K9" s="16" t="s">
        <v>2068</v>
      </c>
      <c r="L9" s="16" t="s">
        <v>2204</v>
      </c>
      <c r="M9" s="8" t="s">
        <v>2319</v>
      </c>
      <c r="N9" s="8" t="s">
        <v>1217</v>
      </c>
      <c r="O9" s="8" t="s">
        <v>1217</v>
      </c>
      <c r="P9" s="8" t="s">
        <v>2467</v>
      </c>
      <c r="Q9" s="8" t="s">
        <v>2467</v>
      </c>
      <c r="R9" s="8" t="s">
        <v>2587</v>
      </c>
      <c r="S9" s="8" t="s">
        <v>2722</v>
      </c>
      <c r="T9" s="3" t="s">
        <v>2865</v>
      </c>
      <c r="U9" s="3" t="s">
        <v>3153</v>
      </c>
      <c r="V9" s="3" t="s">
        <v>3305</v>
      </c>
      <c r="W9" s="3" t="s">
        <v>3458</v>
      </c>
      <c r="X9" s="3" t="s">
        <v>3616</v>
      </c>
      <c r="Y9" s="3" t="s">
        <v>3769</v>
      </c>
      <c r="Z9" s="3" t="s">
        <v>3921</v>
      </c>
      <c r="AA9" s="3" t="s">
        <v>4072</v>
      </c>
      <c r="AB9" s="3" t="s">
        <v>4229</v>
      </c>
      <c r="AC9" s="3" t="s">
        <v>4368</v>
      </c>
      <c r="AD9" s="3" t="s">
        <v>4526</v>
      </c>
    </row>
    <row r="10" spans="1:30" ht="75" x14ac:dyDescent="0.25">
      <c r="A10" s="15" t="s">
        <v>73</v>
      </c>
      <c r="B10" s="15" t="s">
        <v>1060</v>
      </c>
      <c r="C10" s="9" t="s">
        <v>1073</v>
      </c>
      <c r="D10" s="8" t="s">
        <v>1485</v>
      </c>
      <c r="E10" s="8" t="s">
        <v>1501</v>
      </c>
      <c r="F10" s="8" t="s">
        <v>3008</v>
      </c>
      <c r="G10" s="9" t="s">
        <v>1271</v>
      </c>
      <c r="H10" s="8" t="s">
        <v>1776</v>
      </c>
      <c r="I10" s="16" t="s">
        <v>1634</v>
      </c>
      <c r="J10" s="8" t="s">
        <v>1924</v>
      </c>
      <c r="K10" s="16" t="s">
        <v>2069</v>
      </c>
      <c r="L10" s="16" t="s">
        <v>2205</v>
      </c>
      <c r="M10" s="8" t="s">
        <v>2320</v>
      </c>
      <c r="N10" s="8" t="s">
        <v>1218</v>
      </c>
      <c r="O10" s="8" t="s">
        <v>1218</v>
      </c>
      <c r="P10" s="8" t="s">
        <v>2468</v>
      </c>
      <c r="Q10" s="8" t="s">
        <v>2468</v>
      </c>
      <c r="R10" s="8" t="s">
        <v>2588</v>
      </c>
      <c r="S10" s="8" t="s">
        <v>2723</v>
      </c>
      <c r="T10" s="3" t="s">
        <v>2866</v>
      </c>
      <c r="U10" s="3" t="s">
        <v>3154</v>
      </c>
      <c r="V10" s="3" t="s">
        <v>3306</v>
      </c>
      <c r="W10" s="3" t="s">
        <v>3459</v>
      </c>
      <c r="X10" s="3" t="s">
        <v>3617</v>
      </c>
      <c r="Y10" s="3" t="s">
        <v>3770</v>
      </c>
      <c r="Z10" s="3" t="s">
        <v>3922</v>
      </c>
      <c r="AA10" s="3" t="s">
        <v>4073</v>
      </c>
      <c r="AB10" s="3" t="s">
        <v>4230</v>
      </c>
      <c r="AC10" s="3" t="s">
        <v>4369</v>
      </c>
      <c r="AD10" s="3" t="s">
        <v>4527</v>
      </c>
    </row>
    <row r="11" spans="1:30" ht="75" x14ac:dyDescent="0.25">
      <c r="A11" s="15" t="s">
        <v>73</v>
      </c>
      <c r="B11" s="15" t="s">
        <v>1187</v>
      </c>
      <c r="C11" s="9" t="s">
        <v>1188</v>
      </c>
      <c r="D11" s="8" t="s">
        <v>1485</v>
      </c>
      <c r="E11" s="8" t="s">
        <v>1502</v>
      </c>
      <c r="F11" s="8" t="s">
        <v>3009</v>
      </c>
      <c r="G11" s="9" t="s">
        <v>1272</v>
      </c>
      <c r="H11" s="8" t="s">
        <v>1777</v>
      </c>
      <c r="I11" s="16" t="s">
        <v>1635</v>
      </c>
      <c r="J11" s="8" t="s">
        <v>1925</v>
      </c>
      <c r="K11" s="16" t="s">
        <v>2070</v>
      </c>
      <c r="L11" s="16" t="s">
        <v>2206</v>
      </c>
      <c r="M11" s="8" t="s">
        <v>2321</v>
      </c>
      <c r="N11" s="8" t="s">
        <v>1411</v>
      </c>
      <c r="O11" s="8" t="s">
        <v>1411</v>
      </c>
      <c r="P11" s="8" t="s">
        <v>2469</v>
      </c>
      <c r="Q11" s="8" t="s">
        <v>2469</v>
      </c>
      <c r="R11" s="8" t="s">
        <v>2589</v>
      </c>
      <c r="S11" s="8" t="s">
        <v>2724</v>
      </c>
      <c r="T11" s="3" t="s">
        <v>2867</v>
      </c>
      <c r="U11" s="3" t="s">
        <v>3155</v>
      </c>
      <c r="V11" s="3" t="s">
        <v>3307</v>
      </c>
      <c r="W11" s="3" t="s">
        <v>3460</v>
      </c>
      <c r="X11" s="3" t="s">
        <v>3618</v>
      </c>
      <c r="Y11" s="3" t="s">
        <v>3771</v>
      </c>
      <c r="Z11" s="3" t="s">
        <v>3923</v>
      </c>
      <c r="AA11" s="3" t="s">
        <v>4074</v>
      </c>
      <c r="AB11" s="3" t="s">
        <v>4231</v>
      </c>
      <c r="AC11" s="3" t="s">
        <v>4370</v>
      </c>
      <c r="AD11" s="3" t="s">
        <v>4528</v>
      </c>
    </row>
    <row r="12" spans="1:30" x14ac:dyDescent="0.25">
      <c r="A12" s="15" t="s">
        <v>73</v>
      </c>
      <c r="B12" s="15" t="s">
        <v>1075</v>
      </c>
      <c r="C12" s="9" t="s">
        <v>1074</v>
      </c>
      <c r="D12" s="8" t="s">
        <v>1485</v>
      </c>
      <c r="E12" s="8" t="s">
        <v>1503</v>
      </c>
      <c r="F12" s="8" t="s">
        <v>3010</v>
      </c>
      <c r="G12" s="9" t="s">
        <v>1273</v>
      </c>
      <c r="H12" s="8" t="s">
        <v>1778</v>
      </c>
      <c r="I12" s="16" t="s">
        <v>1636</v>
      </c>
      <c r="J12" s="8" t="s">
        <v>1926</v>
      </c>
      <c r="K12" s="16" t="s">
        <v>2071</v>
      </c>
      <c r="L12" s="16" t="s">
        <v>2207</v>
      </c>
      <c r="M12" s="8" t="s">
        <v>2322</v>
      </c>
      <c r="N12" s="8" t="s">
        <v>1412</v>
      </c>
      <c r="O12" s="8" t="s">
        <v>1412</v>
      </c>
      <c r="P12" s="8" t="s">
        <v>2470</v>
      </c>
      <c r="Q12" s="8" t="s">
        <v>2470</v>
      </c>
      <c r="R12" s="8" t="s">
        <v>2590</v>
      </c>
      <c r="S12" s="8" t="s">
        <v>2725</v>
      </c>
      <c r="T12" s="3" t="s">
        <v>2868</v>
      </c>
      <c r="U12" s="3" t="s">
        <v>3156</v>
      </c>
      <c r="V12" s="3" t="s">
        <v>3308</v>
      </c>
      <c r="W12" s="3" t="s">
        <v>3461</v>
      </c>
      <c r="X12" s="3" t="s">
        <v>3619</v>
      </c>
      <c r="Y12" s="3" t="s">
        <v>3772</v>
      </c>
      <c r="Z12" s="3" t="s">
        <v>3924</v>
      </c>
      <c r="AA12" s="3" t="s">
        <v>4075</v>
      </c>
      <c r="AB12" s="3" t="s">
        <v>4232</v>
      </c>
      <c r="AC12" s="3" t="s">
        <v>4371</v>
      </c>
      <c r="AD12" s="3" t="s">
        <v>4529</v>
      </c>
    </row>
    <row r="13" spans="1:30" ht="45" x14ac:dyDescent="0.25">
      <c r="A13" s="15" t="s">
        <v>73</v>
      </c>
      <c r="B13" s="15" t="s">
        <v>23</v>
      </c>
      <c r="C13" s="22" t="s">
        <v>1037</v>
      </c>
      <c r="D13" s="8" t="s">
        <v>1213</v>
      </c>
      <c r="E13" s="8" t="s">
        <v>374</v>
      </c>
      <c r="F13" s="8" t="s">
        <v>444</v>
      </c>
      <c r="G13" s="9" t="s">
        <v>445</v>
      </c>
      <c r="H13" s="8" t="s">
        <v>570</v>
      </c>
      <c r="I13" s="16" t="s">
        <v>97</v>
      </c>
      <c r="J13" s="8" t="s">
        <v>524</v>
      </c>
      <c r="K13" s="16" t="s">
        <v>97</v>
      </c>
      <c r="L13" s="16" t="s">
        <v>607</v>
      </c>
      <c r="M13" s="8" t="s">
        <v>799</v>
      </c>
      <c r="N13" s="8" t="s">
        <v>245</v>
      </c>
      <c r="O13" s="8" t="s">
        <v>245</v>
      </c>
      <c r="P13" s="8" t="s">
        <v>510</v>
      </c>
      <c r="Q13" s="8" t="s">
        <v>171</v>
      </c>
      <c r="R13" s="8" t="s">
        <v>212</v>
      </c>
      <c r="S13" s="8" t="s">
        <v>184</v>
      </c>
      <c r="T13" s="3" t="s">
        <v>545</v>
      </c>
      <c r="U13" s="3" t="s">
        <v>3157</v>
      </c>
      <c r="V13" s="3" t="s">
        <v>3309</v>
      </c>
      <c r="W13" s="3" t="s">
        <v>3462</v>
      </c>
      <c r="X13" s="3" t="s">
        <v>3620</v>
      </c>
      <c r="Y13" s="3" t="s">
        <v>3773</v>
      </c>
      <c r="Z13" s="3" t="s">
        <v>3925</v>
      </c>
      <c r="AA13" s="3" t="s">
        <v>4076</v>
      </c>
      <c r="AB13" s="3" t="s">
        <v>4233</v>
      </c>
      <c r="AC13" s="3" t="s">
        <v>4372</v>
      </c>
      <c r="AD13" s="3" t="s">
        <v>4530</v>
      </c>
    </row>
    <row r="14" spans="1:30" x14ac:dyDescent="0.25">
      <c r="A14" s="15" t="s">
        <v>73</v>
      </c>
      <c r="B14" s="15" t="s">
        <v>18</v>
      </c>
      <c r="C14" s="9" t="s">
        <v>1082</v>
      </c>
      <c r="D14" s="8" t="s">
        <v>1485</v>
      </c>
      <c r="E14" s="9" t="s">
        <v>1082</v>
      </c>
      <c r="F14" s="9" t="s">
        <v>3012</v>
      </c>
      <c r="G14" s="9" t="s">
        <v>1082</v>
      </c>
      <c r="H14" s="9" t="s">
        <v>1082</v>
      </c>
      <c r="I14" s="9" t="s">
        <v>1082</v>
      </c>
      <c r="J14" s="8" t="s">
        <v>1928</v>
      </c>
      <c r="K14" s="16" t="s">
        <v>1082</v>
      </c>
      <c r="L14" s="9" t="s">
        <v>2209</v>
      </c>
      <c r="M14" s="9" t="s">
        <v>1082</v>
      </c>
      <c r="N14" s="9" t="s">
        <v>1082</v>
      </c>
      <c r="O14" s="9" t="s">
        <v>1082</v>
      </c>
      <c r="P14" s="9" t="s">
        <v>2471</v>
      </c>
      <c r="Q14" s="8" t="s">
        <v>2471</v>
      </c>
      <c r="R14" s="9" t="s">
        <v>2592</v>
      </c>
      <c r="S14" s="8" t="s">
        <v>2727</v>
      </c>
      <c r="T14" s="3" t="s">
        <v>2870</v>
      </c>
      <c r="U14" s="3" t="s">
        <v>1082</v>
      </c>
      <c r="V14" s="3" t="s">
        <v>1082</v>
      </c>
      <c r="W14" s="3" t="s">
        <v>1082</v>
      </c>
      <c r="X14" s="3" t="s">
        <v>3621</v>
      </c>
      <c r="Y14" s="3" t="s">
        <v>3774</v>
      </c>
      <c r="Z14" s="3" t="s">
        <v>3926</v>
      </c>
      <c r="AA14" s="3" t="s">
        <v>4077</v>
      </c>
      <c r="AB14" s="3" t="s">
        <v>1082</v>
      </c>
      <c r="AC14" s="3" t="s">
        <v>4373</v>
      </c>
      <c r="AD14" s="3" t="s">
        <v>4373</v>
      </c>
    </row>
    <row r="15" spans="1:30" x14ac:dyDescent="0.25">
      <c r="A15" s="15" t="s">
        <v>73</v>
      </c>
      <c r="B15" s="15" t="s">
        <v>1197</v>
      </c>
      <c r="C15" s="9" t="s">
        <v>1097</v>
      </c>
      <c r="D15" s="8" t="s">
        <v>1485</v>
      </c>
      <c r="E15" s="9" t="s">
        <v>1505</v>
      </c>
      <c r="F15" s="9" t="s">
        <v>1275</v>
      </c>
      <c r="G15" s="9" t="s">
        <v>1275</v>
      </c>
      <c r="H15" s="9" t="s">
        <v>1780</v>
      </c>
      <c r="I15" s="9" t="s">
        <v>1637</v>
      </c>
      <c r="J15" s="8" t="s">
        <v>1929</v>
      </c>
      <c r="K15" s="16" t="s">
        <v>2073</v>
      </c>
      <c r="L15" s="9" t="s">
        <v>2210</v>
      </c>
      <c r="M15" s="9" t="s">
        <v>2324</v>
      </c>
      <c r="N15" s="9" t="s">
        <v>1484</v>
      </c>
      <c r="O15" s="9" t="s">
        <v>1484</v>
      </c>
      <c r="P15" s="9" t="s">
        <v>2472</v>
      </c>
      <c r="Q15" s="8" t="s">
        <v>2472</v>
      </c>
      <c r="R15" s="9" t="s">
        <v>2593</v>
      </c>
      <c r="S15" s="8" t="s">
        <v>2728</v>
      </c>
      <c r="T15" s="3" t="s">
        <v>2871</v>
      </c>
      <c r="U15" s="3" t="s">
        <v>1637</v>
      </c>
      <c r="V15" s="3" t="s">
        <v>3310</v>
      </c>
      <c r="W15" s="3" t="s">
        <v>4718</v>
      </c>
      <c r="X15" s="3" t="s">
        <v>3622</v>
      </c>
      <c r="Y15" s="3" t="s">
        <v>3775</v>
      </c>
      <c r="Z15" s="3" t="s">
        <v>3927</v>
      </c>
      <c r="AA15" s="3" t="s">
        <v>4078</v>
      </c>
      <c r="AB15" s="3" t="s">
        <v>4235</v>
      </c>
      <c r="AC15" s="3" t="s">
        <v>4374</v>
      </c>
      <c r="AD15" s="3" t="s">
        <v>4531</v>
      </c>
    </row>
    <row r="16" spans="1:30" x14ac:dyDescent="0.25">
      <c r="A16" s="15" t="s">
        <v>73</v>
      </c>
      <c r="B16" s="15" t="s">
        <v>1202</v>
      </c>
      <c r="C16" s="9" t="s">
        <v>1152</v>
      </c>
      <c r="D16" s="8" t="s">
        <v>1485</v>
      </c>
      <c r="E16" s="9" t="s">
        <v>1506</v>
      </c>
      <c r="F16" s="9" t="s">
        <v>3013</v>
      </c>
      <c r="G16" s="9" t="s">
        <v>1276</v>
      </c>
      <c r="H16" s="9" t="s">
        <v>1781</v>
      </c>
      <c r="I16" s="9" t="s">
        <v>1638</v>
      </c>
      <c r="J16" s="8" t="s">
        <v>1930</v>
      </c>
      <c r="K16" s="16" t="s">
        <v>2074</v>
      </c>
      <c r="L16" s="9" t="s">
        <v>2211</v>
      </c>
      <c r="M16" s="9" t="s">
        <v>2325</v>
      </c>
      <c r="N16" s="9" t="s">
        <v>1219</v>
      </c>
      <c r="O16" s="9" t="s">
        <v>1219</v>
      </c>
      <c r="P16" s="9" t="s">
        <v>2473</v>
      </c>
      <c r="Q16" s="8" t="s">
        <v>2473</v>
      </c>
      <c r="R16" s="9" t="s">
        <v>2594</v>
      </c>
      <c r="S16" s="8" t="s">
        <v>2729</v>
      </c>
      <c r="T16" s="3" t="s">
        <v>2872</v>
      </c>
      <c r="U16" s="3" t="s">
        <v>3158</v>
      </c>
      <c r="V16" s="3" t="s">
        <v>3311</v>
      </c>
      <c r="W16" s="3" t="s">
        <v>3465</v>
      </c>
      <c r="X16" s="3" t="s">
        <v>3623</v>
      </c>
      <c r="Y16" s="3" t="s">
        <v>3776</v>
      </c>
      <c r="Z16" s="3" t="s">
        <v>3928</v>
      </c>
      <c r="AA16" s="3" t="s">
        <v>4079</v>
      </c>
      <c r="AB16" s="3" t="s">
        <v>4236</v>
      </c>
      <c r="AC16" s="3" t="s">
        <v>4375</v>
      </c>
      <c r="AD16" s="3" t="s">
        <v>4532</v>
      </c>
    </row>
    <row r="17" spans="1:30" ht="30" x14ac:dyDescent="0.25">
      <c r="A17" s="15" t="s">
        <v>73</v>
      </c>
      <c r="B17" s="15" t="s">
        <v>1145</v>
      </c>
      <c r="C17" s="9" t="s">
        <v>1145</v>
      </c>
      <c r="D17" s="8" t="s">
        <v>1485</v>
      </c>
      <c r="E17" s="9" t="s">
        <v>1507</v>
      </c>
      <c r="F17" s="9" t="s">
        <v>3014</v>
      </c>
      <c r="G17" s="9" t="s">
        <v>1277</v>
      </c>
      <c r="H17" s="9" t="s">
        <v>1782</v>
      </c>
      <c r="I17" s="9" t="s">
        <v>1639</v>
      </c>
      <c r="J17" s="8" t="s">
        <v>1931</v>
      </c>
      <c r="K17" s="16" t="s">
        <v>2075</v>
      </c>
      <c r="L17" s="9" t="s">
        <v>2212</v>
      </c>
      <c r="M17" s="9" t="s">
        <v>2326</v>
      </c>
      <c r="N17" s="9" t="s">
        <v>1220</v>
      </c>
      <c r="O17" s="9" t="s">
        <v>1220</v>
      </c>
      <c r="P17" s="9" t="s">
        <v>2474</v>
      </c>
      <c r="Q17" s="8" t="s">
        <v>2474</v>
      </c>
      <c r="R17" s="9" t="s">
        <v>2595</v>
      </c>
      <c r="S17" s="8" t="s">
        <v>2730</v>
      </c>
      <c r="T17" s="3" t="s">
        <v>2873</v>
      </c>
      <c r="U17" s="3" t="s">
        <v>3159</v>
      </c>
      <c r="V17" s="3" t="s">
        <v>3312</v>
      </c>
      <c r="W17" s="3" t="s">
        <v>3466</v>
      </c>
      <c r="X17" s="3" t="s">
        <v>3624</v>
      </c>
      <c r="Y17" s="3" t="s">
        <v>3777</v>
      </c>
      <c r="Z17" s="3" t="s">
        <v>3929</v>
      </c>
      <c r="AA17" s="3" t="s">
        <v>4080</v>
      </c>
      <c r="AB17" s="3" t="s">
        <v>4237</v>
      </c>
      <c r="AC17" s="3" t="s">
        <v>4376</v>
      </c>
      <c r="AD17" s="3" t="s">
        <v>4533</v>
      </c>
    </row>
    <row r="18" spans="1:30" x14ac:dyDescent="0.25">
      <c r="A18" s="15" t="s">
        <v>73</v>
      </c>
      <c r="B18" s="15" t="s">
        <v>1146</v>
      </c>
      <c r="C18" s="9" t="s">
        <v>1146</v>
      </c>
      <c r="D18" s="8" t="s">
        <v>1485</v>
      </c>
      <c r="E18" s="9" t="s">
        <v>1508</v>
      </c>
      <c r="F18" s="9" t="s">
        <v>3015</v>
      </c>
      <c r="G18" s="9" t="s">
        <v>1278</v>
      </c>
      <c r="H18" s="9" t="s">
        <v>1783</v>
      </c>
      <c r="I18" s="9" t="s">
        <v>1640</v>
      </c>
      <c r="J18" s="8" t="s">
        <v>1932</v>
      </c>
      <c r="K18" s="16" t="s">
        <v>2076</v>
      </c>
      <c r="L18" s="9" t="s">
        <v>2213</v>
      </c>
      <c r="M18" s="9" t="s">
        <v>2327</v>
      </c>
      <c r="N18" s="9" t="s">
        <v>1221</v>
      </c>
      <c r="O18" s="9" t="s">
        <v>1221</v>
      </c>
      <c r="P18" s="9" t="s">
        <v>1221</v>
      </c>
      <c r="Q18" s="8" t="s">
        <v>1221</v>
      </c>
      <c r="R18" s="9" t="s">
        <v>2596</v>
      </c>
      <c r="S18" s="8" t="s">
        <v>2731</v>
      </c>
      <c r="T18" s="3" t="s">
        <v>2874</v>
      </c>
      <c r="U18" s="3" t="s">
        <v>3160</v>
      </c>
      <c r="V18" s="3" t="s">
        <v>3313</v>
      </c>
      <c r="W18" s="3" t="s">
        <v>3467</v>
      </c>
      <c r="X18" s="3" t="s">
        <v>3625</v>
      </c>
      <c r="Y18" s="3" t="s">
        <v>3778</v>
      </c>
      <c r="Z18" s="3" t="s">
        <v>3930</v>
      </c>
      <c r="AA18" s="3" t="s">
        <v>4081</v>
      </c>
      <c r="AB18" s="3" t="s">
        <v>4238</v>
      </c>
      <c r="AC18" s="3" t="s">
        <v>4377</v>
      </c>
      <c r="AD18" s="3" t="s">
        <v>4534</v>
      </c>
    </row>
    <row r="19" spans="1:30" x14ac:dyDescent="0.25">
      <c r="A19" s="15" t="s">
        <v>73</v>
      </c>
      <c r="B19" s="15" t="s">
        <v>1193</v>
      </c>
      <c r="C19" s="9" t="s">
        <v>1193</v>
      </c>
      <c r="D19" s="8" t="s">
        <v>1485</v>
      </c>
      <c r="E19" s="9" t="s">
        <v>1509</v>
      </c>
      <c r="F19" s="9" t="s">
        <v>3016</v>
      </c>
      <c r="G19" s="9" t="s">
        <v>1279</v>
      </c>
      <c r="H19" s="9" t="s">
        <v>1784</v>
      </c>
      <c r="I19" s="9" t="s">
        <v>1641</v>
      </c>
      <c r="J19" s="8" t="s">
        <v>1933</v>
      </c>
      <c r="K19" s="16" t="s">
        <v>2077</v>
      </c>
      <c r="L19" s="9" t="s">
        <v>2214</v>
      </c>
      <c r="M19" s="9" t="s">
        <v>2328</v>
      </c>
      <c r="N19" s="9" t="s">
        <v>1222</v>
      </c>
      <c r="O19" s="9" t="s">
        <v>1222</v>
      </c>
      <c r="P19" s="9" t="s">
        <v>1222</v>
      </c>
      <c r="Q19" s="8" t="s">
        <v>1222</v>
      </c>
      <c r="R19" s="9" t="s">
        <v>2597</v>
      </c>
      <c r="S19" s="8" t="s">
        <v>2732</v>
      </c>
      <c r="T19" s="3" t="s">
        <v>2875</v>
      </c>
      <c r="U19" s="3" t="s">
        <v>3161</v>
      </c>
      <c r="V19" s="3" t="s">
        <v>3314</v>
      </c>
      <c r="W19" s="3" t="s">
        <v>3468</v>
      </c>
      <c r="X19" s="3" t="s">
        <v>3626</v>
      </c>
      <c r="Y19" s="3" t="s">
        <v>3779</v>
      </c>
      <c r="Z19" s="3" t="s">
        <v>3931</v>
      </c>
      <c r="AA19" s="3" t="s">
        <v>4082</v>
      </c>
      <c r="AB19" s="3" t="s">
        <v>4239</v>
      </c>
      <c r="AC19" s="3" t="s">
        <v>4378</v>
      </c>
      <c r="AD19" s="3" t="s">
        <v>4535</v>
      </c>
    </row>
    <row r="20" spans="1:30" ht="105" x14ac:dyDescent="0.25">
      <c r="A20" s="15" t="s">
        <v>73</v>
      </c>
      <c r="B20" s="15" t="s">
        <v>1198</v>
      </c>
      <c r="C20" s="9" t="s">
        <v>1153</v>
      </c>
      <c r="D20" s="8" t="s">
        <v>1485</v>
      </c>
      <c r="E20" s="9" t="s">
        <v>1510</v>
      </c>
      <c r="F20" s="9" t="s">
        <v>3017</v>
      </c>
      <c r="G20" s="9" t="s">
        <v>1280</v>
      </c>
      <c r="H20" s="9" t="s">
        <v>1785</v>
      </c>
      <c r="I20" s="9" t="s">
        <v>1642</v>
      </c>
      <c r="J20" s="8" t="s">
        <v>1934</v>
      </c>
      <c r="K20" s="16" t="s">
        <v>2078</v>
      </c>
      <c r="L20" s="9" t="s">
        <v>2215</v>
      </c>
      <c r="M20" s="9" t="s">
        <v>2329</v>
      </c>
      <c r="N20" s="9" t="s">
        <v>1414</v>
      </c>
      <c r="O20" s="9" t="s">
        <v>1414</v>
      </c>
      <c r="P20" s="9" t="s">
        <v>2475</v>
      </c>
      <c r="Q20" s="8" t="s">
        <v>2475</v>
      </c>
      <c r="R20" s="9" t="s">
        <v>2598</v>
      </c>
      <c r="S20" s="8" t="s">
        <v>2733</v>
      </c>
      <c r="T20" s="3" t="s">
        <v>2876</v>
      </c>
      <c r="U20" s="3" t="s">
        <v>3162</v>
      </c>
      <c r="V20" s="3" t="s">
        <v>3315</v>
      </c>
      <c r="W20" s="3" t="s">
        <v>3469</v>
      </c>
      <c r="X20" s="3" t="s">
        <v>3627</v>
      </c>
      <c r="Y20" s="3" t="s">
        <v>3780</v>
      </c>
      <c r="Z20" s="3" t="s">
        <v>3932</v>
      </c>
      <c r="AA20" s="3" t="s">
        <v>4083</v>
      </c>
      <c r="AB20" s="3" t="s">
        <v>4240</v>
      </c>
      <c r="AC20" s="3" t="s">
        <v>4379</v>
      </c>
      <c r="AD20" s="3" t="s">
        <v>4536</v>
      </c>
    </row>
    <row r="21" spans="1:30" ht="60" x14ac:dyDescent="0.25">
      <c r="A21" s="15" t="s">
        <v>73</v>
      </c>
      <c r="B21" s="15" t="s">
        <v>1203</v>
      </c>
      <c r="C21" s="9" t="s">
        <v>1089</v>
      </c>
      <c r="D21" s="8" t="s">
        <v>1485</v>
      </c>
      <c r="E21" s="9" t="s">
        <v>1511</v>
      </c>
      <c r="F21" s="9" t="s">
        <v>3018</v>
      </c>
      <c r="G21" s="9" t="s">
        <v>1281</v>
      </c>
      <c r="H21" s="9" t="s">
        <v>1786</v>
      </c>
      <c r="I21" s="9" t="s">
        <v>1643</v>
      </c>
      <c r="J21" s="8" t="s">
        <v>1935</v>
      </c>
      <c r="K21" s="16" t="s">
        <v>2079</v>
      </c>
      <c r="L21" s="9" t="s">
        <v>2216</v>
      </c>
      <c r="M21" s="9" t="s">
        <v>2330</v>
      </c>
      <c r="N21" s="9" t="s">
        <v>1223</v>
      </c>
      <c r="O21" s="9" t="s">
        <v>1223</v>
      </c>
      <c r="P21" s="9" t="s">
        <v>2476</v>
      </c>
      <c r="Q21" s="8" t="s">
        <v>2476</v>
      </c>
      <c r="R21" s="9" t="s">
        <v>2599</v>
      </c>
      <c r="S21" s="8" t="s">
        <v>2734</v>
      </c>
      <c r="T21" s="3" t="s">
        <v>2877</v>
      </c>
      <c r="U21" s="3" t="s">
        <v>3163</v>
      </c>
      <c r="V21" s="3" t="s">
        <v>3316</v>
      </c>
      <c r="W21" s="3" t="s">
        <v>4719</v>
      </c>
      <c r="X21" s="3" t="s">
        <v>3628</v>
      </c>
      <c r="Y21" s="3" t="s">
        <v>3781</v>
      </c>
      <c r="Z21" s="3" t="s">
        <v>3933</v>
      </c>
      <c r="AA21" s="3" t="s">
        <v>4084</v>
      </c>
      <c r="AB21" s="3" t="s">
        <v>4241</v>
      </c>
      <c r="AC21" s="3" t="s">
        <v>4380</v>
      </c>
      <c r="AD21" s="3" t="s">
        <v>4537</v>
      </c>
    </row>
    <row r="22" spans="1:30" ht="120" x14ac:dyDescent="0.25">
      <c r="A22" s="15" t="s">
        <v>73</v>
      </c>
      <c r="B22" s="15" t="s">
        <v>1194</v>
      </c>
      <c r="C22" s="9" t="s">
        <v>1154</v>
      </c>
      <c r="D22" s="8" t="s">
        <v>1485</v>
      </c>
      <c r="E22" s="9" t="s">
        <v>1512</v>
      </c>
      <c r="F22" s="9" t="s">
        <v>3019</v>
      </c>
      <c r="G22" s="9" t="s">
        <v>1282</v>
      </c>
      <c r="H22" s="9" t="s">
        <v>1787</v>
      </c>
      <c r="I22" s="9" t="s">
        <v>1644</v>
      </c>
      <c r="J22" s="8" t="s">
        <v>1936</v>
      </c>
      <c r="K22" s="16" t="s">
        <v>2080</v>
      </c>
      <c r="L22" s="9" t="s">
        <v>2217</v>
      </c>
      <c r="M22" s="9" t="s">
        <v>2331</v>
      </c>
      <c r="N22" s="9" t="s">
        <v>1415</v>
      </c>
      <c r="O22" s="9" t="s">
        <v>1415</v>
      </c>
      <c r="P22" s="9" t="s">
        <v>2477</v>
      </c>
      <c r="Q22" s="8" t="s">
        <v>2477</v>
      </c>
      <c r="R22" s="9" t="s">
        <v>2600</v>
      </c>
      <c r="S22" s="8" t="s">
        <v>2735</v>
      </c>
      <c r="T22" s="3" t="s">
        <v>2878</v>
      </c>
      <c r="U22" s="3" t="s">
        <v>3164</v>
      </c>
      <c r="V22" s="3" t="s">
        <v>3317</v>
      </c>
      <c r="W22" s="3" t="s">
        <v>3471</v>
      </c>
      <c r="X22" s="3" t="s">
        <v>3629</v>
      </c>
      <c r="Y22" s="3" t="s">
        <v>3782</v>
      </c>
      <c r="Z22" s="3" t="s">
        <v>3934</v>
      </c>
      <c r="AA22" s="3" t="s">
        <v>4085</v>
      </c>
      <c r="AB22" s="3" t="s">
        <v>4242</v>
      </c>
      <c r="AC22" s="3" t="s">
        <v>4381</v>
      </c>
      <c r="AD22" s="3" t="s">
        <v>4538</v>
      </c>
    </row>
    <row r="23" spans="1:30" ht="60" x14ac:dyDescent="0.25">
      <c r="A23" s="15" t="s">
        <v>73</v>
      </c>
      <c r="B23" s="15" t="s">
        <v>1195</v>
      </c>
      <c r="C23" s="9" t="s">
        <v>1189</v>
      </c>
      <c r="D23" s="8" t="s">
        <v>1485</v>
      </c>
      <c r="E23" s="9" t="s">
        <v>1513</v>
      </c>
      <c r="F23" s="9" t="s">
        <v>3020</v>
      </c>
      <c r="G23" s="9" t="s">
        <v>1283</v>
      </c>
      <c r="H23" s="9" t="s">
        <v>1788</v>
      </c>
      <c r="I23" s="9" t="s">
        <v>1645</v>
      </c>
      <c r="J23" s="8" t="s">
        <v>1937</v>
      </c>
      <c r="K23" s="16" t="s">
        <v>2081</v>
      </c>
      <c r="L23" s="9" t="s">
        <v>2218</v>
      </c>
      <c r="M23" s="9" t="s">
        <v>2332</v>
      </c>
      <c r="N23" s="9" t="s">
        <v>1416</v>
      </c>
      <c r="O23" s="9" t="s">
        <v>1416</v>
      </c>
      <c r="P23" s="9" t="s">
        <v>2478</v>
      </c>
      <c r="Q23" s="8" t="s">
        <v>2478</v>
      </c>
      <c r="R23" s="9" t="s">
        <v>2601</v>
      </c>
      <c r="S23" s="8" t="s">
        <v>2736</v>
      </c>
      <c r="T23" s="3" t="s">
        <v>2879</v>
      </c>
      <c r="U23" s="3" t="s">
        <v>3165</v>
      </c>
      <c r="V23" s="3" t="s">
        <v>3318</v>
      </c>
      <c r="W23" s="3" t="s">
        <v>3472</v>
      </c>
      <c r="X23" s="3" t="s">
        <v>3630</v>
      </c>
      <c r="Y23" s="3" t="s">
        <v>3783</v>
      </c>
      <c r="Z23" s="3" t="s">
        <v>3935</v>
      </c>
      <c r="AA23" s="3" t="s">
        <v>4086</v>
      </c>
      <c r="AB23" s="3" t="s">
        <v>4243</v>
      </c>
      <c r="AC23" s="3" t="s">
        <v>4382</v>
      </c>
      <c r="AD23" s="3" t="s">
        <v>4539</v>
      </c>
    </row>
    <row r="24" spans="1:30" ht="105" x14ac:dyDescent="0.25">
      <c r="A24" s="15" t="s">
        <v>73</v>
      </c>
      <c r="B24" s="15" t="s">
        <v>1196</v>
      </c>
      <c r="C24" s="9" t="s">
        <v>1199</v>
      </c>
      <c r="D24" s="8" t="s">
        <v>1485</v>
      </c>
      <c r="E24" s="9" t="s">
        <v>1514</v>
      </c>
      <c r="F24" s="9" t="s">
        <v>3021</v>
      </c>
      <c r="G24" s="9" t="s">
        <v>1284</v>
      </c>
      <c r="H24" s="9" t="s">
        <v>1789</v>
      </c>
      <c r="I24" s="9" t="s">
        <v>1646</v>
      </c>
      <c r="J24" s="8" t="s">
        <v>1938</v>
      </c>
      <c r="K24" s="16" t="s">
        <v>2082</v>
      </c>
      <c r="L24" s="9" t="s">
        <v>2219</v>
      </c>
      <c r="M24" s="9" t="s">
        <v>2333</v>
      </c>
      <c r="N24" s="9" t="s">
        <v>1417</v>
      </c>
      <c r="O24" s="9" t="s">
        <v>1417</v>
      </c>
      <c r="P24" s="9" t="s">
        <v>2479</v>
      </c>
      <c r="Q24" s="8" t="s">
        <v>2479</v>
      </c>
      <c r="R24" s="9" t="s">
        <v>2602</v>
      </c>
      <c r="S24" s="8" t="s">
        <v>2737</v>
      </c>
      <c r="T24" s="3" t="s">
        <v>2880</v>
      </c>
      <c r="U24" s="3" t="s">
        <v>3166</v>
      </c>
      <c r="V24" s="3" t="s">
        <v>3319</v>
      </c>
      <c r="W24" s="3" t="s">
        <v>3473</v>
      </c>
      <c r="X24" s="3" t="s">
        <v>3631</v>
      </c>
      <c r="Y24" s="3" t="s">
        <v>3784</v>
      </c>
      <c r="Z24" s="3" t="s">
        <v>3936</v>
      </c>
      <c r="AA24" s="3" t="s">
        <v>4087</v>
      </c>
      <c r="AB24" s="3" t="s">
        <v>4244</v>
      </c>
      <c r="AC24" s="3" t="s">
        <v>4383</v>
      </c>
      <c r="AD24" s="3" t="s">
        <v>4540</v>
      </c>
    </row>
    <row r="25" spans="1:30" x14ac:dyDescent="0.25">
      <c r="A25" s="15" t="s">
        <v>924</v>
      </c>
      <c r="B25" s="15" t="s">
        <v>1088</v>
      </c>
      <c r="C25" s="9" t="s">
        <v>1088</v>
      </c>
      <c r="D25" s="8" t="s">
        <v>1485</v>
      </c>
      <c r="E25" s="8" t="s">
        <v>1088</v>
      </c>
      <c r="F25" s="8" t="s">
        <v>3022</v>
      </c>
      <c r="G25" s="9" t="s">
        <v>1285</v>
      </c>
      <c r="H25" s="8" t="s">
        <v>1790</v>
      </c>
      <c r="I25" s="16" t="s">
        <v>1647</v>
      </c>
      <c r="J25" s="8" t="s">
        <v>1939</v>
      </c>
      <c r="K25" s="16" t="s">
        <v>1647</v>
      </c>
      <c r="L25" s="16" t="s">
        <v>2220</v>
      </c>
      <c r="M25" s="8" t="s">
        <v>2334</v>
      </c>
      <c r="N25" s="8" t="s">
        <v>1088</v>
      </c>
      <c r="O25" s="8" t="s">
        <v>1088</v>
      </c>
      <c r="P25" s="8" t="s">
        <v>1088</v>
      </c>
      <c r="Q25" s="8" t="s">
        <v>1088</v>
      </c>
      <c r="R25" s="8" t="s">
        <v>2603</v>
      </c>
      <c r="S25" s="8" t="s">
        <v>2738</v>
      </c>
      <c r="T25" s="3" t="s">
        <v>2881</v>
      </c>
      <c r="U25" s="3" t="s">
        <v>3167</v>
      </c>
      <c r="V25" s="3" t="s">
        <v>3320</v>
      </c>
      <c r="W25" s="3" t="s">
        <v>3474</v>
      </c>
      <c r="X25" s="3" t="s">
        <v>1647</v>
      </c>
      <c r="Y25" s="3" t="s">
        <v>3785</v>
      </c>
      <c r="Z25" s="3" t="s">
        <v>3937</v>
      </c>
      <c r="AA25" s="3" t="s">
        <v>4088</v>
      </c>
      <c r="AB25" s="3" t="s">
        <v>4245</v>
      </c>
      <c r="AC25" s="3" t="s">
        <v>4384</v>
      </c>
      <c r="AD25" s="3" t="s">
        <v>4541</v>
      </c>
    </row>
    <row r="26" spans="1:30" x14ac:dyDescent="0.25">
      <c r="A26" s="15" t="s">
        <v>924</v>
      </c>
      <c r="B26" s="15" t="s">
        <v>1087</v>
      </c>
      <c r="C26" s="9" t="s">
        <v>1087</v>
      </c>
      <c r="D26" s="8" t="s">
        <v>1485</v>
      </c>
      <c r="E26" s="8" t="s">
        <v>1515</v>
      </c>
      <c r="F26" s="8" t="s">
        <v>3023</v>
      </c>
      <c r="G26" s="9" t="s">
        <v>1286</v>
      </c>
      <c r="H26" s="8" t="s">
        <v>1791</v>
      </c>
      <c r="I26" s="16" t="s">
        <v>1087</v>
      </c>
      <c r="J26" s="8" t="s">
        <v>1940</v>
      </c>
      <c r="K26" s="16" t="s">
        <v>1087</v>
      </c>
      <c r="L26" s="16" t="s">
        <v>1087</v>
      </c>
      <c r="M26" s="8" t="s">
        <v>1087</v>
      </c>
      <c r="N26" s="8" t="s">
        <v>1224</v>
      </c>
      <c r="O26" s="8" t="s">
        <v>1224</v>
      </c>
      <c r="P26" s="8" t="s">
        <v>1224</v>
      </c>
      <c r="Q26" s="8" t="s">
        <v>1224</v>
      </c>
      <c r="R26" s="8" t="s">
        <v>2604</v>
      </c>
      <c r="S26" s="8" t="s">
        <v>2739</v>
      </c>
      <c r="T26" s="3" t="s">
        <v>2882</v>
      </c>
      <c r="U26" s="3" t="s">
        <v>3168</v>
      </c>
      <c r="V26" s="3" t="s">
        <v>1087</v>
      </c>
      <c r="W26" s="3" t="s">
        <v>3475</v>
      </c>
      <c r="X26" s="3" t="s">
        <v>3632</v>
      </c>
      <c r="Y26" s="3" t="s">
        <v>1224</v>
      </c>
      <c r="Z26" s="3" t="s">
        <v>3938</v>
      </c>
      <c r="AA26" s="3" t="s">
        <v>4089</v>
      </c>
      <c r="AB26" s="3" t="s">
        <v>3475</v>
      </c>
      <c r="AC26" s="3" t="s">
        <v>4385</v>
      </c>
      <c r="AD26" s="3" t="s">
        <v>4542</v>
      </c>
    </row>
    <row r="27" spans="1:30" x14ac:dyDescent="0.25">
      <c r="A27" s="15" t="s">
        <v>924</v>
      </c>
      <c r="B27" s="15" t="s">
        <v>1086</v>
      </c>
      <c r="C27" s="9" t="s">
        <v>1086</v>
      </c>
      <c r="D27" s="8" t="s">
        <v>1485</v>
      </c>
      <c r="E27" s="8" t="s">
        <v>1516</v>
      </c>
      <c r="F27" s="8" t="s">
        <v>3024</v>
      </c>
      <c r="G27" s="9" t="s">
        <v>1287</v>
      </c>
      <c r="H27" s="8" t="s">
        <v>1792</v>
      </c>
      <c r="I27" s="16" t="s">
        <v>1086</v>
      </c>
      <c r="J27" s="8" t="s">
        <v>1941</v>
      </c>
      <c r="K27" s="16" t="s">
        <v>1086</v>
      </c>
      <c r="L27" s="16" t="s">
        <v>2221</v>
      </c>
      <c r="M27" s="8" t="s">
        <v>2335</v>
      </c>
      <c r="N27" s="8" t="s">
        <v>1086</v>
      </c>
      <c r="O27" s="8" t="s">
        <v>1086</v>
      </c>
      <c r="P27" s="8" t="s">
        <v>1086</v>
      </c>
      <c r="Q27" s="8" t="s">
        <v>1086</v>
      </c>
      <c r="R27" s="8" t="s">
        <v>2605</v>
      </c>
      <c r="S27" s="8" t="s">
        <v>2740</v>
      </c>
      <c r="T27" s="3" t="s">
        <v>2883</v>
      </c>
      <c r="U27" s="3" t="s">
        <v>3169</v>
      </c>
      <c r="V27" s="3" t="s">
        <v>3321</v>
      </c>
      <c r="W27" s="3" t="s">
        <v>3476</v>
      </c>
      <c r="X27" s="3" t="s">
        <v>3633</v>
      </c>
      <c r="Y27" s="3" t="s">
        <v>3786</v>
      </c>
      <c r="Z27" s="3" t="s">
        <v>3939</v>
      </c>
      <c r="AA27" s="3" t="s">
        <v>4090</v>
      </c>
      <c r="AB27" s="3" t="s">
        <v>3476</v>
      </c>
      <c r="AC27" s="3" t="s">
        <v>4386</v>
      </c>
      <c r="AD27" s="3" t="s">
        <v>4543</v>
      </c>
    </row>
    <row r="28" spans="1:30" x14ac:dyDescent="0.25">
      <c r="A28" s="15" t="s">
        <v>924</v>
      </c>
      <c r="B28" s="15" t="s">
        <v>1085</v>
      </c>
      <c r="C28" s="9" t="s">
        <v>1085</v>
      </c>
      <c r="D28" s="8" t="s">
        <v>1485</v>
      </c>
      <c r="E28" s="8" t="s">
        <v>1517</v>
      </c>
      <c r="F28" s="8" t="s">
        <v>3025</v>
      </c>
      <c r="G28" s="9" t="s">
        <v>1288</v>
      </c>
      <c r="H28" s="8" t="s">
        <v>1793</v>
      </c>
      <c r="I28" s="16" t="s">
        <v>1648</v>
      </c>
      <c r="J28" s="8" t="s">
        <v>1942</v>
      </c>
      <c r="K28" s="16" t="s">
        <v>2083</v>
      </c>
      <c r="L28" s="16" t="s">
        <v>2222</v>
      </c>
      <c r="M28" s="8" t="s">
        <v>1085</v>
      </c>
      <c r="N28" s="8" t="s">
        <v>1225</v>
      </c>
      <c r="O28" s="8" t="s">
        <v>1225</v>
      </c>
      <c r="P28" s="8" t="s">
        <v>1225</v>
      </c>
      <c r="Q28" s="8" t="s">
        <v>1225</v>
      </c>
      <c r="R28" s="8" t="s">
        <v>2606</v>
      </c>
      <c r="S28" s="8" t="s">
        <v>2741</v>
      </c>
      <c r="T28" s="3" t="s">
        <v>2884</v>
      </c>
      <c r="U28" s="3" t="s">
        <v>3170</v>
      </c>
      <c r="V28" s="3" t="s">
        <v>3322</v>
      </c>
      <c r="W28" s="3" t="s">
        <v>3477</v>
      </c>
      <c r="X28" s="3" t="s">
        <v>3634</v>
      </c>
      <c r="Y28" s="3" t="s">
        <v>3787</v>
      </c>
      <c r="Z28" s="3" t="s">
        <v>3940</v>
      </c>
      <c r="AA28" s="3" t="s">
        <v>4091</v>
      </c>
      <c r="AB28" s="3" t="s">
        <v>3477</v>
      </c>
      <c r="AC28" s="3" t="s">
        <v>4387</v>
      </c>
      <c r="AD28" s="3" t="s">
        <v>4544</v>
      </c>
    </row>
    <row r="29" spans="1:30" x14ac:dyDescent="0.25">
      <c r="A29" s="15" t="s">
        <v>924</v>
      </c>
      <c r="B29" s="15" t="s">
        <v>1084</v>
      </c>
      <c r="C29" s="9" t="s">
        <v>1084</v>
      </c>
      <c r="D29" s="8" t="s">
        <v>1485</v>
      </c>
      <c r="E29" s="8" t="s">
        <v>1226</v>
      </c>
      <c r="F29" s="8" t="s">
        <v>3026</v>
      </c>
      <c r="G29" s="9" t="s">
        <v>1289</v>
      </c>
      <c r="H29" s="8" t="s">
        <v>1794</v>
      </c>
      <c r="I29" s="16" t="s">
        <v>1649</v>
      </c>
      <c r="J29" s="8" t="s">
        <v>1943</v>
      </c>
      <c r="K29" s="16" t="s">
        <v>1084</v>
      </c>
      <c r="L29" s="16" t="s">
        <v>2223</v>
      </c>
      <c r="M29" s="8" t="s">
        <v>2336</v>
      </c>
      <c r="N29" s="8" t="s">
        <v>1226</v>
      </c>
      <c r="O29" s="8" t="s">
        <v>1226</v>
      </c>
      <c r="P29" s="8" t="s">
        <v>1226</v>
      </c>
      <c r="Q29" s="8" t="s">
        <v>1226</v>
      </c>
      <c r="R29" s="8" t="s">
        <v>2607</v>
      </c>
      <c r="S29" s="8" t="s">
        <v>2742</v>
      </c>
      <c r="T29" s="3" t="s">
        <v>2885</v>
      </c>
      <c r="U29" s="3" t="s">
        <v>3171</v>
      </c>
      <c r="V29" s="3" t="s">
        <v>3323</v>
      </c>
      <c r="W29" s="3" t="s">
        <v>3478</v>
      </c>
      <c r="X29" s="3" t="s">
        <v>3635</v>
      </c>
      <c r="Y29" s="3" t="s">
        <v>3788</v>
      </c>
      <c r="Z29" s="3" t="s">
        <v>3941</v>
      </c>
      <c r="AA29" s="3" t="s">
        <v>4092</v>
      </c>
      <c r="AB29" s="3" t="s">
        <v>4246</v>
      </c>
      <c r="AC29" s="3" t="s">
        <v>4388</v>
      </c>
      <c r="AD29" s="3" t="s">
        <v>4545</v>
      </c>
    </row>
    <row r="30" spans="1:30" x14ac:dyDescent="0.25">
      <c r="A30" s="15" t="s">
        <v>1155</v>
      </c>
      <c r="B30" s="15" t="s">
        <v>1164</v>
      </c>
      <c r="C30" s="9" t="s">
        <v>1164</v>
      </c>
      <c r="D30" s="8" t="s">
        <v>1485</v>
      </c>
      <c r="E30" s="9" t="s">
        <v>1518</v>
      </c>
      <c r="F30" s="9" t="s">
        <v>3027</v>
      </c>
      <c r="G30" s="9" t="s">
        <v>1290</v>
      </c>
      <c r="H30" s="9" t="s">
        <v>1795</v>
      </c>
      <c r="I30" s="24" t="s">
        <v>1650</v>
      </c>
      <c r="J30" s="8" t="s">
        <v>1944</v>
      </c>
      <c r="K30" s="16" t="s">
        <v>2084</v>
      </c>
      <c r="L30" s="24" t="s">
        <v>2224</v>
      </c>
      <c r="M30" s="9" t="s">
        <v>2337</v>
      </c>
      <c r="N30" s="9" t="s">
        <v>1227</v>
      </c>
      <c r="O30" s="9" t="s">
        <v>1227</v>
      </c>
      <c r="P30" s="9" t="s">
        <v>2480</v>
      </c>
      <c r="Q30" s="8" t="s">
        <v>2480</v>
      </c>
      <c r="R30" s="9" t="s">
        <v>2608</v>
      </c>
      <c r="S30" s="8" t="s">
        <v>2743</v>
      </c>
      <c r="T30" s="3" t="s">
        <v>2886</v>
      </c>
      <c r="U30" s="3" t="s">
        <v>3172</v>
      </c>
      <c r="V30" s="3" t="s">
        <v>3324</v>
      </c>
      <c r="W30" s="3" t="s">
        <v>3479</v>
      </c>
      <c r="X30" s="3" t="s">
        <v>3636</v>
      </c>
      <c r="Y30" s="3" t="s">
        <v>3789</v>
      </c>
      <c r="Z30" s="3" t="s">
        <v>3942</v>
      </c>
      <c r="AA30" s="3" t="s">
        <v>4093</v>
      </c>
      <c r="AB30" s="3" t="s">
        <v>4247</v>
      </c>
      <c r="AC30" s="3" t="s">
        <v>4389</v>
      </c>
      <c r="AD30" s="3" t="s">
        <v>4546</v>
      </c>
    </row>
    <row r="31" spans="1:30" x14ac:dyDescent="0.25">
      <c r="A31" s="15" t="s">
        <v>1155</v>
      </c>
      <c r="B31" s="15" t="s">
        <v>1156</v>
      </c>
      <c r="C31" s="9" t="s">
        <v>1156</v>
      </c>
      <c r="D31" s="8" t="s">
        <v>1485</v>
      </c>
      <c r="E31" s="9" t="s">
        <v>1519</v>
      </c>
      <c r="F31" s="9" t="s">
        <v>1291</v>
      </c>
      <c r="G31" s="9" t="s">
        <v>1291</v>
      </c>
      <c r="H31" s="9" t="s">
        <v>1796</v>
      </c>
      <c r="I31" s="24" t="s">
        <v>1651</v>
      </c>
      <c r="J31" s="8" t="s">
        <v>1945</v>
      </c>
      <c r="K31" s="16" t="s">
        <v>2085</v>
      </c>
      <c r="L31" s="24" t="s">
        <v>2225</v>
      </c>
      <c r="M31" s="9" t="s">
        <v>2338</v>
      </c>
      <c r="N31" s="9" t="s">
        <v>1228</v>
      </c>
      <c r="O31" s="9" t="s">
        <v>1228</v>
      </c>
      <c r="P31" s="9" t="s">
        <v>2481</v>
      </c>
      <c r="Q31" s="8" t="s">
        <v>2481</v>
      </c>
      <c r="R31" s="9" t="s">
        <v>2609</v>
      </c>
      <c r="S31" s="8" t="s">
        <v>2744</v>
      </c>
      <c r="T31" s="3" t="s">
        <v>2887</v>
      </c>
      <c r="U31" s="3" t="s">
        <v>3173</v>
      </c>
      <c r="V31" s="3" t="s">
        <v>3325</v>
      </c>
      <c r="W31" s="3" t="s">
        <v>3480</v>
      </c>
      <c r="X31" s="3" t="s">
        <v>3637</v>
      </c>
      <c r="Y31" s="3" t="s">
        <v>3790</v>
      </c>
      <c r="Z31" s="3" t="s">
        <v>1291</v>
      </c>
      <c r="AA31" s="3" t="s">
        <v>4094</v>
      </c>
      <c r="AB31" s="3" t="s">
        <v>4248</v>
      </c>
      <c r="AC31" s="3" t="s">
        <v>4390</v>
      </c>
      <c r="AD31" s="3" t="s">
        <v>4547</v>
      </c>
    </row>
    <row r="32" spans="1:30" x14ac:dyDescent="0.25">
      <c r="A32" s="15" t="s">
        <v>1155</v>
      </c>
      <c r="B32" s="15" t="s">
        <v>1157</v>
      </c>
      <c r="C32" s="9" t="s">
        <v>1157</v>
      </c>
      <c r="D32" s="8" t="s">
        <v>1485</v>
      </c>
      <c r="E32" s="9" t="s">
        <v>1520</v>
      </c>
      <c r="F32" s="9" t="s">
        <v>3028</v>
      </c>
      <c r="G32" s="9" t="s">
        <v>1292</v>
      </c>
      <c r="H32" s="9" t="s">
        <v>1797</v>
      </c>
      <c r="I32" s="24" t="s">
        <v>1652</v>
      </c>
      <c r="J32" s="8" t="s">
        <v>1946</v>
      </c>
      <c r="K32" s="16" t="s">
        <v>2086</v>
      </c>
      <c r="L32" s="24" t="s">
        <v>2226</v>
      </c>
      <c r="M32" s="9" t="s">
        <v>2339</v>
      </c>
      <c r="N32" s="9" t="s">
        <v>1229</v>
      </c>
      <c r="O32" s="9" t="s">
        <v>1229</v>
      </c>
      <c r="P32" s="9" t="s">
        <v>2482</v>
      </c>
      <c r="Q32" s="8" t="s">
        <v>2482</v>
      </c>
      <c r="R32" s="9" t="s">
        <v>2610</v>
      </c>
      <c r="S32" s="8" t="s">
        <v>2745</v>
      </c>
      <c r="T32" s="3" t="s">
        <v>2888</v>
      </c>
      <c r="U32" s="3" t="s">
        <v>3174</v>
      </c>
      <c r="V32" s="3" t="s">
        <v>3326</v>
      </c>
      <c r="W32" s="3" t="s">
        <v>3481</v>
      </c>
      <c r="X32" s="3" t="s">
        <v>3638</v>
      </c>
      <c r="Y32" s="3" t="s">
        <v>3791</v>
      </c>
      <c r="Z32" s="3" t="s">
        <v>3943</v>
      </c>
      <c r="AA32" s="3" t="s">
        <v>4095</v>
      </c>
      <c r="AB32" s="3" t="s">
        <v>4249</v>
      </c>
      <c r="AC32" s="3" t="s">
        <v>4391</v>
      </c>
      <c r="AD32" s="3" t="s">
        <v>4548</v>
      </c>
    </row>
    <row r="33" spans="1:30" x14ac:dyDescent="0.25">
      <c r="A33" s="15" t="s">
        <v>1155</v>
      </c>
      <c r="B33" s="15" t="s">
        <v>1158</v>
      </c>
      <c r="C33" s="9" t="s">
        <v>1158</v>
      </c>
      <c r="D33" s="8" t="s">
        <v>1485</v>
      </c>
      <c r="E33" s="9" t="s">
        <v>1521</v>
      </c>
      <c r="F33" s="9" t="s">
        <v>3029</v>
      </c>
      <c r="G33" s="9" t="s">
        <v>1293</v>
      </c>
      <c r="H33" s="9" t="s">
        <v>1798</v>
      </c>
      <c r="I33" s="24" t="s">
        <v>1653</v>
      </c>
      <c r="J33" s="8" t="s">
        <v>1947</v>
      </c>
      <c r="K33" s="16" t="s">
        <v>2087</v>
      </c>
      <c r="L33" s="24" t="s">
        <v>2227</v>
      </c>
      <c r="M33" s="9" t="s">
        <v>2340</v>
      </c>
      <c r="N33" s="9" t="s">
        <v>1230</v>
      </c>
      <c r="O33" s="9" t="s">
        <v>1230</v>
      </c>
      <c r="P33" s="9" t="s">
        <v>2483</v>
      </c>
      <c r="Q33" s="8" t="s">
        <v>2483</v>
      </c>
      <c r="R33" s="9" t="s">
        <v>2611</v>
      </c>
      <c r="S33" s="8" t="s">
        <v>2746</v>
      </c>
      <c r="T33" s="3" t="s">
        <v>2889</v>
      </c>
      <c r="U33" s="3" t="s">
        <v>3175</v>
      </c>
      <c r="V33" s="3" t="s">
        <v>3327</v>
      </c>
      <c r="W33" s="3" t="s">
        <v>3482</v>
      </c>
      <c r="X33" s="3" t="s">
        <v>3639</v>
      </c>
      <c r="Y33" s="3" t="s">
        <v>3792</v>
      </c>
      <c r="Z33" s="3" t="s">
        <v>3944</v>
      </c>
      <c r="AA33" s="3" t="s">
        <v>4096</v>
      </c>
      <c r="AB33" s="3" t="s">
        <v>4250</v>
      </c>
      <c r="AC33" s="3" t="s">
        <v>4392</v>
      </c>
      <c r="AD33" s="3" t="s">
        <v>4549</v>
      </c>
    </row>
    <row r="34" spans="1:30" x14ac:dyDescent="0.25">
      <c r="A34" s="15" t="s">
        <v>1155</v>
      </c>
      <c r="B34" s="15" t="s">
        <v>1159</v>
      </c>
      <c r="C34" s="9" t="s">
        <v>1159</v>
      </c>
      <c r="D34" s="8" t="s">
        <v>1485</v>
      </c>
      <c r="E34" s="9" t="s">
        <v>1522</v>
      </c>
      <c r="F34" s="9" t="s">
        <v>3030</v>
      </c>
      <c r="G34" s="9" t="s">
        <v>1294</v>
      </c>
      <c r="H34" s="9" t="s">
        <v>1799</v>
      </c>
      <c r="I34" s="24" t="s">
        <v>1654</v>
      </c>
      <c r="J34" s="8" t="s">
        <v>1948</v>
      </c>
      <c r="K34" s="16" t="s">
        <v>2088</v>
      </c>
      <c r="L34" s="24" t="s">
        <v>2228</v>
      </c>
      <c r="M34" s="9" t="s">
        <v>2341</v>
      </c>
      <c r="N34" s="9" t="s">
        <v>1418</v>
      </c>
      <c r="O34" s="9" t="s">
        <v>1418</v>
      </c>
      <c r="P34" s="9" t="s">
        <v>2484</v>
      </c>
      <c r="Q34" s="8" t="s">
        <v>2484</v>
      </c>
      <c r="R34" s="9" t="s">
        <v>2612</v>
      </c>
      <c r="S34" s="8" t="s">
        <v>2747</v>
      </c>
      <c r="T34" s="3" t="s">
        <v>2890</v>
      </c>
      <c r="U34" s="3" t="s">
        <v>3176</v>
      </c>
      <c r="V34" s="3" t="s">
        <v>3328</v>
      </c>
      <c r="W34" s="3" t="s">
        <v>3483</v>
      </c>
      <c r="X34" s="3" t="s">
        <v>3640</v>
      </c>
      <c r="Y34" s="3" t="s">
        <v>3793</v>
      </c>
      <c r="Z34" s="3" t="s">
        <v>3945</v>
      </c>
      <c r="AA34" s="3" t="s">
        <v>4097</v>
      </c>
      <c r="AB34" s="3" t="s">
        <v>4251</v>
      </c>
      <c r="AC34" s="3" t="s">
        <v>4393</v>
      </c>
      <c r="AD34" s="3" t="s">
        <v>4550</v>
      </c>
    </row>
    <row r="35" spans="1:30" x14ac:dyDescent="0.25">
      <c r="A35" s="15" t="s">
        <v>1155</v>
      </c>
      <c r="B35" s="15" t="s">
        <v>1160</v>
      </c>
      <c r="C35" s="9" t="s">
        <v>1160</v>
      </c>
      <c r="D35" s="8" t="s">
        <v>1485</v>
      </c>
      <c r="E35" s="9" t="s">
        <v>1523</v>
      </c>
      <c r="F35" s="9" t="s">
        <v>3031</v>
      </c>
      <c r="G35" s="9" t="s">
        <v>1295</v>
      </c>
      <c r="H35" s="9" t="s">
        <v>1800</v>
      </c>
      <c r="I35" s="24" t="s">
        <v>1655</v>
      </c>
      <c r="J35" s="8" t="s">
        <v>1949</v>
      </c>
      <c r="K35" s="16" t="s">
        <v>2089</v>
      </c>
      <c r="L35" s="24" t="s">
        <v>2229</v>
      </c>
      <c r="M35" s="9" t="s">
        <v>2342</v>
      </c>
      <c r="N35" s="9" t="s">
        <v>1419</v>
      </c>
      <c r="O35" s="9" t="s">
        <v>1419</v>
      </c>
      <c r="P35" s="9" t="s">
        <v>2485</v>
      </c>
      <c r="Q35" s="8" t="s">
        <v>2485</v>
      </c>
      <c r="R35" s="9" t="s">
        <v>2613</v>
      </c>
      <c r="S35" s="8" t="s">
        <v>2748</v>
      </c>
      <c r="T35" s="3" t="s">
        <v>2891</v>
      </c>
      <c r="U35" s="3" t="s">
        <v>3177</v>
      </c>
      <c r="V35" s="3" t="s">
        <v>3329</v>
      </c>
      <c r="W35" s="3" t="s">
        <v>3484</v>
      </c>
      <c r="X35" s="3" t="s">
        <v>3641</v>
      </c>
      <c r="Y35" s="3" t="s">
        <v>3794</v>
      </c>
      <c r="Z35" s="3" t="s">
        <v>3946</v>
      </c>
      <c r="AA35" s="3" t="s">
        <v>4098</v>
      </c>
      <c r="AB35" s="3" t="s">
        <v>4252</v>
      </c>
      <c r="AC35" s="3" t="s">
        <v>4394</v>
      </c>
      <c r="AD35" s="3" t="s">
        <v>4551</v>
      </c>
    </row>
    <row r="36" spans="1:30" x14ac:dyDescent="0.25">
      <c r="A36" s="15" t="s">
        <v>1155</v>
      </c>
      <c r="B36" s="15" t="s">
        <v>1161</v>
      </c>
      <c r="C36" s="9" t="s">
        <v>1161</v>
      </c>
      <c r="D36" s="8" t="s">
        <v>1485</v>
      </c>
      <c r="E36" s="9" t="s">
        <v>1524</v>
      </c>
      <c r="F36" s="9" t="s">
        <v>3032</v>
      </c>
      <c r="G36" s="9" t="s">
        <v>1296</v>
      </c>
      <c r="H36" s="9" t="s">
        <v>1801</v>
      </c>
      <c r="I36" s="24" t="s">
        <v>1656</v>
      </c>
      <c r="J36" s="8" t="s">
        <v>1950</v>
      </c>
      <c r="K36" s="16" t="s">
        <v>2090</v>
      </c>
      <c r="L36" s="24" t="s">
        <v>2229</v>
      </c>
      <c r="M36" s="9" t="s">
        <v>2343</v>
      </c>
      <c r="N36" s="9" t="s">
        <v>1231</v>
      </c>
      <c r="O36" s="9" t="s">
        <v>1231</v>
      </c>
      <c r="P36" s="9" t="s">
        <v>2486</v>
      </c>
      <c r="Q36" s="8" t="s">
        <v>2486</v>
      </c>
      <c r="R36" s="9" t="s">
        <v>2614</v>
      </c>
      <c r="S36" s="8" t="s">
        <v>2749</v>
      </c>
      <c r="T36" s="3" t="s">
        <v>2891</v>
      </c>
      <c r="U36" s="3" t="s">
        <v>3178</v>
      </c>
      <c r="V36" s="3" t="s">
        <v>3330</v>
      </c>
      <c r="W36" s="3" t="s">
        <v>3485</v>
      </c>
      <c r="X36" s="3" t="s">
        <v>3642</v>
      </c>
      <c r="Y36" s="3" t="s">
        <v>3795</v>
      </c>
      <c r="Z36" s="3" t="s">
        <v>3947</v>
      </c>
      <c r="AA36" s="3" t="s">
        <v>4099</v>
      </c>
      <c r="AB36" s="3" t="s">
        <v>4253</v>
      </c>
      <c r="AC36" s="3" t="s">
        <v>4395</v>
      </c>
      <c r="AD36" s="3" t="s">
        <v>4551</v>
      </c>
    </row>
    <row r="37" spans="1:30" x14ac:dyDescent="0.25">
      <c r="A37" s="15" t="s">
        <v>1155</v>
      </c>
      <c r="B37" s="15" t="s">
        <v>1162</v>
      </c>
      <c r="C37" s="9" t="s">
        <v>1162</v>
      </c>
      <c r="D37" s="8" t="s">
        <v>1485</v>
      </c>
      <c r="E37" s="9" t="s">
        <v>1525</v>
      </c>
      <c r="F37" s="9" t="s">
        <v>3033</v>
      </c>
      <c r="G37" s="9" t="s">
        <v>1297</v>
      </c>
      <c r="H37" s="9" t="s">
        <v>1802</v>
      </c>
      <c r="I37" s="24" t="s">
        <v>1657</v>
      </c>
      <c r="J37" s="8" t="s">
        <v>1951</v>
      </c>
      <c r="K37" s="16" t="s">
        <v>2091</v>
      </c>
      <c r="L37" s="24" t="s">
        <v>1162</v>
      </c>
      <c r="M37" s="9" t="s">
        <v>2343</v>
      </c>
      <c r="N37" s="9" t="s">
        <v>1420</v>
      </c>
      <c r="O37" s="9" t="s">
        <v>1420</v>
      </c>
      <c r="P37" s="9" t="s">
        <v>1232</v>
      </c>
      <c r="Q37" s="8" t="s">
        <v>1232</v>
      </c>
      <c r="R37" s="9" t="s">
        <v>2614</v>
      </c>
      <c r="S37" s="8" t="s">
        <v>2750</v>
      </c>
      <c r="T37" s="3" t="s">
        <v>2892</v>
      </c>
      <c r="U37" s="3" t="s">
        <v>3179</v>
      </c>
      <c r="V37" s="3" t="s">
        <v>3331</v>
      </c>
      <c r="W37" s="3" t="s">
        <v>3486</v>
      </c>
      <c r="X37" s="3" t="s">
        <v>3641</v>
      </c>
      <c r="Y37" s="3" t="s">
        <v>3796</v>
      </c>
      <c r="Z37" s="3" t="s">
        <v>3946</v>
      </c>
      <c r="AA37" s="3" t="s">
        <v>4100</v>
      </c>
      <c r="AB37" s="3" t="s">
        <v>3486</v>
      </c>
      <c r="AC37" s="3" t="s">
        <v>4396</v>
      </c>
      <c r="AD37" s="3" t="s">
        <v>4551</v>
      </c>
    </row>
    <row r="38" spans="1:30" x14ac:dyDescent="0.25">
      <c r="A38" s="15" t="s">
        <v>1155</v>
      </c>
      <c r="B38" s="15" t="s">
        <v>1163</v>
      </c>
      <c r="C38" s="9" t="s">
        <v>1163</v>
      </c>
      <c r="D38" s="8" t="s">
        <v>1485</v>
      </c>
      <c r="E38" s="9" t="s">
        <v>1526</v>
      </c>
      <c r="F38" s="9" t="s">
        <v>1298</v>
      </c>
      <c r="G38" s="9" t="s">
        <v>1298</v>
      </c>
      <c r="H38" s="9" t="s">
        <v>1803</v>
      </c>
      <c r="I38" s="24" t="s">
        <v>1658</v>
      </c>
      <c r="J38" s="8" t="s">
        <v>1952</v>
      </c>
      <c r="K38" s="16" t="s">
        <v>2092</v>
      </c>
      <c r="L38" s="24" t="s">
        <v>2230</v>
      </c>
      <c r="M38" s="9" t="s">
        <v>2344</v>
      </c>
      <c r="N38" s="9" t="s">
        <v>1421</v>
      </c>
      <c r="O38" s="9" t="s">
        <v>1421</v>
      </c>
      <c r="P38" s="9" t="s">
        <v>1233</v>
      </c>
      <c r="Q38" s="8" t="s">
        <v>1233</v>
      </c>
      <c r="R38" s="9" t="s">
        <v>2615</v>
      </c>
      <c r="S38" s="8" t="s">
        <v>2751</v>
      </c>
      <c r="T38" s="3" t="s">
        <v>2893</v>
      </c>
      <c r="U38" s="3" t="s">
        <v>3180</v>
      </c>
      <c r="V38" s="3" t="s">
        <v>3332</v>
      </c>
      <c r="W38" s="3" t="s">
        <v>3487</v>
      </c>
      <c r="X38" s="3" t="s">
        <v>3643</v>
      </c>
      <c r="Y38" s="3" t="s">
        <v>3797</v>
      </c>
      <c r="Z38" s="3" t="s">
        <v>1298</v>
      </c>
      <c r="AA38" s="3" t="s">
        <v>4101</v>
      </c>
      <c r="AB38" s="3" t="s">
        <v>4254</v>
      </c>
      <c r="AC38" s="3" t="s">
        <v>4397</v>
      </c>
      <c r="AD38" s="3" t="s">
        <v>4552</v>
      </c>
    </row>
    <row r="39" spans="1:30" ht="120" x14ac:dyDescent="0.25">
      <c r="A39" s="15" t="s">
        <v>1155</v>
      </c>
      <c r="B39" s="15" t="s">
        <v>1083</v>
      </c>
      <c r="C39" s="9" t="s">
        <v>1180</v>
      </c>
      <c r="D39" s="8" t="s">
        <v>1485</v>
      </c>
      <c r="E39" s="9" t="s">
        <v>1527</v>
      </c>
      <c r="F39" s="9" t="s">
        <v>3034</v>
      </c>
      <c r="G39" s="9" t="s">
        <v>1299</v>
      </c>
      <c r="H39" s="9" t="s">
        <v>1804</v>
      </c>
      <c r="I39" s="9" t="s">
        <v>1659</v>
      </c>
      <c r="J39" s="8" t="s">
        <v>1953</v>
      </c>
      <c r="K39" s="16" t="s">
        <v>2093</v>
      </c>
      <c r="L39" s="9" t="s">
        <v>2231</v>
      </c>
      <c r="M39" s="9" t="s">
        <v>2345</v>
      </c>
      <c r="N39" s="9" t="s">
        <v>1422</v>
      </c>
      <c r="O39" s="9" t="s">
        <v>1422</v>
      </c>
      <c r="P39" s="9" t="s">
        <v>2487</v>
      </c>
      <c r="Q39" s="8" t="s">
        <v>2487</v>
      </c>
      <c r="R39" s="9" t="s">
        <v>2616</v>
      </c>
      <c r="S39" s="8" t="s">
        <v>2752</v>
      </c>
      <c r="T39" s="3" t="s">
        <v>2894</v>
      </c>
      <c r="U39" s="3" t="s">
        <v>3181</v>
      </c>
      <c r="V39" s="3" t="s">
        <v>3333</v>
      </c>
      <c r="W39" s="3" t="s">
        <v>4720</v>
      </c>
      <c r="X39" s="3" t="s">
        <v>3644</v>
      </c>
      <c r="Y39" s="3" t="s">
        <v>3798</v>
      </c>
      <c r="Z39" s="3" t="s">
        <v>3948</v>
      </c>
      <c r="AA39" s="3" t="s">
        <v>4102</v>
      </c>
      <c r="AB39" s="3" t="s">
        <v>4255</v>
      </c>
      <c r="AC39" s="3" t="s">
        <v>4398</v>
      </c>
      <c r="AD39" s="3" t="s">
        <v>4553</v>
      </c>
    </row>
    <row r="40" spans="1:30" x14ac:dyDescent="0.25">
      <c r="A40" s="15" t="s">
        <v>1155</v>
      </c>
      <c r="B40" s="15" t="s">
        <v>1171</v>
      </c>
      <c r="C40" s="9" t="s">
        <v>1171</v>
      </c>
      <c r="D40" s="8" t="s">
        <v>1485</v>
      </c>
      <c r="E40" s="9" t="s">
        <v>1528</v>
      </c>
      <c r="F40" s="9" t="s">
        <v>3035</v>
      </c>
      <c r="G40" s="9" t="s">
        <v>1300</v>
      </c>
      <c r="H40" s="9" t="s">
        <v>1805</v>
      </c>
      <c r="I40" s="9" t="s">
        <v>1660</v>
      </c>
      <c r="J40" s="8" t="s">
        <v>1954</v>
      </c>
      <c r="K40" s="16" t="s">
        <v>2094</v>
      </c>
      <c r="L40" s="9" t="s">
        <v>2232</v>
      </c>
      <c r="M40" s="9" t="s">
        <v>2346</v>
      </c>
      <c r="N40" s="9" t="s">
        <v>1234</v>
      </c>
      <c r="O40" s="9" t="s">
        <v>1234</v>
      </c>
      <c r="P40" s="9" t="s">
        <v>2488</v>
      </c>
      <c r="Q40" s="8" t="s">
        <v>2488</v>
      </c>
      <c r="R40" s="9" t="s">
        <v>2617</v>
      </c>
      <c r="S40" s="8" t="s">
        <v>2753</v>
      </c>
      <c r="T40" s="3" t="s">
        <v>2895</v>
      </c>
      <c r="U40" s="3" t="s">
        <v>3182</v>
      </c>
      <c r="V40" s="3" t="s">
        <v>3334</v>
      </c>
      <c r="W40" s="3" t="s">
        <v>3489</v>
      </c>
      <c r="X40" s="3" t="s">
        <v>3645</v>
      </c>
      <c r="Y40" s="3" t="s">
        <v>3799</v>
      </c>
      <c r="Z40" s="3" t="s">
        <v>3949</v>
      </c>
      <c r="AA40" s="3" t="s">
        <v>4103</v>
      </c>
      <c r="AB40" s="3" t="s">
        <v>3489</v>
      </c>
      <c r="AC40" s="3" t="s">
        <v>4399</v>
      </c>
      <c r="AD40" s="3" t="s">
        <v>4554</v>
      </c>
    </row>
    <row r="41" spans="1:30" x14ac:dyDescent="0.25">
      <c r="A41" s="15" t="s">
        <v>74</v>
      </c>
      <c r="B41" s="15" t="s">
        <v>1167</v>
      </c>
      <c r="C41" s="9" t="s">
        <v>1167</v>
      </c>
      <c r="D41" s="8" t="s">
        <v>1485</v>
      </c>
      <c r="E41" s="9" t="s">
        <v>1529</v>
      </c>
      <c r="F41" s="9" t="s">
        <v>3036</v>
      </c>
      <c r="G41" s="9" t="s">
        <v>1301</v>
      </c>
      <c r="H41" s="9" t="s">
        <v>1806</v>
      </c>
      <c r="I41" s="9" t="s">
        <v>1661</v>
      </c>
      <c r="J41" s="8" t="s">
        <v>1955</v>
      </c>
      <c r="K41" s="16" t="s">
        <v>2095</v>
      </c>
      <c r="L41" s="9" t="s">
        <v>2233</v>
      </c>
      <c r="M41" s="9" t="s">
        <v>2347</v>
      </c>
      <c r="N41" s="9" t="s">
        <v>1235</v>
      </c>
      <c r="O41" s="9" t="s">
        <v>1235</v>
      </c>
      <c r="P41" s="9" t="s">
        <v>2489</v>
      </c>
      <c r="Q41" s="8" t="s">
        <v>2489</v>
      </c>
      <c r="R41" s="9" t="s">
        <v>2618</v>
      </c>
      <c r="S41" s="8" t="s">
        <v>2754</v>
      </c>
      <c r="T41" s="3" t="s">
        <v>2896</v>
      </c>
      <c r="U41" s="3" t="s">
        <v>3183</v>
      </c>
      <c r="V41" s="3" t="s">
        <v>3335</v>
      </c>
      <c r="W41" s="3" t="s">
        <v>3490</v>
      </c>
      <c r="X41" s="3" t="s">
        <v>3646</v>
      </c>
      <c r="Y41" s="3" t="s">
        <v>3800</v>
      </c>
      <c r="Z41" s="3" t="s">
        <v>3950</v>
      </c>
      <c r="AA41" s="3" t="s">
        <v>4104</v>
      </c>
      <c r="AB41" s="3" t="s">
        <v>4256</v>
      </c>
      <c r="AC41" s="3" t="s">
        <v>4400</v>
      </c>
      <c r="AD41" s="3" t="s">
        <v>4555</v>
      </c>
    </row>
    <row r="42" spans="1:30" ht="30" x14ac:dyDescent="0.25">
      <c r="A42" s="15" t="s">
        <v>74</v>
      </c>
      <c r="B42" s="15" t="s">
        <v>1168</v>
      </c>
      <c r="C42" s="9" t="s">
        <v>1176</v>
      </c>
      <c r="D42" s="8" t="s">
        <v>1485</v>
      </c>
      <c r="E42" s="9" t="s">
        <v>3136</v>
      </c>
      <c r="F42" s="9" t="s">
        <v>3037</v>
      </c>
      <c r="G42" s="9" t="s">
        <v>1302</v>
      </c>
      <c r="H42" s="9" t="s">
        <v>1807</v>
      </c>
      <c r="I42" s="9" t="s">
        <v>3142</v>
      </c>
      <c r="J42" s="8" t="s">
        <v>1956</v>
      </c>
      <c r="K42" s="16" t="s">
        <v>2096</v>
      </c>
      <c r="L42" s="9" t="s">
        <v>2234</v>
      </c>
      <c r="M42" s="9" t="s">
        <v>2348</v>
      </c>
      <c r="N42" s="9" t="s">
        <v>1493</v>
      </c>
      <c r="O42" s="9" t="s">
        <v>1493</v>
      </c>
      <c r="P42" s="9" t="s">
        <v>3145</v>
      </c>
      <c r="Q42" s="8" t="s">
        <v>3145</v>
      </c>
      <c r="R42" s="9" t="s">
        <v>2619</v>
      </c>
      <c r="S42" s="8" t="s">
        <v>2755</v>
      </c>
      <c r="T42" s="3" t="s">
        <v>2897</v>
      </c>
      <c r="U42" s="3" t="s">
        <v>3184</v>
      </c>
      <c r="V42" s="3" t="s">
        <v>3336</v>
      </c>
      <c r="W42" s="3" t="s">
        <v>4725</v>
      </c>
      <c r="X42" s="3" t="s">
        <v>3647</v>
      </c>
      <c r="Y42" s="3" t="s">
        <v>3801</v>
      </c>
      <c r="Z42" s="3" t="s">
        <v>3951</v>
      </c>
      <c r="AA42" s="3" t="s">
        <v>4105</v>
      </c>
      <c r="AB42" s="3" t="s">
        <v>4725</v>
      </c>
      <c r="AC42" s="3" t="s">
        <v>4401</v>
      </c>
      <c r="AD42" s="3" t="s">
        <v>4556</v>
      </c>
    </row>
    <row r="43" spans="1:30" ht="30" x14ac:dyDescent="0.25">
      <c r="A43" s="15" t="s">
        <v>74</v>
      </c>
      <c r="B43" s="15" t="s">
        <v>1169</v>
      </c>
      <c r="C43" s="9" t="s">
        <v>1177</v>
      </c>
      <c r="D43" s="8" t="s">
        <v>1485</v>
      </c>
      <c r="E43" s="9" t="s">
        <v>3137</v>
      </c>
      <c r="F43" s="9" t="s">
        <v>3038</v>
      </c>
      <c r="G43" s="9" t="s">
        <v>1481</v>
      </c>
      <c r="H43" s="9" t="s">
        <v>3139</v>
      </c>
      <c r="I43" s="9" t="s">
        <v>3143</v>
      </c>
      <c r="J43" s="8" t="s">
        <v>3141</v>
      </c>
      <c r="K43" s="16" t="s">
        <v>2097</v>
      </c>
      <c r="L43" s="9" t="s">
        <v>2235</v>
      </c>
      <c r="M43" s="9" t="s">
        <v>2349</v>
      </c>
      <c r="N43" s="9" t="s">
        <v>1494</v>
      </c>
      <c r="O43" s="9" t="s">
        <v>1494</v>
      </c>
      <c r="P43" s="9" t="s">
        <v>3146</v>
      </c>
      <c r="Q43" s="8" t="s">
        <v>3146</v>
      </c>
      <c r="R43" s="9" t="s">
        <v>2620</v>
      </c>
      <c r="S43" s="8" t="s">
        <v>2756</v>
      </c>
      <c r="T43" s="3" t="s">
        <v>2898</v>
      </c>
      <c r="U43" s="3" t="s">
        <v>3185</v>
      </c>
      <c r="V43" s="3" t="s">
        <v>3337</v>
      </c>
      <c r="W43" s="3" t="s">
        <v>4723</v>
      </c>
      <c r="X43" s="3" t="s">
        <v>3648</v>
      </c>
      <c r="Y43" s="3" t="s">
        <v>3802</v>
      </c>
      <c r="Z43" s="3" t="s">
        <v>3952</v>
      </c>
      <c r="AA43" s="3" t="s">
        <v>4106</v>
      </c>
      <c r="AB43" s="3" t="s">
        <v>4723</v>
      </c>
      <c r="AC43" s="3" t="s">
        <v>4402</v>
      </c>
      <c r="AD43" s="3" t="s">
        <v>4557</v>
      </c>
    </row>
    <row r="44" spans="1:30" ht="30" x14ac:dyDescent="0.25">
      <c r="A44" s="15" t="s">
        <v>74</v>
      </c>
      <c r="B44" s="15" t="s">
        <v>1170</v>
      </c>
      <c r="C44" s="9" t="s">
        <v>1179</v>
      </c>
      <c r="D44" s="8" t="s">
        <v>1485</v>
      </c>
      <c r="E44" s="9" t="s">
        <v>3138</v>
      </c>
      <c r="F44" s="9" t="s">
        <v>3039</v>
      </c>
      <c r="G44" s="9" t="s">
        <v>1303</v>
      </c>
      <c r="H44" s="9" t="s">
        <v>3140</v>
      </c>
      <c r="I44" s="9" t="s">
        <v>3144</v>
      </c>
      <c r="J44" s="8" t="s">
        <v>1958</v>
      </c>
      <c r="K44" s="16" t="s">
        <v>2098</v>
      </c>
      <c r="L44" s="9" t="s">
        <v>2236</v>
      </c>
      <c r="M44" s="9" t="s">
        <v>2350</v>
      </c>
      <c r="N44" s="9" t="s">
        <v>1495</v>
      </c>
      <c r="O44" s="9" t="s">
        <v>1495</v>
      </c>
      <c r="P44" s="9" t="s">
        <v>3147</v>
      </c>
      <c r="Q44" s="8" t="s">
        <v>3147</v>
      </c>
      <c r="R44" s="9" t="s">
        <v>2621</v>
      </c>
      <c r="S44" s="8" t="s">
        <v>2757</v>
      </c>
      <c r="T44" s="3" t="s">
        <v>2899</v>
      </c>
      <c r="U44" s="3" t="s">
        <v>3186</v>
      </c>
      <c r="V44" s="3" t="s">
        <v>3338</v>
      </c>
      <c r="W44" s="3" t="s">
        <v>4724</v>
      </c>
      <c r="X44" s="3" t="s">
        <v>3649</v>
      </c>
      <c r="Y44" s="3" t="s">
        <v>3803</v>
      </c>
      <c r="Z44" s="3" t="s">
        <v>3953</v>
      </c>
      <c r="AA44" s="3" t="s">
        <v>4107</v>
      </c>
      <c r="AB44" s="3" t="s">
        <v>4726</v>
      </c>
      <c r="AC44" s="3" t="s">
        <v>4403</v>
      </c>
      <c r="AD44" s="3" t="s">
        <v>4558</v>
      </c>
    </row>
    <row r="45" spans="1:30" ht="30" x14ac:dyDescent="0.25">
      <c r="A45" s="15" t="s">
        <v>74</v>
      </c>
      <c r="B45" s="15" t="s">
        <v>1175</v>
      </c>
      <c r="C45" s="9" t="s">
        <v>1178</v>
      </c>
      <c r="D45" s="8" t="s">
        <v>1485</v>
      </c>
      <c r="E45" s="9" t="s">
        <v>1533</v>
      </c>
      <c r="F45" s="9" t="s">
        <v>3040</v>
      </c>
      <c r="G45" s="9" t="s">
        <v>1304</v>
      </c>
      <c r="H45" s="9" t="s">
        <v>1810</v>
      </c>
      <c r="I45" s="9" t="s">
        <v>1665</v>
      </c>
      <c r="J45" s="8" t="s">
        <v>1959</v>
      </c>
      <c r="K45" s="16" t="s">
        <v>2099</v>
      </c>
      <c r="L45" s="9" t="s">
        <v>2237</v>
      </c>
      <c r="M45" s="9" t="s">
        <v>2351</v>
      </c>
      <c r="N45" s="9" t="s">
        <v>1236</v>
      </c>
      <c r="O45" s="9" t="s">
        <v>1236</v>
      </c>
      <c r="P45" s="9" t="s">
        <v>2493</v>
      </c>
      <c r="Q45" s="8" t="s">
        <v>2493</v>
      </c>
      <c r="R45" s="9" t="s">
        <v>2622</v>
      </c>
      <c r="S45" s="8" t="s">
        <v>2758</v>
      </c>
      <c r="T45" s="3" t="s">
        <v>2900</v>
      </c>
      <c r="U45" s="3" t="s">
        <v>3187</v>
      </c>
      <c r="V45" s="3" t="s">
        <v>3339</v>
      </c>
      <c r="W45" s="3" t="s">
        <v>3494</v>
      </c>
      <c r="X45" s="3" t="s">
        <v>3650</v>
      </c>
      <c r="Y45" s="3" t="s">
        <v>3804</v>
      </c>
      <c r="Z45" s="3" t="s">
        <v>3954</v>
      </c>
      <c r="AA45" s="3" t="s">
        <v>4108</v>
      </c>
      <c r="AB45" s="3" t="s">
        <v>4258</v>
      </c>
      <c r="AC45" s="3" t="s">
        <v>4404</v>
      </c>
      <c r="AD45" s="3" t="s">
        <v>4559</v>
      </c>
    </row>
    <row r="46" spans="1:30" x14ac:dyDescent="0.25">
      <c r="A46" s="15" t="s">
        <v>74</v>
      </c>
      <c r="B46" s="15" t="s">
        <v>681</v>
      </c>
      <c r="C46" s="9" t="s">
        <v>682</v>
      </c>
      <c r="D46" s="8" t="s">
        <v>1213</v>
      </c>
      <c r="E46" s="9" t="s">
        <v>682</v>
      </c>
      <c r="F46" s="9" t="s">
        <v>683</v>
      </c>
      <c r="G46" s="9" t="s">
        <v>683</v>
      </c>
      <c r="H46" s="9" t="s">
        <v>766</v>
      </c>
      <c r="I46" s="9" t="s">
        <v>682</v>
      </c>
      <c r="J46" s="8" t="s">
        <v>682</v>
      </c>
      <c r="K46" s="16" t="s">
        <v>682</v>
      </c>
      <c r="L46" s="9" t="s">
        <v>682</v>
      </c>
      <c r="M46" s="9" t="s">
        <v>682</v>
      </c>
      <c r="N46" s="9" t="s">
        <v>682</v>
      </c>
      <c r="O46" s="9" t="s">
        <v>682</v>
      </c>
      <c r="P46" s="9" t="s">
        <v>682</v>
      </c>
      <c r="Q46" s="8" t="s">
        <v>682</v>
      </c>
      <c r="R46" s="9" t="s">
        <v>686</v>
      </c>
      <c r="S46" s="8" t="s">
        <v>689</v>
      </c>
      <c r="T46" s="3" t="s">
        <v>682</v>
      </c>
      <c r="U46" s="3" t="s">
        <v>682</v>
      </c>
      <c r="V46" s="3" t="s">
        <v>682</v>
      </c>
      <c r="W46" s="3" t="s">
        <v>3454</v>
      </c>
      <c r="X46" s="3" t="s">
        <v>682</v>
      </c>
      <c r="Y46" s="3" t="s">
        <v>682</v>
      </c>
      <c r="Z46" s="3" t="s">
        <v>682</v>
      </c>
      <c r="AA46" s="3" t="s">
        <v>682</v>
      </c>
      <c r="AB46" s="3" t="s">
        <v>3454</v>
      </c>
      <c r="AC46" s="3" t="s">
        <v>4405</v>
      </c>
      <c r="AD46" s="3" t="s">
        <v>4405</v>
      </c>
    </row>
    <row r="47" spans="1:30" x14ac:dyDescent="0.25">
      <c r="A47" s="15" t="s">
        <v>74</v>
      </c>
      <c r="B47" s="15" t="s">
        <v>684</v>
      </c>
      <c r="C47" s="9" t="s">
        <v>684</v>
      </c>
      <c r="D47" s="8" t="s">
        <v>1213</v>
      </c>
      <c r="E47" s="9" t="s">
        <v>684</v>
      </c>
      <c r="F47" s="9" t="s">
        <v>685</v>
      </c>
      <c r="G47" s="9" t="s">
        <v>685</v>
      </c>
      <c r="H47" s="9" t="s">
        <v>684</v>
      </c>
      <c r="I47" s="9" t="s">
        <v>684</v>
      </c>
      <c r="J47" s="8" t="s">
        <v>684</v>
      </c>
      <c r="K47" s="16" t="s">
        <v>684</v>
      </c>
      <c r="L47" s="9" t="s">
        <v>684</v>
      </c>
      <c r="M47" s="9" t="s">
        <v>684</v>
      </c>
      <c r="N47" s="9" t="s">
        <v>684</v>
      </c>
      <c r="O47" s="9" t="s">
        <v>684</v>
      </c>
      <c r="P47" s="9" t="s">
        <v>684</v>
      </c>
      <c r="Q47" s="8" t="s">
        <v>684</v>
      </c>
      <c r="R47" s="9" t="s">
        <v>687</v>
      </c>
      <c r="S47" s="8" t="s">
        <v>688</v>
      </c>
      <c r="T47" s="3" t="s">
        <v>684</v>
      </c>
      <c r="U47" s="3" t="s">
        <v>684</v>
      </c>
      <c r="V47" s="3" t="s">
        <v>684</v>
      </c>
      <c r="W47" s="3" t="s">
        <v>3495</v>
      </c>
      <c r="X47" s="3" t="s">
        <v>684</v>
      </c>
      <c r="Y47" s="3" t="s">
        <v>684</v>
      </c>
      <c r="Z47" s="3" t="s">
        <v>684</v>
      </c>
      <c r="AA47" s="3" t="s">
        <v>4109</v>
      </c>
      <c r="AB47" s="3" t="s">
        <v>684</v>
      </c>
      <c r="AC47" s="3" t="s">
        <v>4406</v>
      </c>
      <c r="AD47" s="3" t="s">
        <v>4560</v>
      </c>
    </row>
    <row r="48" spans="1:30" x14ac:dyDescent="0.25">
      <c r="A48" s="15" t="s">
        <v>74</v>
      </c>
      <c r="B48" s="15" t="s">
        <v>690</v>
      </c>
      <c r="C48" s="9" t="s">
        <v>690</v>
      </c>
      <c r="D48" s="8" t="s">
        <v>1213</v>
      </c>
      <c r="E48" s="9" t="s">
        <v>690</v>
      </c>
      <c r="F48" s="9" t="s">
        <v>691</v>
      </c>
      <c r="G48" s="9" t="s">
        <v>691</v>
      </c>
      <c r="H48" s="9" t="s">
        <v>690</v>
      </c>
      <c r="I48" s="9" t="s">
        <v>690</v>
      </c>
      <c r="J48" s="8" t="s">
        <v>690</v>
      </c>
      <c r="K48" s="16" t="s">
        <v>690</v>
      </c>
      <c r="L48" s="9" t="s">
        <v>690</v>
      </c>
      <c r="M48" s="9" t="s">
        <v>690</v>
      </c>
      <c r="N48" s="9" t="s">
        <v>690</v>
      </c>
      <c r="O48" s="9" t="s">
        <v>690</v>
      </c>
      <c r="P48" s="9" t="s">
        <v>690</v>
      </c>
      <c r="Q48" s="8" t="s">
        <v>690</v>
      </c>
      <c r="R48" s="9" t="s">
        <v>692</v>
      </c>
      <c r="S48" s="8" t="s">
        <v>693</v>
      </c>
      <c r="T48" s="3" t="s">
        <v>690</v>
      </c>
      <c r="U48" s="3" t="s">
        <v>690</v>
      </c>
      <c r="V48" s="3" t="s">
        <v>690</v>
      </c>
      <c r="W48" s="3" t="s">
        <v>3496</v>
      </c>
      <c r="X48" s="3" t="s">
        <v>1960</v>
      </c>
      <c r="Y48" s="3" t="s">
        <v>1960</v>
      </c>
      <c r="Z48" s="3" t="s">
        <v>3955</v>
      </c>
      <c r="AA48" s="3" t="s">
        <v>4110</v>
      </c>
      <c r="AB48" s="3" t="s">
        <v>690</v>
      </c>
      <c r="AC48" s="3" t="s">
        <v>4407</v>
      </c>
      <c r="AD48" s="3" t="s">
        <v>4561</v>
      </c>
    </row>
    <row r="49" spans="1:30" x14ac:dyDescent="0.25">
      <c r="A49" s="15" t="s">
        <v>74</v>
      </c>
      <c r="B49" s="15" t="s">
        <v>253</v>
      </c>
      <c r="C49" s="9" t="s">
        <v>254</v>
      </c>
      <c r="D49" s="8" t="s">
        <v>1213</v>
      </c>
      <c r="E49" s="8" t="s">
        <v>254</v>
      </c>
      <c r="F49" s="8" t="s">
        <v>274</v>
      </c>
      <c r="G49" s="9" t="s">
        <v>274</v>
      </c>
      <c r="H49" s="8" t="s">
        <v>582</v>
      </c>
      <c r="I49" s="16" t="s">
        <v>256</v>
      </c>
      <c r="J49" s="8" t="s">
        <v>254</v>
      </c>
      <c r="K49" s="16" t="s">
        <v>265</v>
      </c>
      <c r="L49" s="16" t="s">
        <v>620</v>
      </c>
      <c r="M49" s="8" t="s">
        <v>313</v>
      </c>
      <c r="N49" s="8" t="s">
        <v>273</v>
      </c>
      <c r="O49" s="8" t="s">
        <v>273</v>
      </c>
      <c r="P49" s="8" t="s">
        <v>273</v>
      </c>
      <c r="Q49" s="8" t="s">
        <v>273</v>
      </c>
      <c r="R49" s="8" t="s">
        <v>275</v>
      </c>
      <c r="S49" s="8" t="s">
        <v>408</v>
      </c>
      <c r="T49" s="3" t="s">
        <v>276</v>
      </c>
      <c r="U49" s="3" t="s">
        <v>3188</v>
      </c>
      <c r="V49" s="3" t="s">
        <v>254</v>
      </c>
      <c r="W49" s="3" t="s">
        <v>3497</v>
      </c>
      <c r="X49" s="3" t="s">
        <v>254</v>
      </c>
      <c r="Y49" s="3" t="s">
        <v>254</v>
      </c>
      <c r="Z49" s="3" t="s">
        <v>3956</v>
      </c>
      <c r="AA49" s="3" t="s">
        <v>4111</v>
      </c>
      <c r="AB49" s="3" t="s">
        <v>3497</v>
      </c>
      <c r="AC49" s="3" t="s">
        <v>4408</v>
      </c>
      <c r="AD49" s="3" t="s">
        <v>4562</v>
      </c>
    </row>
    <row r="50" spans="1:30" x14ac:dyDescent="0.25">
      <c r="A50" s="15" t="s">
        <v>74</v>
      </c>
      <c r="B50" s="15" t="s">
        <v>77</v>
      </c>
      <c r="C50" s="9" t="s">
        <v>77</v>
      </c>
      <c r="D50" s="8" t="s">
        <v>1213</v>
      </c>
      <c r="E50" s="8" t="s">
        <v>231</v>
      </c>
      <c r="F50" s="8" t="s">
        <v>446</v>
      </c>
      <c r="G50" s="9" t="s">
        <v>706</v>
      </c>
      <c r="H50" s="8" t="s">
        <v>571</v>
      </c>
      <c r="I50" s="16" t="s">
        <v>649</v>
      </c>
      <c r="J50" s="8" t="s">
        <v>525</v>
      </c>
      <c r="K50" s="16" t="s">
        <v>257</v>
      </c>
      <c r="L50" s="16" t="s">
        <v>608</v>
      </c>
      <c r="M50" s="8" t="s">
        <v>800</v>
      </c>
      <c r="N50" s="8" t="s">
        <v>246</v>
      </c>
      <c r="O50" s="8" t="s">
        <v>150</v>
      </c>
      <c r="P50" s="8" t="s">
        <v>511</v>
      </c>
      <c r="Q50" s="8" t="s">
        <v>167</v>
      </c>
      <c r="R50" s="8" t="s">
        <v>213</v>
      </c>
      <c r="S50" s="8" t="s">
        <v>178</v>
      </c>
      <c r="T50" s="3" t="s">
        <v>202</v>
      </c>
      <c r="U50" s="3" t="s">
        <v>3189</v>
      </c>
      <c r="V50" s="3" t="s">
        <v>3340</v>
      </c>
      <c r="W50" s="3" t="s">
        <v>3498</v>
      </c>
      <c r="X50" s="3" t="s">
        <v>3651</v>
      </c>
      <c r="Y50" s="3" t="s">
        <v>3805</v>
      </c>
      <c r="Z50" s="3" t="s">
        <v>446</v>
      </c>
      <c r="AA50" s="3" t="s">
        <v>4112</v>
      </c>
      <c r="AB50" s="3" t="s">
        <v>4259</v>
      </c>
      <c r="AC50" s="3" t="s">
        <v>4409</v>
      </c>
      <c r="AD50" s="3" t="s">
        <v>4563</v>
      </c>
    </row>
    <row r="51" spans="1:30" x14ac:dyDescent="0.25">
      <c r="A51" s="15" t="s">
        <v>74</v>
      </c>
      <c r="B51" s="15" t="s">
        <v>128</v>
      </c>
      <c r="C51" s="9" t="s">
        <v>128</v>
      </c>
      <c r="D51" s="8" t="s">
        <v>1213</v>
      </c>
      <c r="E51" s="8" t="s">
        <v>375</v>
      </c>
      <c r="F51" s="8" t="s">
        <v>188</v>
      </c>
      <c r="G51" s="9" t="s">
        <v>188</v>
      </c>
      <c r="H51" s="8" t="s">
        <v>572</v>
      </c>
      <c r="I51" s="16" t="s">
        <v>703</v>
      </c>
      <c r="J51" s="8" t="s">
        <v>280</v>
      </c>
      <c r="K51" s="16" t="s">
        <v>783</v>
      </c>
      <c r="L51" s="16" t="s">
        <v>609</v>
      </c>
      <c r="M51" s="8" t="s">
        <v>801</v>
      </c>
      <c r="N51" s="8" t="s">
        <v>247</v>
      </c>
      <c r="O51" s="8" t="s">
        <v>388</v>
      </c>
      <c r="P51" s="8" t="s">
        <v>151</v>
      </c>
      <c r="Q51" s="8" t="s">
        <v>151</v>
      </c>
      <c r="R51" s="8" t="s">
        <v>715</v>
      </c>
      <c r="S51" s="8" t="s">
        <v>179</v>
      </c>
      <c r="T51" s="3" t="s">
        <v>203</v>
      </c>
      <c r="U51" s="3" t="s">
        <v>3190</v>
      </c>
      <c r="V51" s="3" t="s">
        <v>3341</v>
      </c>
      <c r="W51" s="3" t="s">
        <v>3499</v>
      </c>
      <c r="X51" s="3" t="s">
        <v>3652</v>
      </c>
      <c r="Y51" s="3" t="s">
        <v>3806</v>
      </c>
      <c r="Z51" s="3" t="s">
        <v>3957</v>
      </c>
      <c r="AA51" s="3" t="s">
        <v>4113</v>
      </c>
      <c r="AB51" s="3" t="s">
        <v>3499</v>
      </c>
      <c r="AC51" s="3" t="s">
        <v>4410</v>
      </c>
      <c r="AD51" s="3" t="s">
        <v>4564</v>
      </c>
    </row>
    <row r="52" spans="1:30" x14ac:dyDescent="0.25">
      <c r="A52" s="15" t="s">
        <v>74</v>
      </c>
      <c r="B52" s="15" t="s">
        <v>78</v>
      </c>
      <c r="C52" s="9" t="s">
        <v>78</v>
      </c>
      <c r="D52" s="8" t="s">
        <v>1213</v>
      </c>
      <c r="E52" s="8" t="s">
        <v>232</v>
      </c>
      <c r="F52" s="8" t="s">
        <v>189</v>
      </c>
      <c r="G52" s="9" t="s">
        <v>447</v>
      </c>
      <c r="H52" s="8" t="s">
        <v>573</v>
      </c>
      <c r="I52" s="16" t="s">
        <v>650</v>
      </c>
      <c r="J52" s="8" t="s">
        <v>792</v>
      </c>
      <c r="K52" s="16" t="s">
        <v>781</v>
      </c>
      <c r="L52" s="16" t="s">
        <v>610</v>
      </c>
      <c r="M52" s="8" t="s">
        <v>802</v>
      </c>
      <c r="N52" s="8" t="s">
        <v>131</v>
      </c>
      <c r="O52" s="8" t="s">
        <v>131</v>
      </c>
      <c r="P52" s="8" t="s">
        <v>152</v>
      </c>
      <c r="Q52" s="8" t="s">
        <v>152</v>
      </c>
      <c r="R52" s="8" t="s">
        <v>716</v>
      </c>
      <c r="S52" s="8" t="s">
        <v>402</v>
      </c>
      <c r="T52" s="3" t="s">
        <v>204</v>
      </c>
      <c r="U52" s="3" t="s">
        <v>3191</v>
      </c>
      <c r="V52" s="3" t="s">
        <v>3342</v>
      </c>
      <c r="W52" s="3" t="s">
        <v>3500</v>
      </c>
      <c r="X52" s="3" t="s">
        <v>3653</v>
      </c>
      <c r="Y52" s="3" t="s">
        <v>3807</v>
      </c>
      <c r="Z52" s="3" t="s">
        <v>3958</v>
      </c>
      <c r="AA52" s="3" t="s">
        <v>4114</v>
      </c>
      <c r="AB52" s="3" t="s">
        <v>4260</v>
      </c>
      <c r="AC52" s="3" t="s">
        <v>4411</v>
      </c>
      <c r="AD52" s="3" t="s">
        <v>4565</v>
      </c>
    </row>
    <row r="53" spans="1:30" x14ac:dyDescent="0.25">
      <c r="A53" s="15" t="s">
        <v>74</v>
      </c>
      <c r="B53" s="15" t="s">
        <v>79</v>
      </c>
      <c r="C53" s="9" t="s">
        <v>79</v>
      </c>
      <c r="D53" s="8" t="s">
        <v>1213</v>
      </c>
      <c r="E53" s="8" t="s">
        <v>233</v>
      </c>
      <c r="F53" s="8" t="s">
        <v>190</v>
      </c>
      <c r="G53" s="9" t="s">
        <v>448</v>
      </c>
      <c r="H53" s="8" t="s">
        <v>574</v>
      </c>
      <c r="I53" s="16" t="s">
        <v>124</v>
      </c>
      <c r="J53" s="8" t="s">
        <v>793</v>
      </c>
      <c r="K53" s="16" t="s">
        <v>258</v>
      </c>
      <c r="L53" s="16" t="s">
        <v>611</v>
      </c>
      <c r="M53" s="8" t="s">
        <v>803</v>
      </c>
      <c r="N53" s="8" t="s">
        <v>248</v>
      </c>
      <c r="O53" s="8" t="s">
        <v>248</v>
      </c>
      <c r="P53" s="8" t="s">
        <v>153</v>
      </c>
      <c r="Q53" s="8" t="s">
        <v>153</v>
      </c>
      <c r="R53" s="8" t="s">
        <v>214</v>
      </c>
      <c r="S53" s="8" t="s">
        <v>180</v>
      </c>
      <c r="T53" s="3" t="s">
        <v>205</v>
      </c>
      <c r="U53" s="3" t="s">
        <v>3192</v>
      </c>
      <c r="V53" s="3" t="s">
        <v>3343</v>
      </c>
      <c r="W53" s="3" t="s">
        <v>3501</v>
      </c>
      <c r="X53" s="3" t="s">
        <v>3654</v>
      </c>
      <c r="Y53" s="3" t="s">
        <v>3808</v>
      </c>
      <c r="Z53" s="3" t="s">
        <v>3959</v>
      </c>
      <c r="AA53" s="3" t="s">
        <v>4115</v>
      </c>
      <c r="AB53" s="3" t="s">
        <v>4261</v>
      </c>
      <c r="AC53" s="3" t="s">
        <v>4412</v>
      </c>
      <c r="AD53" s="3" t="s">
        <v>4566</v>
      </c>
    </row>
    <row r="54" spans="1:30" ht="45" x14ac:dyDescent="0.25">
      <c r="A54" s="15" t="s">
        <v>74</v>
      </c>
      <c r="B54" s="15" t="s">
        <v>80</v>
      </c>
      <c r="C54" s="9" t="s">
        <v>80</v>
      </c>
      <c r="D54" s="8" t="s">
        <v>1213</v>
      </c>
      <c r="E54" s="8" t="s">
        <v>234</v>
      </c>
      <c r="F54" s="8" t="s">
        <v>449</v>
      </c>
      <c r="G54" s="9" t="s">
        <v>449</v>
      </c>
      <c r="H54" s="8" t="s">
        <v>575</v>
      </c>
      <c r="I54" s="16" t="s">
        <v>125</v>
      </c>
      <c r="J54" s="8" t="s">
        <v>526</v>
      </c>
      <c r="K54" s="16" t="s">
        <v>782</v>
      </c>
      <c r="L54" s="16" t="s">
        <v>612</v>
      </c>
      <c r="M54" s="8" t="s">
        <v>833</v>
      </c>
      <c r="N54" s="8" t="s">
        <v>132</v>
      </c>
      <c r="O54" s="8" t="s">
        <v>132</v>
      </c>
      <c r="P54" s="8" t="s">
        <v>132</v>
      </c>
      <c r="Q54" s="8" t="s">
        <v>168</v>
      </c>
      <c r="R54" s="8" t="s">
        <v>215</v>
      </c>
      <c r="S54" s="8" t="s">
        <v>403</v>
      </c>
      <c r="T54" s="3" t="s">
        <v>546</v>
      </c>
      <c r="U54" s="3" t="s">
        <v>3193</v>
      </c>
      <c r="V54" s="3" t="s">
        <v>3344</v>
      </c>
      <c r="W54" s="3" t="s">
        <v>3502</v>
      </c>
      <c r="X54" s="3" t="s">
        <v>3655</v>
      </c>
      <c r="Y54" s="3" t="s">
        <v>3809</v>
      </c>
      <c r="Z54" s="3" t="s">
        <v>3960</v>
      </c>
      <c r="AA54" s="3" t="s">
        <v>4116</v>
      </c>
      <c r="AB54" s="3" t="s">
        <v>4262</v>
      </c>
      <c r="AC54" s="3" t="s">
        <v>4413</v>
      </c>
      <c r="AD54" s="3" t="s">
        <v>4567</v>
      </c>
    </row>
    <row r="55" spans="1:30" ht="30" x14ac:dyDescent="0.25">
      <c r="A55" s="15" t="s">
        <v>74</v>
      </c>
      <c r="B55" s="15" t="s">
        <v>82</v>
      </c>
      <c r="C55" s="9" t="s">
        <v>82</v>
      </c>
      <c r="D55" s="8" t="s">
        <v>1213</v>
      </c>
      <c r="E55" s="8" t="s">
        <v>235</v>
      </c>
      <c r="F55" s="8" t="s">
        <v>191</v>
      </c>
      <c r="G55" s="9" t="s">
        <v>450</v>
      </c>
      <c r="H55" s="8" t="s">
        <v>576</v>
      </c>
      <c r="I55" s="16" t="s">
        <v>651</v>
      </c>
      <c r="J55" s="8" t="s">
        <v>281</v>
      </c>
      <c r="K55" s="16" t="s">
        <v>259</v>
      </c>
      <c r="L55" s="16" t="s">
        <v>613</v>
      </c>
      <c r="M55" s="8" t="s">
        <v>804</v>
      </c>
      <c r="N55" s="8" t="s">
        <v>133</v>
      </c>
      <c r="O55" s="8" t="s">
        <v>133</v>
      </c>
      <c r="P55" s="8" t="s">
        <v>154</v>
      </c>
      <c r="Q55" s="8" t="s">
        <v>169</v>
      </c>
      <c r="R55" s="8" t="s">
        <v>216</v>
      </c>
      <c r="S55" s="8" t="s">
        <v>404</v>
      </c>
      <c r="T55" s="3" t="s">
        <v>547</v>
      </c>
      <c r="U55" s="3" t="s">
        <v>3194</v>
      </c>
      <c r="V55" s="3" t="s">
        <v>3345</v>
      </c>
      <c r="W55" s="3" t="s">
        <v>3503</v>
      </c>
      <c r="X55" s="3" t="s">
        <v>3656</v>
      </c>
      <c r="Y55" s="3" t="s">
        <v>3810</v>
      </c>
      <c r="Z55" s="3" t="s">
        <v>3961</v>
      </c>
      <c r="AA55" s="3" t="s">
        <v>4117</v>
      </c>
      <c r="AB55" s="3" t="s">
        <v>4263</v>
      </c>
      <c r="AC55" s="3" t="s">
        <v>4414</v>
      </c>
      <c r="AD55" s="3" t="s">
        <v>4568</v>
      </c>
    </row>
    <row r="56" spans="1:30" ht="45" x14ac:dyDescent="0.25">
      <c r="A56" s="15" t="s">
        <v>74</v>
      </c>
      <c r="B56" s="15" t="s">
        <v>81</v>
      </c>
      <c r="C56" s="9" t="s">
        <v>81</v>
      </c>
      <c r="D56" s="8" t="s">
        <v>1213</v>
      </c>
      <c r="E56" s="8" t="s">
        <v>236</v>
      </c>
      <c r="F56" s="8" t="s">
        <v>451</v>
      </c>
      <c r="G56" s="9" t="s">
        <v>452</v>
      </c>
      <c r="H56" s="8" t="s">
        <v>577</v>
      </c>
      <c r="I56" s="16" t="s">
        <v>652</v>
      </c>
      <c r="J56" s="8" t="s">
        <v>282</v>
      </c>
      <c r="K56" s="16" t="s">
        <v>260</v>
      </c>
      <c r="L56" s="16" t="s">
        <v>614</v>
      </c>
      <c r="M56" s="8" t="s">
        <v>805</v>
      </c>
      <c r="N56" s="8" t="s">
        <v>134</v>
      </c>
      <c r="O56" s="8" t="s">
        <v>134</v>
      </c>
      <c r="P56" s="8" t="s">
        <v>155</v>
      </c>
      <c r="Q56" s="8" t="s">
        <v>170</v>
      </c>
      <c r="R56" s="8" t="s">
        <v>717</v>
      </c>
      <c r="S56" s="8" t="s">
        <v>405</v>
      </c>
      <c r="T56" s="3" t="s">
        <v>548</v>
      </c>
      <c r="U56" s="3" t="s">
        <v>3195</v>
      </c>
      <c r="V56" s="3" t="s">
        <v>3346</v>
      </c>
      <c r="W56" s="3" t="s">
        <v>3504</v>
      </c>
      <c r="X56" s="3" t="s">
        <v>3657</v>
      </c>
      <c r="Y56" s="3" t="s">
        <v>3811</v>
      </c>
      <c r="Z56" s="3" t="s">
        <v>3962</v>
      </c>
      <c r="AA56" s="3" t="s">
        <v>4118</v>
      </c>
      <c r="AB56" s="3" t="s">
        <v>4264</v>
      </c>
      <c r="AC56" s="3" t="s">
        <v>4415</v>
      </c>
      <c r="AD56" s="3" t="s">
        <v>4569</v>
      </c>
    </row>
    <row r="57" spans="1:30" ht="45" x14ac:dyDescent="0.25">
      <c r="A57" s="15" t="s">
        <v>74</v>
      </c>
      <c r="B57" s="15" t="s">
        <v>702</v>
      </c>
      <c r="C57" s="9" t="s">
        <v>702</v>
      </c>
      <c r="D57" s="8" t="s">
        <v>1213</v>
      </c>
      <c r="E57" s="8" t="s">
        <v>376</v>
      </c>
      <c r="F57" s="8" t="s">
        <v>453</v>
      </c>
      <c r="G57" s="9" t="s">
        <v>454</v>
      </c>
      <c r="H57" s="8" t="s">
        <v>765</v>
      </c>
      <c r="I57" s="16" t="s">
        <v>653</v>
      </c>
      <c r="J57" s="8" t="s">
        <v>527</v>
      </c>
      <c r="K57" s="16" t="s">
        <v>713</v>
      </c>
      <c r="L57" s="16" t="s">
        <v>615</v>
      </c>
      <c r="M57" s="8" t="s">
        <v>806</v>
      </c>
      <c r="N57" s="8" t="s">
        <v>398</v>
      </c>
      <c r="O57" s="8" t="s">
        <v>249</v>
      </c>
      <c r="P57" s="8" t="s">
        <v>512</v>
      </c>
      <c r="Q57" s="8" t="s">
        <v>506</v>
      </c>
      <c r="R57" s="8" t="s">
        <v>718</v>
      </c>
      <c r="S57" s="8" t="s">
        <v>406</v>
      </c>
      <c r="T57" s="3" t="s">
        <v>549</v>
      </c>
      <c r="U57" s="3" t="s">
        <v>3196</v>
      </c>
      <c r="V57" s="3" t="s">
        <v>3347</v>
      </c>
      <c r="W57" s="3" t="s">
        <v>3505</v>
      </c>
      <c r="X57" s="3" t="s">
        <v>3658</v>
      </c>
      <c r="Y57" s="3" t="s">
        <v>3812</v>
      </c>
      <c r="Z57" s="3" t="s">
        <v>3963</v>
      </c>
      <c r="AA57" s="3" t="s">
        <v>4119</v>
      </c>
      <c r="AB57" s="3" t="s">
        <v>4265</v>
      </c>
      <c r="AC57" s="3" t="s">
        <v>4416</v>
      </c>
      <c r="AD57" s="3" t="s">
        <v>4570</v>
      </c>
    </row>
    <row r="58" spans="1:30" x14ac:dyDescent="0.25">
      <c r="A58" s="15" t="s">
        <v>74</v>
      </c>
      <c r="B58" s="15" t="s">
        <v>83</v>
      </c>
      <c r="C58" s="9" t="s">
        <v>83</v>
      </c>
      <c r="D58" s="8" t="s">
        <v>1213</v>
      </c>
      <c r="E58" s="8" t="s">
        <v>377</v>
      </c>
      <c r="F58" s="8" t="s">
        <v>192</v>
      </c>
      <c r="G58" s="9" t="s">
        <v>192</v>
      </c>
      <c r="H58" s="8" t="s">
        <v>578</v>
      </c>
      <c r="I58" s="16" t="s">
        <v>126</v>
      </c>
      <c r="J58" s="8" t="s">
        <v>283</v>
      </c>
      <c r="K58" s="16" t="s">
        <v>261</v>
      </c>
      <c r="L58" s="16" t="s">
        <v>616</v>
      </c>
      <c r="M58" s="8" t="s">
        <v>311</v>
      </c>
      <c r="N58" s="8" t="s">
        <v>135</v>
      </c>
      <c r="O58" s="8" t="s">
        <v>389</v>
      </c>
      <c r="P58" s="8" t="s">
        <v>377</v>
      </c>
      <c r="Q58" s="8" t="s">
        <v>156</v>
      </c>
      <c r="R58" s="8" t="s">
        <v>217</v>
      </c>
      <c r="S58" s="8" t="s">
        <v>407</v>
      </c>
      <c r="T58" s="3" t="s">
        <v>206</v>
      </c>
      <c r="U58" s="3" t="s">
        <v>3197</v>
      </c>
      <c r="V58" s="3" t="s">
        <v>3348</v>
      </c>
      <c r="W58" s="3" t="s">
        <v>3506</v>
      </c>
      <c r="X58" s="3" t="s">
        <v>3659</v>
      </c>
      <c r="Y58" s="3" t="s">
        <v>3813</v>
      </c>
      <c r="Z58" s="3" t="s">
        <v>3964</v>
      </c>
      <c r="AA58" s="3" t="s">
        <v>4120</v>
      </c>
      <c r="AB58" s="3" t="s">
        <v>3506</v>
      </c>
      <c r="AC58" s="3" t="s">
        <v>4417</v>
      </c>
      <c r="AD58" s="3" t="s">
        <v>4571</v>
      </c>
    </row>
    <row r="59" spans="1:30" x14ac:dyDescent="0.25">
      <c r="A59" s="15" t="s">
        <v>74</v>
      </c>
      <c r="B59" s="15" t="s">
        <v>84</v>
      </c>
      <c r="C59" s="9" t="s">
        <v>84</v>
      </c>
      <c r="D59" s="8" t="s">
        <v>1213</v>
      </c>
      <c r="E59" s="8" t="s">
        <v>237</v>
      </c>
      <c r="F59" s="8" t="s">
        <v>455</v>
      </c>
      <c r="G59" s="9" t="s">
        <v>455</v>
      </c>
      <c r="H59" s="8" t="s">
        <v>579</v>
      </c>
      <c r="I59" s="16" t="s">
        <v>654</v>
      </c>
      <c r="J59" s="8" t="s">
        <v>284</v>
      </c>
      <c r="K59" s="16" t="s">
        <v>262</v>
      </c>
      <c r="L59" s="16" t="s">
        <v>617</v>
      </c>
      <c r="M59" s="8" t="s">
        <v>807</v>
      </c>
      <c r="N59" s="8" t="s">
        <v>136</v>
      </c>
      <c r="O59" s="8" t="s">
        <v>390</v>
      </c>
      <c r="P59" s="8" t="s">
        <v>157</v>
      </c>
      <c r="Q59" s="8" t="s">
        <v>507</v>
      </c>
      <c r="R59" s="8" t="s">
        <v>218</v>
      </c>
      <c r="S59" s="8" t="s">
        <v>181</v>
      </c>
      <c r="T59" s="3" t="s">
        <v>207</v>
      </c>
      <c r="U59" s="3" t="s">
        <v>3198</v>
      </c>
      <c r="V59" s="3" t="s">
        <v>3349</v>
      </c>
      <c r="W59" s="3" t="s">
        <v>3507</v>
      </c>
      <c r="X59" s="3" t="s">
        <v>3660</v>
      </c>
      <c r="Y59" s="3" t="s">
        <v>390</v>
      </c>
      <c r="Z59" s="3" t="s">
        <v>3965</v>
      </c>
      <c r="AA59" s="3" t="s">
        <v>4121</v>
      </c>
      <c r="AB59" s="3" t="s">
        <v>3507</v>
      </c>
      <c r="AC59" s="3" t="s">
        <v>4418</v>
      </c>
      <c r="AD59" s="3" t="s">
        <v>4572</v>
      </c>
    </row>
    <row r="60" spans="1:30" x14ac:dyDescent="0.25">
      <c r="A60" s="15" t="s">
        <v>74</v>
      </c>
      <c r="B60" s="15" t="s">
        <v>85</v>
      </c>
      <c r="C60" s="9" t="s">
        <v>85</v>
      </c>
      <c r="D60" s="8" t="s">
        <v>1213</v>
      </c>
      <c r="E60" s="8" t="s">
        <v>378</v>
      </c>
      <c r="F60" s="8" t="s">
        <v>193</v>
      </c>
      <c r="G60" s="9" t="s">
        <v>193</v>
      </c>
      <c r="H60" s="8" t="s">
        <v>580</v>
      </c>
      <c r="I60" s="16" t="s">
        <v>127</v>
      </c>
      <c r="J60" s="8" t="s">
        <v>285</v>
      </c>
      <c r="K60" s="16" t="s">
        <v>263</v>
      </c>
      <c r="L60" s="16" t="s">
        <v>618</v>
      </c>
      <c r="M60" s="8" t="s">
        <v>312</v>
      </c>
      <c r="N60" s="8" t="s">
        <v>137</v>
      </c>
      <c r="O60" s="8" t="s">
        <v>378</v>
      </c>
      <c r="P60" s="8" t="s">
        <v>378</v>
      </c>
      <c r="Q60" s="8" t="s">
        <v>137</v>
      </c>
      <c r="R60" s="8" t="s">
        <v>219</v>
      </c>
      <c r="S60" s="8" t="s">
        <v>182</v>
      </c>
      <c r="T60" s="3" t="s">
        <v>208</v>
      </c>
      <c r="U60" s="3" t="s">
        <v>3199</v>
      </c>
      <c r="V60" s="3" t="s">
        <v>3350</v>
      </c>
      <c r="W60" s="3" t="s">
        <v>3508</v>
      </c>
      <c r="X60" s="3" t="s">
        <v>3661</v>
      </c>
      <c r="Y60" s="3" t="s">
        <v>137</v>
      </c>
      <c r="Z60" s="3" t="s">
        <v>3966</v>
      </c>
      <c r="AA60" s="3" t="s">
        <v>4122</v>
      </c>
      <c r="AB60" s="3" t="s">
        <v>3508</v>
      </c>
      <c r="AC60" s="3" t="s">
        <v>4419</v>
      </c>
      <c r="AD60" s="3" t="s">
        <v>4573</v>
      </c>
    </row>
    <row r="61" spans="1:30" x14ac:dyDescent="0.25">
      <c r="A61" s="15" t="s">
        <v>74</v>
      </c>
      <c r="B61" s="15" t="s">
        <v>1045</v>
      </c>
      <c r="C61" s="9" t="s">
        <v>1045</v>
      </c>
      <c r="D61" s="8" t="s">
        <v>1485</v>
      </c>
      <c r="E61" s="8" t="s">
        <v>1045</v>
      </c>
      <c r="F61" s="8" t="s">
        <v>1312</v>
      </c>
      <c r="G61" s="9" t="s">
        <v>1312</v>
      </c>
      <c r="H61" s="8" t="s">
        <v>1822</v>
      </c>
      <c r="I61" s="16" t="s">
        <v>1674</v>
      </c>
      <c r="J61" s="8" t="s">
        <v>1969</v>
      </c>
      <c r="K61" s="16" t="s">
        <v>2106</v>
      </c>
      <c r="L61" s="16" t="s">
        <v>2239</v>
      </c>
      <c r="M61" s="8" t="s">
        <v>2362</v>
      </c>
      <c r="N61" s="8" t="s">
        <v>1045</v>
      </c>
      <c r="O61" s="8" t="s">
        <v>1045</v>
      </c>
      <c r="P61" s="8" t="s">
        <v>2497</v>
      </c>
      <c r="Q61" s="8" t="s">
        <v>2497</v>
      </c>
      <c r="R61" s="8" t="s">
        <v>2633</v>
      </c>
      <c r="S61" s="8" t="s">
        <v>2767</v>
      </c>
      <c r="T61" s="3" t="s">
        <v>2909</v>
      </c>
      <c r="U61" s="3" t="s">
        <v>1822</v>
      </c>
      <c r="V61" s="3" t="s">
        <v>3351</v>
      </c>
      <c r="W61" s="3" t="s">
        <v>3509</v>
      </c>
      <c r="X61" s="3" t="s">
        <v>3662</v>
      </c>
      <c r="Y61" s="3" t="s">
        <v>3814</v>
      </c>
      <c r="Z61" s="3" t="s">
        <v>3967</v>
      </c>
      <c r="AA61" s="3" t="s">
        <v>4123</v>
      </c>
      <c r="AB61" s="3" t="s">
        <v>4266</v>
      </c>
      <c r="AC61" s="3" t="s">
        <v>4420</v>
      </c>
      <c r="AD61" s="3" t="s">
        <v>4574</v>
      </c>
    </row>
    <row r="62" spans="1:30" x14ac:dyDescent="0.25">
      <c r="A62" s="15" t="s">
        <v>74</v>
      </c>
      <c r="B62" s="15" t="s">
        <v>1046</v>
      </c>
      <c r="C62" s="9" t="s">
        <v>1046</v>
      </c>
      <c r="D62" s="8" t="s">
        <v>1485</v>
      </c>
      <c r="E62" s="8" t="s">
        <v>1237</v>
      </c>
      <c r="F62" s="8" t="s">
        <v>1313</v>
      </c>
      <c r="G62" s="9" t="s">
        <v>1313</v>
      </c>
      <c r="H62" s="8" t="s">
        <v>1823</v>
      </c>
      <c r="I62" s="16" t="s">
        <v>1675</v>
      </c>
      <c r="J62" s="8" t="s">
        <v>1675</v>
      </c>
      <c r="K62" s="16" t="s">
        <v>1675</v>
      </c>
      <c r="L62" s="16" t="s">
        <v>2240</v>
      </c>
      <c r="M62" s="8" t="s">
        <v>2363</v>
      </c>
      <c r="N62" s="8" t="s">
        <v>1237</v>
      </c>
      <c r="O62" s="8" t="s">
        <v>1237</v>
      </c>
      <c r="P62" s="8" t="s">
        <v>2498</v>
      </c>
      <c r="Q62" s="8" t="s">
        <v>2498</v>
      </c>
      <c r="R62" s="8" t="s">
        <v>2634</v>
      </c>
      <c r="S62" s="8" t="s">
        <v>2768</v>
      </c>
      <c r="T62" s="3" t="s">
        <v>2910</v>
      </c>
      <c r="U62" s="3" t="s">
        <v>3200</v>
      </c>
      <c r="V62" s="3" t="s">
        <v>3352</v>
      </c>
      <c r="W62" s="3" t="s">
        <v>3510</v>
      </c>
      <c r="X62" s="3" t="s">
        <v>3663</v>
      </c>
      <c r="Y62" s="3" t="s">
        <v>3815</v>
      </c>
      <c r="Z62" s="3" t="s">
        <v>3968</v>
      </c>
      <c r="AA62" s="3" t="s">
        <v>4124</v>
      </c>
      <c r="AB62" s="3" t="s">
        <v>4267</v>
      </c>
      <c r="AC62" s="3" t="s">
        <v>4421</v>
      </c>
      <c r="AD62" s="3" t="s">
        <v>4575</v>
      </c>
    </row>
    <row r="63" spans="1:30" ht="60" x14ac:dyDescent="0.25">
      <c r="A63" s="15" t="s">
        <v>74</v>
      </c>
      <c r="B63" s="15" t="s">
        <v>86</v>
      </c>
      <c r="C63" s="9" t="s">
        <v>1041</v>
      </c>
      <c r="D63" s="8" t="s">
        <v>1485</v>
      </c>
      <c r="E63" s="8" t="s">
        <v>1539</v>
      </c>
      <c r="F63" s="8" t="s">
        <v>3044</v>
      </c>
      <c r="G63" s="9" t="s">
        <v>1314</v>
      </c>
      <c r="H63" s="8" t="s">
        <v>1824</v>
      </c>
      <c r="I63" s="16" t="s">
        <v>1676</v>
      </c>
      <c r="J63" s="8" t="s">
        <v>1970</v>
      </c>
      <c r="K63" s="16" t="s">
        <v>2107</v>
      </c>
      <c r="L63" s="16" t="s">
        <v>2241</v>
      </c>
      <c r="M63" s="8" t="s">
        <v>2364</v>
      </c>
      <c r="N63" s="8" t="s">
        <v>1487</v>
      </c>
      <c r="O63" s="8" t="s">
        <v>1487</v>
      </c>
      <c r="P63" s="8" t="s">
        <v>2499</v>
      </c>
      <c r="Q63" s="8" t="s">
        <v>2499</v>
      </c>
      <c r="R63" s="8" t="s">
        <v>2635</v>
      </c>
      <c r="S63" s="8" t="s">
        <v>2769</v>
      </c>
      <c r="T63" s="3" t="s">
        <v>2911</v>
      </c>
      <c r="U63" s="3" t="s">
        <v>3201</v>
      </c>
      <c r="V63" s="3" t="s">
        <v>3353</v>
      </c>
      <c r="W63" s="3" t="s">
        <v>4737</v>
      </c>
      <c r="X63" s="3" t="s">
        <v>3664</v>
      </c>
      <c r="Y63" s="3" t="s">
        <v>3816</v>
      </c>
      <c r="Z63" s="3" t="s">
        <v>3969</v>
      </c>
      <c r="AA63" s="3" t="s">
        <v>4125</v>
      </c>
      <c r="AB63" s="3" t="s">
        <v>4731</v>
      </c>
      <c r="AC63" s="3" t="s">
        <v>4422</v>
      </c>
      <c r="AD63" s="3" t="s">
        <v>4576</v>
      </c>
    </row>
    <row r="64" spans="1:30" ht="75" x14ac:dyDescent="0.25">
      <c r="A64" s="15" t="s">
        <v>74</v>
      </c>
      <c r="B64" s="15" t="s">
        <v>87</v>
      </c>
      <c r="C64" s="9" t="s">
        <v>1042</v>
      </c>
      <c r="D64" s="8" t="s">
        <v>1485</v>
      </c>
      <c r="E64" s="8" t="s">
        <v>1540</v>
      </c>
      <c r="F64" s="8" t="s">
        <v>3045</v>
      </c>
      <c r="G64" s="9" t="s">
        <v>1315</v>
      </c>
      <c r="H64" s="8" t="s">
        <v>1825</v>
      </c>
      <c r="I64" s="16" t="s">
        <v>1677</v>
      </c>
      <c r="J64" s="8" t="s">
        <v>1971</v>
      </c>
      <c r="K64" s="16" t="s">
        <v>2108</v>
      </c>
      <c r="L64" s="16" t="s">
        <v>2242</v>
      </c>
      <c r="M64" s="8" t="s">
        <v>2365</v>
      </c>
      <c r="N64" s="8" t="s">
        <v>1488</v>
      </c>
      <c r="O64" s="8" t="s">
        <v>1488</v>
      </c>
      <c r="P64" s="8" t="s">
        <v>2500</v>
      </c>
      <c r="Q64" s="8" t="s">
        <v>2500</v>
      </c>
      <c r="R64" s="8" t="s">
        <v>2636</v>
      </c>
      <c r="S64" s="8" t="s">
        <v>2770</v>
      </c>
      <c r="T64" s="3" t="s">
        <v>2912</v>
      </c>
      <c r="U64" s="3" t="s">
        <v>3202</v>
      </c>
      <c r="V64" s="3" t="s">
        <v>3354</v>
      </c>
      <c r="W64" s="3" t="s">
        <v>4727</v>
      </c>
      <c r="X64" s="3" t="s">
        <v>3665</v>
      </c>
      <c r="Y64" s="3" t="s">
        <v>3817</v>
      </c>
      <c r="Z64" s="3" t="s">
        <v>3970</v>
      </c>
      <c r="AA64" s="3" t="s">
        <v>4126</v>
      </c>
      <c r="AB64" s="3" t="s">
        <v>4732</v>
      </c>
      <c r="AC64" s="3" t="s">
        <v>4423</v>
      </c>
      <c r="AD64" s="3" t="s">
        <v>4577</v>
      </c>
    </row>
    <row r="65" spans="1:30" ht="75" x14ac:dyDescent="0.25">
      <c r="A65" s="15" t="s">
        <v>74</v>
      </c>
      <c r="B65" s="15" t="s">
        <v>88</v>
      </c>
      <c r="C65" s="9" t="s">
        <v>1048</v>
      </c>
      <c r="D65" s="8" t="s">
        <v>1485</v>
      </c>
      <c r="E65" s="8" t="s">
        <v>1541</v>
      </c>
      <c r="F65" s="8" t="s">
        <v>3046</v>
      </c>
      <c r="G65" s="9" t="s">
        <v>1316</v>
      </c>
      <c r="H65" s="8" t="s">
        <v>1826</v>
      </c>
      <c r="I65" s="16" t="s">
        <v>1678</v>
      </c>
      <c r="J65" s="8" t="s">
        <v>1972</v>
      </c>
      <c r="K65" s="16" t="s">
        <v>2109</v>
      </c>
      <c r="L65" s="16" t="s">
        <v>2243</v>
      </c>
      <c r="M65" s="8" t="s">
        <v>2366</v>
      </c>
      <c r="N65" s="8" t="s">
        <v>1489</v>
      </c>
      <c r="O65" s="8" t="s">
        <v>1489</v>
      </c>
      <c r="P65" s="8" t="s">
        <v>2501</v>
      </c>
      <c r="Q65" s="8" t="s">
        <v>2501</v>
      </c>
      <c r="R65" s="8" t="s">
        <v>2637</v>
      </c>
      <c r="S65" s="8" t="s">
        <v>2771</v>
      </c>
      <c r="T65" s="3" t="s">
        <v>2913</v>
      </c>
      <c r="U65" s="3" t="s">
        <v>3203</v>
      </c>
      <c r="V65" s="3" t="s">
        <v>3355</v>
      </c>
      <c r="W65" s="3" t="s">
        <v>4728</v>
      </c>
      <c r="X65" s="3" t="s">
        <v>3666</v>
      </c>
      <c r="Y65" s="3" t="s">
        <v>3818</v>
      </c>
      <c r="Z65" s="3" t="s">
        <v>3971</v>
      </c>
      <c r="AA65" s="3" t="s">
        <v>4127</v>
      </c>
      <c r="AB65" s="3" t="s">
        <v>4733</v>
      </c>
      <c r="AC65" s="3" t="s">
        <v>4424</v>
      </c>
      <c r="AD65" s="3" t="s">
        <v>4578</v>
      </c>
    </row>
    <row r="66" spans="1:30" ht="90" x14ac:dyDescent="0.25">
      <c r="A66" s="15" t="s">
        <v>74</v>
      </c>
      <c r="B66" s="15" t="s">
        <v>296</v>
      </c>
      <c r="C66" s="9" t="s">
        <v>1043</v>
      </c>
      <c r="D66" s="8" t="s">
        <v>1485</v>
      </c>
      <c r="E66" s="8" t="s">
        <v>1542</v>
      </c>
      <c r="F66" s="8" t="s">
        <v>3047</v>
      </c>
      <c r="G66" s="9" t="s">
        <v>1317</v>
      </c>
      <c r="H66" s="8" t="s">
        <v>1827</v>
      </c>
      <c r="I66" s="16" t="s">
        <v>1679</v>
      </c>
      <c r="J66" s="8" t="s">
        <v>1973</v>
      </c>
      <c r="K66" s="16" t="s">
        <v>2110</v>
      </c>
      <c r="L66" s="16" t="s">
        <v>2244</v>
      </c>
      <c r="M66" s="8" t="s">
        <v>2367</v>
      </c>
      <c r="N66" s="8" t="s">
        <v>1491</v>
      </c>
      <c r="O66" s="8" t="s">
        <v>1491</v>
      </c>
      <c r="P66" s="8" t="s">
        <v>2502</v>
      </c>
      <c r="Q66" s="8" t="s">
        <v>2502</v>
      </c>
      <c r="R66" s="8" t="s">
        <v>2638</v>
      </c>
      <c r="S66" s="8" t="s">
        <v>2772</v>
      </c>
      <c r="T66" s="3" t="s">
        <v>2914</v>
      </c>
      <c r="U66" s="3" t="s">
        <v>3204</v>
      </c>
      <c r="V66" s="3" t="s">
        <v>3356</v>
      </c>
      <c r="W66" s="3" t="s">
        <v>4738</v>
      </c>
      <c r="X66" s="3" t="s">
        <v>3667</v>
      </c>
      <c r="Y66" s="3" t="s">
        <v>3819</v>
      </c>
      <c r="Z66" s="3" t="s">
        <v>3972</v>
      </c>
      <c r="AA66" s="3" t="s">
        <v>4128</v>
      </c>
      <c r="AB66" s="3" t="s">
        <v>4734</v>
      </c>
      <c r="AC66" s="3" t="s">
        <v>4425</v>
      </c>
      <c r="AD66" s="3" t="s">
        <v>4579</v>
      </c>
    </row>
    <row r="67" spans="1:30" ht="120" x14ac:dyDescent="0.25">
      <c r="A67" s="15" t="s">
        <v>74</v>
      </c>
      <c r="B67" s="15" t="s">
        <v>297</v>
      </c>
      <c r="C67" s="9" t="s">
        <v>1044</v>
      </c>
      <c r="D67" s="8" t="s">
        <v>1485</v>
      </c>
      <c r="E67" s="8" t="s">
        <v>1543</v>
      </c>
      <c r="F67" s="8" t="s">
        <v>3048</v>
      </c>
      <c r="G67" s="9" t="s">
        <v>1318</v>
      </c>
      <c r="H67" s="8" t="s">
        <v>1828</v>
      </c>
      <c r="I67" s="16" t="s">
        <v>1680</v>
      </c>
      <c r="J67" s="8" t="s">
        <v>1974</v>
      </c>
      <c r="K67" s="16" t="s">
        <v>2111</v>
      </c>
      <c r="L67" s="16" t="s">
        <v>2245</v>
      </c>
      <c r="M67" s="8" t="s">
        <v>2368</v>
      </c>
      <c r="N67" s="8" t="s">
        <v>1492</v>
      </c>
      <c r="O67" s="8" t="s">
        <v>1492</v>
      </c>
      <c r="P67" s="8" t="s">
        <v>2503</v>
      </c>
      <c r="Q67" s="8" t="s">
        <v>2503</v>
      </c>
      <c r="R67" s="8" t="s">
        <v>2639</v>
      </c>
      <c r="S67" s="8" t="s">
        <v>2773</v>
      </c>
      <c r="T67" s="3" t="s">
        <v>2915</v>
      </c>
      <c r="U67" s="3" t="s">
        <v>3205</v>
      </c>
      <c r="V67" s="3" t="s">
        <v>3357</v>
      </c>
      <c r="W67" s="3" t="s">
        <v>4729</v>
      </c>
      <c r="X67" s="3" t="s">
        <v>3668</v>
      </c>
      <c r="Y67" s="3" t="s">
        <v>3820</v>
      </c>
      <c r="Z67" s="3" t="s">
        <v>3973</v>
      </c>
      <c r="AA67" s="3" t="s">
        <v>4129</v>
      </c>
      <c r="AB67" s="3" t="s">
        <v>4735</v>
      </c>
      <c r="AC67" s="3" t="s">
        <v>4426</v>
      </c>
      <c r="AD67" s="3" t="s">
        <v>4580</v>
      </c>
    </row>
    <row r="68" spans="1:30" ht="105" x14ac:dyDescent="0.25">
      <c r="A68" s="15" t="s">
        <v>74</v>
      </c>
      <c r="B68" s="15" t="s">
        <v>992</v>
      </c>
      <c r="C68" s="9" t="s">
        <v>1047</v>
      </c>
      <c r="D68" s="8" t="s">
        <v>1485</v>
      </c>
      <c r="E68" s="8" t="s">
        <v>1544</v>
      </c>
      <c r="F68" s="8" t="s">
        <v>3049</v>
      </c>
      <c r="G68" s="9" t="s">
        <v>1319</v>
      </c>
      <c r="H68" s="8" t="s">
        <v>1829</v>
      </c>
      <c r="I68" s="16" t="s">
        <v>1681</v>
      </c>
      <c r="J68" s="8" t="s">
        <v>1975</v>
      </c>
      <c r="K68" s="16" t="s">
        <v>2112</v>
      </c>
      <c r="L68" s="16" t="s">
        <v>2246</v>
      </c>
      <c r="M68" s="8" t="s">
        <v>2369</v>
      </c>
      <c r="N68" s="8" t="s">
        <v>1490</v>
      </c>
      <c r="O68" s="8" t="s">
        <v>1490</v>
      </c>
      <c r="P68" s="8" t="s">
        <v>2504</v>
      </c>
      <c r="Q68" s="8" t="s">
        <v>2504</v>
      </c>
      <c r="R68" s="8" t="s">
        <v>2640</v>
      </c>
      <c r="S68" s="8" t="s">
        <v>2774</v>
      </c>
      <c r="T68" s="3" t="s">
        <v>2916</v>
      </c>
      <c r="U68" s="3" t="s">
        <v>3206</v>
      </c>
      <c r="V68" s="3" t="s">
        <v>3358</v>
      </c>
      <c r="W68" s="3" t="s">
        <v>4730</v>
      </c>
      <c r="X68" s="3" t="s">
        <v>3669</v>
      </c>
      <c r="Y68" s="3" t="s">
        <v>3821</v>
      </c>
      <c r="Z68" s="3" t="s">
        <v>3974</v>
      </c>
      <c r="AA68" s="3" t="s">
        <v>4130</v>
      </c>
      <c r="AB68" s="3" t="s">
        <v>4736</v>
      </c>
      <c r="AC68" s="3" t="s">
        <v>4427</v>
      </c>
      <c r="AD68" s="3" t="s">
        <v>4581</v>
      </c>
    </row>
    <row r="69" spans="1:30" x14ac:dyDescent="0.25">
      <c r="A69" s="15" t="s">
        <v>74</v>
      </c>
      <c r="B69" s="15" t="s">
        <v>89</v>
      </c>
      <c r="C69" s="9" t="s">
        <v>89</v>
      </c>
      <c r="D69" s="8" t="s">
        <v>1213</v>
      </c>
      <c r="E69" s="8" t="s">
        <v>238</v>
      </c>
      <c r="F69" s="8" t="s">
        <v>456</v>
      </c>
      <c r="G69" s="9" t="s">
        <v>457</v>
      </c>
      <c r="H69" s="8" t="s">
        <v>581</v>
      </c>
      <c r="I69" s="16" t="s">
        <v>655</v>
      </c>
      <c r="J69" s="8" t="s">
        <v>528</v>
      </c>
      <c r="K69" s="16" t="s">
        <v>264</v>
      </c>
      <c r="L69" s="16" t="s">
        <v>619</v>
      </c>
      <c r="M69" s="8" t="s">
        <v>808</v>
      </c>
      <c r="N69" s="8" t="s">
        <v>138</v>
      </c>
      <c r="O69" s="8" t="s">
        <v>138</v>
      </c>
      <c r="P69" s="8" t="s">
        <v>138</v>
      </c>
      <c r="Q69" s="8" t="s">
        <v>138</v>
      </c>
      <c r="R69" s="8" t="s">
        <v>719</v>
      </c>
      <c r="S69" s="8" t="s">
        <v>183</v>
      </c>
      <c r="T69" s="3" t="s">
        <v>209</v>
      </c>
      <c r="U69" s="3" t="s">
        <v>3207</v>
      </c>
      <c r="V69" s="3" t="s">
        <v>3359</v>
      </c>
      <c r="W69" s="3" t="s">
        <v>3517</v>
      </c>
      <c r="X69" s="3" t="s">
        <v>3670</v>
      </c>
      <c r="Y69" s="3" t="s">
        <v>3822</v>
      </c>
      <c r="Z69" s="3" t="s">
        <v>3975</v>
      </c>
      <c r="AA69" s="3" t="s">
        <v>4131</v>
      </c>
      <c r="AB69" s="3" t="s">
        <v>4274</v>
      </c>
      <c r="AC69" s="3" t="s">
        <v>4428</v>
      </c>
      <c r="AD69" s="3" t="s">
        <v>4582</v>
      </c>
    </row>
    <row r="70" spans="1:30" ht="75" x14ac:dyDescent="0.25">
      <c r="A70" s="15" t="s">
        <v>74</v>
      </c>
      <c r="B70" s="15" t="s">
        <v>92</v>
      </c>
      <c r="C70" s="9" t="s">
        <v>1190</v>
      </c>
      <c r="D70" s="8" t="s">
        <v>1485</v>
      </c>
      <c r="E70" s="8" t="s">
        <v>1545</v>
      </c>
      <c r="F70" s="8" t="s">
        <v>3051</v>
      </c>
      <c r="G70" s="9" t="s">
        <v>1482</v>
      </c>
      <c r="H70" s="8" t="s">
        <v>1831</v>
      </c>
      <c r="I70" s="16" t="s">
        <v>1683</v>
      </c>
      <c r="J70" s="8" t="s">
        <v>1976</v>
      </c>
      <c r="K70" s="16" t="s">
        <v>2114</v>
      </c>
      <c r="L70" s="16" t="s">
        <v>2247</v>
      </c>
      <c r="M70" s="8" t="s">
        <v>2371</v>
      </c>
      <c r="N70" s="8" t="s">
        <v>1431</v>
      </c>
      <c r="O70" s="8" t="s">
        <v>1431</v>
      </c>
      <c r="P70" s="8" t="s">
        <v>2505</v>
      </c>
      <c r="Q70" s="8" t="s">
        <v>2505</v>
      </c>
      <c r="R70" s="8" t="s">
        <v>2642</v>
      </c>
      <c r="S70" s="8" t="s">
        <v>2776</v>
      </c>
      <c r="T70" s="3" t="s">
        <v>2917</v>
      </c>
      <c r="U70" s="3" t="s">
        <v>3208</v>
      </c>
      <c r="V70" s="3" t="s">
        <v>3360</v>
      </c>
      <c r="W70" s="3" t="s">
        <v>3518</v>
      </c>
      <c r="X70" s="3" t="s">
        <v>3671</v>
      </c>
      <c r="Y70" s="3" t="s">
        <v>3823</v>
      </c>
      <c r="Z70" s="3" t="s">
        <v>3976</v>
      </c>
      <c r="AA70" s="3" t="s">
        <v>4132</v>
      </c>
      <c r="AB70" s="3" t="s">
        <v>4275</v>
      </c>
      <c r="AC70" s="3" t="s">
        <v>4429</v>
      </c>
      <c r="AD70" s="3" t="s">
        <v>4583</v>
      </c>
    </row>
    <row r="71" spans="1:30" ht="30" x14ac:dyDescent="0.25">
      <c r="A71" s="15" t="s">
        <v>74</v>
      </c>
      <c r="B71" s="15" t="s">
        <v>90</v>
      </c>
      <c r="C71" s="9" t="s">
        <v>90</v>
      </c>
      <c r="D71" s="8" t="s">
        <v>1485</v>
      </c>
      <c r="E71" s="8" t="s">
        <v>1546</v>
      </c>
      <c r="F71" s="8" t="s">
        <v>3052</v>
      </c>
      <c r="G71" s="9" t="s">
        <v>1321</v>
      </c>
      <c r="H71" s="8" t="s">
        <v>1832</v>
      </c>
      <c r="I71" s="16" t="s">
        <v>1684</v>
      </c>
      <c r="J71" s="8" t="s">
        <v>1977</v>
      </c>
      <c r="K71" s="16" t="s">
        <v>2115</v>
      </c>
      <c r="L71" s="16" t="s">
        <v>2248</v>
      </c>
      <c r="M71" s="8" t="s">
        <v>2372</v>
      </c>
      <c r="N71" s="8" t="s">
        <v>1238</v>
      </c>
      <c r="O71" s="8" t="s">
        <v>1238</v>
      </c>
      <c r="P71" s="8" t="s">
        <v>2506</v>
      </c>
      <c r="Q71" s="8" t="s">
        <v>2506</v>
      </c>
      <c r="R71" s="8" t="s">
        <v>2643</v>
      </c>
      <c r="S71" s="8" t="s">
        <v>2777</v>
      </c>
      <c r="T71" s="3" t="s">
        <v>2918</v>
      </c>
      <c r="U71" s="3" t="s">
        <v>3209</v>
      </c>
      <c r="V71" s="3" t="s">
        <v>3361</v>
      </c>
      <c r="W71" s="3" t="s">
        <v>3519</v>
      </c>
      <c r="X71" s="3" t="s">
        <v>3672</v>
      </c>
      <c r="Y71" s="3" t="s">
        <v>3824</v>
      </c>
      <c r="Z71" s="3" t="s">
        <v>3977</v>
      </c>
      <c r="AA71" s="3" t="s">
        <v>4133</v>
      </c>
      <c r="AB71" s="3" t="s">
        <v>4276</v>
      </c>
      <c r="AC71" s="3" t="s">
        <v>4430</v>
      </c>
      <c r="AD71" s="3" t="s">
        <v>4584</v>
      </c>
    </row>
    <row r="72" spans="1:30" ht="30" x14ac:dyDescent="0.25">
      <c r="A72" s="15" t="s">
        <v>74</v>
      </c>
      <c r="B72" s="15" t="s">
        <v>91</v>
      </c>
      <c r="C72" s="9" t="s">
        <v>91</v>
      </c>
      <c r="D72" s="8" t="s">
        <v>1485</v>
      </c>
      <c r="E72" s="8" t="s">
        <v>1547</v>
      </c>
      <c r="F72" s="8" t="s">
        <v>3053</v>
      </c>
      <c r="G72" s="9" t="s">
        <v>1322</v>
      </c>
      <c r="H72" s="8" t="s">
        <v>1833</v>
      </c>
      <c r="I72" s="16" t="s">
        <v>1685</v>
      </c>
      <c r="J72" s="8" t="s">
        <v>1978</v>
      </c>
      <c r="K72" s="16" t="s">
        <v>2116</v>
      </c>
      <c r="L72" s="16" t="s">
        <v>2249</v>
      </c>
      <c r="M72" s="8" t="s">
        <v>2373</v>
      </c>
      <c r="N72" s="8" t="s">
        <v>1432</v>
      </c>
      <c r="O72" s="8" t="s">
        <v>1432</v>
      </c>
      <c r="P72" s="8" t="s">
        <v>2507</v>
      </c>
      <c r="Q72" s="8" t="s">
        <v>2507</v>
      </c>
      <c r="R72" s="8" t="s">
        <v>2644</v>
      </c>
      <c r="S72" s="8" t="s">
        <v>2778</v>
      </c>
      <c r="T72" s="3" t="s">
        <v>2919</v>
      </c>
      <c r="U72" s="3" t="s">
        <v>3210</v>
      </c>
      <c r="V72" s="3" t="s">
        <v>3362</v>
      </c>
      <c r="W72" s="3" t="s">
        <v>3520</v>
      </c>
      <c r="X72" s="3" t="s">
        <v>3673</v>
      </c>
      <c r="Y72" s="3" t="s">
        <v>3825</v>
      </c>
      <c r="Z72" s="3" t="s">
        <v>3978</v>
      </c>
      <c r="AA72" s="3" t="s">
        <v>4134</v>
      </c>
      <c r="AB72" s="3" t="s">
        <v>4277</v>
      </c>
      <c r="AC72" s="3" t="s">
        <v>4431</v>
      </c>
      <c r="AD72" s="3" t="s">
        <v>4585</v>
      </c>
    </row>
    <row r="73" spans="1:30" ht="45" x14ac:dyDescent="0.25">
      <c r="A73" s="15" t="s">
        <v>74</v>
      </c>
      <c r="B73" s="15" t="s">
        <v>105</v>
      </c>
      <c r="C73" s="9" t="s">
        <v>1191</v>
      </c>
      <c r="D73" s="8" t="s">
        <v>1485</v>
      </c>
      <c r="E73" s="8" t="s">
        <v>1548</v>
      </c>
      <c r="F73" s="8" t="s">
        <v>3054</v>
      </c>
      <c r="G73" s="9" t="s">
        <v>1323</v>
      </c>
      <c r="H73" s="8" t="s">
        <v>1834</v>
      </c>
      <c r="I73" s="16" t="s">
        <v>1686</v>
      </c>
      <c r="J73" s="8" t="s">
        <v>1979</v>
      </c>
      <c r="K73" s="16" t="s">
        <v>2117</v>
      </c>
      <c r="L73" s="16" t="s">
        <v>2250</v>
      </c>
      <c r="M73" s="8" t="s">
        <v>2374</v>
      </c>
      <c r="N73" s="8" t="s">
        <v>1433</v>
      </c>
      <c r="O73" s="8" t="s">
        <v>1433</v>
      </c>
      <c r="P73" s="8" t="s">
        <v>2508</v>
      </c>
      <c r="Q73" s="8" t="s">
        <v>2508</v>
      </c>
      <c r="R73" s="8" t="s">
        <v>2645</v>
      </c>
      <c r="S73" s="8" t="s">
        <v>2779</v>
      </c>
      <c r="T73" s="3" t="s">
        <v>2920</v>
      </c>
      <c r="U73" s="3" t="s">
        <v>3211</v>
      </c>
      <c r="V73" s="3" t="s">
        <v>3363</v>
      </c>
      <c r="W73" s="3" t="s">
        <v>3521</v>
      </c>
      <c r="X73" s="3" t="s">
        <v>3674</v>
      </c>
      <c r="Y73" s="3" t="s">
        <v>3826</v>
      </c>
      <c r="Z73" s="3" t="s">
        <v>3979</v>
      </c>
      <c r="AA73" s="3" t="s">
        <v>4135</v>
      </c>
      <c r="AB73" s="3" t="s">
        <v>4278</v>
      </c>
      <c r="AC73" s="3" t="s">
        <v>4432</v>
      </c>
      <c r="AD73" s="3" t="s">
        <v>4586</v>
      </c>
    </row>
    <row r="74" spans="1:30" ht="90" x14ac:dyDescent="0.25">
      <c r="A74" s="15" t="s">
        <v>73</v>
      </c>
      <c r="B74" s="15" t="s">
        <v>1103</v>
      </c>
      <c r="C74" s="9" t="s">
        <v>1104</v>
      </c>
      <c r="D74" s="8" t="s">
        <v>1485</v>
      </c>
      <c r="E74" s="8" t="s">
        <v>1549</v>
      </c>
      <c r="F74" s="8" t="s">
        <v>3055</v>
      </c>
      <c r="G74" s="9" t="s">
        <v>1324</v>
      </c>
      <c r="H74" s="8" t="s">
        <v>1835</v>
      </c>
      <c r="I74" s="16" t="s">
        <v>1687</v>
      </c>
      <c r="J74" s="8" t="s">
        <v>1980</v>
      </c>
      <c r="K74" s="16" t="s">
        <v>2118</v>
      </c>
      <c r="L74" s="16" t="s">
        <v>2251</v>
      </c>
      <c r="M74" s="8" t="s">
        <v>2375</v>
      </c>
      <c r="N74" s="8" t="s">
        <v>1486</v>
      </c>
      <c r="O74" s="8" t="s">
        <v>1486</v>
      </c>
      <c r="P74" s="8" t="s">
        <v>2509</v>
      </c>
      <c r="Q74" s="8" t="s">
        <v>2509</v>
      </c>
      <c r="R74" s="8" t="s">
        <v>2646</v>
      </c>
      <c r="S74" s="8" t="s">
        <v>2780</v>
      </c>
      <c r="T74" s="3" t="s">
        <v>2921</v>
      </c>
      <c r="U74" s="3" t="s">
        <v>3212</v>
      </c>
      <c r="V74" s="3" t="s">
        <v>3364</v>
      </c>
      <c r="W74" s="3" t="s">
        <v>3522</v>
      </c>
      <c r="X74" s="3" t="s">
        <v>3675</v>
      </c>
      <c r="Y74" s="3" t="s">
        <v>3827</v>
      </c>
      <c r="Z74" s="3" t="s">
        <v>3980</v>
      </c>
      <c r="AA74" s="3" t="s">
        <v>4136</v>
      </c>
      <c r="AB74" s="3" t="s">
        <v>4279</v>
      </c>
      <c r="AC74" s="3" t="s">
        <v>4433</v>
      </c>
      <c r="AD74" s="3" t="s">
        <v>4587</v>
      </c>
    </row>
    <row r="75" spans="1:30" ht="120" x14ac:dyDescent="0.25">
      <c r="A75" s="15" t="s">
        <v>73</v>
      </c>
      <c r="B75" s="15" t="s">
        <v>58</v>
      </c>
      <c r="C75" s="9" t="s">
        <v>502</v>
      </c>
      <c r="D75" s="8" t="s">
        <v>1213</v>
      </c>
      <c r="E75" s="8" t="s">
        <v>379</v>
      </c>
      <c r="F75" s="8" t="s">
        <v>502</v>
      </c>
      <c r="G75" s="9" t="s">
        <v>502</v>
      </c>
      <c r="H75" s="8" t="s">
        <v>583</v>
      </c>
      <c r="I75" s="16" t="s">
        <v>503</v>
      </c>
      <c r="J75" s="8" t="s">
        <v>794</v>
      </c>
      <c r="K75" s="16" t="s">
        <v>695</v>
      </c>
      <c r="L75" s="16" t="s">
        <v>621</v>
      </c>
      <c r="M75" s="8" t="s">
        <v>2376</v>
      </c>
      <c r="N75" s="8" t="s">
        <v>399</v>
      </c>
      <c r="O75" s="8" t="s">
        <v>391</v>
      </c>
      <c r="P75" s="8" t="s">
        <v>853</v>
      </c>
      <c r="Q75" s="8" t="s">
        <v>508</v>
      </c>
      <c r="R75" s="8" t="s">
        <v>307</v>
      </c>
      <c r="S75" s="8" t="s">
        <v>409</v>
      </c>
      <c r="T75" s="3" t="s">
        <v>550</v>
      </c>
      <c r="U75" s="3" t="s">
        <v>3213</v>
      </c>
      <c r="V75" s="3" t="s">
        <v>3365</v>
      </c>
      <c r="W75" s="3" t="s">
        <v>3523</v>
      </c>
      <c r="X75" s="3" t="s">
        <v>3676</v>
      </c>
      <c r="Y75" s="3" t="s">
        <v>3828</v>
      </c>
      <c r="Z75" s="3" t="s">
        <v>3981</v>
      </c>
      <c r="AA75" s="3" t="s">
        <v>4137</v>
      </c>
      <c r="AB75" s="3" t="s">
        <v>4280</v>
      </c>
      <c r="AC75" s="3" t="s">
        <v>4434</v>
      </c>
      <c r="AD75" s="3" t="s">
        <v>4588</v>
      </c>
    </row>
    <row r="76" spans="1:30" ht="120" x14ac:dyDescent="0.25">
      <c r="A76" s="15" t="s">
        <v>73</v>
      </c>
      <c r="B76" s="15" t="s">
        <v>103</v>
      </c>
      <c r="C76" s="9" t="s">
        <v>504</v>
      </c>
      <c r="D76" s="8" t="s">
        <v>1213</v>
      </c>
      <c r="E76" s="8" t="s">
        <v>380</v>
      </c>
      <c r="F76" s="8" t="s">
        <v>504</v>
      </c>
      <c r="G76" s="9" t="s">
        <v>504</v>
      </c>
      <c r="H76" s="8" t="s">
        <v>584</v>
      </c>
      <c r="I76" s="16" t="s">
        <v>505</v>
      </c>
      <c r="J76" s="8" t="s">
        <v>795</v>
      </c>
      <c r="K76" s="16" t="s">
        <v>696</v>
      </c>
      <c r="L76" s="16" t="s">
        <v>622</v>
      </c>
      <c r="M76" s="8" t="s">
        <v>2377</v>
      </c>
      <c r="N76" s="8" t="s">
        <v>400</v>
      </c>
      <c r="O76" s="8" t="s">
        <v>392</v>
      </c>
      <c r="P76" s="8" t="s">
        <v>854</v>
      </c>
      <c r="Q76" s="8" t="s">
        <v>305</v>
      </c>
      <c r="R76" s="8" t="s">
        <v>308</v>
      </c>
      <c r="S76" s="8" t="s">
        <v>410</v>
      </c>
      <c r="T76" s="3" t="s">
        <v>551</v>
      </c>
      <c r="U76" s="3" t="s">
        <v>3214</v>
      </c>
      <c r="V76" s="3" t="s">
        <v>3366</v>
      </c>
      <c r="W76" s="3" t="s">
        <v>3524</v>
      </c>
      <c r="X76" s="3" t="s">
        <v>3677</v>
      </c>
      <c r="Y76" s="3" t="s">
        <v>3829</v>
      </c>
      <c r="Z76" s="3" t="s">
        <v>3982</v>
      </c>
      <c r="AA76" s="3" t="s">
        <v>4138</v>
      </c>
      <c r="AB76" s="3" t="s">
        <v>4281</v>
      </c>
      <c r="AC76" s="3" t="s">
        <v>4435</v>
      </c>
      <c r="AD76" s="3" t="s">
        <v>4589</v>
      </c>
    </row>
    <row r="77" spans="1:30" ht="375" x14ac:dyDescent="0.25">
      <c r="A77" s="15" t="s">
        <v>73</v>
      </c>
      <c r="B77" s="15" t="s">
        <v>1120</v>
      </c>
      <c r="C77" s="9" t="s">
        <v>1115</v>
      </c>
      <c r="D77" s="8" t="s">
        <v>1485</v>
      </c>
      <c r="E77" s="8" t="s">
        <v>1552</v>
      </c>
      <c r="F77" s="8" t="s">
        <v>3058</v>
      </c>
      <c r="G77" s="9" t="s">
        <v>1327</v>
      </c>
      <c r="H77" s="8" t="s">
        <v>1838</v>
      </c>
      <c r="I77" s="16" t="s">
        <v>1690</v>
      </c>
      <c r="J77" s="8" t="s">
        <v>1983</v>
      </c>
      <c r="K77" s="16" t="s">
        <v>2121</v>
      </c>
      <c r="L77" s="16" t="s">
        <v>2254</v>
      </c>
      <c r="M77" s="8" t="s">
        <v>2378</v>
      </c>
      <c r="N77" s="8" t="s">
        <v>1436</v>
      </c>
      <c r="O77" s="8" t="s">
        <v>1436</v>
      </c>
      <c r="P77" s="8" t="s">
        <v>2512</v>
      </c>
      <c r="Q77" s="8" t="s">
        <v>2512</v>
      </c>
      <c r="R77" s="8" t="s">
        <v>2649</v>
      </c>
      <c r="S77" s="8" t="s">
        <v>2783</v>
      </c>
      <c r="T77" s="3" t="s">
        <v>2924</v>
      </c>
      <c r="U77" s="3" t="s">
        <v>3215</v>
      </c>
      <c r="V77" s="3" t="s">
        <v>3367</v>
      </c>
      <c r="W77" s="3" t="s">
        <v>4721</v>
      </c>
      <c r="X77" s="3" t="s">
        <v>3678</v>
      </c>
      <c r="Y77" s="3" t="s">
        <v>3830</v>
      </c>
      <c r="Z77" s="3" t="s">
        <v>3983</v>
      </c>
      <c r="AA77" s="3" t="s">
        <v>4139</v>
      </c>
      <c r="AB77" s="3" t="s">
        <v>4282</v>
      </c>
      <c r="AC77" s="3" t="s">
        <v>4436</v>
      </c>
      <c r="AD77" s="3" t="s">
        <v>4590</v>
      </c>
    </row>
    <row r="78" spans="1:30" ht="195" x14ac:dyDescent="0.25">
      <c r="A78" s="15" t="s">
        <v>73</v>
      </c>
      <c r="B78" s="15" t="s">
        <v>1117</v>
      </c>
      <c r="C78" s="9" t="s">
        <v>1118</v>
      </c>
      <c r="D78" s="8" t="s">
        <v>1485</v>
      </c>
      <c r="E78" s="8" t="s">
        <v>1553</v>
      </c>
      <c r="F78" s="8" t="s">
        <v>3059</v>
      </c>
      <c r="G78" s="9" t="s">
        <v>1328</v>
      </c>
      <c r="H78" s="8" t="s">
        <v>1839</v>
      </c>
      <c r="I78" s="16" t="s">
        <v>1691</v>
      </c>
      <c r="J78" s="8" t="s">
        <v>1984</v>
      </c>
      <c r="K78" s="16" t="s">
        <v>2122</v>
      </c>
      <c r="L78" s="24" t="s">
        <v>2255</v>
      </c>
      <c r="M78" s="8" t="s">
        <v>2379</v>
      </c>
      <c r="N78" s="8" t="s">
        <v>1437</v>
      </c>
      <c r="O78" s="8" t="s">
        <v>1437</v>
      </c>
      <c r="P78" s="8" t="s">
        <v>2513</v>
      </c>
      <c r="Q78" s="8" t="s">
        <v>2513</v>
      </c>
      <c r="R78" s="8" t="s">
        <v>2650</v>
      </c>
      <c r="S78" s="8" t="s">
        <v>2784</v>
      </c>
      <c r="T78" s="3" t="s">
        <v>2925</v>
      </c>
      <c r="U78" s="3" t="s">
        <v>3216</v>
      </c>
      <c r="V78" s="3" t="s">
        <v>3368</v>
      </c>
      <c r="W78" s="3" t="s">
        <v>3526</v>
      </c>
      <c r="X78" s="3" t="s">
        <v>3679</v>
      </c>
      <c r="Y78" s="3" t="s">
        <v>3831</v>
      </c>
      <c r="Z78" s="3" t="s">
        <v>3984</v>
      </c>
      <c r="AA78" s="3" t="s">
        <v>4140</v>
      </c>
      <c r="AB78" s="3" t="s">
        <v>4283</v>
      </c>
      <c r="AC78" s="3" t="s">
        <v>4437</v>
      </c>
      <c r="AD78" s="3" t="s">
        <v>4591</v>
      </c>
    </row>
    <row r="79" spans="1:30" ht="300" x14ac:dyDescent="0.25">
      <c r="A79" s="15" t="s">
        <v>73</v>
      </c>
      <c r="B79" s="15" t="s">
        <v>1116</v>
      </c>
      <c r="C79" s="9" t="s">
        <v>1119</v>
      </c>
      <c r="D79" s="8" t="s">
        <v>1485</v>
      </c>
      <c r="E79" s="8" t="s">
        <v>1554</v>
      </c>
      <c r="F79" s="8" t="s">
        <v>3060</v>
      </c>
      <c r="G79" s="9" t="s">
        <v>1329</v>
      </c>
      <c r="H79" s="8" t="s">
        <v>1840</v>
      </c>
      <c r="I79" s="16" t="s">
        <v>1692</v>
      </c>
      <c r="J79" s="8" t="s">
        <v>1985</v>
      </c>
      <c r="K79" s="16" t="s">
        <v>2123</v>
      </c>
      <c r="L79" s="20" t="s">
        <v>2256</v>
      </c>
      <c r="M79" s="8" t="s">
        <v>2380</v>
      </c>
      <c r="N79" s="8" t="s">
        <v>1438</v>
      </c>
      <c r="O79" s="8" t="s">
        <v>1438</v>
      </c>
      <c r="P79" s="8" t="s">
        <v>2514</v>
      </c>
      <c r="Q79" s="8" t="s">
        <v>2514</v>
      </c>
      <c r="R79" s="8" t="s">
        <v>2651</v>
      </c>
      <c r="S79" s="8" t="s">
        <v>2785</v>
      </c>
      <c r="T79" s="3" t="s">
        <v>2926</v>
      </c>
      <c r="U79" s="3" t="s">
        <v>3217</v>
      </c>
      <c r="V79" s="3" t="s">
        <v>3369</v>
      </c>
      <c r="W79" s="3" t="s">
        <v>4722</v>
      </c>
      <c r="X79" s="3" t="s">
        <v>3680</v>
      </c>
      <c r="Y79" s="3" t="s">
        <v>3832</v>
      </c>
      <c r="Z79" s="3" t="s">
        <v>3985</v>
      </c>
      <c r="AA79" s="3" t="s">
        <v>4141</v>
      </c>
      <c r="AB79" s="3" t="s">
        <v>4284</v>
      </c>
      <c r="AC79" s="3" t="s">
        <v>4438</v>
      </c>
      <c r="AD79" s="3" t="s">
        <v>4592</v>
      </c>
    </row>
    <row r="80" spans="1:30" ht="45" x14ac:dyDescent="0.25">
      <c r="A80" s="15" t="s">
        <v>73</v>
      </c>
      <c r="B80" s="15" t="s">
        <v>31</v>
      </c>
      <c r="C80" s="9" t="s">
        <v>970</v>
      </c>
      <c r="D80" s="8" t="s">
        <v>1213</v>
      </c>
      <c r="E80" s="8" t="s">
        <v>971</v>
      </c>
      <c r="F80" s="8" t="s">
        <v>972</v>
      </c>
      <c r="G80" s="9" t="s">
        <v>973</v>
      </c>
      <c r="H80" s="8" t="s">
        <v>974</v>
      </c>
      <c r="I80" s="16" t="s">
        <v>852</v>
      </c>
      <c r="J80" s="8" t="s">
        <v>975</v>
      </c>
      <c r="K80" s="16" t="s">
        <v>976</v>
      </c>
      <c r="L80" s="16" t="s">
        <v>977</v>
      </c>
      <c r="M80" s="8" t="s">
        <v>978</v>
      </c>
      <c r="N80" s="8" t="s">
        <v>979</v>
      </c>
      <c r="O80" s="8" t="s">
        <v>980</v>
      </c>
      <c r="P80" s="8" t="s">
        <v>981</v>
      </c>
      <c r="Q80" s="8" t="s">
        <v>982</v>
      </c>
      <c r="R80" s="8" t="s">
        <v>983</v>
      </c>
      <c r="S80" s="8" t="s">
        <v>984</v>
      </c>
      <c r="T80" s="3" t="s">
        <v>985</v>
      </c>
      <c r="U80" s="3" t="s">
        <v>3218</v>
      </c>
      <c r="V80" s="3" t="s">
        <v>3370</v>
      </c>
      <c r="W80" s="3" t="s">
        <v>3528</v>
      </c>
      <c r="X80" s="3" t="s">
        <v>3681</v>
      </c>
      <c r="Y80" s="3" t="s">
        <v>3833</v>
      </c>
      <c r="Z80" s="3" t="s">
        <v>3986</v>
      </c>
      <c r="AA80" s="3" t="s">
        <v>4142</v>
      </c>
      <c r="AB80" s="3" t="s">
        <v>4285</v>
      </c>
      <c r="AC80" s="3" t="s">
        <v>4439</v>
      </c>
      <c r="AD80" s="3" t="s">
        <v>4593</v>
      </c>
    </row>
    <row r="81" spans="1:30" ht="30" x14ac:dyDescent="0.25">
      <c r="A81" s="15" t="s">
        <v>73</v>
      </c>
      <c r="B81" s="15" t="s">
        <v>32</v>
      </c>
      <c r="C81" s="9" t="s">
        <v>949</v>
      </c>
      <c r="D81" s="8" t="s">
        <v>1485</v>
      </c>
      <c r="E81" s="8" t="s">
        <v>1556</v>
      </c>
      <c r="F81" s="8" t="s">
        <v>3062</v>
      </c>
      <c r="G81" s="9" t="s">
        <v>1330</v>
      </c>
      <c r="H81" s="8" t="s">
        <v>1842</v>
      </c>
      <c r="I81" s="16" t="s">
        <v>1694</v>
      </c>
      <c r="J81" s="8" t="s">
        <v>1987</v>
      </c>
      <c r="K81" s="16" t="s">
        <v>2125</v>
      </c>
      <c r="L81" s="16" t="s">
        <v>2257</v>
      </c>
      <c r="M81" s="8" t="s">
        <v>2382</v>
      </c>
      <c r="N81" s="8" t="s">
        <v>1440</v>
      </c>
      <c r="O81" s="8" t="s">
        <v>1440</v>
      </c>
      <c r="P81" s="8" t="s">
        <v>2516</v>
      </c>
      <c r="Q81" s="8" t="s">
        <v>2516</v>
      </c>
      <c r="R81" s="8" t="s">
        <v>2653</v>
      </c>
      <c r="S81" s="8" t="s">
        <v>2787</v>
      </c>
      <c r="T81" s="3" t="s">
        <v>2928</v>
      </c>
      <c r="U81" s="3" t="s">
        <v>3219</v>
      </c>
      <c r="V81" s="3" t="s">
        <v>3371</v>
      </c>
      <c r="W81" s="3" t="s">
        <v>3529</v>
      </c>
      <c r="X81" s="3" t="s">
        <v>3682</v>
      </c>
      <c r="Y81" s="3" t="s">
        <v>3834</v>
      </c>
      <c r="Z81" s="3" t="s">
        <v>3987</v>
      </c>
      <c r="AA81" s="3" t="s">
        <v>4143</v>
      </c>
      <c r="AB81" s="3" t="s">
        <v>4286</v>
      </c>
      <c r="AC81" s="3" t="s">
        <v>4440</v>
      </c>
      <c r="AD81" s="3" t="s">
        <v>4594</v>
      </c>
    </row>
    <row r="82" spans="1:30" ht="180" x14ac:dyDescent="0.25">
      <c r="A82" s="15" t="s">
        <v>73</v>
      </c>
      <c r="B82" s="15" t="s">
        <v>948</v>
      </c>
      <c r="C82" s="9" t="s">
        <v>1147</v>
      </c>
      <c r="D82" s="8" t="s">
        <v>1485</v>
      </c>
      <c r="E82" s="8" t="s">
        <v>1557</v>
      </c>
      <c r="F82" s="8" t="s">
        <v>3063</v>
      </c>
      <c r="G82" s="9" t="s">
        <v>1331</v>
      </c>
      <c r="H82" s="8" t="s">
        <v>1843</v>
      </c>
      <c r="I82" s="16" t="s">
        <v>1695</v>
      </c>
      <c r="J82" s="8" t="s">
        <v>1988</v>
      </c>
      <c r="K82" s="16" t="s">
        <v>2126</v>
      </c>
      <c r="L82" s="16" t="s">
        <v>2258</v>
      </c>
      <c r="M82" s="8" t="s">
        <v>2383</v>
      </c>
      <c r="N82" s="8" t="s">
        <v>1441</v>
      </c>
      <c r="O82" s="8" t="s">
        <v>1441</v>
      </c>
      <c r="P82" s="8" t="s">
        <v>2517</v>
      </c>
      <c r="Q82" s="8" t="s">
        <v>2517</v>
      </c>
      <c r="R82" s="8" t="s">
        <v>2654</v>
      </c>
      <c r="S82" s="8" t="s">
        <v>2788</v>
      </c>
      <c r="T82" s="3" t="s">
        <v>2929</v>
      </c>
      <c r="U82" s="3" t="s">
        <v>3220</v>
      </c>
      <c r="V82" s="3" t="s">
        <v>3372</v>
      </c>
      <c r="W82" s="3" t="s">
        <v>3530</v>
      </c>
      <c r="X82" s="3" t="s">
        <v>3683</v>
      </c>
      <c r="Y82" s="3" t="s">
        <v>3835</v>
      </c>
      <c r="Z82" s="3" t="s">
        <v>3988</v>
      </c>
      <c r="AA82" s="3" t="s">
        <v>4144</v>
      </c>
      <c r="AB82" s="3" t="s">
        <v>4287</v>
      </c>
      <c r="AC82" s="3" t="s">
        <v>4441</v>
      </c>
      <c r="AD82" s="3" t="s">
        <v>4595</v>
      </c>
    </row>
    <row r="83" spans="1:30" x14ac:dyDescent="0.25">
      <c r="A83" s="15" t="s">
        <v>73</v>
      </c>
      <c r="B83" s="15" t="s">
        <v>35</v>
      </c>
      <c r="C83" s="9" t="s">
        <v>1136</v>
      </c>
      <c r="D83" s="8" t="s">
        <v>1485</v>
      </c>
      <c r="E83" s="8" t="s">
        <v>1558</v>
      </c>
      <c r="F83" s="8" t="s">
        <v>3064</v>
      </c>
      <c r="G83" s="9" t="s">
        <v>1332</v>
      </c>
      <c r="H83" s="8" t="s">
        <v>1844</v>
      </c>
      <c r="I83" s="16" t="s">
        <v>1696</v>
      </c>
      <c r="J83" s="8" t="s">
        <v>1989</v>
      </c>
      <c r="K83" s="16" t="s">
        <v>2127</v>
      </c>
      <c r="L83" s="16" t="s">
        <v>2259</v>
      </c>
      <c r="M83" s="8" t="s">
        <v>2384</v>
      </c>
      <c r="N83" s="8" t="s">
        <v>1239</v>
      </c>
      <c r="O83" s="8" t="s">
        <v>1239</v>
      </c>
      <c r="P83" s="8" t="s">
        <v>2518</v>
      </c>
      <c r="Q83" s="8" t="s">
        <v>2518</v>
      </c>
      <c r="R83" s="8" t="s">
        <v>2655</v>
      </c>
      <c r="S83" s="8" t="s">
        <v>2789</v>
      </c>
      <c r="T83" s="3" t="s">
        <v>2930</v>
      </c>
      <c r="U83" s="3" t="s">
        <v>3221</v>
      </c>
      <c r="V83" s="3" t="s">
        <v>3373</v>
      </c>
      <c r="W83" s="3" t="s">
        <v>3531</v>
      </c>
      <c r="X83" s="3" t="s">
        <v>3684</v>
      </c>
      <c r="Y83" s="3" t="s">
        <v>3836</v>
      </c>
      <c r="Z83" s="3" t="s">
        <v>3989</v>
      </c>
      <c r="AA83" s="3" t="s">
        <v>4145</v>
      </c>
      <c r="AB83" s="3" t="s">
        <v>3531</v>
      </c>
      <c r="AC83" s="3" t="s">
        <v>4442</v>
      </c>
      <c r="AD83" s="3" t="s">
        <v>4596</v>
      </c>
    </row>
    <row r="84" spans="1:30" ht="60" x14ac:dyDescent="0.25">
      <c r="A84" s="15" t="s">
        <v>73</v>
      </c>
      <c r="B84" s="15" t="s">
        <v>106</v>
      </c>
      <c r="C84" s="9" t="s">
        <v>1143</v>
      </c>
      <c r="D84" s="8" t="s">
        <v>1485</v>
      </c>
      <c r="E84" s="8" t="s">
        <v>1559</v>
      </c>
      <c r="F84" s="8" t="s">
        <v>3065</v>
      </c>
      <c r="G84" s="9" t="s">
        <v>1333</v>
      </c>
      <c r="H84" s="8" t="s">
        <v>1845</v>
      </c>
      <c r="I84" s="16" t="s">
        <v>1697</v>
      </c>
      <c r="J84" s="8" t="s">
        <v>1990</v>
      </c>
      <c r="K84" s="16" t="s">
        <v>2128</v>
      </c>
      <c r="L84" s="16" t="s">
        <v>2260</v>
      </c>
      <c r="M84" s="8" t="s">
        <v>2385</v>
      </c>
      <c r="N84" s="8" t="s">
        <v>1240</v>
      </c>
      <c r="O84" s="8" t="s">
        <v>1240</v>
      </c>
      <c r="P84" s="8" t="s">
        <v>2519</v>
      </c>
      <c r="Q84" s="8" t="s">
        <v>2519</v>
      </c>
      <c r="R84" s="8" t="s">
        <v>2656</v>
      </c>
      <c r="S84" s="8" t="s">
        <v>2790</v>
      </c>
      <c r="T84" s="3" t="s">
        <v>2931</v>
      </c>
      <c r="U84" s="3" t="s">
        <v>3222</v>
      </c>
      <c r="V84" s="3" t="s">
        <v>3374</v>
      </c>
      <c r="W84" s="3" t="s">
        <v>3532</v>
      </c>
      <c r="X84" s="3" t="s">
        <v>3685</v>
      </c>
      <c r="Y84" s="3" t="s">
        <v>3837</v>
      </c>
      <c r="Z84" s="3" t="s">
        <v>3990</v>
      </c>
      <c r="AA84" s="3" t="s">
        <v>4146</v>
      </c>
      <c r="AB84" s="3" t="s">
        <v>4288</v>
      </c>
      <c r="AC84" s="3" t="s">
        <v>4443</v>
      </c>
      <c r="AD84" s="3" t="s">
        <v>4597</v>
      </c>
    </row>
    <row r="85" spans="1:30" x14ac:dyDescent="0.25">
      <c r="A85" s="15" t="s">
        <v>73</v>
      </c>
      <c r="B85" s="15" t="s">
        <v>36</v>
      </c>
      <c r="C85" s="9" t="s">
        <v>1137</v>
      </c>
      <c r="D85" s="8" t="s">
        <v>1485</v>
      </c>
      <c r="E85" s="8" t="s">
        <v>1560</v>
      </c>
      <c r="F85" s="8" t="s">
        <v>3066</v>
      </c>
      <c r="G85" s="9" t="s">
        <v>1334</v>
      </c>
      <c r="H85" s="8" t="s">
        <v>1846</v>
      </c>
      <c r="I85" s="16" t="s">
        <v>1698</v>
      </c>
      <c r="J85" s="8" t="s">
        <v>1991</v>
      </c>
      <c r="K85" s="16" t="s">
        <v>2129</v>
      </c>
      <c r="L85" s="16" t="s">
        <v>2261</v>
      </c>
      <c r="M85" s="8" t="s">
        <v>2386</v>
      </c>
      <c r="N85" s="8" t="s">
        <v>1442</v>
      </c>
      <c r="O85" s="8" t="s">
        <v>1442</v>
      </c>
      <c r="P85" s="8" t="s">
        <v>2520</v>
      </c>
      <c r="Q85" s="8" t="s">
        <v>2520</v>
      </c>
      <c r="R85" s="8" t="s">
        <v>2657</v>
      </c>
      <c r="S85" s="8" t="s">
        <v>2791</v>
      </c>
      <c r="T85" s="3" t="s">
        <v>2932</v>
      </c>
      <c r="U85" s="3" t="s">
        <v>3223</v>
      </c>
      <c r="V85" s="3" t="s">
        <v>3375</v>
      </c>
      <c r="W85" s="3" t="s">
        <v>3533</v>
      </c>
      <c r="X85" s="3" t="s">
        <v>3686</v>
      </c>
      <c r="Y85" s="3" t="s">
        <v>3838</v>
      </c>
      <c r="Z85" s="3" t="s">
        <v>3991</v>
      </c>
      <c r="AA85" s="3" t="s">
        <v>4147</v>
      </c>
      <c r="AB85" s="3" t="s">
        <v>4289</v>
      </c>
      <c r="AC85" s="3" t="s">
        <v>4444</v>
      </c>
      <c r="AD85" s="3" t="s">
        <v>4598</v>
      </c>
    </row>
    <row r="86" spans="1:30" ht="60" x14ac:dyDescent="0.25">
      <c r="A86" s="15" t="s">
        <v>73</v>
      </c>
      <c r="B86" s="15" t="s">
        <v>107</v>
      </c>
      <c r="C86" s="9" t="s">
        <v>1144</v>
      </c>
      <c r="D86" s="8" t="s">
        <v>1485</v>
      </c>
      <c r="E86" s="8" t="s">
        <v>1561</v>
      </c>
      <c r="F86" s="8" t="s">
        <v>3067</v>
      </c>
      <c r="G86" s="9" t="s">
        <v>1335</v>
      </c>
      <c r="H86" s="8" t="s">
        <v>1847</v>
      </c>
      <c r="I86" s="16" t="s">
        <v>1699</v>
      </c>
      <c r="J86" s="8" t="s">
        <v>1992</v>
      </c>
      <c r="K86" s="16" t="s">
        <v>2130</v>
      </c>
      <c r="L86" s="16" t="s">
        <v>2262</v>
      </c>
      <c r="M86" s="8" t="s">
        <v>2387</v>
      </c>
      <c r="N86" s="8" t="s">
        <v>1443</v>
      </c>
      <c r="O86" s="8" t="s">
        <v>1443</v>
      </c>
      <c r="P86" s="8" t="s">
        <v>2521</v>
      </c>
      <c r="Q86" s="8" t="s">
        <v>2521</v>
      </c>
      <c r="R86" s="8" t="s">
        <v>2658</v>
      </c>
      <c r="S86" s="8" t="s">
        <v>2792</v>
      </c>
      <c r="T86" s="3" t="s">
        <v>2933</v>
      </c>
      <c r="U86" s="3" t="s">
        <v>3224</v>
      </c>
      <c r="V86" s="3" t="s">
        <v>3376</v>
      </c>
      <c r="W86" s="3" t="s">
        <v>3534</v>
      </c>
      <c r="X86" s="3" t="s">
        <v>3687</v>
      </c>
      <c r="Y86" s="3" t="s">
        <v>3839</v>
      </c>
      <c r="Z86" s="3" t="s">
        <v>3992</v>
      </c>
      <c r="AA86" s="3" t="s">
        <v>4148</v>
      </c>
      <c r="AB86" s="3" t="s">
        <v>4290</v>
      </c>
      <c r="AC86" s="3" t="s">
        <v>4445</v>
      </c>
      <c r="AD86" s="3" t="s">
        <v>4599</v>
      </c>
    </row>
    <row r="87" spans="1:30" x14ac:dyDescent="0.25">
      <c r="A87" s="15" t="s">
        <v>73</v>
      </c>
      <c r="B87" s="15" t="s">
        <v>441</v>
      </c>
      <c r="C87" s="9" t="s">
        <v>99</v>
      </c>
      <c r="D87" s="8" t="s">
        <v>1213</v>
      </c>
      <c r="E87" s="8" t="s">
        <v>421</v>
      </c>
      <c r="F87" s="8" t="s">
        <v>458</v>
      </c>
      <c r="G87" s="9" t="s">
        <v>459</v>
      </c>
      <c r="H87" s="8" t="s">
        <v>585</v>
      </c>
      <c r="I87" s="16" t="s">
        <v>656</v>
      </c>
      <c r="J87" s="8" t="s">
        <v>286</v>
      </c>
      <c r="K87" s="16" t="s">
        <v>697</v>
      </c>
      <c r="L87" s="16" t="s">
        <v>623</v>
      </c>
      <c r="M87" s="8" t="s">
        <v>809</v>
      </c>
      <c r="N87" s="8" t="s">
        <v>250</v>
      </c>
      <c r="O87" s="8" t="s">
        <v>428</v>
      </c>
      <c r="P87" s="8" t="s">
        <v>158</v>
      </c>
      <c r="Q87" s="8" t="s">
        <v>172</v>
      </c>
      <c r="R87" s="8" t="s">
        <v>220</v>
      </c>
      <c r="S87" s="8" t="s">
        <v>411</v>
      </c>
      <c r="T87" s="3" t="s">
        <v>552</v>
      </c>
      <c r="U87" s="3" t="s">
        <v>3225</v>
      </c>
      <c r="V87" s="3" t="s">
        <v>3377</v>
      </c>
      <c r="W87" s="3" t="s">
        <v>3535</v>
      </c>
      <c r="X87" s="3" t="s">
        <v>3688</v>
      </c>
      <c r="Y87" s="3" t="s">
        <v>3840</v>
      </c>
      <c r="Z87" s="3" t="s">
        <v>3993</v>
      </c>
      <c r="AA87" s="3" t="s">
        <v>4149</v>
      </c>
      <c r="AB87" s="3" t="s">
        <v>4291</v>
      </c>
      <c r="AC87" s="3" t="s">
        <v>4446</v>
      </c>
      <c r="AD87" s="3" t="s">
        <v>4600</v>
      </c>
    </row>
    <row r="88" spans="1:30" ht="315" x14ac:dyDescent="0.25">
      <c r="A88" s="15" t="s">
        <v>73</v>
      </c>
      <c r="B88" s="15" t="s">
        <v>42</v>
      </c>
      <c r="C88" s="10" t="s">
        <v>744</v>
      </c>
      <c r="D88" s="8" t="s">
        <v>1213</v>
      </c>
      <c r="E88" s="8" t="s">
        <v>422</v>
      </c>
      <c r="F88" s="8" t="s">
        <v>460</v>
      </c>
      <c r="G88" s="10" t="s">
        <v>461</v>
      </c>
      <c r="H88" s="11" t="s">
        <v>586</v>
      </c>
      <c r="I88" s="16" t="s">
        <v>657</v>
      </c>
      <c r="J88" s="11" t="s">
        <v>529</v>
      </c>
      <c r="K88" s="16" t="s">
        <v>763</v>
      </c>
      <c r="L88" s="16" t="s">
        <v>624</v>
      </c>
      <c r="M88" s="8" t="s">
        <v>810</v>
      </c>
      <c r="N88" s="11" t="s">
        <v>778</v>
      </c>
      <c r="O88" s="8" t="s">
        <v>429</v>
      </c>
      <c r="P88" s="8" t="s">
        <v>513</v>
      </c>
      <c r="Q88" s="8" t="s">
        <v>677</v>
      </c>
      <c r="R88" s="8" t="s">
        <v>767</v>
      </c>
      <c r="S88" s="8" t="s">
        <v>769</v>
      </c>
      <c r="T88" s="3" t="s">
        <v>553</v>
      </c>
      <c r="U88" s="3" t="s">
        <v>3226</v>
      </c>
      <c r="V88" s="3" t="s">
        <v>3378</v>
      </c>
      <c r="W88" s="3" t="s">
        <v>3536</v>
      </c>
      <c r="X88" s="3" t="s">
        <v>3689</v>
      </c>
      <c r="Y88" s="3" t="s">
        <v>3841</v>
      </c>
      <c r="Z88" s="3" t="s">
        <v>3994</v>
      </c>
      <c r="AA88" s="3" t="s">
        <v>4150</v>
      </c>
      <c r="AB88" s="3" t="s">
        <v>4292</v>
      </c>
      <c r="AC88" s="3" t="s">
        <v>4447</v>
      </c>
      <c r="AD88" s="3" t="s">
        <v>4601</v>
      </c>
    </row>
    <row r="89" spans="1:30" x14ac:dyDescent="0.25">
      <c r="A89" s="15" t="s">
        <v>73</v>
      </c>
      <c r="B89" s="15" t="s">
        <v>990</v>
      </c>
      <c r="C89" s="10" t="s">
        <v>991</v>
      </c>
      <c r="D89" s="8" t="s">
        <v>1485</v>
      </c>
      <c r="E89" s="8" t="s">
        <v>1564</v>
      </c>
      <c r="F89" s="8" t="s">
        <v>3070</v>
      </c>
      <c r="G89" s="10" t="s">
        <v>1338</v>
      </c>
      <c r="H89" s="11" t="s">
        <v>1850</v>
      </c>
      <c r="I89" s="16" t="s">
        <v>1702</v>
      </c>
      <c r="J89" s="11" t="s">
        <v>1995</v>
      </c>
      <c r="K89" s="16" t="s">
        <v>2133</v>
      </c>
      <c r="L89" s="16" t="s">
        <v>2264</v>
      </c>
      <c r="M89" s="8" t="s">
        <v>2390</v>
      </c>
      <c r="N89" s="11" t="s">
        <v>1445</v>
      </c>
      <c r="O89" s="8" t="s">
        <v>1445</v>
      </c>
      <c r="P89" s="8" t="s">
        <v>2524</v>
      </c>
      <c r="Q89" s="8" t="s">
        <v>2524</v>
      </c>
      <c r="R89" s="8" t="s">
        <v>2660</v>
      </c>
      <c r="S89" s="8" t="s">
        <v>2795</v>
      </c>
      <c r="T89" s="3" t="s">
        <v>2936</v>
      </c>
      <c r="U89" s="3" t="s">
        <v>3227</v>
      </c>
      <c r="V89" s="3" t="s">
        <v>3379</v>
      </c>
      <c r="W89" s="3" t="s">
        <v>3537</v>
      </c>
      <c r="X89" s="3" t="s">
        <v>3690</v>
      </c>
      <c r="Y89" s="3" t="s">
        <v>3842</v>
      </c>
      <c r="Z89" s="3" t="s">
        <v>3995</v>
      </c>
      <c r="AA89" s="3" t="s">
        <v>4151</v>
      </c>
      <c r="AB89" s="3" t="s">
        <v>4293</v>
      </c>
      <c r="AC89" s="3" t="s">
        <v>4448</v>
      </c>
      <c r="AD89" s="3" t="s">
        <v>4602</v>
      </c>
    </row>
    <row r="90" spans="1:30" ht="45" x14ac:dyDescent="0.25">
      <c r="A90" s="15" t="s">
        <v>73</v>
      </c>
      <c r="B90" s="15" t="s">
        <v>952</v>
      </c>
      <c r="C90" s="10" t="s">
        <v>1151</v>
      </c>
      <c r="D90" s="8" t="s">
        <v>1485</v>
      </c>
      <c r="E90" s="8" t="s">
        <v>1565</v>
      </c>
      <c r="F90" s="8" t="s">
        <v>3071</v>
      </c>
      <c r="G90" s="10" t="s">
        <v>1339</v>
      </c>
      <c r="H90" s="11" t="s">
        <v>1851</v>
      </c>
      <c r="I90" s="16" t="s">
        <v>1703</v>
      </c>
      <c r="J90" s="11" t="s">
        <v>1996</v>
      </c>
      <c r="K90" s="16" t="s">
        <v>2134</v>
      </c>
      <c r="L90" s="16" t="s">
        <v>2265</v>
      </c>
      <c r="M90" s="8" t="s">
        <v>2391</v>
      </c>
      <c r="N90" s="11" t="s">
        <v>1446</v>
      </c>
      <c r="O90" s="8" t="s">
        <v>1446</v>
      </c>
      <c r="P90" s="8" t="s">
        <v>2525</v>
      </c>
      <c r="Q90" s="8" t="s">
        <v>2525</v>
      </c>
      <c r="R90" s="8" t="s">
        <v>2661</v>
      </c>
      <c r="S90" s="8" t="s">
        <v>2796</v>
      </c>
      <c r="T90" s="3" t="s">
        <v>2937</v>
      </c>
      <c r="U90" s="3" t="s">
        <v>3228</v>
      </c>
      <c r="V90" s="3" t="s">
        <v>3380</v>
      </c>
      <c r="W90" s="3" t="s">
        <v>3538</v>
      </c>
      <c r="X90" s="3" t="s">
        <v>3691</v>
      </c>
      <c r="Y90" s="3" t="s">
        <v>3843</v>
      </c>
      <c r="Z90" s="3" t="s">
        <v>3996</v>
      </c>
      <c r="AA90" s="3" t="s">
        <v>4152</v>
      </c>
      <c r="AB90" s="3" t="s">
        <v>4294</v>
      </c>
      <c r="AC90" s="3" t="s">
        <v>4449</v>
      </c>
      <c r="AD90" s="3" t="s">
        <v>4603</v>
      </c>
    </row>
    <row r="91" spans="1:30" ht="390" x14ac:dyDescent="0.25">
      <c r="A91" s="15" t="s">
        <v>73</v>
      </c>
      <c r="B91" s="15" t="s">
        <v>951</v>
      </c>
      <c r="C91" s="10" t="s">
        <v>1096</v>
      </c>
      <c r="D91" s="8" t="s">
        <v>1485</v>
      </c>
      <c r="E91" s="8" t="s">
        <v>1566</v>
      </c>
      <c r="F91" s="8" t="s">
        <v>3072</v>
      </c>
      <c r="G91" s="10" t="s">
        <v>1340</v>
      </c>
      <c r="H91" s="11" t="s">
        <v>1852</v>
      </c>
      <c r="I91" s="16" t="s">
        <v>1704</v>
      </c>
      <c r="J91" s="11" t="s">
        <v>1997</v>
      </c>
      <c r="K91" s="16" t="s">
        <v>2135</v>
      </c>
      <c r="L91" s="16" t="s">
        <v>2266</v>
      </c>
      <c r="M91" s="8" t="s">
        <v>2392</v>
      </c>
      <c r="N91" s="11" t="s">
        <v>1447</v>
      </c>
      <c r="O91" s="8" t="s">
        <v>1447</v>
      </c>
      <c r="P91" s="8" t="s">
        <v>2526</v>
      </c>
      <c r="Q91" s="8" t="s">
        <v>2526</v>
      </c>
      <c r="R91" s="8" t="s">
        <v>2662</v>
      </c>
      <c r="S91" s="8" t="s">
        <v>2797</v>
      </c>
      <c r="T91" s="3" t="s">
        <v>2938</v>
      </c>
      <c r="U91" s="3" t="s">
        <v>3229</v>
      </c>
      <c r="V91" s="3" t="s">
        <v>3381</v>
      </c>
      <c r="W91" s="3" t="s">
        <v>3539</v>
      </c>
      <c r="X91" s="3" t="s">
        <v>3692</v>
      </c>
      <c r="Y91" s="3" t="s">
        <v>3844</v>
      </c>
      <c r="Z91" s="3" t="s">
        <v>3997</v>
      </c>
      <c r="AA91" s="3" t="s">
        <v>4153</v>
      </c>
      <c r="AB91" s="3" t="s">
        <v>4295</v>
      </c>
      <c r="AC91" s="3" t="s">
        <v>4450</v>
      </c>
      <c r="AD91" s="3" t="s">
        <v>4604</v>
      </c>
    </row>
    <row r="92" spans="1:30" ht="30" x14ac:dyDescent="0.25">
      <c r="A92" s="15" t="s">
        <v>73</v>
      </c>
      <c r="B92" s="15" t="s">
        <v>987</v>
      </c>
      <c r="C92" s="10" t="s">
        <v>1098</v>
      </c>
      <c r="D92" s="8" t="s">
        <v>1485</v>
      </c>
      <c r="E92" s="8" t="s">
        <v>1567</v>
      </c>
      <c r="F92" s="8" t="s">
        <v>3073</v>
      </c>
      <c r="G92" s="10" t="s">
        <v>1341</v>
      </c>
      <c r="H92" s="11" t="s">
        <v>1853</v>
      </c>
      <c r="I92" s="16" t="s">
        <v>1705</v>
      </c>
      <c r="J92" s="11" t="s">
        <v>1998</v>
      </c>
      <c r="K92" s="16" t="s">
        <v>2136</v>
      </c>
      <c r="L92" s="16" t="s">
        <v>2267</v>
      </c>
      <c r="M92" s="8" t="s">
        <v>2393</v>
      </c>
      <c r="N92" s="11" t="s">
        <v>1448</v>
      </c>
      <c r="O92" s="8" t="s">
        <v>1448</v>
      </c>
      <c r="P92" s="8" t="s">
        <v>2527</v>
      </c>
      <c r="Q92" s="8" t="s">
        <v>2527</v>
      </c>
      <c r="R92" s="8" t="s">
        <v>2663</v>
      </c>
      <c r="S92" s="8" t="s">
        <v>2798</v>
      </c>
      <c r="T92" s="3" t="s">
        <v>2939</v>
      </c>
      <c r="U92" s="3" t="s">
        <v>3230</v>
      </c>
      <c r="V92" s="3" t="s">
        <v>3382</v>
      </c>
      <c r="W92" s="3" t="s">
        <v>3540</v>
      </c>
      <c r="X92" s="3" t="s">
        <v>3693</v>
      </c>
      <c r="Y92" s="3" t="s">
        <v>3845</v>
      </c>
      <c r="Z92" s="3" t="s">
        <v>3998</v>
      </c>
      <c r="AA92" s="3" t="s">
        <v>4154</v>
      </c>
      <c r="AB92" s="3" t="s">
        <v>4296</v>
      </c>
      <c r="AC92" s="3" t="s">
        <v>4451</v>
      </c>
      <c r="AD92" s="3" t="s">
        <v>4605</v>
      </c>
    </row>
    <row r="93" spans="1:30" ht="285" x14ac:dyDescent="0.25">
      <c r="A93" s="15" t="s">
        <v>73</v>
      </c>
      <c r="B93" s="15" t="s">
        <v>988</v>
      </c>
      <c r="C93" s="10" t="s">
        <v>1101</v>
      </c>
      <c r="D93" s="8" t="s">
        <v>1485</v>
      </c>
      <c r="E93" s="8" t="s">
        <v>1568</v>
      </c>
      <c r="F93" s="8" t="s">
        <v>3074</v>
      </c>
      <c r="G93" s="10" t="s">
        <v>1342</v>
      </c>
      <c r="H93" s="11" t="s">
        <v>1854</v>
      </c>
      <c r="I93" s="16" t="s">
        <v>1706</v>
      </c>
      <c r="J93" s="11" t="s">
        <v>1999</v>
      </c>
      <c r="K93" s="16" t="s">
        <v>2137</v>
      </c>
      <c r="L93" s="16" t="s">
        <v>2268</v>
      </c>
      <c r="M93" s="8" t="s">
        <v>2394</v>
      </c>
      <c r="N93" s="11" t="s">
        <v>1449</v>
      </c>
      <c r="O93" s="8" t="s">
        <v>1449</v>
      </c>
      <c r="P93" s="8" t="s">
        <v>2528</v>
      </c>
      <c r="Q93" s="8" t="s">
        <v>2528</v>
      </c>
      <c r="R93" s="8" t="s">
        <v>2664</v>
      </c>
      <c r="S93" s="8" t="s">
        <v>2799</v>
      </c>
      <c r="T93" s="3" t="s">
        <v>2940</v>
      </c>
      <c r="U93" s="3" t="s">
        <v>3231</v>
      </c>
      <c r="V93" s="3" t="s">
        <v>3383</v>
      </c>
      <c r="W93" s="3" t="s">
        <v>3541</v>
      </c>
      <c r="X93" s="3" t="s">
        <v>3694</v>
      </c>
      <c r="Y93" s="3" t="s">
        <v>3846</v>
      </c>
      <c r="Z93" s="3" t="s">
        <v>3999</v>
      </c>
      <c r="AA93" s="3" t="s">
        <v>4155</v>
      </c>
      <c r="AB93" s="3" t="s">
        <v>4297</v>
      </c>
      <c r="AC93" s="3" t="s">
        <v>4452</v>
      </c>
      <c r="AD93" s="3" t="s">
        <v>4606</v>
      </c>
    </row>
    <row r="94" spans="1:30" ht="45" x14ac:dyDescent="0.25">
      <c r="A94" s="15" t="s">
        <v>73</v>
      </c>
      <c r="B94" s="15" t="s">
        <v>1123</v>
      </c>
      <c r="C94" s="10" t="s">
        <v>1124</v>
      </c>
      <c r="D94" s="8" t="s">
        <v>1485</v>
      </c>
      <c r="E94" s="8" t="s">
        <v>1569</v>
      </c>
      <c r="F94" s="8" t="s">
        <v>3075</v>
      </c>
      <c r="G94" s="10" t="s">
        <v>1343</v>
      </c>
      <c r="H94" s="11" t="s">
        <v>1855</v>
      </c>
      <c r="I94" s="16" t="s">
        <v>1707</v>
      </c>
      <c r="J94" s="11" t="s">
        <v>2000</v>
      </c>
      <c r="K94" s="16" t="s">
        <v>2138</v>
      </c>
      <c r="L94" s="16" t="s">
        <v>2269</v>
      </c>
      <c r="M94" s="8" t="s">
        <v>2395</v>
      </c>
      <c r="N94" s="11" t="s">
        <v>1450</v>
      </c>
      <c r="O94" s="8" t="s">
        <v>1450</v>
      </c>
      <c r="P94" s="8" t="s">
        <v>2529</v>
      </c>
      <c r="Q94" s="8" t="s">
        <v>2529</v>
      </c>
      <c r="R94" s="8" t="s">
        <v>2665</v>
      </c>
      <c r="S94" s="8" t="s">
        <v>2800</v>
      </c>
      <c r="T94" s="3" t="s">
        <v>2941</v>
      </c>
      <c r="U94" s="3" t="s">
        <v>3232</v>
      </c>
      <c r="V94" s="3" t="s">
        <v>3384</v>
      </c>
      <c r="W94" s="3" t="s">
        <v>3542</v>
      </c>
      <c r="X94" s="3" t="s">
        <v>3695</v>
      </c>
      <c r="Y94" s="3" t="s">
        <v>3847</v>
      </c>
      <c r="Z94" s="3" t="s">
        <v>4000</v>
      </c>
      <c r="AA94" s="3" t="s">
        <v>4156</v>
      </c>
      <c r="AB94" s="3" t="s">
        <v>4298</v>
      </c>
      <c r="AC94" s="3" t="s">
        <v>4453</v>
      </c>
      <c r="AD94" s="3" t="s">
        <v>4607</v>
      </c>
    </row>
    <row r="95" spans="1:30" x14ac:dyDescent="0.25">
      <c r="A95" s="15" t="s">
        <v>73</v>
      </c>
      <c r="B95" s="15" t="s">
        <v>1125</v>
      </c>
      <c r="C95" s="10" t="s">
        <v>1126</v>
      </c>
      <c r="D95" s="8" t="s">
        <v>1485</v>
      </c>
      <c r="E95" s="8" t="s">
        <v>1570</v>
      </c>
      <c r="F95" s="8" t="s">
        <v>1344</v>
      </c>
      <c r="G95" s="10" t="s">
        <v>1344</v>
      </c>
      <c r="H95" s="11" t="s">
        <v>1856</v>
      </c>
      <c r="I95" s="16" t="s">
        <v>1708</v>
      </c>
      <c r="J95" s="11" t="s">
        <v>2001</v>
      </c>
      <c r="K95" s="16" t="s">
        <v>2139</v>
      </c>
      <c r="L95" s="16" t="s">
        <v>2270</v>
      </c>
      <c r="M95" s="8" t="s">
        <v>2396</v>
      </c>
      <c r="N95" s="11" t="s">
        <v>1242</v>
      </c>
      <c r="O95" s="8" t="s">
        <v>1242</v>
      </c>
      <c r="P95" s="8" t="s">
        <v>2530</v>
      </c>
      <c r="Q95" s="8" t="s">
        <v>2530</v>
      </c>
      <c r="R95" s="8" t="s">
        <v>2666</v>
      </c>
      <c r="S95" s="8" t="s">
        <v>2801</v>
      </c>
      <c r="T95" s="3" t="s">
        <v>2942</v>
      </c>
      <c r="U95" s="3" t="s">
        <v>3233</v>
      </c>
      <c r="V95" s="3" t="s">
        <v>3385</v>
      </c>
      <c r="W95" s="3" t="s">
        <v>3543</v>
      </c>
      <c r="X95" s="3" t="s">
        <v>3696</v>
      </c>
      <c r="Y95" s="3" t="s">
        <v>3848</v>
      </c>
      <c r="Z95" s="3" t="s">
        <v>4001</v>
      </c>
      <c r="AA95" s="3" t="s">
        <v>4157</v>
      </c>
      <c r="AB95" s="3" t="s">
        <v>4299</v>
      </c>
      <c r="AC95" s="3" t="s">
        <v>4454</v>
      </c>
      <c r="AD95" s="3" t="s">
        <v>4608</v>
      </c>
    </row>
    <row r="96" spans="1:30" x14ac:dyDescent="0.25">
      <c r="A96" s="15" t="s">
        <v>73</v>
      </c>
      <c r="B96" s="15" t="s">
        <v>1127</v>
      </c>
      <c r="C96" s="10" t="s">
        <v>1128</v>
      </c>
      <c r="D96" s="8" t="s">
        <v>1485</v>
      </c>
      <c r="E96" s="8" t="s">
        <v>1571</v>
      </c>
      <c r="F96" s="8" t="s">
        <v>3076</v>
      </c>
      <c r="G96" s="10" t="s">
        <v>1345</v>
      </c>
      <c r="H96" s="11" t="s">
        <v>1857</v>
      </c>
      <c r="I96" s="16" t="s">
        <v>1709</v>
      </c>
      <c r="J96" s="11" t="s">
        <v>2002</v>
      </c>
      <c r="K96" s="16" t="s">
        <v>2140</v>
      </c>
      <c r="L96" s="16" t="s">
        <v>2271</v>
      </c>
      <c r="M96" s="8" t="s">
        <v>2397</v>
      </c>
      <c r="N96" s="11" t="s">
        <v>1243</v>
      </c>
      <c r="O96" s="8" t="s">
        <v>1243</v>
      </c>
      <c r="P96" s="8" t="s">
        <v>2531</v>
      </c>
      <c r="Q96" s="8" t="s">
        <v>2531</v>
      </c>
      <c r="R96" s="8" t="s">
        <v>2667</v>
      </c>
      <c r="S96" s="8" t="s">
        <v>2802</v>
      </c>
      <c r="T96" s="3" t="s">
        <v>2943</v>
      </c>
      <c r="U96" s="3" t="s">
        <v>3234</v>
      </c>
      <c r="V96" s="3" t="s">
        <v>3386</v>
      </c>
      <c r="W96" s="3" t="s">
        <v>3544</v>
      </c>
      <c r="X96" s="3" t="s">
        <v>3697</v>
      </c>
      <c r="Y96" s="3" t="s">
        <v>3849</v>
      </c>
      <c r="Z96" s="3" t="s">
        <v>4002</v>
      </c>
      <c r="AA96" s="3" t="s">
        <v>4158</v>
      </c>
      <c r="AB96" s="3" t="s">
        <v>4300</v>
      </c>
      <c r="AC96" s="3" t="s">
        <v>4455</v>
      </c>
      <c r="AD96" s="3" t="s">
        <v>4609</v>
      </c>
    </row>
    <row r="97" spans="1:30" x14ac:dyDescent="0.25">
      <c r="A97" s="15" t="s">
        <v>73</v>
      </c>
      <c r="B97" s="15" t="s">
        <v>1181</v>
      </c>
      <c r="C97" s="10" t="s">
        <v>1181</v>
      </c>
      <c r="D97" s="8" t="s">
        <v>1485</v>
      </c>
      <c r="E97" s="8" t="s">
        <v>1572</v>
      </c>
      <c r="F97" s="8" t="s">
        <v>3077</v>
      </c>
      <c r="G97" s="10" t="s">
        <v>1346</v>
      </c>
      <c r="H97" s="11" t="s">
        <v>1858</v>
      </c>
      <c r="I97" s="16" t="s">
        <v>1710</v>
      </c>
      <c r="J97" s="11" t="s">
        <v>2003</v>
      </c>
      <c r="K97" s="16" t="s">
        <v>2141</v>
      </c>
      <c r="L97" s="16" t="s">
        <v>2272</v>
      </c>
      <c r="M97" s="8" t="s">
        <v>2398</v>
      </c>
      <c r="N97" s="11" t="s">
        <v>1451</v>
      </c>
      <c r="O97" s="8" t="s">
        <v>1451</v>
      </c>
      <c r="P97" s="8" t="s">
        <v>2532</v>
      </c>
      <c r="Q97" s="8" t="s">
        <v>2532</v>
      </c>
      <c r="R97" s="8" t="s">
        <v>2668</v>
      </c>
      <c r="S97" s="8" t="s">
        <v>2803</v>
      </c>
      <c r="T97" s="3" t="s">
        <v>2944</v>
      </c>
      <c r="U97" s="3" t="s">
        <v>3235</v>
      </c>
      <c r="V97" s="3" t="s">
        <v>3387</v>
      </c>
      <c r="W97" s="3" t="s">
        <v>3545</v>
      </c>
      <c r="X97" s="3" t="s">
        <v>3698</v>
      </c>
      <c r="Y97" s="3" t="s">
        <v>3850</v>
      </c>
      <c r="Z97" s="3" t="s">
        <v>4003</v>
      </c>
      <c r="AA97" s="3" t="s">
        <v>4159</v>
      </c>
      <c r="AB97" s="3" t="s">
        <v>4301</v>
      </c>
      <c r="AC97" s="3" t="s">
        <v>4456</v>
      </c>
      <c r="AD97" s="3" t="s">
        <v>4610</v>
      </c>
    </row>
    <row r="98" spans="1:30" x14ac:dyDescent="0.25">
      <c r="A98" s="15" t="s">
        <v>925</v>
      </c>
      <c r="B98" s="15" t="s">
        <v>54</v>
      </c>
      <c r="C98" s="9" t="s">
        <v>54</v>
      </c>
      <c r="D98" s="8" t="s">
        <v>1213</v>
      </c>
      <c r="E98" s="8" t="s">
        <v>139</v>
      </c>
      <c r="F98" s="8" t="s">
        <v>456</v>
      </c>
      <c r="G98" s="9" t="s">
        <v>457</v>
      </c>
      <c r="H98" s="8" t="s">
        <v>587</v>
      </c>
      <c r="I98" s="16" t="s">
        <v>658</v>
      </c>
      <c r="J98" s="8" t="s">
        <v>287</v>
      </c>
      <c r="K98" s="16" t="s">
        <v>266</v>
      </c>
      <c r="L98" s="16" t="s">
        <v>625</v>
      </c>
      <c r="M98" s="8" t="s">
        <v>811</v>
      </c>
      <c r="N98" s="8" t="s">
        <v>139</v>
      </c>
      <c r="O98" s="8" t="s">
        <v>139</v>
      </c>
      <c r="P98" s="8" t="s">
        <v>139</v>
      </c>
      <c r="Q98" s="8" t="s">
        <v>139</v>
      </c>
      <c r="R98" s="8" t="s">
        <v>720</v>
      </c>
      <c r="S98" s="8" t="s">
        <v>732</v>
      </c>
      <c r="T98" s="3" t="s">
        <v>554</v>
      </c>
      <c r="U98" s="3" t="s">
        <v>3236</v>
      </c>
      <c r="V98" s="3" t="s">
        <v>3388</v>
      </c>
      <c r="W98" s="3" t="s">
        <v>3546</v>
      </c>
      <c r="X98" s="3" t="s">
        <v>3670</v>
      </c>
      <c r="Y98" s="3" t="s">
        <v>3851</v>
      </c>
      <c r="Z98" s="3" t="s">
        <v>3975</v>
      </c>
      <c r="AA98" s="3" t="s">
        <v>4160</v>
      </c>
      <c r="AB98" s="3" t="s">
        <v>4302</v>
      </c>
      <c r="AC98" s="3" t="s">
        <v>4457</v>
      </c>
      <c r="AD98" s="3" t="s">
        <v>4611</v>
      </c>
    </row>
    <row r="99" spans="1:30" ht="30" x14ac:dyDescent="0.25">
      <c r="A99" s="15" t="s">
        <v>925</v>
      </c>
      <c r="B99" s="15" t="s">
        <v>862</v>
      </c>
      <c r="C99" s="9" t="s">
        <v>1092</v>
      </c>
      <c r="D99" s="8" t="s">
        <v>1485</v>
      </c>
      <c r="E99" s="8" t="s">
        <v>1573</v>
      </c>
      <c r="F99" s="8" t="s">
        <v>3079</v>
      </c>
      <c r="G99" s="9" t="s">
        <v>1348</v>
      </c>
      <c r="H99" s="8" t="s">
        <v>1860</v>
      </c>
      <c r="I99" s="16" t="s">
        <v>1712</v>
      </c>
      <c r="J99" s="8" t="s">
        <v>2004</v>
      </c>
      <c r="K99" s="16" t="s">
        <v>2142</v>
      </c>
      <c r="L99" s="16" t="s">
        <v>2273</v>
      </c>
      <c r="M99" s="8" t="s">
        <v>2400</v>
      </c>
      <c r="N99" s="8" t="s">
        <v>1244</v>
      </c>
      <c r="O99" s="8" t="s">
        <v>1244</v>
      </c>
      <c r="P99" s="8" t="s">
        <v>2533</v>
      </c>
      <c r="Q99" s="8" t="s">
        <v>2533</v>
      </c>
      <c r="R99" s="8" t="s">
        <v>2670</v>
      </c>
      <c r="S99" s="8" t="s">
        <v>2804</v>
      </c>
      <c r="T99" s="3" t="s">
        <v>2946</v>
      </c>
      <c r="U99" s="3" t="s">
        <v>3237</v>
      </c>
      <c r="V99" s="3" t="s">
        <v>3389</v>
      </c>
      <c r="W99" s="3" t="s">
        <v>3547</v>
      </c>
      <c r="X99" s="3" t="s">
        <v>3699</v>
      </c>
      <c r="Y99" s="3" t="s">
        <v>3852</v>
      </c>
      <c r="Z99" s="3" t="s">
        <v>4004</v>
      </c>
      <c r="AA99" s="3" t="s">
        <v>4161</v>
      </c>
      <c r="AB99" s="3" t="s">
        <v>4303</v>
      </c>
      <c r="AC99" s="3" t="s">
        <v>4458</v>
      </c>
      <c r="AD99" s="3" t="s">
        <v>4612</v>
      </c>
    </row>
    <row r="100" spans="1:30" x14ac:dyDescent="0.25">
      <c r="A100" s="15" t="s">
        <v>925</v>
      </c>
      <c r="B100" s="15" t="s">
        <v>53</v>
      </c>
      <c r="C100" s="9" t="s">
        <v>53</v>
      </c>
      <c r="D100" s="8" t="s">
        <v>1213</v>
      </c>
      <c r="E100" s="8" t="s">
        <v>239</v>
      </c>
      <c r="F100" s="8" t="s">
        <v>194</v>
      </c>
      <c r="G100" s="9" t="s">
        <v>462</v>
      </c>
      <c r="H100" s="8" t="s">
        <v>279</v>
      </c>
      <c r="I100" s="16" t="s">
        <v>659</v>
      </c>
      <c r="J100" s="8" t="s">
        <v>288</v>
      </c>
      <c r="K100" s="16" t="s">
        <v>267</v>
      </c>
      <c r="L100" s="16" t="s">
        <v>626</v>
      </c>
      <c r="M100" s="8" t="s">
        <v>812</v>
      </c>
      <c r="N100" s="8" t="s">
        <v>140</v>
      </c>
      <c r="O100" s="8" t="s">
        <v>140</v>
      </c>
      <c r="P100" s="8" t="s">
        <v>514</v>
      </c>
      <c r="Q100" s="8" t="s">
        <v>514</v>
      </c>
      <c r="R100" s="8" t="s">
        <v>221</v>
      </c>
      <c r="S100" s="8" t="s">
        <v>185</v>
      </c>
      <c r="T100" s="3" t="s">
        <v>210</v>
      </c>
      <c r="U100" s="3" t="s">
        <v>3238</v>
      </c>
      <c r="V100" s="3" t="s">
        <v>3390</v>
      </c>
      <c r="W100" s="3" t="s">
        <v>3548</v>
      </c>
      <c r="X100" s="3" t="s">
        <v>3700</v>
      </c>
      <c r="Y100" s="3" t="s">
        <v>3853</v>
      </c>
      <c r="Z100" s="3" t="s">
        <v>4005</v>
      </c>
      <c r="AA100" s="3" t="s">
        <v>4162</v>
      </c>
      <c r="AB100" s="3" t="s">
        <v>4304</v>
      </c>
      <c r="AC100" s="3" t="s">
        <v>4459</v>
      </c>
      <c r="AD100" s="3" t="s">
        <v>4613</v>
      </c>
    </row>
    <row r="101" spans="1:30" x14ac:dyDescent="0.25">
      <c r="A101" s="15" t="s">
        <v>925</v>
      </c>
      <c r="B101" s="15" t="s">
        <v>953</v>
      </c>
      <c r="C101" s="9" t="s">
        <v>954</v>
      </c>
      <c r="D101" s="8" t="s">
        <v>1485</v>
      </c>
      <c r="E101" s="8" t="s">
        <v>1574</v>
      </c>
      <c r="F101" s="8" t="s">
        <v>3080</v>
      </c>
      <c r="G101" s="9" t="s">
        <v>1349</v>
      </c>
      <c r="H101" s="8" t="s">
        <v>1861</v>
      </c>
      <c r="I101" s="16" t="s">
        <v>1714</v>
      </c>
      <c r="J101" s="8" t="s">
        <v>2005</v>
      </c>
      <c r="K101" s="16" t="s">
        <v>2143</v>
      </c>
      <c r="L101" s="16" t="s">
        <v>2274</v>
      </c>
      <c r="M101" s="8" t="s">
        <v>2402</v>
      </c>
      <c r="N101" s="8" t="s">
        <v>1453</v>
      </c>
      <c r="O101" s="8" t="s">
        <v>1453</v>
      </c>
      <c r="P101" s="8" t="s">
        <v>2534</v>
      </c>
      <c r="Q101" s="8" t="s">
        <v>2534</v>
      </c>
      <c r="R101" s="8" t="s">
        <v>2671</v>
      </c>
      <c r="S101" s="8" t="s">
        <v>2805</v>
      </c>
      <c r="T101" s="3" t="s">
        <v>2947</v>
      </c>
      <c r="U101" s="3" t="s">
        <v>3239</v>
      </c>
      <c r="V101" s="3" t="s">
        <v>3391</v>
      </c>
      <c r="W101" s="3" t="s">
        <v>3549</v>
      </c>
      <c r="X101" s="3" t="s">
        <v>3701</v>
      </c>
      <c r="Y101" s="3" t="s">
        <v>3854</v>
      </c>
      <c r="Z101" s="3" t="s">
        <v>4006</v>
      </c>
      <c r="AA101" s="3" t="s">
        <v>4163</v>
      </c>
      <c r="AB101" s="3" t="s">
        <v>4305</v>
      </c>
      <c r="AC101" s="3" t="s">
        <v>4460</v>
      </c>
      <c r="AD101" s="3" t="s">
        <v>4614</v>
      </c>
    </row>
    <row r="102" spans="1:30" ht="30" x14ac:dyDescent="0.25">
      <c r="A102" s="15" t="s">
        <v>73</v>
      </c>
      <c r="B102" s="15" t="s">
        <v>1093</v>
      </c>
      <c r="C102" s="9" t="s">
        <v>1094</v>
      </c>
      <c r="D102" s="8" t="s">
        <v>1485</v>
      </c>
      <c r="E102" s="3" t="s">
        <v>1575</v>
      </c>
      <c r="F102" s="3" t="s">
        <v>3081</v>
      </c>
      <c r="G102" s="9" t="s">
        <v>1350</v>
      </c>
      <c r="H102" s="8" t="s">
        <v>1862</v>
      </c>
      <c r="I102" s="16" t="s">
        <v>1715</v>
      </c>
      <c r="J102" s="8" t="s">
        <v>2006</v>
      </c>
      <c r="K102" s="16" t="s">
        <v>2144</v>
      </c>
      <c r="L102" s="16" t="s">
        <v>2275</v>
      </c>
      <c r="M102" s="8" t="s">
        <v>2403</v>
      </c>
      <c r="N102" s="8" t="s">
        <v>1454</v>
      </c>
      <c r="O102" s="8" t="s">
        <v>1454</v>
      </c>
      <c r="P102" s="8" t="s">
        <v>2535</v>
      </c>
      <c r="Q102" s="8" t="s">
        <v>2535</v>
      </c>
      <c r="R102" s="8" t="s">
        <v>2672</v>
      </c>
      <c r="S102" s="8" t="s">
        <v>2806</v>
      </c>
      <c r="T102" s="3" t="s">
        <v>2948</v>
      </c>
      <c r="U102" s="3" t="s">
        <v>3240</v>
      </c>
      <c r="V102" s="3" t="s">
        <v>3392</v>
      </c>
      <c r="W102" s="3" t="s">
        <v>3550</v>
      </c>
      <c r="X102" s="3" t="s">
        <v>3702</v>
      </c>
      <c r="Y102" s="3" t="s">
        <v>3855</v>
      </c>
      <c r="Z102" s="3" t="s">
        <v>4007</v>
      </c>
      <c r="AA102" s="3" t="s">
        <v>4164</v>
      </c>
      <c r="AB102" s="3" t="s">
        <v>4306</v>
      </c>
      <c r="AC102" s="3" t="s">
        <v>4461</v>
      </c>
      <c r="AD102" s="3" t="s">
        <v>4615</v>
      </c>
    </row>
    <row r="103" spans="1:30" ht="45" x14ac:dyDescent="0.25">
      <c r="A103" s="15" t="s">
        <v>924</v>
      </c>
      <c r="B103" s="15" t="s">
        <v>911</v>
      </c>
      <c r="C103" s="9" t="s">
        <v>911</v>
      </c>
      <c r="D103" s="8" t="s">
        <v>1485</v>
      </c>
      <c r="E103" s="18" t="s">
        <v>1576</v>
      </c>
      <c r="F103" s="18" t="s">
        <v>3082</v>
      </c>
      <c r="G103" s="9" t="s">
        <v>1351</v>
      </c>
      <c r="H103" s="8" t="s">
        <v>1863</v>
      </c>
      <c r="I103" s="16" t="s">
        <v>1716</v>
      </c>
      <c r="J103" s="8" t="s">
        <v>2007</v>
      </c>
      <c r="K103" s="16" t="s">
        <v>2145</v>
      </c>
      <c r="L103" s="16" t="s">
        <v>2276</v>
      </c>
      <c r="M103" s="8" t="s">
        <v>2404</v>
      </c>
      <c r="N103" s="8" t="s">
        <v>1245</v>
      </c>
      <c r="O103" s="8" t="s">
        <v>1245</v>
      </c>
      <c r="P103" s="8" t="s">
        <v>2536</v>
      </c>
      <c r="Q103" s="8" t="s">
        <v>2536</v>
      </c>
      <c r="R103" s="8" t="s">
        <v>2673</v>
      </c>
      <c r="S103" s="8" t="s">
        <v>2807</v>
      </c>
      <c r="T103" s="3" t="s">
        <v>2949</v>
      </c>
      <c r="U103" s="3" t="s">
        <v>3241</v>
      </c>
      <c r="V103" s="3" t="s">
        <v>3393</v>
      </c>
      <c r="W103" s="3" t="s">
        <v>3551</v>
      </c>
      <c r="X103" s="3" t="s">
        <v>3703</v>
      </c>
      <c r="Y103" s="3" t="s">
        <v>3856</v>
      </c>
      <c r="Z103" s="3" t="s">
        <v>4008</v>
      </c>
      <c r="AA103" s="3" t="s">
        <v>4165</v>
      </c>
      <c r="AB103" s="3" t="s">
        <v>4307</v>
      </c>
      <c r="AC103" s="3" t="s">
        <v>4462</v>
      </c>
      <c r="AD103" s="3" t="s">
        <v>4616</v>
      </c>
    </row>
    <row r="104" spans="1:30" ht="240" x14ac:dyDescent="0.25">
      <c r="A104" s="15" t="s">
        <v>73</v>
      </c>
      <c r="B104" s="15" t="s">
        <v>1090</v>
      </c>
      <c r="C104" s="9" t="s">
        <v>1102</v>
      </c>
      <c r="D104" s="8" t="s">
        <v>1485</v>
      </c>
      <c r="E104" s="18" t="s">
        <v>1577</v>
      </c>
      <c r="F104" s="18" t="s">
        <v>3083</v>
      </c>
      <c r="G104" s="9" t="s">
        <v>1352</v>
      </c>
      <c r="H104" s="8" t="s">
        <v>1864</v>
      </c>
      <c r="I104" s="16" t="s">
        <v>1717</v>
      </c>
      <c r="J104" s="8" t="s">
        <v>2008</v>
      </c>
      <c r="K104" s="16" t="s">
        <v>2146</v>
      </c>
      <c r="L104" s="16" t="s">
        <v>2277</v>
      </c>
      <c r="M104" s="8" t="s">
        <v>2405</v>
      </c>
      <c r="N104" s="8" t="s">
        <v>1455</v>
      </c>
      <c r="O104" s="8" t="s">
        <v>1455</v>
      </c>
      <c r="P104" s="8" t="s">
        <v>2537</v>
      </c>
      <c r="Q104" s="8" t="s">
        <v>2537</v>
      </c>
      <c r="R104" s="8" t="s">
        <v>2674</v>
      </c>
      <c r="S104" s="8" t="s">
        <v>2808</v>
      </c>
      <c r="T104" s="3" t="s">
        <v>2950</v>
      </c>
      <c r="U104" s="3" t="s">
        <v>3242</v>
      </c>
      <c r="V104" s="3" t="s">
        <v>3394</v>
      </c>
      <c r="W104" s="3" t="s">
        <v>3552</v>
      </c>
      <c r="X104" s="3" t="s">
        <v>3704</v>
      </c>
      <c r="Y104" s="3" t="s">
        <v>3857</v>
      </c>
      <c r="Z104" s="3" t="s">
        <v>4009</v>
      </c>
      <c r="AA104" s="3" t="s">
        <v>4166</v>
      </c>
      <c r="AB104" s="3" t="s">
        <v>4308</v>
      </c>
      <c r="AC104" s="3" t="s">
        <v>4463</v>
      </c>
      <c r="AD104" s="3" t="s">
        <v>4617</v>
      </c>
    </row>
    <row r="105" spans="1:30" ht="60" x14ac:dyDescent="0.25">
      <c r="A105" s="15" t="s">
        <v>923</v>
      </c>
      <c r="B105" s="15" t="s">
        <v>914</v>
      </c>
      <c r="C105" s="9" t="s">
        <v>918</v>
      </c>
      <c r="D105" s="8" t="s">
        <v>1485</v>
      </c>
      <c r="E105" s="8" t="s">
        <v>1578</v>
      </c>
      <c r="F105" s="8" t="s">
        <v>3084</v>
      </c>
      <c r="G105" s="9" t="s">
        <v>1353</v>
      </c>
      <c r="H105" s="8" t="s">
        <v>1865</v>
      </c>
      <c r="I105" s="16" t="s">
        <v>1718</v>
      </c>
      <c r="J105" s="8" t="s">
        <v>2009</v>
      </c>
      <c r="K105" s="16" t="s">
        <v>2147</v>
      </c>
      <c r="L105" s="16" t="s">
        <v>2278</v>
      </c>
      <c r="M105" s="8" t="s">
        <v>2406</v>
      </c>
      <c r="N105" s="8" t="s">
        <v>1456</v>
      </c>
      <c r="O105" s="8" t="s">
        <v>1456</v>
      </c>
      <c r="P105" s="8" t="s">
        <v>2538</v>
      </c>
      <c r="Q105" s="8" t="s">
        <v>2538</v>
      </c>
      <c r="R105" s="8" t="s">
        <v>2675</v>
      </c>
      <c r="S105" s="8" t="s">
        <v>2809</v>
      </c>
      <c r="T105" s="3" t="s">
        <v>2951</v>
      </c>
      <c r="U105" s="3" t="s">
        <v>3243</v>
      </c>
      <c r="V105" s="3" t="s">
        <v>3395</v>
      </c>
      <c r="W105" s="3" t="s">
        <v>3553</v>
      </c>
      <c r="X105" s="3" t="s">
        <v>3705</v>
      </c>
      <c r="Y105" s="3" t="s">
        <v>3858</v>
      </c>
      <c r="Z105" s="3" t="s">
        <v>4010</v>
      </c>
      <c r="AA105" s="3" t="s">
        <v>4167</v>
      </c>
      <c r="AB105" s="3" t="s">
        <v>4309</v>
      </c>
      <c r="AC105" s="3" t="s">
        <v>4464</v>
      </c>
      <c r="AD105" s="3" t="s">
        <v>4618</v>
      </c>
    </row>
    <row r="106" spans="1:30" ht="45" x14ac:dyDescent="0.25">
      <c r="A106" s="15" t="s">
        <v>923</v>
      </c>
      <c r="B106" s="15" t="s">
        <v>915</v>
      </c>
      <c r="C106" s="9" t="s">
        <v>919</v>
      </c>
      <c r="D106" s="8" t="s">
        <v>1485</v>
      </c>
      <c r="E106" s="8" t="s">
        <v>1579</v>
      </c>
      <c r="F106" s="8" t="s">
        <v>3085</v>
      </c>
      <c r="G106" s="9" t="s">
        <v>1354</v>
      </c>
      <c r="H106" s="8" t="s">
        <v>1866</v>
      </c>
      <c r="I106" s="16" t="s">
        <v>1719</v>
      </c>
      <c r="J106" s="8" t="s">
        <v>2010</v>
      </c>
      <c r="K106" s="16" t="s">
        <v>2148</v>
      </c>
      <c r="L106" s="16" t="s">
        <v>2279</v>
      </c>
      <c r="M106" s="8" t="s">
        <v>2407</v>
      </c>
      <c r="N106" s="8" t="s">
        <v>1246</v>
      </c>
      <c r="O106" s="8" t="s">
        <v>1246</v>
      </c>
      <c r="P106" s="8" t="s">
        <v>2539</v>
      </c>
      <c r="Q106" s="8" t="s">
        <v>2539</v>
      </c>
      <c r="R106" s="8" t="s">
        <v>2676</v>
      </c>
      <c r="S106" s="8" t="s">
        <v>2810</v>
      </c>
      <c r="T106" s="3" t="s">
        <v>2952</v>
      </c>
      <c r="U106" s="3" t="s">
        <v>3244</v>
      </c>
      <c r="V106" s="3" t="s">
        <v>3396</v>
      </c>
      <c r="W106" s="3" t="s">
        <v>3554</v>
      </c>
      <c r="X106" s="3" t="s">
        <v>3706</v>
      </c>
      <c r="Y106" s="3" t="s">
        <v>3859</v>
      </c>
      <c r="Z106" s="3" t="s">
        <v>4011</v>
      </c>
      <c r="AA106" s="3" t="s">
        <v>4168</v>
      </c>
      <c r="AB106" s="3" t="s">
        <v>4310</v>
      </c>
      <c r="AC106" s="3" t="s">
        <v>4465</v>
      </c>
      <c r="AD106" s="3" t="s">
        <v>4619</v>
      </c>
    </row>
    <row r="107" spans="1:30" ht="45" x14ac:dyDescent="0.25">
      <c r="A107" s="15" t="s">
        <v>923</v>
      </c>
      <c r="B107" s="15" t="s">
        <v>916</v>
      </c>
      <c r="C107" s="9" t="s">
        <v>920</v>
      </c>
      <c r="D107" s="8" t="s">
        <v>1485</v>
      </c>
      <c r="E107" s="8" t="s">
        <v>1580</v>
      </c>
      <c r="F107" s="8" t="s">
        <v>3086</v>
      </c>
      <c r="G107" s="9" t="s">
        <v>1355</v>
      </c>
      <c r="H107" s="8" t="s">
        <v>1867</v>
      </c>
      <c r="I107" s="16" t="s">
        <v>1720</v>
      </c>
      <c r="J107" s="8" t="s">
        <v>2011</v>
      </c>
      <c r="K107" s="16" t="s">
        <v>2149</v>
      </c>
      <c r="L107" s="16" t="s">
        <v>2280</v>
      </c>
      <c r="M107" s="8" t="s">
        <v>2408</v>
      </c>
      <c r="N107" s="8" t="s">
        <v>1457</v>
      </c>
      <c r="O107" s="8" t="s">
        <v>1457</v>
      </c>
      <c r="P107" s="8" t="s">
        <v>2540</v>
      </c>
      <c r="Q107" s="8" t="s">
        <v>2540</v>
      </c>
      <c r="R107" s="8" t="s">
        <v>2677</v>
      </c>
      <c r="S107" s="8" t="s">
        <v>2811</v>
      </c>
      <c r="T107" s="3" t="s">
        <v>2953</v>
      </c>
      <c r="U107" s="3" t="s">
        <v>3245</v>
      </c>
      <c r="V107" s="3" t="s">
        <v>3397</v>
      </c>
      <c r="W107" s="3" t="s">
        <v>3555</v>
      </c>
      <c r="X107" s="3" t="s">
        <v>3707</v>
      </c>
      <c r="Y107" s="3" t="s">
        <v>3860</v>
      </c>
      <c r="Z107" s="3" t="s">
        <v>4012</v>
      </c>
      <c r="AA107" s="3" t="s">
        <v>4169</v>
      </c>
      <c r="AB107" s="3" t="s">
        <v>4311</v>
      </c>
      <c r="AC107" s="3" t="s">
        <v>4466</v>
      </c>
      <c r="AD107" s="3" t="s">
        <v>4620</v>
      </c>
    </row>
    <row r="108" spans="1:30" ht="60" x14ac:dyDescent="0.25">
      <c r="A108" s="15" t="s">
        <v>923</v>
      </c>
      <c r="B108" s="15" t="s">
        <v>917</v>
      </c>
      <c r="C108" s="9" t="s">
        <v>921</v>
      </c>
      <c r="D108" s="8" t="s">
        <v>1485</v>
      </c>
      <c r="E108" s="8" t="s">
        <v>1581</v>
      </c>
      <c r="F108" s="8" t="s">
        <v>3087</v>
      </c>
      <c r="G108" s="9" t="s">
        <v>1356</v>
      </c>
      <c r="H108" s="8" t="s">
        <v>1868</v>
      </c>
      <c r="I108" s="16" t="s">
        <v>1721</v>
      </c>
      <c r="J108" s="8" t="s">
        <v>2012</v>
      </c>
      <c r="K108" s="16" t="s">
        <v>2150</v>
      </c>
      <c r="L108" s="16" t="s">
        <v>2281</v>
      </c>
      <c r="M108" s="8" t="s">
        <v>2409</v>
      </c>
      <c r="N108" s="8" t="s">
        <v>1247</v>
      </c>
      <c r="O108" s="8" t="s">
        <v>1247</v>
      </c>
      <c r="P108" s="8" t="s">
        <v>2541</v>
      </c>
      <c r="Q108" s="8" t="s">
        <v>2541</v>
      </c>
      <c r="R108" s="8" t="s">
        <v>2678</v>
      </c>
      <c r="S108" s="8" t="s">
        <v>2812</v>
      </c>
      <c r="T108" s="3" t="s">
        <v>2954</v>
      </c>
      <c r="U108" s="3" t="s">
        <v>3246</v>
      </c>
      <c r="V108" s="3" t="s">
        <v>3398</v>
      </c>
      <c r="W108" s="3" t="s">
        <v>3556</v>
      </c>
      <c r="X108" s="3" t="s">
        <v>3708</v>
      </c>
      <c r="Y108" s="3" t="s">
        <v>3861</v>
      </c>
      <c r="Z108" s="3" t="s">
        <v>4013</v>
      </c>
      <c r="AA108" s="3" t="s">
        <v>4170</v>
      </c>
      <c r="AB108" s="3" t="s">
        <v>4312</v>
      </c>
      <c r="AC108" s="3" t="s">
        <v>4467</v>
      </c>
      <c r="AD108" s="3" t="s">
        <v>4621</v>
      </c>
    </row>
    <row r="109" spans="1:30" ht="60" x14ac:dyDescent="0.25">
      <c r="A109" s="15" t="s">
        <v>923</v>
      </c>
      <c r="B109" s="15" t="s">
        <v>123</v>
      </c>
      <c r="C109" s="9" t="s">
        <v>922</v>
      </c>
      <c r="D109" s="8" t="s">
        <v>1485</v>
      </c>
      <c r="E109" s="8" t="s">
        <v>1582</v>
      </c>
      <c r="F109" s="8" t="s">
        <v>3088</v>
      </c>
      <c r="G109" s="9" t="s">
        <v>1357</v>
      </c>
      <c r="H109" s="8" t="s">
        <v>1869</v>
      </c>
      <c r="I109" s="16" t="s">
        <v>1722</v>
      </c>
      <c r="J109" s="8" t="s">
        <v>2013</v>
      </c>
      <c r="K109" s="16" t="s">
        <v>2151</v>
      </c>
      <c r="L109" s="16" t="s">
        <v>2282</v>
      </c>
      <c r="M109" s="8" t="s">
        <v>2410</v>
      </c>
      <c r="N109" s="8" t="s">
        <v>1458</v>
      </c>
      <c r="O109" s="8" t="s">
        <v>1458</v>
      </c>
      <c r="P109" s="8" t="s">
        <v>2542</v>
      </c>
      <c r="Q109" s="8" t="s">
        <v>2542</v>
      </c>
      <c r="R109" s="8" t="s">
        <v>2679</v>
      </c>
      <c r="S109" s="8" t="s">
        <v>2813</v>
      </c>
      <c r="T109" s="3" t="s">
        <v>2955</v>
      </c>
      <c r="U109" s="3" t="s">
        <v>3247</v>
      </c>
      <c r="V109" s="3" t="s">
        <v>3399</v>
      </c>
      <c r="W109" s="3" t="s">
        <v>3557</v>
      </c>
      <c r="X109" s="3" t="s">
        <v>3709</v>
      </c>
      <c r="Y109" s="3" t="s">
        <v>3862</v>
      </c>
      <c r="Z109" s="3" t="s">
        <v>4014</v>
      </c>
      <c r="AA109" s="3" t="s">
        <v>4171</v>
      </c>
      <c r="AB109" s="3" t="s">
        <v>4313</v>
      </c>
      <c r="AC109" s="3" t="s">
        <v>4468</v>
      </c>
      <c r="AD109" s="3" t="s">
        <v>4622</v>
      </c>
    </row>
    <row r="110" spans="1:30" ht="30" x14ac:dyDescent="0.25">
      <c r="A110" s="15" t="s">
        <v>924</v>
      </c>
      <c r="B110" s="15" t="s">
        <v>912</v>
      </c>
      <c r="C110" s="9" t="s">
        <v>1095</v>
      </c>
      <c r="D110" s="8" t="s">
        <v>1485</v>
      </c>
      <c r="E110" s="18" t="s">
        <v>1583</v>
      </c>
      <c r="F110" s="18" t="s">
        <v>3089</v>
      </c>
      <c r="G110" s="9" t="s">
        <v>1358</v>
      </c>
      <c r="H110" s="8" t="s">
        <v>1870</v>
      </c>
      <c r="I110" s="16" t="s">
        <v>1723</v>
      </c>
      <c r="J110" s="8" t="s">
        <v>2014</v>
      </c>
      <c r="K110" s="16" t="s">
        <v>2152</v>
      </c>
      <c r="L110" s="16" t="s">
        <v>2283</v>
      </c>
      <c r="M110" s="8" t="s">
        <v>2411</v>
      </c>
      <c r="N110" s="8" t="s">
        <v>1459</v>
      </c>
      <c r="O110" s="8" t="s">
        <v>1459</v>
      </c>
      <c r="P110" s="8" t="s">
        <v>2543</v>
      </c>
      <c r="Q110" s="8" t="s">
        <v>2543</v>
      </c>
      <c r="R110" s="8" t="s">
        <v>2680</v>
      </c>
      <c r="S110" s="8" t="s">
        <v>2814</v>
      </c>
      <c r="T110" s="3" t="s">
        <v>2956</v>
      </c>
      <c r="U110" s="3" t="s">
        <v>3248</v>
      </c>
      <c r="V110" s="3" t="s">
        <v>3400</v>
      </c>
      <c r="W110" s="3" t="s">
        <v>3558</v>
      </c>
      <c r="X110" s="3" t="s">
        <v>3710</v>
      </c>
      <c r="Y110" s="3" t="s">
        <v>3863</v>
      </c>
      <c r="Z110" s="3" t="s">
        <v>4015</v>
      </c>
      <c r="AA110" s="3" t="s">
        <v>4172</v>
      </c>
      <c r="AB110" s="3" t="s">
        <v>4314</v>
      </c>
      <c r="AC110" s="3" t="s">
        <v>4469</v>
      </c>
      <c r="AD110" s="3" t="s">
        <v>4623</v>
      </c>
    </row>
    <row r="111" spans="1:30" x14ac:dyDescent="0.25">
      <c r="A111" s="15" t="s">
        <v>923</v>
      </c>
      <c r="B111" s="15" t="s">
        <v>122</v>
      </c>
      <c r="C111" s="9" t="s">
        <v>122</v>
      </c>
      <c r="D111" s="8" t="s">
        <v>1213</v>
      </c>
      <c r="E111" s="8" t="s">
        <v>381</v>
      </c>
      <c r="F111" s="8" t="s">
        <v>464</v>
      </c>
      <c r="G111" s="9" t="s">
        <v>465</v>
      </c>
      <c r="H111" s="8" t="s">
        <v>589</v>
      </c>
      <c r="I111" s="16" t="s">
        <v>661</v>
      </c>
      <c r="J111" s="8" t="s">
        <v>531</v>
      </c>
      <c r="K111" s="16" t="s">
        <v>784</v>
      </c>
      <c r="L111" s="16" t="s">
        <v>628</v>
      </c>
      <c r="M111" s="8" t="s">
        <v>814</v>
      </c>
      <c r="N111" s="8" t="s">
        <v>141</v>
      </c>
      <c r="O111" s="8" t="s">
        <v>393</v>
      </c>
      <c r="P111" s="8" t="s">
        <v>515</v>
      </c>
      <c r="Q111" s="8" t="s">
        <v>160</v>
      </c>
      <c r="R111" s="8" t="s">
        <v>222</v>
      </c>
      <c r="S111" s="8" t="s">
        <v>412</v>
      </c>
      <c r="T111" s="3" t="s">
        <v>556</v>
      </c>
      <c r="U111" s="3" t="s">
        <v>3249</v>
      </c>
      <c r="V111" s="3" t="s">
        <v>3401</v>
      </c>
      <c r="W111" s="3" t="s">
        <v>3559</v>
      </c>
      <c r="X111" s="3" t="s">
        <v>3711</v>
      </c>
      <c r="Y111" s="3" t="s">
        <v>3864</v>
      </c>
      <c r="Z111" s="3" t="s">
        <v>4016</v>
      </c>
      <c r="AA111" s="3" t="s">
        <v>4173</v>
      </c>
      <c r="AB111" s="3" t="s">
        <v>4315</v>
      </c>
      <c r="AC111" s="3" t="s">
        <v>4470</v>
      </c>
      <c r="AD111" s="3" t="s">
        <v>4624</v>
      </c>
    </row>
    <row r="112" spans="1:30" ht="30" x14ac:dyDescent="0.25">
      <c r="A112" s="15" t="s">
        <v>923</v>
      </c>
      <c r="B112" s="15" t="s">
        <v>48</v>
      </c>
      <c r="C112" s="9" t="s">
        <v>48</v>
      </c>
      <c r="D112" s="8" t="s">
        <v>1213</v>
      </c>
      <c r="E112" s="8" t="s">
        <v>241</v>
      </c>
      <c r="F112" s="8" t="s">
        <v>466</v>
      </c>
      <c r="G112" s="9" t="s">
        <v>467</v>
      </c>
      <c r="H112" s="8" t="s">
        <v>590</v>
      </c>
      <c r="I112" s="16" t="s">
        <v>662</v>
      </c>
      <c r="J112" s="8" t="s">
        <v>289</v>
      </c>
      <c r="K112" s="16" t="s">
        <v>711</v>
      </c>
      <c r="L112" s="16" t="s">
        <v>629</v>
      </c>
      <c r="M112" s="8" t="s">
        <v>815</v>
      </c>
      <c r="N112" s="8" t="s">
        <v>142</v>
      </c>
      <c r="O112" s="8" t="s">
        <v>394</v>
      </c>
      <c r="P112" s="8" t="s">
        <v>161</v>
      </c>
      <c r="Q112" s="8" t="s">
        <v>161</v>
      </c>
      <c r="R112" s="8" t="s">
        <v>722</v>
      </c>
      <c r="S112" s="8" t="s">
        <v>772</v>
      </c>
      <c r="T112" s="3" t="s">
        <v>567</v>
      </c>
      <c r="U112" s="3" t="s">
        <v>3250</v>
      </c>
      <c r="V112" s="3" t="s">
        <v>3402</v>
      </c>
      <c r="W112" s="3" t="s">
        <v>3560</v>
      </c>
      <c r="X112" s="3" t="s">
        <v>3712</v>
      </c>
      <c r="Y112" s="3" t="s">
        <v>3865</v>
      </c>
      <c r="Z112" s="3" t="s">
        <v>4017</v>
      </c>
      <c r="AA112" s="3" t="s">
        <v>4174</v>
      </c>
      <c r="AB112" s="3" t="s">
        <v>4316</v>
      </c>
      <c r="AC112" s="3" t="s">
        <v>4471</v>
      </c>
      <c r="AD112" s="3" t="s">
        <v>4625</v>
      </c>
    </row>
    <row r="113" spans="1:30" x14ac:dyDescent="0.25">
      <c r="A113" s="15" t="s">
        <v>923</v>
      </c>
      <c r="B113" s="15" t="s">
        <v>926</v>
      </c>
      <c r="C113" s="9" t="s">
        <v>926</v>
      </c>
      <c r="D113" s="8" t="s">
        <v>1485</v>
      </c>
      <c r="E113" s="8" t="s">
        <v>1586</v>
      </c>
      <c r="F113" s="8" t="s">
        <v>1361</v>
      </c>
      <c r="G113" s="9" t="s">
        <v>1361</v>
      </c>
      <c r="H113" s="8" t="s">
        <v>1873</v>
      </c>
      <c r="I113" s="16" t="s">
        <v>1726</v>
      </c>
      <c r="J113" s="8" t="s">
        <v>2016</v>
      </c>
      <c r="K113" s="16" t="s">
        <v>2155</v>
      </c>
      <c r="L113" s="16" t="s">
        <v>2284</v>
      </c>
      <c r="M113" s="8" t="s">
        <v>2414</v>
      </c>
      <c r="N113" s="8" t="s">
        <v>1248</v>
      </c>
      <c r="O113" s="8" t="s">
        <v>1248</v>
      </c>
      <c r="P113" s="8" t="s">
        <v>2544</v>
      </c>
      <c r="Q113" s="8" t="s">
        <v>2544</v>
      </c>
      <c r="R113" s="8" t="s">
        <v>2682</v>
      </c>
      <c r="S113" s="8" t="s">
        <v>2816</v>
      </c>
      <c r="T113" s="3" t="s">
        <v>2959</v>
      </c>
      <c r="U113" s="3" t="s">
        <v>3251</v>
      </c>
      <c r="V113" s="3" t="s">
        <v>3403</v>
      </c>
      <c r="W113" s="3" t="s">
        <v>3561</v>
      </c>
      <c r="X113" s="3" t="s">
        <v>3713</v>
      </c>
      <c r="Y113" s="3" t="s">
        <v>3866</v>
      </c>
      <c r="Z113" s="3" t="s">
        <v>4018</v>
      </c>
      <c r="AA113" s="3" t="s">
        <v>4175</v>
      </c>
      <c r="AB113" s="3" t="s">
        <v>4317</v>
      </c>
      <c r="AC113" s="3" t="s">
        <v>4472</v>
      </c>
      <c r="AD113" s="3" t="s">
        <v>4626</v>
      </c>
    </row>
    <row r="114" spans="1:30" ht="30" x14ac:dyDescent="0.25">
      <c r="A114" s="15" t="s">
        <v>923</v>
      </c>
      <c r="B114" s="15" t="s">
        <v>968</v>
      </c>
      <c r="C114" s="9" t="s">
        <v>49</v>
      </c>
      <c r="D114" s="8" t="s">
        <v>1213</v>
      </c>
      <c r="E114" s="8" t="s">
        <v>242</v>
      </c>
      <c r="F114" s="8" t="s">
        <v>468</v>
      </c>
      <c r="G114" s="9" t="s">
        <v>469</v>
      </c>
      <c r="H114" s="8" t="s">
        <v>591</v>
      </c>
      <c r="I114" s="16" t="s">
        <v>663</v>
      </c>
      <c r="J114" s="8" t="s">
        <v>532</v>
      </c>
      <c r="K114" s="16" t="s">
        <v>785</v>
      </c>
      <c r="L114" s="16" t="s">
        <v>630</v>
      </c>
      <c r="M114" s="8" t="s">
        <v>816</v>
      </c>
      <c r="N114" s="8" t="s">
        <v>143</v>
      </c>
      <c r="O114" s="8" t="s">
        <v>143</v>
      </c>
      <c r="P114" s="8" t="s">
        <v>162</v>
      </c>
      <c r="Q114" s="8" t="s">
        <v>173</v>
      </c>
      <c r="R114" s="8" t="s">
        <v>723</v>
      </c>
      <c r="S114" s="8" t="s">
        <v>770</v>
      </c>
      <c r="T114" s="3" t="s">
        <v>211</v>
      </c>
      <c r="U114" s="3" t="s">
        <v>3252</v>
      </c>
      <c r="V114" s="3" t="s">
        <v>3404</v>
      </c>
      <c r="W114" s="3" t="s">
        <v>3562</v>
      </c>
      <c r="X114" s="3" t="s">
        <v>3714</v>
      </c>
      <c r="Y114" s="3" t="s">
        <v>3867</v>
      </c>
      <c r="Z114" s="3" t="s">
        <v>4019</v>
      </c>
      <c r="AA114" s="3" t="s">
        <v>4176</v>
      </c>
      <c r="AB114" s="3" t="s">
        <v>4318</v>
      </c>
      <c r="AC114" s="3" t="s">
        <v>4473</v>
      </c>
      <c r="AD114" s="3" t="s">
        <v>4627</v>
      </c>
    </row>
    <row r="115" spans="1:30" ht="30" x14ac:dyDescent="0.25">
      <c r="A115" s="15" t="s">
        <v>923</v>
      </c>
      <c r="B115" s="15" t="s">
        <v>969</v>
      </c>
      <c r="C115" s="9" t="s">
        <v>50</v>
      </c>
      <c r="D115" s="8" t="s">
        <v>1213</v>
      </c>
      <c r="E115" s="8" t="s">
        <v>423</v>
      </c>
      <c r="F115" s="8" t="s">
        <v>470</v>
      </c>
      <c r="G115" s="9" t="s">
        <v>471</v>
      </c>
      <c r="H115" s="8" t="s">
        <v>592</v>
      </c>
      <c r="I115" s="16" t="s">
        <v>664</v>
      </c>
      <c r="J115" s="8" t="s">
        <v>533</v>
      </c>
      <c r="K115" s="16" t="s">
        <v>786</v>
      </c>
      <c r="L115" s="16" t="s">
        <v>631</v>
      </c>
      <c r="M115" s="8" t="s">
        <v>817</v>
      </c>
      <c r="N115" s="8" t="s">
        <v>144</v>
      </c>
      <c r="O115" s="8" t="s">
        <v>430</v>
      </c>
      <c r="P115" s="8" t="s">
        <v>163</v>
      </c>
      <c r="Q115" s="8" t="s">
        <v>174</v>
      </c>
      <c r="R115" s="8" t="s">
        <v>223</v>
      </c>
      <c r="S115" s="8" t="s">
        <v>771</v>
      </c>
      <c r="T115" s="3" t="s">
        <v>557</v>
      </c>
      <c r="U115" s="3" t="s">
        <v>3253</v>
      </c>
      <c r="V115" s="3" t="s">
        <v>3405</v>
      </c>
      <c r="W115" s="3" t="s">
        <v>3563</v>
      </c>
      <c r="X115" s="3" t="s">
        <v>3715</v>
      </c>
      <c r="Y115" s="3" t="s">
        <v>3868</v>
      </c>
      <c r="Z115" s="3" t="s">
        <v>4020</v>
      </c>
      <c r="AA115" s="3" t="s">
        <v>4177</v>
      </c>
      <c r="AB115" s="3" t="s">
        <v>4319</v>
      </c>
      <c r="AC115" s="3" t="s">
        <v>4474</v>
      </c>
      <c r="AD115" s="3" t="s">
        <v>4628</v>
      </c>
    </row>
    <row r="116" spans="1:30" ht="30" x14ac:dyDescent="0.25">
      <c r="A116" s="15" t="s">
        <v>923</v>
      </c>
      <c r="B116" s="15" t="s">
        <v>51</v>
      </c>
      <c r="C116" s="9" t="s">
        <v>51</v>
      </c>
      <c r="D116" s="8" t="s">
        <v>1213</v>
      </c>
      <c r="E116" s="8" t="s">
        <v>424</v>
      </c>
      <c r="F116" s="8" t="s">
        <v>472</v>
      </c>
      <c r="G116" s="9" t="s">
        <v>473</v>
      </c>
      <c r="H116" s="8" t="s">
        <v>593</v>
      </c>
      <c r="I116" s="16" t="s">
        <v>665</v>
      </c>
      <c r="J116" s="8" t="s">
        <v>534</v>
      </c>
      <c r="K116" s="16" t="s">
        <v>699</v>
      </c>
      <c r="L116" s="16" t="s">
        <v>632</v>
      </c>
      <c r="M116" s="8" t="s">
        <v>818</v>
      </c>
      <c r="N116" s="8" t="s">
        <v>145</v>
      </c>
      <c r="O116" s="8" t="s">
        <v>431</v>
      </c>
      <c r="P116" s="8" t="s">
        <v>516</v>
      </c>
      <c r="Q116" s="8" t="s">
        <v>509</v>
      </c>
      <c r="R116" s="8" t="s">
        <v>224</v>
      </c>
      <c r="S116" s="8" t="s">
        <v>186</v>
      </c>
      <c r="T116" s="3" t="s">
        <v>558</v>
      </c>
      <c r="U116" s="3" t="s">
        <v>3254</v>
      </c>
      <c r="V116" s="3" t="s">
        <v>3406</v>
      </c>
      <c r="W116" s="3" t="s">
        <v>3564</v>
      </c>
      <c r="X116" s="3" t="s">
        <v>3716</v>
      </c>
      <c r="Y116" s="3" t="s">
        <v>3869</v>
      </c>
      <c r="Z116" s="3" t="s">
        <v>4021</v>
      </c>
      <c r="AA116" s="3" t="s">
        <v>4178</v>
      </c>
      <c r="AB116" s="3" t="s">
        <v>4320</v>
      </c>
      <c r="AC116" s="3" t="s">
        <v>4475</v>
      </c>
      <c r="AD116" s="3" t="s">
        <v>4629</v>
      </c>
    </row>
    <row r="117" spans="1:30" ht="30" x14ac:dyDescent="0.25">
      <c r="A117" s="15" t="s">
        <v>923</v>
      </c>
      <c r="B117" s="15" t="s">
        <v>52</v>
      </c>
      <c r="C117" s="9" t="s">
        <v>52</v>
      </c>
      <c r="D117" s="8" t="s">
        <v>1213</v>
      </c>
      <c r="E117" s="8" t="s">
        <v>425</v>
      </c>
      <c r="F117" s="8" t="s">
        <v>474</v>
      </c>
      <c r="G117" s="9" t="s">
        <v>475</v>
      </c>
      <c r="H117" s="8" t="s">
        <v>594</v>
      </c>
      <c r="I117" s="16" t="s">
        <v>666</v>
      </c>
      <c r="J117" s="8" t="s">
        <v>535</v>
      </c>
      <c r="K117" s="16" t="s">
        <v>712</v>
      </c>
      <c r="L117" s="16" t="s">
        <v>633</v>
      </c>
      <c r="M117" s="8" t="s">
        <v>819</v>
      </c>
      <c r="N117" s="8" t="s">
        <v>146</v>
      </c>
      <c r="O117" s="8" t="s">
        <v>432</v>
      </c>
      <c r="P117" s="8" t="s">
        <v>517</v>
      </c>
      <c r="Q117" s="8" t="s">
        <v>678</v>
      </c>
      <c r="R117" s="8" t="s">
        <v>225</v>
      </c>
      <c r="S117" s="8" t="s">
        <v>734</v>
      </c>
      <c r="T117" s="3" t="s">
        <v>559</v>
      </c>
      <c r="U117" s="3" t="s">
        <v>3255</v>
      </c>
      <c r="V117" s="3" t="s">
        <v>3407</v>
      </c>
      <c r="W117" s="3" t="s">
        <v>3565</v>
      </c>
      <c r="X117" s="3" t="s">
        <v>3717</v>
      </c>
      <c r="Y117" s="3" t="s">
        <v>3870</v>
      </c>
      <c r="Z117" s="3" t="s">
        <v>4022</v>
      </c>
      <c r="AA117" s="3" t="s">
        <v>4179</v>
      </c>
      <c r="AB117" s="3" t="s">
        <v>4321</v>
      </c>
      <c r="AC117" s="3" t="s">
        <v>4476</v>
      </c>
      <c r="AD117" s="3" t="s">
        <v>4630</v>
      </c>
    </row>
    <row r="118" spans="1:30" ht="45" x14ac:dyDescent="0.25">
      <c r="A118" s="15" t="s">
        <v>923</v>
      </c>
      <c r="B118" s="15" t="s">
        <v>927</v>
      </c>
      <c r="C118" s="9" t="s">
        <v>47</v>
      </c>
      <c r="D118" s="8" t="s">
        <v>1213</v>
      </c>
      <c r="E118" s="8" t="s">
        <v>240</v>
      </c>
      <c r="F118" s="8" t="s">
        <v>463</v>
      </c>
      <c r="G118" s="9" t="s">
        <v>463</v>
      </c>
      <c r="H118" s="8" t="s">
        <v>588</v>
      </c>
      <c r="I118" s="16" t="s">
        <v>660</v>
      </c>
      <c r="J118" s="8" t="s">
        <v>530</v>
      </c>
      <c r="K118" s="16" t="s">
        <v>698</v>
      </c>
      <c r="L118" s="16" t="s">
        <v>627</v>
      </c>
      <c r="M118" s="8" t="s">
        <v>813</v>
      </c>
      <c r="N118" s="8" t="s">
        <v>251</v>
      </c>
      <c r="O118" s="8" t="s">
        <v>251</v>
      </c>
      <c r="P118" s="8" t="s">
        <v>159</v>
      </c>
      <c r="Q118" s="8" t="s">
        <v>159</v>
      </c>
      <c r="R118" s="8" t="s">
        <v>721</v>
      </c>
      <c r="S118" s="8" t="s">
        <v>733</v>
      </c>
      <c r="T118" s="3" t="s">
        <v>555</v>
      </c>
      <c r="U118" s="3" t="s">
        <v>3256</v>
      </c>
      <c r="V118" s="3" t="s">
        <v>3408</v>
      </c>
      <c r="W118" s="3" t="s">
        <v>3566</v>
      </c>
      <c r="X118" s="3" t="s">
        <v>3718</v>
      </c>
      <c r="Y118" s="3" t="s">
        <v>3871</v>
      </c>
      <c r="Z118" s="3" t="s">
        <v>4023</v>
      </c>
      <c r="AA118" s="3" t="s">
        <v>4180</v>
      </c>
      <c r="AB118" s="3" t="s">
        <v>4322</v>
      </c>
      <c r="AC118" s="3" t="s">
        <v>4477</v>
      </c>
      <c r="AD118" s="3" t="s">
        <v>4631</v>
      </c>
    </row>
    <row r="119" spans="1:30" ht="30" x14ac:dyDescent="0.25">
      <c r="A119" s="15" t="s">
        <v>923</v>
      </c>
      <c r="B119" s="15" t="s">
        <v>928</v>
      </c>
      <c r="C119" s="9" t="s">
        <v>929</v>
      </c>
      <c r="D119" s="8" t="s">
        <v>1485</v>
      </c>
      <c r="E119" s="8" t="s">
        <v>1590</v>
      </c>
      <c r="F119" s="8" t="s">
        <v>3096</v>
      </c>
      <c r="G119" s="9" t="s">
        <v>1367</v>
      </c>
      <c r="H119" s="8" t="s">
        <v>1879</v>
      </c>
      <c r="I119" s="16" t="s">
        <v>1732</v>
      </c>
      <c r="J119" s="8" t="s">
        <v>2022</v>
      </c>
      <c r="K119" s="16" t="s">
        <v>2161</v>
      </c>
      <c r="L119" s="16" t="s">
        <v>2285</v>
      </c>
      <c r="M119" s="8" t="s">
        <v>2420</v>
      </c>
      <c r="N119" s="8" t="s">
        <v>1462</v>
      </c>
      <c r="O119" s="8" t="s">
        <v>1462</v>
      </c>
      <c r="P119" s="8" t="s">
        <v>2549</v>
      </c>
      <c r="Q119" s="8" t="s">
        <v>2549</v>
      </c>
      <c r="R119" s="8" t="s">
        <v>2683</v>
      </c>
      <c r="S119" s="8" t="s">
        <v>2822</v>
      </c>
      <c r="T119" s="3" t="s">
        <v>2964</v>
      </c>
      <c r="U119" s="3" t="s">
        <v>3257</v>
      </c>
      <c r="V119" s="3" t="s">
        <v>3409</v>
      </c>
      <c r="W119" s="3" t="s">
        <v>3567</v>
      </c>
      <c r="X119" s="3" t="s">
        <v>3719</v>
      </c>
      <c r="Y119" s="3" t="s">
        <v>3872</v>
      </c>
      <c r="Z119" s="3" t="s">
        <v>4024</v>
      </c>
      <c r="AA119" s="3" t="s">
        <v>4181</v>
      </c>
      <c r="AB119" s="3" t="s">
        <v>4323</v>
      </c>
      <c r="AC119" s="3" t="s">
        <v>4478</v>
      </c>
      <c r="AD119" s="3" t="s">
        <v>4632</v>
      </c>
    </row>
    <row r="120" spans="1:30" ht="45" x14ac:dyDescent="0.25">
      <c r="A120" s="15" t="s">
        <v>923</v>
      </c>
      <c r="B120" s="15" t="s">
        <v>930</v>
      </c>
      <c r="C120" s="9" t="s">
        <v>931</v>
      </c>
      <c r="D120" s="8" t="s">
        <v>1485</v>
      </c>
      <c r="E120" s="8" t="s">
        <v>1591</v>
      </c>
      <c r="F120" s="8" t="s">
        <v>3097</v>
      </c>
      <c r="G120" s="9" t="s">
        <v>1368</v>
      </c>
      <c r="H120" s="8" t="s">
        <v>1880</v>
      </c>
      <c r="I120" s="16" t="s">
        <v>1733</v>
      </c>
      <c r="J120" s="8" t="s">
        <v>2023</v>
      </c>
      <c r="K120" s="16" t="s">
        <v>2162</v>
      </c>
      <c r="L120" s="16" t="s">
        <v>2286</v>
      </c>
      <c r="M120" s="8" t="s">
        <v>2421</v>
      </c>
      <c r="N120" s="8" t="s">
        <v>1463</v>
      </c>
      <c r="O120" s="8" t="s">
        <v>1463</v>
      </c>
      <c r="P120" s="8" t="s">
        <v>2550</v>
      </c>
      <c r="Q120" s="8" t="s">
        <v>2550</v>
      </c>
      <c r="R120" s="8" t="s">
        <v>2684</v>
      </c>
      <c r="S120" s="8" t="s">
        <v>2823</v>
      </c>
      <c r="T120" s="3" t="s">
        <v>2965</v>
      </c>
      <c r="U120" s="3" t="s">
        <v>3258</v>
      </c>
      <c r="V120" s="3" t="s">
        <v>3410</v>
      </c>
      <c r="W120" s="3" t="s">
        <v>3568</v>
      </c>
      <c r="X120" s="3" t="s">
        <v>3720</v>
      </c>
      <c r="Y120" s="3" t="s">
        <v>3873</v>
      </c>
      <c r="Z120" s="3" t="s">
        <v>4025</v>
      </c>
      <c r="AA120" s="3" t="s">
        <v>4182</v>
      </c>
      <c r="AB120" s="3" t="s">
        <v>4324</v>
      </c>
      <c r="AC120" s="3" t="s">
        <v>4479</v>
      </c>
      <c r="AD120" s="3" t="s">
        <v>4633</v>
      </c>
    </row>
    <row r="121" spans="1:30" x14ac:dyDescent="0.25">
      <c r="A121" s="15" t="s">
        <v>923</v>
      </c>
      <c r="B121" s="15" t="s">
        <v>932</v>
      </c>
      <c r="C121" s="9" t="s">
        <v>933</v>
      </c>
      <c r="D121" s="8" t="s">
        <v>1485</v>
      </c>
      <c r="E121" s="8" t="s">
        <v>1592</v>
      </c>
      <c r="F121" s="8" t="s">
        <v>3098</v>
      </c>
      <c r="G121" s="9" t="s">
        <v>1369</v>
      </c>
      <c r="H121" s="8" t="s">
        <v>1881</v>
      </c>
      <c r="I121" s="16" t="s">
        <v>1734</v>
      </c>
      <c r="J121" s="8" t="s">
        <v>2024</v>
      </c>
      <c r="K121" s="16" t="s">
        <v>2163</v>
      </c>
      <c r="L121" s="16" t="s">
        <v>2287</v>
      </c>
      <c r="M121" s="8" t="s">
        <v>2422</v>
      </c>
      <c r="N121" s="8" t="s">
        <v>1464</v>
      </c>
      <c r="O121" s="8" t="s">
        <v>1464</v>
      </c>
      <c r="P121" s="8" t="s">
        <v>2551</v>
      </c>
      <c r="Q121" s="8" t="s">
        <v>2551</v>
      </c>
      <c r="R121" s="8" t="s">
        <v>2685</v>
      </c>
      <c r="S121" s="8" t="s">
        <v>2824</v>
      </c>
      <c r="T121" s="3" t="s">
        <v>2966</v>
      </c>
      <c r="U121" s="3" t="s">
        <v>3259</v>
      </c>
      <c r="V121" s="3" t="s">
        <v>3411</v>
      </c>
      <c r="W121" s="3" t="s">
        <v>3569</v>
      </c>
      <c r="X121" s="3" t="s">
        <v>3721</v>
      </c>
      <c r="Y121" s="3" t="s">
        <v>3874</v>
      </c>
      <c r="Z121" s="3" t="s">
        <v>4026</v>
      </c>
      <c r="AA121" s="3" t="s">
        <v>4183</v>
      </c>
      <c r="AB121" s="3" t="s">
        <v>4325</v>
      </c>
      <c r="AC121" s="3" t="s">
        <v>4480</v>
      </c>
      <c r="AD121" s="3" t="s">
        <v>4634</v>
      </c>
    </row>
    <row r="122" spans="1:30" ht="30" x14ac:dyDescent="0.25">
      <c r="A122" s="15" t="s">
        <v>923</v>
      </c>
      <c r="B122" s="15" t="s">
        <v>934</v>
      </c>
      <c r="C122" s="9" t="s">
        <v>934</v>
      </c>
      <c r="D122" s="8" t="s">
        <v>1485</v>
      </c>
      <c r="E122" s="8" t="s">
        <v>1593</v>
      </c>
      <c r="F122" s="8" t="s">
        <v>3099</v>
      </c>
      <c r="G122" s="9" t="s">
        <v>1370</v>
      </c>
      <c r="H122" s="8" t="s">
        <v>1882</v>
      </c>
      <c r="I122" s="16" t="s">
        <v>1735</v>
      </c>
      <c r="J122" s="8" t="s">
        <v>2025</v>
      </c>
      <c r="K122" s="16" t="s">
        <v>2164</v>
      </c>
      <c r="L122" s="16" t="s">
        <v>2288</v>
      </c>
      <c r="M122" s="8" t="s">
        <v>2423</v>
      </c>
      <c r="N122" s="8" t="s">
        <v>1465</v>
      </c>
      <c r="O122" s="8" t="s">
        <v>1465</v>
      </c>
      <c r="P122" s="8" t="s">
        <v>2552</v>
      </c>
      <c r="Q122" s="8" t="s">
        <v>2552</v>
      </c>
      <c r="R122" s="8" t="s">
        <v>2686</v>
      </c>
      <c r="S122" s="8" t="s">
        <v>2825</v>
      </c>
      <c r="T122" s="3" t="s">
        <v>2967</v>
      </c>
      <c r="U122" s="3" t="s">
        <v>3260</v>
      </c>
      <c r="V122" s="3" t="s">
        <v>3412</v>
      </c>
      <c r="W122" s="3" t="s">
        <v>3570</v>
      </c>
      <c r="X122" s="3" t="s">
        <v>3722</v>
      </c>
      <c r="Y122" s="3" t="s">
        <v>3875</v>
      </c>
      <c r="Z122" s="3" t="s">
        <v>4027</v>
      </c>
      <c r="AA122" s="3" t="s">
        <v>4184</v>
      </c>
      <c r="AB122" s="3" t="s">
        <v>4326</v>
      </c>
      <c r="AC122" s="3" t="s">
        <v>4481</v>
      </c>
      <c r="AD122" s="3" t="s">
        <v>4635</v>
      </c>
    </row>
    <row r="123" spans="1:30" ht="30" x14ac:dyDescent="0.25">
      <c r="A123" s="15" t="s">
        <v>923</v>
      </c>
      <c r="B123" s="15" t="s">
        <v>935</v>
      </c>
      <c r="C123" s="9" t="s">
        <v>936</v>
      </c>
      <c r="D123" s="8" t="s">
        <v>1485</v>
      </c>
      <c r="E123" s="8" t="s">
        <v>1594</v>
      </c>
      <c r="F123" s="8" t="s">
        <v>3100</v>
      </c>
      <c r="G123" s="9" t="s">
        <v>1371</v>
      </c>
      <c r="H123" s="8" t="s">
        <v>1883</v>
      </c>
      <c r="I123" s="16" t="s">
        <v>1736</v>
      </c>
      <c r="J123" s="8" t="s">
        <v>2026</v>
      </c>
      <c r="K123" s="16" t="s">
        <v>2165</v>
      </c>
      <c r="L123" s="16" t="s">
        <v>2289</v>
      </c>
      <c r="M123" s="8" t="s">
        <v>2424</v>
      </c>
      <c r="N123" s="8" t="s">
        <v>1466</v>
      </c>
      <c r="O123" s="8" t="s">
        <v>1466</v>
      </c>
      <c r="P123" s="8" t="s">
        <v>2553</v>
      </c>
      <c r="Q123" s="8" t="s">
        <v>2553</v>
      </c>
      <c r="R123" s="8" t="s">
        <v>2687</v>
      </c>
      <c r="S123" s="8" t="s">
        <v>2826</v>
      </c>
      <c r="T123" s="3" t="s">
        <v>2968</v>
      </c>
      <c r="U123" s="3" t="s">
        <v>3261</v>
      </c>
      <c r="V123" s="3" t="s">
        <v>3413</v>
      </c>
      <c r="W123" s="3" t="s">
        <v>3571</v>
      </c>
      <c r="X123" s="3" t="s">
        <v>3723</v>
      </c>
      <c r="Y123" s="3" t="s">
        <v>3876</v>
      </c>
      <c r="Z123" s="3" t="s">
        <v>4028</v>
      </c>
      <c r="AA123" s="3" t="s">
        <v>4185</v>
      </c>
      <c r="AB123" s="3" t="s">
        <v>4327</v>
      </c>
      <c r="AC123" s="3" t="s">
        <v>4482</v>
      </c>
      <c r="AD123" s="3" t="s">
        <v>4636</v>
      </c>
    </row>
    <row r="124" spans="1:30" x14ac:dyDescent="0.25">
      <c r="A124" s="15" t="s">
        <v>923</v>
      </c>
      <c r="B124" s="15" t="s">
        <v>100</v>
      </c>
      <c r="C124" s="9" t="s">
        <v>100</v>
      </c>
      <c r="D124" s="8" t="s">
        <v>1213</v>
      </c>
      <c r="E124" s="8" t="s">
        <v>384</v>
      </c>
      <c r="F124" s="8" t="s">
        <v>483</v>
      </c>
      <c r="G124" s="9" t="s">
        <v>484</v>
      </c>
      <c r="H124" s="8" t="s">
        <v>599</v>
      </c>
      <c r="I124" s="16" t="s">
        <v>670</v>
      </c>
      <c r="J124" s="8" t="s">
        <v>538</v>
      </c>
      <c r="K124" s="16" t="s">
        <v>268</v>
      </c>
      <c r="L124" s="16" t="s">
        <v>638</v>
      </c>
      <c r="M124" s="8" t="s">
        <v>824</v>
      </c>
      <c r="N124" s="8" t="s">
        <v>147</v>
      </c>
      <c r="O124" s="8" t="s">
        <v>395</v>
      </c>
      <c r="P124" s="8" t="s">
        <v>164</v>
      </c>
      <c r="Q124" s="8" t="s">
        <v>164</v>
      </c>
      <c r="R124" s="8" t="s">
        <v>226</v>
      </c>
      <c r="S124" s="8" t="s">
        <v>736</v>
      </c>
      <c r="T124" s="3" t="s">
        <v>562</v>
      </c>
      <c r="U124" s="3" t="s">
        <v>3262</v>
      </c>
      <c r="V124" s="3" t="s">
        <v>3414</v>
      </c>
      <c r="W124" s="3" t="s">
        <v>3572</v>
      </c>
      <c r="X124" s="3" t="s">
        <v>3724</v>
      </c>
      <c r="Y124" s="3" t="s">
        <v>3877</v>
      </c>
      <c r="Z124" s="3" t="s">
        <v>4029</v>
      </c>
      <c r="AA124" s="3" t="s">
        <v>4186</v>
      </c>
      <c r="AB124" s="3" t="s">
        <v>4328</v>
      </c>
      <c r="AC124" s="3" t="s">
        <v>4483</v>
      </c>
      <c r="AD124" s="3" t="s">
        <v>4637</v>
      </c>
    </row>
    <row r="125" spans="1:30" ht="30" x14ac:dyDescent="0.25">
      <c r="A125" s="15" t="s">
        <v>923</v>
      </c>
      <c r="B125" s="15" t="s">
        <v>937</v>
      </c>
      <c r="C125" s="9" t="s">
        <v>938</v>
      </c>
      <c r="D125" s="8" t="s">
        <v>1485</v>
      </c>
      <c r="E125" s="8" t="s">
        <v>1596</v>
      </c>
      <c r="F125" s="8" t="s">
        <v>3102</v>
      </c>
      <c r="G125" s="9" t="s">
        <v>1373</v>
      </c>
      <c r="H125" s="8" t="s">
        <v>1885</v>
      </c>
      <c r="I125" s="16" t="s">
        <v>1738</v>
      </c>
      <c r="J125" s="8" t="s">
        <v>2028</v>
      </c>
      <c r="K125" s="16" t="s">
        <v>2167</v>
      </c>
      <c r="L125" s="16" t="s">
        <v>2290</v>
      </c>
      <c r="M125" s="8" t="s">
        <v>2426</v>
      </c>
      <c r="N125" s="8" t="s">
        <v>1467</v>
      </c>
      <c r="O125" s="8" t="s">
        <v>1467</v>
      </c>
      <c r="P125" s="8" t="s">
        <v>2555</v>
      </c>
      <c r="Q125" s="8" t="s">
        <v>2555</v>
      </c>
      <c r="R125" s="8" t="s">
        <v>2689</v>
      </c>
      <c r="S125" s="8" t="s">
        <v>2828</v>
      </c>
      <c r="T125" s="3" t="s">
        <v>2970</v>
      </c>
      <c r="U125" s="3" t="s">
        <v>3263</v>
      </c>
      <c r="V125" s="3" t="s">
        <v>3415</v>
      </c>
      <c r="W125" s="3" t="s">
        <v>3573</v>
      </c>
      <c r="X125" s="3" t="s">
        <v>3725</v>
      </c>
      <c r="Y125" s="3" t="s">
        <v>3878</v>
      </c>
      <c r="Z125" s="3" t="s">
        <v>4030</v>
      </c>
      <c r="AA125" s="3" t="s">
        <v>4187</v>
      </c>
      <c r="AB125" s="3" t="s">
        <v>4329</v>
      </c>
      <c r="AC125" s="3" t="s">
        <v>4484</v>
      </c>
      <c r="AD125" s="3" t="s">
        <v>4638</v>
      </c>
    </row>
    <row r="126" spans="1:30" ht="30" x14ac:dyDescent="0.25">
      <c r="A126" s="15" t="s">
        <v>923</v>
      </c>
      <c r="B126" s="15" t="s">
        <v>939</v>
      </c>
      <c r="C126" s="9" t="s">
        <v>940</v>
      </c>
      <c r="D126" s="8" t="s">
        <v>1485</v>
      </c>
      <c r="E126" s="8" t="s">
        <v>1597</v>
      </c>
      <c r="F126" s="8" t="s">
        <v>3103</v>
      </c>
      <c r="G126" s="9" t="s">
        <v>1374</v>
      </c>
      <c r="H126" s="8" t="s">
        <v>1886</v>
      </c>
      <c r="I126" s="16" t="s">
        <v>1739</v>
      </c>
      <c r="J126" s="8" t="s">
        <v>2029</v>
      </c>
      <c r="K126" s="16" t="s">
        <v>2168</v>
      </c>
      <c r="L126" s="16" t="s">
        <v>2291</v>
      </c>
      <c r="M126" s="8" t="s">
        <v>2427</v>
      </c>
      <c r="N126" s="8" t="s">
        <v>1468</v>
      </c>
      <c r="O126" s="8" t="s">
        <v>1468</v>
      </c>
      <c r="P126" s="8" t="s">
        <v>2556</v>
      </c>
      <c r="Q126" s="8" t="s">
        <v>2556</v>
      </c>
      <c r="R126" s="8" t="s">
        <v>2690</v>
      </c>
      <c r="S126" s="8" t="s">
        <v>2829</v>
      </c>
      <c r="T126" s="3" t="s">
        <v>2971</v>
      </c>
      <c r="U126" s="3" t="s">
        <v>3264</v>
      </c>
      <c r="V126" s="3" t="s">
        <v>3416</v>
      </c>
      <c r="W126" s="3" t="s">
        <v>3574</v>
      </c>
      <c r="X126" s="3" t="s">
        <v>3726</v>
      </c>
      <c r="Y126" s="3" t="s">
        <v>3879</v>
      </c>
      <c r="Z126" s="3" t="s">
        <v>4031</v>
      </c>
      <c r="AA126" s="3" t="s">
        <v>4188</v>
      </c>
      <c r="AB126" s="3" t="s">
        <v>4330</v>
      </c>
      <c r="AC126" s="3" t="s">
        <v>4485</v>
      </c>
      <c r="AD126" s="3" t="s">
        <v>4639</v>
      </c>
    </row>
    <row r="127" spans="1:30" ht="30" x14ac:dyDescent="0.25">
      <c r="A127" s="15" t="s">
        <v>923</v>
      </c>
      <c r="B127" s="15" t="s">
        <v>941</v>
      </c>
      <c r="C127" s="9" t="s">
        <v>942</v>
      </c>
      <c r="D127" s="8" t="s">
        <v>1485</v>
      </c>
      <c r="E127" s="8" t="s">
        <v>1598</v>
      </c>
      <c r="F127" s="8" t="s">
        <v>3104</v>
      </c>
      <c r="G127" s="9" t="s">
        <v>1375</v>
      </c>
      <c r="H127" s="8" t="s">
        <v>1887</v>
      </c>
      <c r="I127" s="16" t="s">
        <v>1740</v>
      </c>
      <c r="J127" s="8" t="s">
        <v>2030</v>
      </c>
      <c r="K127" s="16" t="s">
        <v>2169</v>
      </c>
      <c r="L127" s="16" t="s">
        <v>2292</v>
      </c>
      <c r="M127" s="8" t="s">
        <v>2428</v>
      </c>
      <c r="N127" s="8" t="s">
        <v>1250</v>
      </c>
      <c r="O127" s="8" t="s">
        <v>1250</v>
      </c>
      <c r="P127" s="8" t="s">
        <v>2557</v>
      </c>
      <c r="Q127" s="8" t="s">
        <v>2557</v>
      </c>
      <c r="R127" s="8" t="s">
        <v>2691</v>
      </c>
      <c r="S127" s="8" t="s">
        <v>2830</v>
      </c>
      <c r="T127" s="3" t="s">
        <v>2972</v>
      </c>
      <c r="U127" s="3" t="s">
        <v>3265</v>
      </c>
      <c r="V127" s="3" t="s">
        <v>3417</v>
      </c>
      <c r="W127" s="3" t="s">
        <v>3575</v>
      </c>
      <c r="X127" s="3" t="s">
        <v>3727</v>
      </c>
      <c r="Y127" s="3" t="s">
        <v>3880</v>
      </c>
      <c r="Z127" s="3" t="s">
        <v>4032</v>
      </c>
      <c r="AA127" s="3" t="s">
        <v>4189</v>
      </c>
      <c r="AB127" s="3" t="s">
        <v>4331</v>
      </c>
      <c r="AC127" s="3" t="s">
        <v>4486</v>
      </c>
      <c r="AD127" s="3" t="s">
        <v>4640</v>
      </c>
    </row>
    <row r="128" spans="1:30" ht="30" x14ac:dyDescent="0.25">
      <c r="A128" s="15" t="s">
        <v>924</v>
      </c>
      <c r="B128" s="15" t="s">
        <v>913</v>
      </c>
      <c r="C128" s="9" t="s">
        <v>913</v>
      </c>
      <c r="D128" s="8" t="s">
        <v>1485</v>
      </c>
      <c r="E128" s="18" t="s">
        <v>1599</v>
      </c>
      <c r="F128" s="18" t="s">
        <v>3105</v>
      </c>
      <c r="G128" s="9" t="s">
        <v>1376</v>
      </c>
      <c r="H128" s="8" t="s">
        <v>1888</v>
      </c>
      <c r="I128" s="16" t="s">
        <v>1741</v>
      </c>
      <c r="J128" s="8" t="s">
        <v>2031</v>
      </c>
      <c r="K128" s="16" t="s">
        <v>2170</v>
      </c>
      <c r="L128" s="16" t="s">
        <v>2293</v>
      </c>
      <c r="M128" s="8" t="s">
        <v>2429</v>
      </c>
      <c r="N128" s="8" t="s">
        <v>1251</v>
      </c>
      <c r="O128" s="8" t="s">
        <v>1251</v>
      </c>
      <c r="P128" s="8" t="s">
        <v>2558</v>
      </c>
      <c r="Q128" s="8" t="s">
        <v>2558</v>
      </c>
      <c r="R128" s="8" t="s">
        <v>2692</v>
      </c>
      <c r="S128" s="8" t="s">
        <v>2831</v>
      </c>
      <c r="T128" s="3" t="s">
        <v>2973</v>
      </c>
      <c r="U128" s="3" t="s">
        <v>3266</v>
      </c>
      <c r="V128" s="3" t="s">
        <v>3418</v>
      </c>
      <c r="W128" s="3" t="s">
        <v>3576</v>
      </c>
      <c r="X128" s="3" t="s">
        <v>3728</v>
      </c>
      <c r="Y128" s="3" t="s">
        <v>3881</v>
      </c>
      <c r="Z128" s="3" t="s">
        <v>4033</v>
      </c>
      <c r="AA128" s="3" t="s">
        <v>4190</v>
      </c>
      <c r="AB128" s="3" t="s">
        <v>4332</v>
      </c>
      <c r="AC128" s="3" t="s">
        <v>4487</v>
      </c>
      <c r="AD128" s="3" t="s">
        <v>4641</v>
      </c>
    </row>
    <row r="129" spans="1:30" ht="30" x14ac:dyDescent="0.25">
      <c r="A129" s="15" t="s">
        <v>1062</v>
      </c>
      <c r="B129" s="15" t="s">
        <v>1061</v>
      </c>
      <c r="C129" s="9" t="s">
        <v>1061</v>
      </c>
      <c r="D129" s="8" t="s">
        <v>1485</v>
      </c>
      <c r="E129" s="18" t="s">
        <v>1600</v>
      </c>
      <c r="F129" s="18" t="s">
        <v>3106</v>
      </c>
      <c r="G129" s="9" t="s">
        <v>1377</v>
      </c>
      <c r="H129" s="8" t="s">
        <v>1889</v>
      </c>
      <c r="I129" s="16" t="s">
        <v>1742</v>
      </c>
      <c r="J129" s="8" t="s">
        <v>2032</v>
      </c>
      <c r="K129" s="16" t="s">
        <v>2171</v>
      </c>
      <c r="L129" s="16" t="s">
        <v>2294</v>
      </c>
      <c r="M129" s="8" t="s">
        <v>2430</v>
      </c>
      <c r="N129" s="8" t="s">
        <v>1252</v>
      </c>
      <c r="O129" s="8" t="s">
        <v>1252</v>
      </c>
      <c r="P129" s="8" t="s">
        <v>2559</v>
      </c>
      <c r="Q129" s="8" t="s">
        <v>2559</v>
      </c>
      <c r="R129" s="8" t="s">
        <v>2693</v>
      </c>
      <c r="S129" s="8" t="s">
        <v>2832</v>
      </c>
      <c r="T129" s="3" t="s">
        <v>2974</v>
      </c>
      <c r="U129" s="3" t="s">
        <v>3267</v>
      </c>
      <c r="V129" s="3" t="s">
        <v>3419</v>
      </c>
      <c r="W129" s="3" t="s">
        <v>3577</v>
      </c>
      <c r="X129" s="3" t="s">
        <v>3729</v>
      </c>
      <c r="Y129" s="3" t="s">
        <v>3882</v>
      </c>
      <c r="Z129" s="3" t="s">
        <v>4034</v>
      </c>
      <c r="AA129" s="3" t="s">
        <v>4191</v>
      </c>
      <c r="AB129" s="3" t="s">
        <v>4333</v>
      </c>
      <c r="AC129" s="3" t="s">
        <v>4488</v>
      </c>
      <c r="AD129" s="3" t="s">
        <v>4642</v>
      </c>
    </row>
    <row r="130" spans="1:30" ht="45" x14ac:dyDescent="0.25">
      <c r="A130" s="15" t="s">
        <v>924</v>
      </c>
      <c r="B130" s="15" t="s">
        <v>1050</v>
      </c>
      <c r="C130" s="9" t="s">
        <v>1050</v>
      </c>
      <c r="D130" s="8" t="s">
        <v>1485</v>
      </c>
      <c r="E130" s="18" t="s">
        <v>1601</v>
      </c>
      <c r="F130" s="18" t="s">
        <v>3107</v>
      </c>
      <c r="G130" s="9" t="s">
        <v>1378</v>
      </c>
      <c r="H130" s="8" t="s">
        <v>1890</v>
      </c>
      <c r="I130" s="16" t="s">
        <v>1743</v>
      </c>
      <c r="J130" s="8" t="s">
        <v>2033</v>
      </c>
      <c r="K130" s="16" t="s">
        <v>2172</v>
      </c>
      <c r="L130" s="16" t="s">
        <v>2295</v>
      </c>
      <c r="M130" s="8" t="s">
        <v>2431</v>
      </c>
      <c r="N130" s="8" t="s">
        <v>1253</v>
      </c>
      <c r="O130" s="8" t="s">
        <v>1253</v>
      </c>
      <c r="P130" s="8" t="s">
        <v>2560</v>
      </c>
      <c r="Q130" s="8" t="s">
        <v>2560</v>
      </c>
      <c r="R130" s="8" t="s">
        <v>2694</v>
      </c>
      <c r="S130" s="8" t="s">
        <v>2833</v>
      </c>
      <c r="T130" s="3" t="s">
        <v>2975</v>
      </c>
      <c r="U130" s="3" t="s">
        <v>3268</v>
      </c>
      <c r="V130" s="3" t="s">
        <v>3419</v>
      </c>
      <c r="W130" s="3" t="s">
        <v>3578</v>
      </c>
      <c r="X130" s="3" t="s">
        <v>3730</v>
      </c>
      <c r="Y130" s="3" t="s">
        <v>3883</v>
      </c>
      <c r="Z130" s="3" t="s">
        <v>4035</v>
      </c>
      <c r="AA130" s="3" t="s">
        <v>4192</v>
      </c>
      <c r="AB130" s="3" t="s">
        <v>4334</v>
      </c>
      <c r="AC130" s="3" t="s">
        <v>4489</v>
      </c>
      <c r="AD130" s="3" t="s">
        <v>4643</v>
      </c>
    </row>
    <row r="131" spans="1:30" ht="30" x14ac:dyDescent="0.25">
      <c r="A131" s="15" t="s">
        <v>923</v>
      </c>
      <c r="B131" s="15" t="s">
        <v>943</v>
      </c>
      <c r="C131" s="9" t="s">
        <v>943</v>
      </c>
      <c r="D131" s="8" t="s">
        <v>1485</v>
      </c>
      <c r="E131" s="8" t="s">
        <v>1602</v>
      </c>
      <c r="F131" s="8" t="s">
        <v>3108</v>
      </c>
      <c r="G131" s="9" t="s">
        <v>1379</v>
      </c>
      <c r="H131" s="8" t="s">
        <v>1891</v>
      </c>
      <c r="I131" s="16" t="s">
        <v>1744</v>
      </c>
      <c r="J131" s="8" t="s">
        <v>2034</v>
      </c>
      <c r="K131" s="16" t="s">
        <v>2173</v>
      </c>
      <c r="L131" s="16" t="s">
        <v>2296</v>
      </c>
      <c r="M131" s="8" t="s">
        <v>2432</v>
      </c>
      <c r="N131" s="8" t="s">
        <v>1469</v>
      </c>
      <c r="O131" s="8" t="s">
        <v>1469</v>
      </c>
      <c r="P131" s="8" t="s">
        <v>2561</v>
      </c>
      <c r="Q131" s="8" t="s">
        <v>2561</v>
      </c>
      <c r="R131" s="8" t="s">
        <v>2695</v>
      </c>
      <c r="S131" s="8" t="s">
        <v>2834</v>
      </c>
      <c r="T131" s="3" t="s">
        <v>2976</v>
      </c>
      <c r="U131" s="3" t="s">
        <v>3269</v>
      </c>
      <c r="V131" s="3" t="s">
        <v>3420</v>
      </c>
      <c r="W131" s="3" t="s">
        <v>3579</v>
      </c>
      <c r="X131" s="3" t="s">
        <v>3731</v>
      </c>
      <c r="Y131" s="3" t="s">
        <v>3884</v>
      </c>
      <c r="Z131" s="3" t="s">
        <v>4036</v>
      </c>
      <c r="AA131" s="3" t="s">
        <v>4193</v>
      </c>
      <c r="AB131" s="3" t="s">
        <v>4335</v>
      </c>
      <c r="AC131" s="3" t="s">
        <v>4490</v>
      </c>
      <c r="AD131" s="3" t="s">
        <v>4644</v>
      </c>
    </row>
    <row r="132" spans="1:30" ht="45" x14ac:dyDescent="0.25">
      <c r="A132" s="15" t="s">
        <v>923</v>
      </c>
      <c r="B132" s="15" t="s">
        <v>944</v>
      </c>
      <c r="C132" s="9" t="s">
        <v>944</v>
      </c>
      <c r="D132" s="8" t="s">
        <v>1485</v>
      </c>
      <c r="E132" s="8" t="s">
        <v>1603</v>
      </c>
      <c r="F132" s="8" t="s">
        <v>3109</v>
      </c>
      <c r="G132" s="9" t="s">
        <v>1380</v>
      </c>
      <c r="H132" s="8" t="s">
        <v>1892</v>
      </c>
      <c r="I132" s="16" t="s">
        <v>1745</v>
      </c>
      <c r="J132" s="8" t="s">
        <v>2035</v>
      </c>
      <c r="K132" s="16" t="s">
        <v>2174</v>
      </c>
      <c r="L132" s="16" t="s">
        <v>2297</v>
      </c>
      <c r="M132" s="8" t="s">
        <v>2433</v>
      </c>
      <c r="N132" s="8" t="s">
        <v>1254</v>
      </c>
      <c r="O132" s="8" t="s">
        <v>1254</v>
      </c>
      <c r="P132" s="8" t="s">
        <v>2562</v>
      </c>
      <c r="Q132" s="8" t="s">
        <v>2562</v>
      </c>
      <c r="R132" s="8" t="s">
        <v>2696</v>
      </c>
      <c r="S132" s="8" t="s">
        <v>2835</v>
      </c>
      <c r="T132" s="3" t="s">
        <v>2977</v>
      </c>
      <c r="U132" s="3" t="s">
        <v>3270</v>
      </c>
      <c r="V132" s="3" t="s">
        <v>3421</v>
      </c>
      <c r="W132" s="3" t="s">
        <v>3580</v>
      </c>
      <c r="X132" s="3" t="s">
        <v>3732</v>
      </c>
      <c r="Y132" s="3" t="s">
        <v>3885</v>
      </c>
      <c r="Z132" s="3" t="s">
        <v>4037</v>
      </c>
      <c r="AA132" s="3" t="s">
        <v>4194</v>
      </c>
      <c r="AB132" s="3" t="s">
        <v>4336</v>
      </c>
      <c r="AC132" s="3" t="s">
        <v>4491</v>
      </c>
      <c r="AD132" s="3" t="s">
        <v>4645</v>
      </c>
    </row>
    <row r="133" spans="1:30" ht="30" x14ac:dyDescent="0.25">
      <c r="A133" s="15" t="s">
        <v>923</v>
      </c>
      <c r="B133" s="15" t="s">
        <v>945</v>
      </c>
      <c r="C133" s="9" t="s">
        <v>945</v>
      </c>
      <c r="D133" s="8" t="s">
        <v>1485</v>
      </c>
      <c r="E133" s="8" t="s">
        <v>1604</v>
      </c>
      <c r="F133" s="8" t="s">
        <v>3110</v>
      </c>
      <c r="G133" s="9" t="s">
        <v>1381</v>
      </c>
      <c r="H133" s="8" t="s">
        <v>1893</v>
      </c>
      <c r="I133" s="16" t="s">
        <v>1746</v>
      </c>
      <c r="J133" s="8" t="s">
        <v>2036</v>
      </c>
      <c r="K133" s="16" t="s">
        <v>2175</v>
      </c>
      <c r="L133" s="16" t="s">
        <v>2298</v>
      </c>
      <c r="M133" s="8" t="s">
        <v>2434</v>
      </c>
      <c r="N133" s="8" t="s">
        <v>1470</v>
      </c>
      <c r="O133" s="8" t="s">
        <v>1470</v>
      </c>
      <c r="P133" s="8" t="s">
        <v>2563</v>
      </c>
      <c r="Q133" s="8" t="s">
        <v>2563</v>
      </c>
      <c r="R133" s="8" t="s">
        <v>2697</v>
      </c>
      <c r="S133" s="8" t="s">
        <v>2836</v>
      </c>
      <c r="T133" s="3" t="s">
        <v>2978</v>
      </c>
      <c r="U133" s="3" t="s">
        <v>3271</v>
      </c>
      <c r="V133" s="3" t="s">
        <v>3422</v>
      </c>
      <c r="W133" s="3" t="s">
        <v>3581</v>
      </c>
      <c r="X133" s="3" t="s">
        <v>3733</v>
      </c>
      <c r="Y133" s="3" t="s">
        <v>3886</v>
      </c>
      <c r="Z133" s="3" t="s">
        <v>4038</v>
      </c>
      <c r="AA133" s="3" t="s">
        <v>4195</v>
      </c>
      <c r="AB133" s="3" t="s">
        <v>4337</v>
      </c>
      <c r="AC133" s="3" t="s">
        <v>4492</v>
      </c>
      <c r="AD133" s="3" t="s">
        <v>4646</v>
      </c>
    </row>
    <row r="134" spans="1:30" ht="30" x14ac:dyDescent="0.25">
      <c r="A134" s="15" t="s">
        <v>923</v>
      </c>
      <c r="B134" s="15" t="s">
        <v>946</v>
      </c>
      <c r="C134" s="9" t="s">
        <v>946</v>
      </c>
      <c r="D134" s="8" t="s">
        <v>1485</v>
      </c>
      <c r="E134" s="8" t="s">
        <v>1605</v>
      </c>
      <c r="F134" s="8" t="s">
        <v>3111</v>
      </c>
      <c r="G134" s="9" t="s">
        <v>1382</v>
      </c>
      <c r="H134" s="8" t="s">
        <v>1894</v>
      </c>
      <c r="I134" s="16" t="s">
        <v>1747</v>
      </c>
      <c r="J134" s="8" t="s">
        <v>2037</v>
      </c>
      <c r="K134" s="16" t="s">
        <v>2176</v>
      </c>
      <c r="L134" s="16" t="s">
        <v>2299</v>
      </c>
      <c r="M134" s="8" t="s">
        <v>2435</v>
      </c>
      <c r="N134" s="8" t="s">
        <v>1255</v>
      </c>
      <c r="O134" s="8" t="s">
        <v>1255</v>
      </c>
      <c r="P134" s="8" t="s">
        <v>2564</v>
      </c>
      <c r="Q134" s="8" t="s">
        <v>2564</v>
      </c>
      <c r="R134" s="8" t="s">
        <v>2698</v>
      </c>
      <c r="S134" s="8" t="s">
        <v>2837</v>
      </c>
      <c r="T134" s="3" t="s">
        <v>2979</v>
      </c>
      <c r="U134" s="3" t="s">
        <v>3272</v>
      </c>
      <c r="V134" s="3" t="s">
        <v>3423</v>
      </c>
      <c r="W134" s="3" t="s">
        <v>3582</v>
      </c>
      <c r="X134" s="3" t="s">
        <v>3734</v>
      </c>
      <c r="Y134" s="3" t="s">
        <v>3887</v>
      </c>
      <c r="Z134" s="3" t="s">
        <v>4039</v>
      </c>
      <c r="AA134" s="3" t="s">
        <v>4196</v>
      </c>
      <c r="AB134" s="3" t="s">
        <v>4338</v>
      </c>
      <c r="AC134" s="3" t="s">
        <v>4493</v>
      </c>
      <c r="AD134" s="3" t="s">
        <v>4647</v>
      </c>
    </row>
    <row r="135" spans="1:30" x14ac:dyDescent="0.25">
      <c r="A135" s="15" t="s">
        <v>1062</v>
      </c>
      <c r="B135" s="15" t="s">
        <v>1068</v>
      </c>
      <c r="C135" s="9" t="s">
        <v>1068</v>
      </c>
      <c r="D135" s="8" t="s">
        <v>1485</v>
      </c>
      <c r="E135" s="8" t="s">
        <v>1606</v>
      </c>
      <c r="F135" s="8" t="s">
        <v>3112</v>
      </c>
      <c r="G135" s="9" t="s">
        <v>1383</v>
      </c>
      <c r="H135" s="8" t="s">
        <v>1895</v>
      </c>
      <c r="I135" s="16" t="s">
        <v>1748</v>
      </c>
      <c r="J135" s="8" t="s">
        <v>2038</v>
      </c>
      <c r="K135" s="16" t="s">
        <v>2177</v>
      </c>
      <c r="L135" s="16" t="s">
        <v>2300</v>
      </c>
      <c r="M135" s="8" t="s">
        <v>2436</v>
      </c>
      <c r="N135" s="8" t="s">
        <v>1256</v>
      </c>
      <c r="O135" s="8" t="s">
        <v>1256</v>
      </c>
      <c r="P135" s="8" t="s">
        <v>2565</v>
      </c>
      <c r="Q135" s="8" t="s">
        <v>2565</v>
      </c>
      <c r="R135" s="8" t="s">
        <v>2699</v>
      </c>
      <c r="S135" s="8" t="s">
        <v>2838</v>
      </c>
      <c r="T135" s="3" t="s">
        <v>2980</v>
      </c>
      <c r="U135" s="3" t="s">
        <v>3273</v>
      </c>
      <c r="V135" s="3" t="s">
        <v>3424</v>
      </c>
      <c r="W135" s="3" t="s">
        <v>3583</v>
      </c>
      <c r="X135" s="3" t="s">
        <v>3735</v>
      </c>
      <c r="Y135" s="3" t="s">
        <v>3888</v>
      </c>
      <c r="Z135" s="3" t="s">
        <v>4040</v>
      </c>
      <c r="AA135" s="3" t="s">
        <v>4197</v>
      </c>
      <c r="AB135" s="3" t="s">
        <v>4339</v>
      </c>
      <c r="AC135" s="3" t="s">
        <v>4494</v>
      </c>
      <c r="AD135" s="3" t="s">
        <v>4648</v>
      </c>
    </row>
    <row r="136" spans="1:30" ht="135" x14ac:dyDescent="0.25">
      <c r="A136" s="15" t="s">
        <v>73</v>
      </c>
      <c r="B136" s="15" t="s">
        <v>1069</v>
      </c>
      <c r="C136" s="9" t="s">
        <v>1106</v>
      </c>
      <c r="D136" s="8" t="s">
        <v>1485</v>
      </c>
      <c r="E136" s="8" t="s">
        <v>1607</v>
      </c>
      <c r="F136" s="8" t="s">
        <v>3113</v>
      </c>
      <c r="G136" s="9" t="s">
        <v>1384</v>
      </c>
      <c r="H136" s="8" t="s">
        <v>1896</v>
      </c>
      <c r="I136" s="16" t="s">
        <v>1749</v>
      </c>
      <c r="J136" s="8" t="s">
        <v>2039</v>
      </c>
      <c r="K136" s="16" t="s">
        <v>2178</v>
      </c>
      <c r="L136" s="16" t="s">
        <v>2301</v>
      </c>
      <c r="M136" s="8" t="s">
        <v>2437</v>
      </c>
      <c r="N136" s="8" t="s">
        <v>1471</v>
      </c>
      <c r="O136" s="8" t="s">
        <v>1471</v>
      </c>
      <c r="P136" s="8" t="s">
        <v>2566</v>
      </c>
      <c r="Q136" s="8" t="s">
        <v>2566</v>
      </c>
      <c r="R136" s="8" t="s">
        <v>2700</v>
      </c>
      <c r="S136" s="8" t="s">
        <v>2839</v>
      </c>
      <c r="T136" s="3" t="s">
        <v>2981</v>
      </c>
      <c r="U136" s="3" t="s">
        <v>3274</v>
      </c>
      <c r="V136" s="3" t="s">
        <v>3425</v>
      </c>
      <c r="W136" s="3" t="s">
        <v>3584</v>
      </c>
      <c r="X136" s="3" t="s">
        <v>3736</v>
      </c>
      <c r="Y136" s="3" t="s">
        <v>3889</v>
      </c>
      <c r="Z136" s="3" t="s">
        <v>4041</v>
      </c>
      <c r="AA136" s="3" t="s">
        <v>4198</v>
      </c>
      <c r="AB136" s="3" t="s">
        <v>4340</v>
      </c>
      <c r="AC136" s="3" t="s">
        <v>4495</v>
      </c>
      <c r="AD136" s="3" t="s">
        <v>4649</v>
      </c>
    </row>
    <row r="137" spans="1:30" ht="30" x14ac:dyDescent="0.25">
      <c r="A137" s="15" t="s">
        <v>923</v>
      </c>
      <c r="B137" s="15" t="s">
        <v>947</v>
      </c>
      <c r="C137" s="9" t="s">
        <v>947</v>
      </c>
      <c r="D137" s="8" t="s">
        <v>1485</v>
      </c>
      <c r="E137" s="8" t="s">
        <v>1608</v>
      </c>
      <c r="F137" s="8" t="s">
        <v>3114</v>
      </c>
      <c r="G137" s="9" t="s">
        <v>1385</v>
      </c>
      <c r="H137" s="8" t="s">
        <v>1897</v>
      </c>
      <c r="I137" s="16" t="s">
        <v>1750</v>
      </c>
      <c r="J137" s="8" t="s">
        <v>2040</v>
      </c>
      <c r="K137" s="16" t="s">
        <v>2179</v>
      </c>
      <c r="L137" s="16" t="s">
        <v>2302</v>
      </c>
      <c r="M137" s="8" t="s">
        <v>2438</v>
      </c>
      <c r="N137" s="8" t="s">
        <v>1257</v>
      </c>
      <c r="O137" s="8" t="s">
        <v>1257</v>
      </c>
      <c r="P137" s="8" t="s">
        <v>2567</v>
      </c>
      <c r="Q137" s="8" t="s">
        <v>2567</v>
      </c>
      <c r="R137" s="8" t="s">
        <v>2701</v>
      </c>
      <c r="S137" s="8" t="s">
        <v>2840</v>
      </c>
      <c r="T137" s="3" t="s">
        <v>2982</v>
      </c>
      <c r="U137" s="3" t="s">
        <v>3275</v>
      </c>
      <c r="V137" s="3" t="s">
        <v>3426</v>
      </c>
      <c r="W137" s="3" t="s">
        <v>3585</v>
      </c>
      <c r="X137" s="3" t="s">
        <v>3737</v>
      </c>
      <c r="Y137" s="3" t="s">
        <v>3890</v>
      </c>
      <c r="Z137" s="3" t="s">
        <v>4042</v>
      </c>
      <c r="AA137" s="3" t="s">
        <v>4199</v>
      </c>
      <c r="AB137" s="3" t="s">
        <v>4341</v>
      </c>
      <c r="AC137" s="3" t="s">
        <v>4496</v>
      </c>
      <c r="AD137" s="3" t="s">
        <v>4650</v>
      </c>
    </row>
    <row r="138" spans="1:30" x14ac:dyDescent="0.25">
      <c r="A138" s="15" t="s">
        <v>924</v>
      </c>
      <c r="B138" s="15" t="s">
        <v>994</v>
      </c>
      <c r="C138" s="9" t="s">
        <v>994</v>
      </c>
      <c r="D138" s="8" t="s">
        <v>1485</v>
      </c>
      <c r="E138" s="8" t="s">
        <v>1609</v>
      </c>
      <c r="F138" s="8" t="s">
        <v>3115</v>
      </c>
      <c r="G138" s="9" t="s">
        <v>1386</v>
      </c>
      <c r="H138" s="8" t="s">
        <v>1898</v>
      </c>
      <c r="I138" s="16" t="s">
        <v>1751</v>
      </c>
      <c r="J138" s="8" t="s">
        <v>2041</v>
      </c>
      <c r="K138" s="16" t="s">
        <v>2180</v>
      </c>
      <c r="L138" s="16" t="s">
        <v>2303</v>
      </c>
      <c r="M138" s="8" t="s">
        <v>2439</v>
      </c>
      <c r="N138" s="8" t="s">
        <v>1258</v>
      </c>
      <c r="O138" s="8" t="s">
        <v>1258</v>
      </c>
      <c r="P138" s="8" t="s">
        <v>1258</v>
      </c>
      <c r="Q138" s="8" t="s">
        <v>1258</v>
      </c>
      <c r="R138" s="8" t="s">
        <v>2702</v>
      </c>
      <c r="S138" s="8" t="s">
        <v>2841</v>
      </c>
      <c r="T138" s="3" t="s">
        <v>2983</v>
      </c>
      <c r="U138" s="3" t="s">
        <v>3276</v>
      </c>
      <c r="V138" s="3" t="s">
        <v>3427</v>
      </c>
      <c r="W138" s="3" t="s">
        <v>3586</v>
      </c>
      <c r="X138" s="3" t="s">
        <v>3738</v>
      </c>
      <c r="Y138" s="3" t="s">
        <v>3891</v>
      </c>
      <c r="Z138" s="3" t="s">
        <v>1386</v>
      </c>
      <c r="AA138" s="3" t="s">
        <v>4200</v>
      </c>
      <c r="AB138" s="3" t="s">
        <v>4342</v>
      </c>
      <c r="AC138" s="3" t="s">
        <v>4497</v>
      </c>
      <c r="AD138" s="3" t="s">
        <v>4651</v>
      </c>
    </row>
    <row r="139" spans="1:30" ht="60" x14ac:dyDescent="0.25">
      <c r="A139" s="15" t="s">
        <v>923</v>
      </c>
      <c r="B139" s="15" t="s">
        <v>293</v>
      </c>
      <c r="C139" s="9" t="s">
        <v>293</v>
      </c>
      <c r="D139" s="8" t="s">
        <v>1213</v>
      </c>
      <c r="E139" s="8" t="s">
        <v>383</v>
      </c>
      <c r="F139" s="8" t="s">
        <v>481</v>
      </c>
      <c r="G139" s="9" t="s">
        <v>482</v>
      </c>
      <c r="H139" s="8" t="s">
        <v>598</v>
      </c>
      <c r="I139" s="16" t="s">
        <v>669</v>
      </c>
      <c r="J139" s="8" t="s">
        <v>537</v>
      </c>
      <c r="K139" s="16" t="s">
        <v>787</v>
      </c>
      <c r="L139" s="16" t="s">
        <v>637</v>
      </c>
      <c r="M139" s="8" t="s">
        <v>823</v>
      </c>
      <c r="N139" s="8" t="s">
        <v>302</v>
      </c>
      <c r="O139" s="8" t="s">
        <v>436</v>
      </c>
      <c r="P139" s="8" t="s">
        <v>303</v>
      </c>
      <c r="Q139" s="8" t="s">
        <v>306</v>
      </c>
      <c r="R139" s="8" t="s">
        <v>725</v>
      </c>
      <c r="S139" s="8" t="s">
        <v>735</v>
      </c>
      <c r="T139" s="3" t="s">
        <v>561</v>
      </c>
      <c r="U139" s="3" t="s">
        <v>3277</v>
      </c>
      <c r="V139" s="3" t="s">
        <v>3428</v>
      </c>
      <c r="W139" s="3" t="s">
        <v>3587</v>
      </c>
      <c r="X139" s="3" t="s">
        <v>3739</v>
      </c>
      <c r="Y139" s="3" t="s">
        <v>3892</v>
      </c>
      <c r="Z139" s="3" t="s">
        <v>4043</v>
      </c>
      <c r="AA139" s="3" t="s">
        <v>4201</v>
      </c>
      <c r="AB139" s="3" t="s">
        <v>4343</v>
      </c>
      <c r="AC139" s="3" t="s">
        <v>4498</v>
      </c>
      <c r="AD139" s="3" t="s">
        <v>4652</v>
      </c>
    </row>
    <row r="140" spans="1:30" ht="30" x14ac:dyDescent="0.25">
      <c r="A140" s="15" t="s">
        <v>923</v>
      </c>
      <c r="B140" s="15" t="s">
        <v>60</v>
      </c>
      <c r="C140" s="9" t="s">
        <v>60</v>
      </c>
      <c r="D140" s="8" t="s">
        <v>1213</v>
      </c>
      <c r="E140" s="11" t="s">
        <v>385</v>
      </c>
      <c r="F140" s="11" t="s">
        <v>485</v>
      </c>
      <c r="G140" s="9" t="s">
        <v>485</v>
      </c>
      <c r="H140" s="8" t="s">
        <v>600</v>
      </c>
      <c r="I140" s="16" t="s">
        <v>671</v>
      </c>
      <c r="J140" s="8" t="s">
        <v>539</v>
      </c>
      <c r="K140" s="16" t="s">
        <v>269</v>
      </c>
      <c r="L140" s="16" t="s">
        <v>639</v>
      </c>
      <c r="M140" s="8" t="s">
        <v>825</v>
      </c>
      <c r="N140" s="8" t="s">
        <v>148</v>
      </c>
      <c r="O140" s="8" t="s">
        <v>148</v>
      </c>
      <c r="P140" s="8" t="s">
        <v>165</v>
      </c>
      <c r="Q140" s="11" t="s">
        <v>175</v>
      </c>
      <c r="R140" s="8" t="s">
        <v>227</v>
      </c>
      <c r="S140" s="8" t="s">
        <v>737</v>
      </c>
      <c r="T140" s="3" t="s">
        <v>563</v>
      </c>
      <c r="U140" s="3" t="s">
        <v>3278</v>
      </c>
      <c r="V140" s="3" t="s">
        <v>3429</v>
      </c>
      <c r="W140" s="3" t="s">
        <v>3588</v>
      </c>
      <c r="X140" s="3" t="s">
        <v>3740</v>
      </c>
      <c r="Y140" s="3" t="s">
        <v>3893</v>
      </c>
      <c r="Z140" s="3" t="s">
        <v>4044</v>
      </c>
      <c r="AA140" s="3" t="s">
        <v>4202</v>
      </c>
      <c r="AB140" s="3" t="s">
        <v>4344</v>
      </c>
      <c r="AC140" s="3" t="s">
        <v>4499</v>
      </c>
      <c r="AD140" s="3" t="s">
        <v>4653</v>
      </c>
    </row>
    <row r="141" spans="1:30" ht="30" x14ac:dyDescent="0.25">
      <c r="A141" s="15" t="s">
        <v>923</v>
      </c>
      <c r="B141" s="15" t="s">
        <v>61</v>
      </c>
      <c r="C141" s="9" t="s">
        <v>61</v>
      </c>
      <c r="D141" s="8" t="s">
        <v>1213</v>
      </c>
      <c r="E141" s="8" t="s">
        <v>243</v>
      </c>
      <c r="F141" s="8" t="s">
        <v>486</v>
      </c>
      <c r="G141" s="9" t="s">
        <v>487</v>
      </c>
      <c r="H141" s="8" t="s">
        <v>601</v>
      </c>
      <c r="I141" s="16" t="s">
        <v>672</v>
      </c>
      <c r="J141" s="8" t="s">
        <v>540</v>
      </c>
      <c r="K141" s="16" t="s">
        <v>270</v>
      </c>
      <c r="L141" s="16" t="s">
        <v>640</v>
      </c>
      <c r="M141" s="8" t="s">
        <v>826</v>
      </c>
      <c r="N141" s="8" t="s">
        <v>149</v>
      </c>
      <c r="O141" s="8" t="s">
        <v>149</v>
      </c>
      <c r="P141" s="8" t="s">
        <v>166</v>
      </c>
      <c r="Q141" s="8" t="s">
        <v>176</v>
      </c>
      <c r="R141" s="8" t="s">
        <v>228</v>
      </c>
      <c r="S141" s="8" t="s">
        <v>738</v>
      </c>
      <c r="T141" s="3" t="s">
        <v>564</v>
      </c>
      <c r="U141" s="3" t="s">
        <v>3279</v>
      </c>
      <c r="V141" s="3" t="s">
        <v>3430</v>
      </c>
      <c r="W141" s="3" t="s">
        <v>3589</v>
      </c>
      <c r="X141" s="3" t="s">
        <v>3741</v>
      </c>
      <c r="Y141" s="3" t="s">
        <v>3894</v>
      </c>
      <c r="Z141" s="3" t="s">
        <v>4045</v>
      </c>
      <c r="AA141" s="3" t="s">
        <v>4203</v>
      </c>
      <c r="AB141" s="3" t="s">
        <v>4345</v>
      </c>
      <c r="AC141" s="3" t="s">
        <v>4500</v>
      </c>
      <c r="AD141" s="3" t="s">
        <v>4654</v>
      </c>
    </row>
    <row r="142" spans="1:30" x14ac:dyDescent="0.25">
      <c r="A142" s="15" t="s">
        <v>924</v>
      </c>
      <c r="B142" s="15" t="s">
        <v>995</v>
      </c>
      <c r="C142" s="9" t="s">
        <v>995</v>
      </c>
      <c r="D142" s="8" t="s">
        <v>1485</v>
      </c>
      <c r="E142" s="8" t="s">
        <v>1613</v>
      </c>
      <c r="F142" s="8" t="s">
        <v>3118</v>
      </c>
      <c r="G142" s="9" t="s">
        <v>1390</v>
      </c>
      <c r="H142" s="8" t="s">
        <v>1902</v>
      </c>
      <c r="I142" s="16" t="s">
        <v>1755</v>
      </c>
      <c r="J142" s="8" t="s">
        <v>2045</v>
      </c>
      <c r="K142" s="16" t="s">
        <v>2183</v>
      </c>
      <c r="L142" s="16" t="s">
        <v>2304</v>
      </c>
      <c r="M142" s="8" t="s">
        <v>2443</v>
      </c>
      <c r="N142" s="8" t="s">
        <v>1259</v>
      </c>
      <c r="O142" s="8" t="s">
        <v>1259</v>
      </c>
      <c r="P142" s="8" t="s">
        <v>2570</v>
      </c>
      <c r="Q142" s="8" t="s">
        <v>2570</v>
      </c>
      <c r="R142" s="8" t="s">
        <v>2704</v>
      </c>
      <c r="S142" s="8" t="s">
        <v>2845</v>
      </c>
      <c r="T142" s="3" t="s">
        <v>2987</v>
      </c>
      <c r="U142" s="3" t="s">
        <v>3280</v>
      </c>
      <c r="V142" s="3" t="s">
        <v>3431</v>
      </c>
      <c r="W142" s="3" t="s">
        <v>3590</v>
      </c>
      <c r="X142" s="3" t="s">
        <v>3742</v>
      </c>
      <c r="Y142" s="3" t="s">
        <v>3895</v>
      </c>
      <c r="Z142" s="3" t="s">
        <v>4046</v>
      </c>
      <c r="AA142" s="3" t="s">
        <v>4204</v>
      </c>
      <c r="AB142" s="3" t="s">
        <v>4346</v>
      </c>
      <c r="AC142" s="3" t="s">
        <v>4501</v>
      </c>
      <c r="AD142" s="3" t="s">
        <v>4655</v>
      </c>
    </row>
    <row r="143" spans="1:30" ht="30" x14ac:dyDescent="0.25">
      <c r="A143" s="15" t="s">
        <v>923</v>
      </c>
      <c r="B143" s="15" t="s">
        <v>62</v>
      </c>
      <c r="C143" s="9" t="s">
        <v>62</v>
      </c>
      <c r="D143" s="8" t="s">
        <v>1213</v>
      </c>
      <c r="E143" s="8" t="s">
        <v>386</v>
      </c>
      <c r="F143" s="8" t="s">
        <v>490</v>
      </c>
      <c r="G143" s="9" t="s">
        <v>491</v>
      </c>
      <c r="H143" s="8" t="s">
        <v>603</v>
      </c>
      <c r="I143" s="16" t="s">
        <v>674</v>
      </c>
      <c r="J143" s="8" t="s">
        <v>798</v>
      </c>
      <c r="K143" s="16" t="s">
        <v>272</v>
      </c>
      <c r="L143" s="16" t="s">
        <v>642</v>
      </c>
      <c r="M143" s="8" t="s">
        <v>827</v>
      </c>
      <c r="N143" s="8" t="s">
        <v>252</v>
      </c>
      <c r="O143" s="8" t="s">
        <v>396</v>
      </c>
      <c r="P143" s="8" t="s">
        <v>522</v>
      </c>
      <c r="Q143" s="8" t="s">
        <v>177</v>
      </c>
      <c r="R143" s="8" t="s">
        <v>229</v>
      </c>
      <c r="S143" s="8" t="s">
        <v>739</v>
      </c>
      <c r="T143" s="3" t="s">
        <v>565</v>
      </c>
      <c r="U143" s="3" t="s">
        <v>3281</v>
      </c>
      <c r="V143" s="3" t="s">
        <v>3432</v>
      </c>
      <c r="W143" s="3" t="s">
        <v>3591</v>
      </c>
      <c r="X143" s="3" t="s">
        <v>3743</v>
      </c>
      <c r="Y143" s="3" t="s">
        <v>3896</v>
      </c>
      <c r="Z143" s="3" t="s">
        <v>4047</v>
      </c>
      <c r="AA143" s="3" t="s">
        <v>4205</v>
      </c>
      <c r="AB143" s="3" t="s">
        <v>4347</v>
      </c>
      <c r="AC143" s="3" t="s">
        <v>4502</v>
      </c>
      <c r="AD143" s="3" t="s">
        <v>4656</v>
      </c>
    </row>
    <row r="144" spans="1:30" x14ac:dyDescent="0.25">
      <c r="A144" s="15" t="s">
        <v>73</v>
      </c>
      <c r="B144" s="15" t="s">
        <v>38</v>
      </c>
      <c r="C144" s="9" t="s">
        <v>315</v>
      </c>
      <c r="D144" s="8" t="s">
        <v>1213</v>
      </c>
      <c r="E144" s="11" t="s">
        <v>319</v>
      </c>
      <c r="F144" s="11" t="s">
        <v>476</v>
      </c>
      <c r="G144" s="9" t="s">
        <v>476</v>
      </c>
      <c r="H144" s="8" t="s">
        <v>595</v>
      </c>
      <c r="I144" s="16" t="s">
        <v>318</v>
      </c>
      <c r="J144" s="8" t="s">
        <v>536</v>
      </c>
      <c r="K144" s="16" t="s">
        <v>316</v>
      </c>
      <c r="L144" s="16" t="s">
        <v>634</v>
      </c>
      <c r="M144" s="8" t="s">
        <v>820</v>
      </c>
      <c r="N144" s="8" t="s">
        <v>320</v>
      </c>
      <c r="O144" s="8" t="s">
        <v>433</v>
      </c>
      <c r="P144" s="8" t="s">
        <v>518</v>
      </c>
      <c r="Q144" s="11" t="s">
        <v>321</v>
      </c>
      <c r="R144" s="8" t="s">
        <v>322</v>
      </c>
      <c r="S144" s="8" t="s">
        <v>413</v>
      </c>
      <c r="T144" s="3" t="s">
        <v>560</v>
      </c>
      <c r="U144" s="3" t="s">
        <v>3282</v>
      </c>
      <c r="V144" s="3" t="s">
        <v>3433</v>
      </c>
      <c r="W144" s="3" t="s">
        <v>3592</v>
      </c>
      <c r="X144" s="3" t="s">
        <v>3744</v>
      </c>
      <c r="Y144" s="3" t="s">
        <v>3897</v>
      </c>
      <c r="Z144" s="3" t="s">
        <v>4048</v>
      </c>
      <c r="AA144" s="3" t="s">
        <v>4206</v>
      </c>
      <c r="AB144" s="3" t="s">
        <v>4348</v>
      </c>
      <c r="AC144" s="3" t="s">
        <v>4503</v>
      </c>
      <c r="AD144" s="3" t="s">
        <v>4657</v>
      </c>
    </row>
    <row r="145" spans="1:30" x14ac:dyDescent="0.25">
      <c r="A145" s="15" t="s">
        <v>73</v>
      </c>
      <c r="B145" s="15" t="s">
        <v>39</v>
      </c>
      <c r="C145" s="9" t="s">
        <v>317</v>
      </c>
      <c r="D145" s="8" t="s">
        <v>1213</v>
      </c>
      <c r="E145" s="8" t="s">
        <v>382</v>
      </c>
      <c r="F145" s="8" t="s">
        <v>477</v>
      </c>
      <c r="G145" s="9" t="s">
        <v>478</v>
      </c>
      <c r="H145" s="8" t="s">
        <v>596</v>
      </c>
      <c r="I145" s="16" t="s">
        <v>667</v>
      </c>
      <c r="J145" s="8" t="s">
        <v>796</v>
      </c>
      <c r="K145" s="16" t="s">
        <v>700</v>
      </c>
      <c r="L145" s="16" t="s">
        <v>635</v>
      </c>
      <c r="M145" s="8" t="s">
        <v>821</v>
      </c>
      <c r="N145" s="8" t="s">
        <v>434</v>
      </c>
      <c r="O145" s="8" t="s">
        <v>434</v>
      </c>
      <c r="P145" s="8" t="s">
        <v>519</v>
      </c>
      <c r="Q145" s="8" t="s">
        <v>745</v>
      </c>
      <c r="R145" s="8" t="s">
        <v>724</v>
      </c>
      <c r="S145" s="8" t="s">
        <v>414</v>
      </c>
      <c r="T145" s="3" t="s">
        <v>568</v>
      </c>
      <c r="U145" s="3" t="s">
        <v>3283</v>
      </c>
      <c r="V145" s="3" t="s">
        <v>3434</v>
      </c>
      <c r="W145" s="3" t="s">
        <v>3593</v>
      </c>
      <c r="X145" s="3" t="s">
        <v>3745</v>
      </c>
      <c r="Y145" s="3" t="s">
        <v>3898</v>
      </c>
      <c r="Z145" s="3" t="s">
        <v>4049</v>
      </c>
      <c r="AA145" s="3" t="s">
        <v>4207</v>
      </c>
      <c r="AB145" s="3" t="s">
        <v>4349</v>
      </c>
      <c r="AC145" s="3" t="s">
        <v>4504</v>
      </c>
      <c r="AD145" s="3" t="s">
        <v>4658</v>
      </c>
    </row>
    <row r="146" spans="1:30" ht="375" x14ac:dyDescent="0.25">
      <c r="A146" s="15" t="s">
        <v>73</v>
      </c>
      <c r="B146" s="15" t="s">
        <v>59</v>
      </c>
      <c r="C146" s="10" t="s">
        <v>115</v>
      </c>
      <c r="D146" s="8" t="s">
        <v>1213</v>
      </c>
      <c r="E146" s="8" t="s">
        <v>426</v>
      </c>
      <c r="F146" s="8" t="s">
        <v>479</v>
      </c>
      <c r="G146" s="10" t="s">
        <v>480</v>
      </c>
      <c r="H146" s="11" t="s">
        <v>597</v>
      </c>
      <c r="I146" s="16" t="s">
        <v>668</v>
      </c>
      <c r="J146" s="11" t="s">
        <v>746</v>
      </c>
      <c r="K146" s="16" t="s">
        <v>764</v>
      </c>
      <c r="L146" s="16" t="s">
        <v>636</v>
      </c>
      <c r="M146" s="8" t="s">
        <v>822</v>
      </c>
      <c r="N146" s="11" t="s">
        <v>779</v>
      </c>
      <c r="O146" s="8" t="s">
        <v>435</v>
      </c>
      <c r="P146" s="8" t="s">
        <v>520</v>
      </c>
      <c r="Q146" s="8" t="s">
        <v>679</v>
      </c>
      <c r="R146" s="8" t="s">
        <v>768</v>
      </c>
      <c r="S146" s="8" t="s">
        <v>773</v>
      </c>
      <c r="T146" s="3" t="s">
        <v>747</v>
      </c>
      <c r="U146" s="3" t="s">
        <v>3284</v>
      </c>
      <c r="V146" s="3" t="s">
        <v>3435</v>
      </c>
      <c r="W146" s="3" t="s">
        <v>3594</v>
      </c>
      <c r="X146" s="3" t="s">
        <v>3746</v>
      </c>
      <c r="Y146" s="3" t="s">
        <v>3899</v>
      </c>
      <c r="Z146" s="3" t="s">
        <v>4050</v>
      </c>
      <c r="AA146" s="3" t="s">
        <v>4208</v>
      </c>
      <c r="AB146" s="3" t="s">
        <v>4350</v>
      </c>
      <c r="AC146" s="3" t="s">
        <v>4505</v>
      </c>
      <c r="AD146" s="3" t="s">
        <v>4659</v>
      </c>
    </row>
    <row r="147" spans="1:30" ht="315" x14ac:dyDescent="0.25">
      <c r="A147" s="15" t="s">
        <v>73</v>
      </c>
      <c r="B147" s="15" t="s">
        <v>63</v>
      </c>
      <c r="C147" s="10" t="s">
        <v>116</v>
      </c>
      <c r="D147" s="8" t="s">
        <v>1213</v>
      </c>
      <c r="E147" s="8" t="s">
        <v>427</v>
      </c>
      <c r="F147" s="8" t="s">
        <v>488</v>
      </c>
      <c r="G147" s="10" t="s">
        <v>489</v>
      </c>
      <c r="H147" s="11" t="s">
        <v>602</v>
      </c>
      <c r="I147" s="16" t="s">
        <v>673</v>
      </c>
      <c r="J147" s="11" t="s">
        <v>797</v>
      </c>
      <c r="K147" s="16" t="s">
        <v>271</v>
      </c>
      <c r="L147" s="16" t="s">
        <v>641</v>
      </c>
      <c r="M147" s="8" t="s">
        <v>834</v>
      </c>
      <c r="N147" s="11" t="s">
        <v>780</v>
      </c>
      <c r="O147" s="8" t="s">
        <v>437</v>
      </c>
      <c r="P147" s="8" t="s">
        <v>521</v>
      </c>
      <c r="Q147" s="8" t="s">
        <v>748</v>
      </c>
      <c r="R147" s="8" t="s">
        <v>726</v>
      </c>
      <c r="S147" s="8" t="s">
        <v>774</v>
      </c>
      <c r="T147" s="3" t="s">
        <v>569</v>
      </c>
      <c r="U147" s="3" t="s">
        <v>3285</v>
      </c>
      <c r="V147" s="3" t="s">
        <v>3436</v>
      </c>
      <c r="W147" s="3" t="s">
        <v>3595</v>
      </c>
      <c r="X147" s="3" t="s">
        <v>3747</v>
      </c>
      <c r="Y147" s="3" t="s">
        <v>3900</v>
      </c>
      <c r="Z147" s="3" t="s">
        <v>4051</v>
      </c>
      <c r="AA147" s="3" t="s">
        <v>4209</v>
      </c>
      <c r="AB147" s="3" t="s">
        <v>4351</v>
      </c>
      <c r="AC147" s="3" t="s">
        <v>4506</v>
      </c>
      <c r="AD147" s="3" t="s">
        <v>4660</v>
      </c>
    </row>
    <row r="148" spans="1:30" ht="255" x14ac:dyDescent="0.25">
      <c r="A148" s="15" t="s">
        <v>73</v>
      </c>
      <c r="B148" s="15" t="s">
        <v>1049</v>
      </c>
      <c r="C148" s="10" t="s">
        <v>1105</v>
      </c>
      <c r="D148" s="8" t="s">
        <v>1485</v>
      </c>
      <c r="E148" s="8" t="s">
        <v>1618</v>
      </c>
      <c r="F148" s="8" t="s">
        <v>3124</v>
      </c>
      <c r="G148" s="10" t="s">
        <v>1396</v>
      </c>
      <c r="H148" s="11" t="s">
        <v>1908</v>
      </c>
      <c r="I148" s="16" t="s">
        <v>1760</v>
      </c>
      <c r="J148" s="11" t="s">
        <v>2051</v>
      </c>
      <c r="K148" s="16" t="s">
        <v>2189</v>
      </c>
      <c r="L148" s="16" t="s">
        <v>2307</v>
      </c>
      <c r="M148" s="8" t="s">
        <v>2449</v>
      </c>
      <c r="N148" s="11" t="s">
        <v>1475</v>
      </c>
      <c r="O148" s="8" t="s">
        <v>1475</v>
      </c>
      <c r="P148" s="8" t="s">
        <v>2574</v>
      </c>
      <c r="Q148" s="8" t="s">
        <v>2574</v>
      </c>
      <c r="R148" s="8" t="s">
        <v>2708</v>
      </c>
      <c r="S148" s="8" t="s">
        <v>2850</v>
      </c>
      <c r="T148" s="3" t="s">
        <v>2993</v>
      </c>
      <c r="U148" s="3" t="s">
        <v>3286</v>
      </c>
      <c r="V148" s="3" t="s">
        <v>3437</v>
      </c>
      <c r="W148" s="3" t="s">
        <v>3596</v>
      </c>
      <c r="X148" s="3" t="s">
        <v>3748</v>
      </c>
      <c r="Y148" s="3" t="s">
        <v>3901</v>
      </c>
      <c r="Z148" s="3" t="s">
        <v>4052</v>
      </c>
      <c r="AA148" s="3" t="s">
        <v>4210</v>
      </c>
      <c r="AB148" s="3" t="s">
        <v>4352</v>
      </c>
      <c r="AC148" s="3" t="s">
        <v>4507</v>
      </c>
      <c r="AD148" s="3" t="s">
        <v>4661</v>
      </c>
    </row>
    <row r="149" spans="1:30" ht="195" x14ac:dyDescent="0.25">
      <c r="A149" s="15" t="s">
        <v>73</v>
      </c>
      <c r="B149" s="15" t="s">
        <v>1039</v>
      </c>
      <c r="C149" s="10" t="s">
        <v>1080</v>
      </c>
      <c r="D149" s="8" t="s">
        <v>1485</v>
      </c>
      <c r="E149" s="8" t="s">
        <v>1619</v>
      </c>
      <c r="F149" s="8" t="s">
        <v>3125</v>
      </c>
      <c r="G149" s="10" t="s">
        <v>1397</v>
      </c>
      <c r="H149" s="11" t="s">
        <v>1909</v>
      </c>
      <c r="I149" s="16" t="s">
        <v>1761</v>
      </c>
      <c r="J149" s="11" t="s">
        <v>2052</v>
      </c>
      <c r="K149" s="16" t="s">
        <v>2190</v>
      </c>
      <c r="L149" s="16" t="s">
        <v>2308</v>
      </c>
      <c r="M149" s="8" t="s">
        <v>2450</v>
      </c>
      <c r="N149" s="11" t="s">
        <v>1476</v>
      </c>
      <c r="O149" s="8" t="s">
        <v>1476</v>
      </c>
      <c r="P149" s="8" t="s">
        <v>2575</v>
      </c>
      <c r="Q149" s="8" t="s">
        <v>2575</v>
      </c>
      <c r="R149" s="8" t="s">
        <v>2709</v>
      </c>
      <c r="S149" s="8" t="s">
        <v>2851</v>
      </c>
      <c r="T149" s="3" t="s">
        <v>2994</v>
      </c>
      <c r="U149" s="3" t="s">
        <v>3287</v>
      </c>
      <c r="V149" s="3" t="s">
        <v>3438</v>
      </c>
      <c r="W149" s="3" t="s">
        <v>3597</v>
      </c>
      <c r="X149" s="3" t="s">
        <v>3749</v>
      </c>
      <c r="Y149" s="3" t="s">
        <v>3902</v>
      </c>
      <c r="Z149" s="3" t="s">
        <v>4053</v>
      </c>
      <c r="AA149" s="3" t="s">
        <v>4211</v>
      </c>
      <c r="AB149" s="3" t="s">
        <v>4353</v>
      </c>
      <c r="AC149" s="3" t="s">
        <v>4508</v>
      </c>
      <c r="AD149" s="3" t="s">
        <v>4662</v>
      </c>
    </row>
    <row r="150" spans="1:30" ht="30" x14ac:dyDescent="0.25">
      <c r="A150" s="15" t="s">
        <v>73</v>
      </c>
      <c r="B150" s="15" t="s">
        <v>323</v>
      </c>
      <c r="C150" s="9" t="s">
        <v>1033</v>
      </c>
      <c r="D150" s="8" t="s">
        <v>1485</v>
      </c>
      <c r="E150" s="8" t="s">
        <v>1620</v>
      </c>
      <c r="F150" s="8" t="s">
        <v>3126</v>
      </c>
      <c r="G150" s="9" t="s">
        <v>1398</v>
      </c>
      <c r="H150" s="8" t="s">
        <v>1910</v>
      </c>
      <c r="I150" s="16" t="s">
        <v>1762</v>
      </c>
      <c r="J150" s="8" t="s">
        <v>2053</v>
      </c>
      <c r="K150" s="16" t="s">
        <v>2191</v>
      </c>
      <c r="L150" s="16" t="s">
        <v>2309</v>
      </c>
      <c r="M150" s="8" t="s">
        <v>2451</v>
      </c>
      <c r="N150" s="8" t="s">
        <v>1260</v>
      </c>
      <c r="O150" s="8" t="s">
        <v>1260</v>
      </c>
      <c r="P150" s="8" t="s">
        <v>2576</v>
      </c>
      <c r="Q150" s="8" t="s">
        <v>2576</v>
      </c>
      <c r="R150" s="8" t="s">
        <v>2710</v>
      </c>
      <c r="S150" s="8" t="s">
        <v>2852</v>
      </c>
      <c r="T150" s="3" t="s">
        <v>2995</v>
      </c>
      <c r="U150" s="3" t="s">
        <v>3288</v>
      </c>
      <c r="V150" s="3" t="s">
        <v>3439</v>
      </c>
      <c r="W150" s="3" t="s">
        <v>3598</v>
      </c>
      <c r="X150" s="3" t="s">
        <v>3750</v>
      </c>
      <c r="Y150" s="3" t="s">
        <v>3903</v>
      </c>
      <c r="Z150" s="3" t="s">
        <v>4054</v>
      </c>
      <c r="AA150" s="3" t="s">
        <v>4212</v>
      </c>
      <c r="AB150" s="3" t="s">
        <v>4354</v>
      </c>
      <c r="AC150" s="3" t="s">
        <v>4509</v>
      </c>
      <c r="AD150" s="3" t="s">
        <v>4663</v>
      </c>
    </row>
    <row r="151" spans="1:30" x14ac:dyDescent="0.25">
      <c r="A151" s="15" t="s">
        <v>73</v>
      </c>
      <c r="B151" s="15" t="s">
        <v>325</v>
      </c>
      <c r="C151" s="9" t="s">
        <v>324</v>
      </c>
      <c r="D151" s="8" t="s">
        <v>1213</v>
      </c>
      <c r="E151" s="8" t="s">
        <v>332</v>
      </c>
      <c r="F151" s="8" t="s">
        <v>707</v>
      </c>
      <c r="G151" s="9" t="s">
        <v>492</v>
      </c>
      <c r="H151" s="8" t="s">
        <v>336</v>
      </c>
      <c r="I151" s="16" t="s">
        <v>340</v>
      </c>
      <c r="J151" s="8" t="s">
        <v>342</v>
      </c>
      <c r="K151" s="16" t="s">
        <v>344</v>
      </c>
      <c r="L151" s="16" t="s">
        <v>643</v>
      </c>
      <c r="M151" s="8" t="s">
        <v>828</v>
      </c>
      <c r="N151" s="8" t="s">
        <v>397</v>
      </c>
      <c r="O151" s="8" t="s">
        <v>397</v>
      </c>
      <c r="P151" s="8" t="s">
        <v>350</v>
      </c>
      <c r="Q151" s="8" t="s">
        <v>350</v>
      </c>
      <c r="R151" s="8" t="s">
        <v>363</v>
      </c>
      <c r="S151" s="8" t="s">
        <v>356</v>
      </c>
      <c r="T151" s="3" t="s">
        <v>361</v>
      </c>
      <c r="U151" s="3" t="s">
        <v>3289</v>
      </c>
      <c r="V151" s="3" t="s">
        <v>3440</v>
      </c>
      <c r="W151" s="3" t="s">
        <v>3599</v>
      </c>
      <c r="X151" s="3" t="s">
        <v>3751</v>
      </c>
      <c r="Y151" s="3" t="s">
        <v>3904</v>
      </c>
      <c r="Z151" s="3" t="s">
        <v>4055</v>
      </c>
      <c r="AA151" s="3" t="s">
        <v>4213</v>
      </c>
      <c r="AB151" s="3" t="s">
        <v>4355</v>
      </c>
      <c r="AC151" s="3" t="s">
        <v>4510</v>
      </c>
      <c r="AD151" s="3" t="s">
        <v>4664</v>
      </c>
    </row>
    <row r="152" spans="1:30" x14ac:dyDescent="0.25">
      <c r="A152" s="15" t="s">
        <v>73</v>
      </c>
      <c r="B152" s="15" t="s">
        <v>326</v>
      </c>
      <c r="C152" s="9" t="s">
        <v>329</v>
      </c>
      <c r="D152" s="8" t="s">
        <v>1213</v>
      </c>
      <c r="E152" s="8" t="s">
        <v>333</v>
      </c>
      <c r="F152" s="8" t="s">
        <v>493</v>
      </c>
      <c r="G152" s="9" t="s">
        <v>494</v>
      </c>
      <c r="H152" s="8" t="s">
        <v>337</v>
      </c>
      <c r="I152" s="16" t="s">
        <v>675</v>
      </c>
      <c r="J152" s="8" t="s">
        <v>541</v>
      </c>
      <c r="K152" s="16" t="s">
        <v>345</v>
      </c>
      <c r="L152" s="16" t="s">
        <v>644</v>
      </c>
      <c r="M152" s="8" t="s">
        <v>362</v>
      </c>
      <c r="N152" s="8" t="s">
        <v>347</v>
      </c>
      <c r="O152" s="8" t="s">
        <v>347</v>
      </c>
      <c r="P152" s="8" t="s">
        <v>523</v>
      </c>
      <c r="Q152" s="8" t="s">
        <v>351</v>
      </c>
      <c r="R152" s="8" t="s">
        <v>354</v>
      </c>
      <c r="S152" s="8" t="s">
        <v>415</v>
      </c>
      <c r="T152" s="3" t="s">
        <v>360</v>
      </c>
      <c r="U152" s="3" t="s">
        <v>3290</v>
      </c>
      <c r="V152" s="3" t="s">
        <v>3441</v>
      </c>
      <c r="W152" s="3" t="s">
        <v>3600</v>
      </c>
      <c r="X152" s="3" t="s">
        <v>3752</v>
      </c>
      <c r="Y152" s="3" t="s">
        <v>3905</v>
      </c>
      <c r="Z152" s="3" t="s">
        <v>4056</v>
      </c>
      <c r="AA152" s="3" t="s">
        <v>4214</v>
      </c>
      <c r="AB152" s="3" t="s">
        <v>4356</v>
      </c>
      <c r="AC152" s="3" t="s">
        <v>4511</v>
      </c>
      <c r="AD152" s="3" t="s">
        <v>4665</v>
      </c>
    </row>
    <row r="153" spans="1:30" x14ac:dyDescent="0.25">
      <c r="A153" s="15" t="s">
        <v>73</v>
      </c>
      <c r="B153" s="15" t="s">
        <v>327</v>
      </c>
      <c r="C153" s="9" t="s">
        <v>330</v>
      </c>
      <c r="D153" s="8" t="s">
        <v>1213</v>
      </c>
      <c r="E153" s="8" t="s">
        <v>334</v>
      </c>
      <c r="F153" s="8" t="s">
        <v>495</v>
      </c>
      <c r="G153" s="9" t="s">
        <v>496</v>
      </c>
      <c r="H153" s="8" t="s">
        <v>338</v>
      </c>
      <c r="I153" s="16" t="s">
        <v>676</v>
      </c>
      <c r="J153" s="8" t="s">
        <v>542</v>
      </c>
      <c r="K153" s="16" t="s">
        <v>701</v>
      </c>
      <c r="L153" s="16" t="s">
        <v>645</v>
      </c>
      <c r="M153" s="8" t="s">
        <v>829</v>
      </c>
      <c r="N153" s="8" t="s">
        <v>348</v>
      </c>
      <c r="O153" s="8" t="s">
        <v>348</v>
      </c>
      <c r="P153" s="8" t="s">
        <v>348</v>
      </c>
      <c r="Q153" s="8" t="s">
        <v>348</v>
      </c>
      <c r="R153" s="8" t="s">
        <v>355</v>
      </c>
      <c r="S153" s="8" t="s">
        <v>416</v>
      </c>
      <c r="T153" s="3" t="s">
        <v>359</v>
      </c>
      <c r="U153" s="3" t="s">
        <v>3291</v>
      </c>
      <c r="V153" s="3" t="s">
        <v>3442</v>
      </c>
      <c r="W153" s="3" t="s">
        <v>3601</v>
      </c>
      <c r="X153" s="3" t="s">
        <v>3753</v>
      </c>
      <c r="Y153" s="3" t="s">
        <v>3906</v>
      </c>
      <c r="Z153" s="3" t="s">
        <v>4057</v>
      </c>
      <c r="AA153" s="3" t="s">
        <v>4215</v>
      </c>
      <c r="AB153" s="3" t="s">
        <v>4357</v>
      </c>
      <c r="AC153" s="3" t="s">
        <v>4512</v>
      </c>
      <c r="AD153" s="3" t="s">
        <v>4666</v>
      </c>
    </row>
    <row r="154" spans="1:30" x14ac:dyDescent="0.25">
      <c r="A154" s="15" t="s">
        <v>73</v>
      </c>
      <c r="B154" s="15" t="s">
        <v>328</v>
      </c>
      <c r="C154" s="9" t="s">
        <v>331</v>
      </c>
      <c r="D154" s="8" t="s">
        <v>1213</v>
      </c>
      <c r="E154" s="8" t="s">
        <v>335</v>
      </c>
      <c r="F154" s="8" t="s">
        <v>497</v>
      </c>
      <c r="G154" s="9" t="s">
        <v>498</v>
      </c>
      <c r="H154" s="8" t="s">
        <v>339</v>
      </c>
      <c r="I154" s="16" t="s">
        <v>341</v>
      </c>
      <c r="J154" s="8" t="s">
        <v>343</v>
      </c>
      <c r="K154" s="16" t="s">
        <v>346</v>
      </c>
      <c r="L154" s="16" t="s">
        <v>646</v>
      </c>
      <c r="M154" s="8" t="s">
        <v>830</v>
      </c>
      <c r="N154" s="8" t="s">
        <v>349</v>
      </c>
      <c r="O154" s="8" t="s">
        <v>349</v>
      </c>
      <c r="P154" s="8" t="s">
        <v>352</v>
      </c>
      <c r="Q154" s="8" t="s">
        <v>353</v>
      </c>
      <c r="R154" s="8" t="s">
        <v>727</v>
      </c>
      <c r="S154" s="8" t="s">
        <v>357</v>
      </c>
      <c r="T154" s="3" t="s">
        <v>358</v>
      </c>
      <c r="U154" s="3" t="s">
        <v>3292</v>
      </c>
      <c r="V154" s="3" t="s">
        <v>3443</v>
      </c>
      <c r="W154" s="3" t="s">
        <v>3602</v>
      </c>
      <c r="X154" s="3" t="s">
        <v>3754</v>
      </c>
      <c r="Y154" s="3" t="s">
        <v>3907</v>
      </c>
      <c r="Z154" s="3" t="s">
        <v>4058</v>
      </c>
      <c r="AA154" s="3" t="s">
        <v>4216</v>
      </c>
      <c r="AB154" s="3" t="s">
        <v>4358</v>
      </c>
      <c r="AC154" s="3" t="s">
        <v>4513</v>
      </c>
      <c r="AD154" s="3" t="s">
        <v>4667</v>
      </c>
    </row>
    <row r="155" spans="1:30" x14ac:dyDescent="0.25">
      <c r="A155" s="15" t="s">
        <v>73</v>
      </c>
      <c r="B155" s="15" t="s">
        <v>364</v>
      </c>
      <c r="C155" s="9" t="s">
        <v>365</v>
      </c>
      <c r="D155" s="8" t="s">
        <v>1213</v>
      </c>
      <c r="E155" s="9" t="s">
        <v>387</v>
      </c>
      <c r="F155" s="9" t="s">
        <v>299</v>
      </c>
      <c r="G155" s="9" t="s">
        <v>499</v>
      </c>
      <c r="H155" s="9" t="s">
        <v>366</v>
      </c>
      <c r="I155" s="9" t="s">
        <v>367</v>
      </c>
      <c r="J155" s="9" t="s">
        <v>368</v>
      </c>
      <c r="K155" s="9" t="s">
        <v>369</v>
      </c>
      <c r="L155" s="9" t="s">
        <v>647</v>
      </c>
      <c r="M155" s="9" t="s">
        <v>831</v>
      </c>
      <c r="N155" s="8" t="s">
        <v>370</v>
      </c>
      <c r="O155" s="9" t="s">
        <v>370</v>
      </c>
      <c r="P155" s="9" t="s">
        <v>371</v>
      </c>
      <c r="Q155" s="9" t="s">
        <v>371</v>
      </c>
      <c r="R155" s="9" t="s">
        <v>372</v>
      </c>
      <c r="S155" s="9" t="s">
        <v>417</v>
      </c>
      <c r="T155" s="3" t="s">
        <v>373</v>
      </c>
      <c r="U155" s="3" t="s">
        <v>367</v>
      </c>
      <c r="V155" s="3" t="s">
        <v>3444</v>
      </c>
      <c r="W155" s="3" t="s">
        <v>3603</v>
      </c>
      <c r="X155" s="3" t="s">
        <v>3755</v>
      </c>
      <c r="Y155" s="3" t="s">
        <v>3908</v>
      </c>
      <c r="Z155" s="3" t="s">
        <v>4059</v>
      </c>
      <c r="AA155" s="3" t="s">
        <v>4217</v>
      </c>
      <c r="AB155" s="3" t="s">
        <v>3603</v>
      </c>
      <c r="AC155" s="3" t="s">
        <v>4514</v>
      </c>
      <c r="AD155" s="3" t="s">
        <v>4668</v>
      </c>
    </row>
    <row r="156" spans="1:30" x14ac:dyDescent="0.25">
      <c r="A156" s="15" t="s">
        <v>73</v>
      </c>
      <c r="B156" s="15" t="s">
        <v>130</v>
      </c>
      <c r="C156" s="9" t="s">
        <v>255</v>
      </c>
      <c r="D156" s="8" t="s">
        <v>1213</v>
      </c>
      <c r="E156" s="8" t="s">
        <v>298</v>
      </c>
      <c r="F156" s="8" t="s">
        <v>299</v>
      </c>
      <c r="G156" s="9" t="s">
        <v>499</v>
      </c>
      <c r="H156" s="8" t="s">
        <v>604</v>
      </c>
      <c r="I156" s="8" t="s">
        <v>195</v>
      </c>
      <c r="J156" s="8" t="s">
        <v>300</v>
      </c>
      <c r="K156" s="9" t="s">
        <v>301</v>
      </c>
      <c r="L156" s="9" t="s">
        <v>648</v>
      </c>
      <c r="M156" s="8" t="s">
        <v>314</v>
      </c>
      <c r="N156" s="8" t="s">
        <v>290</v>
      </c>
      <c r="O156" s="8" t="s">
        <v>290</v>
      </c>
      <c r="P156" s="8" t="s">
        <v>304</v>
      </c>
      <c r="Q156" s="8" t="s">
        <v>304</v>
      </c>
      <c r="R156" s="8" t="s">
        <v>309</v>
      </c>
      <c r="S156" s="8" t="s">
        <v>418</v>
      </c>
      <c r="T156" s="3" t="s">
        <v>310</v>
      </c>
      <c r="U156" s="3" t="s">
        <v>3293</v>
      </c>
      <c r="V156" s="3" t="s">
        <v>3445</v>
      </c>
      <c r="W156" s="3" t="s">
        <v>3604</v>
      </c>
      <c r="X156" s="3" t="s">
        <v>3756</v>
      </c>
      <c r="Y156" s="3" t="s">
        <v>3909</v>
      </c>
      <c r="Z156" s="3" t="s">
        <v>4060</v>
      </c>
      <c r="AA156" s="3" t="s">
        <v>4218</v>
      </c>
      <c r="AB156" s="3" t="s">
        <v>3604</v>
      </c>
      <c r="AC156" s="3" t="s">
        <v>4515</v>
      </c>
      <c r="AD156" s="3" t="s">
        <v>4669</v>
      </c>
    </row>
    <row r="157" spans="1:30" ht="105" x14ac:dyDescent="0.25">
      <c r="A157" s="15" t="s">
        <v>73</v>
      </c>
      <c r="B157" s="15" t="s">
        <v>1206</v>
      </c>
      <c r="C157" s="9" t="s">
        <v>1207</v>
      </c>
      <c r="D157" s="8" t="s">
        <v>1485</v>
      </c>
      <c r="E157" s="8" t="s">
        <v>1623</v>
      </c>
      <c r="F157" s="8" t="s">
        <v>3129</v>
      </c>
      <c r="G157" s="9" t="s">
        <v>1403</v>
      </c>
      <c r="H157" s="8" t="s">
        <v>1914</v>
      </c>
      <c r="I157" s="8" t="s">
        <v>1765</v>
      </c>
      <c r="J157" s="8" t="s">
        <v>2058</v>
      </c>
      <c r="K157" s="9" t="s">
        <v>2194</v>
      </c>
      <c r="L157" s="9" t="s">
        <v>2310</v>
      </c>
      <c r="M157" s="8" t="s">
        <v>2457</v>
      </c>
      <c r="N157" s="8" t="s">
        <v>1262</v>
      </c>
      <c r="O157" s="8" t="s">
        <v>1262</v>
      </c>
      <c r="P157" s="8" t="s">
        <v>2577</v>
      </c>
      <c r="Q157" s="8" t="s">
        <v>2577</v>
      </c>
      <c r="R157" s="8" t="s">
        <v>2712</v>
      </c>
      <c r="S157" s="8" t="s">
        <v>2855</v>
      </c>
      <c r="T157" s="3" t="s">
        <v>2997</v>
      </c>
      <c r="U157" s="3" t="s">
        <v>3294</v>
      </c>
      <c r="V157" s="3" t="s">
        <v>3446</v>
      </c>
      <c r="W157" s="3" t="s">
        <v>3605</v>
      </c>
      <c r="X157" s="3" t="s">
        <v>3757</v>
      </c>
      <c r="Y157" s="3" t="s">
        <v>3910</v>
      </c>
      <c r="Z157" s="3" t="s">
        <v>4061</v>
      </c>
      <c r="AA157" s="3" t="s">
        <v>4219</v>
      </c>
      <c r="AB157" s="3" t="s">
        <v>4359</v>
      </c>
      <c r="AC157" s="3" t="s">
        <v>4516</v>
      </c>
      <c r="AD157" s="3" t="s">
        <v>4670</v>
      </c>
    </row>
    <row r="158" spans="1:30" ht="60" x14ac:dyDescent="0.25">
      <c r="A158" s="15" t="s">
        <v>73</v>
      </c>
      <c r="B158" s="15" t="s">
        <v>117</v>
      </c>
      <c r="C158" s="9" t="s">
        <v>1112</v>
      </c>
      <c r="D158" s="8" t="s">
        <v>1485</v>
      </c>
      <c r="E158" s="8" t="s">
        <v>1624</v>
      </c>
      <c r="F158" s="8" t="s">
        <v>3130</v>
      </c>
      <c r="G158" s="9" t="s">
        <v>1404</v>
      </c>
      <c r="H158" s="8" t="s">
        <v>1915</v>
      </c>
      <c r="I158" s="16" t="s">
        <v>1766</v>
      </c>
      <c r="J158" s="8" t="s">
        <v>2059</v>
      </c>
      <c r="K158" s="16" t="s">
        <v>2195</v>
      </c>
      <c r="L158" s="16" t="s">
        <v>2311</v>
      </c>
      <c r="M158" s="8" t="s">
        <v>2458</v>
      </c>
      <c r="N158" s="8" t="s">
        <v>1479</v>
      </c>
      <c r="O158" s="8" t="s">
        <v>1479</v>
      </c>
      <c r="P158" s="8" t="s">
        <v>2578</v>
      </c>
      <c r="Q158" s="8" t="s">
        <v>2578</v>
      </c>
      <c r="R158" s="8" t="s">
        <v>2713</v>
      </c>
      <c r="S158" s="8" t="s">
        <v>2856</v>
      </c>
      <c r="T158" s="3" t="s">
        <v>2998</v>
      </c>
      <c r="U158" s="3" t="s">
        <v>3295</v>
      </c>
      <c r="V158" s="3" t="s">
        <v>3447</v>
      </c>
      <c r="W158" s="3" t="s">
        <v>3606</v>
      </c>
      <c r="X158" s="3" t="s">
        <v>3758</v>
      </c>
      <c r="Y158" s="3" t="s">
        <v>3911</v>
      </c>
      <c r="Z158" s="3" t="s">
        <v>4062</v>
      </c>
      <c r="AA158" s="3" t="s">
        <v>4220</v>
      </c>
      <c r="AB158" s="3" t="s">
        <v>4360</v>
      </c>
      <c r="AC158" s="3" t="s">
        <v>4517</v>
      </c>
      <c r="AD158" s="3" t="s">
        <v>4671</v>
      </c>
    </row>
    <row r="159" spans="1:30" x14ac:dyDescent="0.25">
      <c r="A159" s="15" t="s">
        <v>73</v>
      </c>
      <c r="B159" s="15" t="s">
        <v>1030</v>
      </c>
      <c r="C159" s="3" t="s">
        <v>1184</v>
      </c>
      <c r="D159" s="3" t="s">
        <v>1485</v>
      </c>
      <c r="E159" s="3" t="s">
        <v>1625</v>
      </c>
      <c r="F159" s="3" t="s">
        <v>3131</v>
      </c>
      <c r="G159" s="3" t="s">
        <v>1405</v>
      </c>
      <c r="H159" s="3" t="s">
        <v>1916</v>
      </c>
      <c r="I159" s="3" t="s">
        <v>1767</v>
      </c>
      <c r="J159" s="3" t="s">
        <v>2060</v>
      </c>
      <c r="K159" s="3" t="s">
        <v>2196</v>
      </c>
      <c r="L159" s="3" t="s">
        <v>2312</v>
      </c>
      <c r="M159" s="3" t="s">
        <v>2459</v>
      </c>
      <c r="N159" s="3" t="s">
        <v>1263</v>
      </c>
      <c r="O159" s="3" t="s">
        <v>1263</v>
      </c>
      <c r="P159" s="3" t="s">
        <v>2579</v>
      </c>
      <c r="Q159" s="3" t="s">
        <v>2579</v>
      </c>
      <c r="R159" s="3" t="s">
        <v>2714</v>
      </c>
      <c r="S159" s="3" t="s">
        <v>2857</v>
      </c>
      <c r="T159" s="3" t="s">
        <v>2999</v>
      </c>
      <c r="U159" s="3" t="s">
        <v>3296</v>
      </c>
      <c r="V159" s="3" t="s">
        <v>3448</v>
      </c>
      <c r="W159" s="3" t="s">
        <v>3607</v>
      </c>
      <c r="X159" s="3" t="s">
        <v>3759</v>
      </c>
      <c r="Y159" s="3" t="s">
        <v>3912</v>
      </c>
      <c r="Z159" s="3" t="s">
        <v>4063</v>
      </c>
      <c r="AA159" s="3" t="s">
        <v>4221</v>
      </c>
      <c r="AB159" s="3" t="s">
        <v>4361</v>
      </c>
      <c r="AC159" s="3" t="s">
        <v>4518</v>
      </c>
      <c r="AD159" s="3" t="s">
        <v>4672</v>
      </c>
    </row>
    <row r="160" spans="1:30" ht="60" x14ac:dyDescent="0.25">
      <c r="A160" s="15" t="s">
        <v>73</v>
      </c>
      <c r="B160" s="15" t="s">
        <v>1032</v>
      </c>
      <c r="C160" s="3" t="s">
        <v>1079</v>
      </c>
      <c r="D160" s="3" t="s">
        <v>1485</v>
      </c>
      <c r="E160" s="3" t="s">
        <v>1626</v>
      </c>
      <c r="F160" s="3" t="s">
        <v>3132</v>
      </c>
      <c r="G160" s="3" t="s">
        <v>1406</v>
      </c>
      <c r="H160" s="3" t="s">
        <v>1917</v>
      </c>
      <c r="I160" s="3" t="s">
        <v>1768</v>
      </c>
      <c r="J160" s="3" t="s">
        <v>2061</v>
      </c>
      <c r="K160" s="3" t="s">
        <v>2197</v>
      </c>
      <c r="L160" s="3" t="s">
        <v>2313</v>
      </c>
      <c r="M160" s="3" t="s">
        <v>2460</v>
      </c>
      <c r="N160" s="3" t="s">
        <v>1480</v>
      </c>
      <c r="O160" s="3" t="s">
        <v>1480</v>
      </c>
      <c r="P160" s="3" t="s">
        <v>2580</v>
      </c>
      <c r="Q160" s="3" t="s">
        <v>2580</v>
      </c>
      <c r="R160" s="3" t="s">
        <v>2715</v>
      </c>
      <c r="S160" s="3" t="s">
        <v>2858</v>
      </c>
      <c r="T160" s="3" t="s">
        <v>3000</v>
      </c>
      <c r="U160" s="3" t="s">
        <v>3297</v>
      </c>
      <c r="V160" s="3" t="s">
        <v>3449</v>
      </c>
      <c r="W160" s="3" t="s">
        <v>3608</v>
      </c>
      <c r="X160" s="3" t="s">
        <v>3760</v>
      </c>
      <c r="Y160" s="3" t="s">
        <v>3913</v>
      </c>
      <c r="Z160" s="3" t="s">
        <v>4064</v>
      </c>
      <c r="AA160" s="3" t="s">
        <v>4222</v>
      </c>
      <c r="AB160" s="3" t="s">
        <v>4362</v>
      </c>
      <c r="AC160" s="3" t="s">
        <v>4519</v>
      </c>
      <c r="AD160" s="3" t="s">
        <v>4673</v>
      </c>
    </row>
    <row r="161" spans="1:30" ht="30" x14ac:dyDescent="0.25">
      <c r="A161" s="15" t="s">
        <v>73</v>
      </c>
      <c r="B161" s="15" t="s">
        <v>1031</v>
      </c>
      <c r="C161" s="3" t="s">
        <v>1185</v>
      </c>
      <c r="D161" s="3" t="s">
        <v>1485</v>
      </c>
      <c r="E161" s="3" t="s">
        <v>1627</v>
      </c>
      <c r="F161" s="3" t="s">
        <v>3133</v>
      </c>
      <c r="G161" s="3" t="s">
        <v>1407</v>
      </c>
      <c r="H161" s="3" t="s">
        <v>1918</v>
      </c>
      <c r="I161" s="3" t="s">
        <v>1769</v>
      </c>
      <c r="J161" s="3" t="s">
        <v>2062</v>
      </c>
      <c r="K161" s="3" t="s">
        <v>2198</v>
      </c>
      <c r="L161" s="3" t="s">
        <v>2314</v>
      </c>
      <c r="M161" s="3" t="s">
        <v>2461</v>
      </c>
      <c r="N161" s="3" t="s">
        <v>1264</v>
      </c>
      <c r="O161" s="3" t="s">
        <v>1264</v>
      </c>
      <c r="P161" s="3" t="s">
        <v>2581</v>
      </c>
      <c r="Q161" s="3" t="s">
        <v>2581</v>
      </c>
      <c r="R161" s="3" t="s">
        <v>2716</v>
      </c>
      <c r="S161" s="3" t="s">
        <v>2859</v>
      </c>
      <c r="T161" s="3" t="s">
        <v>3001</v>
      </c>
      <c r="U161" s="3" t="s">
        <v>3298</v>
      </c>
      <c r="V161" s="3" t="s">
        <v>3450</v>
      </c>
      <c r="W161" s="3" t="s">
        <v>3609</v>
      </c>
      <c r="X161" s="3" t="s">
        <v>3761</v>
      </c>
      <c r="Y161" s="3" t="s">
        <v>3914</v>
      </c>
      <c r="Z161" s="3" t="s">
        <v>4065</v>
      </c>
      <c r="AA161" s="3" t="s">
        <v>4223</v>
      </c>
      <c r="AB161" s="3" t="s">
        <v>4363</v>
      </c>
      <c r="AC161" s="3" t="s">
        <v>4520</v>
      </c>
      <c r="AD161" s="3" t="s">
        <v>4674</v>
      </c>
    </row>
    <row r="162" spans="1:30" x14ac:dyDescent="0.25">
      <c r="A162" s="15" t="s">
        <v>73</v>
      </c>
      <c r="B162" s="15" t="s">
        <v>442</v>
      </c>
      <c r="C162" s="9" t="s">
        <v>1186</v>
      </c>
      <c r="D162" s="8" t="s">
        <v>1485</v>
      </c>
      <c r="E162" s="9" t="s">
        <v>1628</v>
      </c>
      <c r="F162" s="9" t="s">
        <v>3134</v>
      </c>
      <c r="G162" s="9" t="s">
        <v>1408</v>
      </c>
      <c r="H162" s="9" t="s">
        <v>1919</v>
      </c>
      <c r="I162" s="9" t="s">
        <v>1770</v>
      </c>
      <c r="J162" s="9" t="s">
        <v>2063</v>
      </c>
      <c r="K162" s="9" t="s">
        <v>2199</v>
      </c>
      <c r="L162" s="9" t="s">
        <v>2315</v>
      </c>
      <c r="M162" s="9" t="s">
        <v>2462</v>
      </c>
      <c r="N162" s="9" t="s">
        <v>1265</v>
      </c>
      <c r="O162" s="9" t="s">
        <v>1265</v>
      </c>
      <c r="P162" s="9" t="s">
        <v>2582</v>
      </c>
      <c r="Q162" s="9" t="s">
        <v>2582</v>
      </c>
      <c r="R162" s="9" t="s">
        <v>2717</v>
      </c>
      <c r="S162" s="9" t="s">
        <v>2860</v>
      </c>
      <c r="T162" s="3" t="s">
        <v>3002</v>
      </c>
      <c r="U162" s="3" t="s">
        <v>3299</v>
      </c>
      <c r="V162" s="3" t="s">
        <v>3451</v>
      </c>
      <c r="W162" s="3" t="s">
        <v>3610</v>
      </c>
      <c r="X162" s="3" t="s">
        <v>3762</v>
      </c>
      <c r="Y162" s="3" t="s">
        <v>3915</v>
      </c>
      <c r="Z162" s="3" t="s">
        <v>4066</v>
      </c>
      <c r="AA162" s="3" t="s">
        <v>4224</v>
      </c>
      <c r="AB162" s="3" t="s">
        <v>3610</v>
      </c>
      <c r="AC162" s="3" t="s">
        <v>4521</v>
      </c>
      <c r="AD162" s="3" t="s">
        <v>4675</v>
      </c>
    </row>
    <row r="163" spans="1:30" x14ac:dyDescent="0.25">
      <c r="A163" s="15" t="s">
        <v>73</v>
      </c>
      <c r="B163" s="15" t="s">
        <v>1040</v>
      </c>
      <c r="C163" s="3" t="s">
        <v>1040</v>
      </c>
      <c r="D163" s="3" t="s">
        <v>1485</v>
      </c>
      <c r="E163" s="3" t="s">
        <v>1629</v>
      </c>
      <c r="F163" s="3" t="s">
        <v>3135</v>
      </c>
      <c r="G163" s="3" t="s">
        <v>1409</v>
      </c>
      <c r="H163" s="3" t="s">
        <v>1920</v>
      </c>
      <c r="I163" s="3" t="s">
        <v>1771</v>
      </c>
      <c r="J163" s="3" t="s">
        <v>2064</v>
      </c>
      <c r="K163" s="3" t="s">
        <v>2200</v>
      </c>
      <c r="L163" s="3" t="s">
        <v>2316</v>
      </c>
      <c r="M163" s="3" t="s">
        <v>2463</v>
      </c>
      <c r="N163" s="3" t="s">
        <v>1266</v>
      </c>
      <c r="O163" s="3" t="s">
        <v>1266</v>
      </c>
      <c r="P163" s="3" t="s">
        <v>2583</v>
      </c>
      <c r="Q163" s="3" t="s">
        <v>2583</v>
      </c>
      <c r="R163" s="3" t="s">
        <v>2718</v>
      </c>
      <c r="S163" s="3" t="s">
        <v>2861</v>
      </c>
      <c r="T163" s="3" t="s">
        <v>3003</v>
      </c>
      <c r="U163" s="3" t="s">
        <v>3300</v>
      </c>
      <c r="V163" s="3" t="s">
        <v>3452</v>
      </c>
      <c r="W163" s="3" t="s">
        <v>3611</v>
      </c>
      <c r="X163" s="3" t="s">
        <v>3763</v>
      </c>
      <c r="Y163" s="3" t="s">
        <v>3916</v>
      </c>
      <c r="Z163" s="3" t="s">
        <v>4067</v>
      </c>
      <c r="AA163" s="3" t="s">
        <v>4225</v>
      </c>
      <c r="AB163" s="3" t="s">
        <v>4364</v>
      </c>
      <c r="AC163" s="3" t="s">
        <v>4522</v>
      </c>
      <c r="AD163" s="3" t="s">
        <v>4676</v>
      </c>
    </row>
    <row r="164" spans="1:30" s="2" customFormat="1" x14ac:dyDescent="0.25">
      <c r="A164" s="17" t="s">
        <v>73</v>
      </c>
      <c r="B164" s="15" t="s">
        <v>439</v>
      </c>
      <c r="D164" s="2" t="s">
        <v>1213</v>
      </c>
      <c r="E164" s="2" t="s">
        <v>791</v>
      </c>
      <c r="F164" s="2" t="s">
        <v>709</v>
      </c>
      <c r="G164" s="2" t="s">
        <v>710</v>
      </c>
      <c r="H164" s="3" t="s">
        <v>605</v>
      </c>
      <c r="I164" s="2" t="s">
        <v>443</v>
      </c>
      <c r="J164" s="2" t="s">
        <v>543</v>
      </c>
      <c r="K164" s="2" t="s">
        <v>788</v>
      </c>
      <c r="L164" s="21" t="s">
        <v>775</v>
      </c>
      <c r="M164" s="2" t="s">
        <v>832</v>
      </c>
      <c r="N164" s="2" t="s">
        <v>419</v>
      </c>
      <c r="O164" s="2" t="s">
        <v>791</v>
      </c>
      <c r="P164" s="2" t="s">
        <v>855</v>
      </c>
      <c r="Q164" s="2" t="s">
        <v>680</v>
      </c>
      <c r="R164" s="2" t="s">
        <v>420</v>
      </c>
      <c r="S164" s="2" t="s">
        <v>740</v>
      </c>
      <c r="T164" s="2" t="s">
        <v>566</v>
      </c>
      <c r="U164" s="2" t="s">
        <v>4717</v>
      </c>
      <c r="V164" s="2" t="s">
        <v>4717</v>
      </c>
      <c r="W164" s="2" t="s">
        <v>4717</v>
      </c>
      <c r="X164" s="2" t="s">
        <v>4717</v>
      </c>
      <c r="Y164" s="2" t="s">
        <v>4717</v>
      </c>
      <c r="Z164" s="2" t="s">
        <v>4717</v>
      </c>
      <c r="AA164" s="2" t="s">
        <v>4717</v>
      </c>
      <c r="AB164" s="2" t="s">
        <v>4717</v>
      </c>
      <c r="AC164" s="2" t="s">
        <v>4717</v>
      </c>
      <c r="AD164" s="2" t="s">
        <v>4717</v>
      </c>
    </row>
  </sheetData>
  <conditionalFormatting sqref="B1:B1048576">
    <cfRule type="duplicateValues" dxfId="6" priority="109"/>
  </conditionalFormatting>
  <conditionalFormatting sqref="C1:S164">
    <cfRule type="containsBlanks" dxfId="5"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1"/>
  <sheetViews>
    <sheetView showGridLines="0" workbookViewId="0">
      <selection activeCell="A29" sqref="A4:A29"/>
    </sheetView>
  </sheetViews>
  <sheetFormatPr defaultRowHeight="15" x14ac:dyDescent="0.25"/>
  <cols>
    <col min="1" max="1" width="28" style="27" customWidth="1"/>
    <col min="2" max="3" width="15" customWidth="1"/>
    <col min="4" max="5" width="22.7109375" customWidth="1"/>
    <col min="6" max="6" width="15" customWidth="1"/>
    <col min="7" max="7" width="30.42578125" customWidth="1"/>
    <col min="8" max="8" width="38.28515625" customWidth="1"/>
    <col min="9" max="17" width="15" customWidth="1"/>
  </cols>
  <sheetData>
    <row r="1" spans="1:17" s="2" customFormat="1" ht="54" customHeight="1" x14ac:dyDescent="0.25">
      <c r="A1" s="39" t="s">
        <v>3148</v>
      </c>
      <c r="B1" s="39"/>
      <c r="C1" s="39"/>
      <c r="D1" s="39"/>
      <c r="E1" s="39"/>
      <c r="F1" s="39"/>
      <c r="G1" s="39"/>
      <c r="H1" s="39"/>
      <c r="I1" s="3"/>
      <c r="J1" s="3"/>
      <c r="K1" s="3"/>
      <c r="L1" s="3"/>
      <c r="M1" s="3"/>
      <c r="N1" s="3"/>
      <c r="O1" s="3"/>
      <c r="P1" s="3"/>
      <c r="Q1" s="3"/>
    </row>
    <row r="2" spans="1:17" ht="54" customHeight="1" x14ac:dyDescent="0.25">
      <c r="A2" s="28"/>
      <c r="B2" s="40" t="s">
        <v>1214</v>
      </c>
      <c r="C2" s="40" t="s">
        <v>4684</v>
      </c>
      <c r="D2" s="40" t="s">
        <v>4691</v>
      </c>
      <c r="E2" s="40"/>
      <c r="F2" s="40" t="s">
        <v>3764</v>
      </c>
      <c r="G2" s="40" t="s">
        <v>4694</v>
      </c>
      <c r="H2" s="40" t="s">
        <v>4693</v>
      </c>
    </row>
    <row r="3" spans="1:17" ht="56.25" customHeight="1" x14ac:dyDescent="0.25">
      <c r="A3" s="37"/>
      <c r="B3" s="41"/>
      <c r="C3" s="41"/>
      <c r="D3" s="38" t="s">
        <v>4692</v>
      </c>
      <c r="E3" s="38" t="s">
        <v>4695</v>
      </c>
      <c r="F3" s="41"/>
      <c r="G3" s="41"/>
      <c r="H3" s="41"/>
    </row>
    <row r="4" spans="1:17" x14ac:dyDescent="0.25">
      <c r="A4" s="29" t="s">
        <v>230</v>
      </c>
      <c r="B4" s="30" t="s">
        <v>3149</v>
      </c>
      <c r="C4" s="30" t="s">
        <v>4681</v>
      </c>
      <c r="D4" s="30" t="s">
        <v>230</v>
      </c>
      <c r="E4" s="30" t="s">
        <v>401</v>
      </c>
      <c r="F4" s="30"/>
      <c r="G4" s="31"/>
      <c r="H4" s="31"/>
    </row>
    <row r="5" spans="1:17" x14ac:dyDescent="0.25">
      <c r="A5" s="32" t="s">
        <v>187</v>
      </c>
      <c r="B5" s="33" t="s">
        <v>3149</v>
      </c>
      <c r="C5" s="33" t="s">
        <v>4681</v>
      </c>
      <c r="D5" s="33" t="s">
        <v>187</v>
      </c>
      <c r="E5" s="33" t="s">
        <v>704</v>
      </c>
      <c r="F5" s="33"/>
      <c r="G5" s="34"/>
      <c r="H5" s="34"/>
    </row>
    <row r="6" spans="1:17" x14ac:dyDescent="0.25">
      <c r="A6" s="32" t="s">
        <v>438</v>
      </c>
      <c r="B6" s="33" t="s">
        <v>3149</v>
      </c>
      <c r="C6" s="33" t="s">
        <v>4681</v>
      </c>
      <c r="D6" s="33" t="s">
        <v>438</v>
      </c>
      <c r="E6" s="33" t="s">
        <v>705</v>
      </c>
      <c r="F6" s="33"/>
      <c r="G6" s="34"/>
      <c r="H6" s="34"/>
    </row>
    <row r="7" spans="1:17" x14ac:dyDescent="0.25">
      <c r="A7" s="32" t="s">
        <v>114</v>
      </c>
      <c r="B7" s="33" t="s">
        <v>3149</v>
      </c>
      <c r="C7" s="33" t="s">
        <v>4681</v>
      </c>
      <c r="D7" s="33" t="s">
        <v>114</v>
      </c>
      <c r="E7" s="33" t="s">
        <v>278</v>
      </c>
      <c r="F7" s="33"/>
      <c r="G7" s="34"/>
      <c r="H7" s="34"/>
    </row>
    <row r="8" spans="1:17" x14ac:dyDescent="0.25">
      <c r="A8" s="32" t="s">
        <v>113</v>
      </c>
      <c r="B8" s="33" t="s">
        <v>3149</v>
      </c>
      <c r="C8" s="33" t="s">
        <v>4681</v>
      </c>
      <c r="D8" s="33" t="s">
        <v>113</v>
      </c>
      <c r="E8" s="33" t="s">
        <v>200</v>
      </c>
      <c r="F8" s="33"/>
      <c r="G8" s="34"/>
      <c r="H8" s="34"/>
    </row>
    <row r="9" spans="1:17" x14ac:dyDescent="0.25">
      <c r="A9" s="32" t="s">
        <v>112</v>
      </c>
      <c r="B9" s="33" t="s">
        <v>3149</v>
      </c>
      <c r="C9" s="33" t="s">
        <v>4681</v>
      </c>
      <c r="D9" s="33" t="s">
        <v>112</v>
      </c>
      <c r="E9" s="33" t="s">
        <v>277</v>
      </c>
      <c r="F9" s="33"/>
      <c r="G9" s="34"/>
      <c r="H9" s="34"/>
    </row>
    <row r="10" spans="1:17" x14ac:dyDescent="0.25">
      <c r="A10" s="32" t="s">
        <v>111</v>
      </c>
      <c r="B10" s="33" t="s">
        <v>3149</v>
      </c>
      <c r="C10" s="33" t="s">
        <v>4681</v>
      </c>
      <c r="D10" s="33" t="s">
        <v>111</v>
      </c>
      <c r="E10" s="33" t="s">
        <v>694</v>
      </c>
      <c r="F10" s="33"/>
      <c r="G10" s="34"/>
      <c r="H10" s="34"/>
    </row>
    <row r="11" spans="1:17" x14ac:dyDescent="0.25">
      <c r="A11" s="32" t="s">
        <v>606</v>
      </c>
      <c r="B11" s="33" t="s">
        <v>3149</v>
      </c>
      <c r="C11" s="33" t="s">
        <v>4681</v>
      </c>
      <c r="D11" s="33" t="s">
        <v>606</v>
      </c>
      <c r="E11" s="33" t="s">
        <v>606</v>
      </c>
      <c r="F11" s="33"/>
      <c r="G11" s="34"/>
      <c r="H11" s="34"/>
    </row>
    <row r="12" spans="1:17" x14ac:dyDescent="0.25">
      <c r="A12" s="32" t="s">
        <v>110</v>
      </c>
      <c r="B12" s="33" t="s">
        <v>3149</v>
      </c>
      <c r="C12" s="33" t="s">
        <v>4681</v>
      </c>
      <c r="D12" s="33" t="s">
        <v>110</v>
      </c>
      <c r="E12" s="33" t="s">
        <v>110</v>
      </c>
      <c r="F12" s="33"/>
      <c r="G12" s="34"/>
      <c r="H12" s="34"/>
    </row>
    <row r="13" spans="1:17" x14ac:dyDescent="0.25">
      <c r="A13" s="32" t="s">
        <v>292</v>
      </c>
      <c r="B13" s="33" t="s">
        <v>3149</v>
      </c>
      <c r="C13" s="33" t="s">
        <v>4681</v>
      </c>
      <c r="D13" s="33" t="s">
        <v>292</v>
      </c>
      <c r="E13" s="33" t="s">
        <v>859</v>
      </c>
      <c r="F13" s="33"/>
      <c r="G13" s="34"/>
      <c r="H13" s="34"/>
    </row>
    <row r="14" spans="1:17" x14ac:dyDescent="0.25">
      <c r="A14" s="32" t="s">
        <v>291</v>
      </c>
      <c r="B14" s="33" t="s">
        <v>3149</v>
      </c>
      <c r="C14" s="33" t="s">
        <v>4681</v>
      </c>
      <c r="D14" s="33" t="s">
        <v>291</v>
      </c>
      <c r="E14" s="33" t="s">
        <v>860</v>
      </c>
      <c r="F14" s="33"/>
      <c r="G14" s="34"/>
      <c r="H14" s="34"/>
    </row>
    <row r="15" spans="1:17" x14ac:dyDescent="0.25">
      <c r="A15" s="32" t="s">
        <v>75</v>
      </c>
      <c r="B15" s="33" t="s">
        <v>3149</v>
      </c>
      <c r="C15" s="33" t="s">
        <v>4681</v>
      </c>
      <c r="D15" s="33" t="s">
        <v>75</v>
      </c>
      <c r="E15" s="33" t="s">
        <v>858</v>
      </c>
      <c r="F15" s="33"/>
      <c r="G15" s="34"/>
      <c r="H15" s="34"/>
    </row>
    <row r="16" spans="1:17" x14ac:dyDescent="0.25">
      <c r="A16" s="32" t="s">
        <v>76</v>
      </c>
      <c r="B16" s="33" t="s">
        <v>3149</v>
      </c>
      <c r="C16" s="33" t="s">
        <v>4681</v>
      </c>
      <c r="D16" s="33" t="s">
        <v>76</v>
      </c>
      <c r="E16" s="33" t="s">
        <v>858</v>
      </c>
      <c r="F16" s="33"/>
      <c r="G16" s="34"/>
      <c r="H16" s="34"/>
    </row>
    <row r="17" spans="1:8" x14ac:dyDescent="0.25">
      <c r="A17" s="32" t="s">
        <v>109</v>
      </c>
      <c r="B17" s="33" t="s">
        <v>3149</v>
      </c>
      <c r="C17" s="33" t="s">
        <v>4681</v>
      </c>
      <c r="D17" s="33" t="s">
        <v>109</v>
      </c>
      <c r="E17" s="33" t="s">
        <v>714</v>
      </c>
      <c r="F17" s="33"/>
      <c r="G17" s="34"/>
      <c r="H17" s="34"/>
    </row>
    <row r="18" spans="1:8" x14ac:dyDescent="0.25">
      <c r="A18" s="32" t="s">
        <v>93</v>
      </c>
      <c r="B18" s="33" t="s">
        <v>3149</v>
      </c>
      <c r="C18" s="33" t="s">
        <v>4681</v>
      </c>
      <c r="D18" s="33" t="s">
        <v>93</v>
      </c>
      <c r="E18" s="33" t="s">
        <v>201</v>
      </c>
      <c r="F18" s="33"/>
      <c r="G18" s="34"/>
      <c r="H18" s="34"/>
    </row>
    <row r="19" spans="1:8" x14ac:dyDescent="0.25">
      <c r="A19" s="32" t="s">
        <v>108</v>
      </c>
      <c r="B19" s="33" t="s">
        <v>3149</v>
      </c>
      <c r="C19" s="33" t="s">
        <v>4681</v>
      </c>
      <c r="D19" s="33" t="s">
        <v>108</v>
      </c>
      <c r="E19" s="33" t="s">
        <v>544</v>
      </c>
      <c r="F19" s="33"/>
      <c r="G19" s="34"/>
      <c r="H19" s="34"/>
    </row>
    <row r="20" spans="1:8" x14ac:dyDescent="0.25">
      <c r="A20" s="33" t="s">
        <v>3301</v>
      </c>
      <c r="B20" s="33" t="s">
        <v>4682</v>
      </c>
      <c r="C20" s="33" t="s">
        <v>4681</v>
      </c>
      <c r="D20" s="33" t="s">
        <v>3301</v>
      </c>
      <c r="E20" s="33"/>
      <c r="F20" s="33"/>
      <c r="G20" s="34"/>
      <c r="H20" s="34"/>
    </row>
    <row r="21" spans="1:8" x14ac:dyDescent="0.25">
      <c r="A21" s="33" t="s">
        <v>3453</v>
      </c>
      <c r="B21" s="33" t="s">
        <v>4682</v>
      </c>
      <c r="C21" s="33" t="s">
        <v>4681</v>
      </c>
      <c r="D21" s="33" t="s">
        <v>3453</v>
      </c>
      <c r="E21" s="33"/>
      <c r="F21" s="33"/>
      <c r="G21" s="34"/>
      <c r="H21" s="34"/>
    </row>
    <row r="22" spans="1:8" x14ac:dyDescent="0.25">
      <c r="A22" s="33" t="s">
        <v>3612</v>
      </c>
      <c r="B22" s="33" t="s">
        <v>4682</v>
      </c>
      <c r="C22" s="33" t="s">
        <v>4681</v>
      </c>
      <c r="D22" s="33" t="s">
        <v>3612</v>
      </c>
      <c r="E22" s="33"/>
      <c r="F22" s="33"/>
      <c r="G22" s="34"/>
      <c r="H22" s="34"/>
    </row>
    <row r="23" spans="1:8" x14ac:dyDescent="0.25">
      <c r="A23" s="33" t="s">
        <v>3765</v>
      </c>
      <c r="B23" s="33" t="s">
        <v>4682</v>
      </c>
      <c r="C23" s="33" t="s">
        <v>4681</v>
      </c>
      <c r="D23" s="33" t="s">
        <v>3765</v>
      </c>
      <c r="E23" s="33"/>
      <c r="F23" s="33"/>
      <c r="G23" s="34"/>
      <c r="H23" s="34"/>
    </row>
    <row r="24" spans="1:8" x14ac:dyDescent="0.25">
      <c r="A24" s="33" t="s">
        <v>3917</v>
      </c>
      <c r="B24" s="33" t="s">
        <v>4682</v>
      </c>
      <c r="C24" s="33" t="s">
        <v>4681</v>
      </c>
      <c r="D24" s="33" t="s">
        <v>3917</v>
      </c>
      <c r="E24" s="33"/>
      <c r="F24" s="33"/>
      <c r="G24" s="34"/>
      <c r="H24" s="34"/>
    </row>
    <row r="25" spans="1:8" x14ac:dyDescent="0.25">
      <c r="A25" s="33" t="s">
        <v>4068</v>
      </c>
      <c r="B25" s="33" t="s">
        <v>4682</v>
      </c>
      <c r="C25" s="33" t="s">
        <v>4681</v>
      </c>
      <c r="D25" s="33" t="s">
        <v>4068</v>
      </c>
      <c r="E25" s="33"/>
      <c r="F25" s="33"/>
      <c r="G25" s="34"/>
      <c r="H25" s="34"/>
    </row>
    <row r="26" spans="1:8" x14ac:dyDescent="0.25">
      <c r="A26" s="33" t="s">
        <v>4678</v>
      </c>
      <c r="B26" s="33" t="s">
        <v>4682</v>
      </c>
      <c r="C26" s="33" t="s">
        <v>4681</v>
      </c>
      <c r="D26" s="33" t="s">
        <v>4678</v>
      </c>
      <c r="E26" s="33"/>
      <c r="F26" s="33"/>
      <c r="G26" s="34"/>
      <c r="H26" s="34"/>
    </row>
    <row r="27" spans="1:8" x14ac:dyDescent="0.25">
      <c r="A27" s="33" t="s">
        <v>4679</v>
      </c>
      <c r="B27" s="33" t="s">
        <v>4682</v>
      </c>
      <c r="C27" s="33" t="s">
        <v>4681</v>
      </c>
      <c r="D27" s="33" t="s">
        <v>4679</v>
      </c>
      <c r="E27" s="33"/>
      <c r="F27" s="33"/>
      <c r="G27" s="34"/>
      <c r="H27" s="34"/>
    </row>
    <row r="28" spans="1:8" x14ac:dyDescent="0.25">
      <c r="A28" s="33" t="s">
        <v>4680</v>
      </c>
      <c r="B28" s="33" t="s">
        <v>4682</v>
      </c>
      <c r="C28" s="33" t="s">
        <v>4683</v>
      </c>
      <c r="D28" s="33" t="s">
        <v>4680</v>
      </c>
      <c r="E28" s="33"/>
      <c r="F28" s="35" t="s">
        <v>4690</v>
      </c>
      <c r="G28" s="33"/>
      <c r="H28" s="34"/>
    </row>
    <row r="29" spans="1:8" x14ac:dyDescent="0.25">
      <c r="A29" s="33" t="s">
        <v>4677</v>
      </c>
      <c r="B29" s="33" t="s">
        <v>4682</v>
      </c>
      <c r="C29" s="33" t="s">
        <v>4683</v>
      </c>
      <c r="D29" s="33" t="s">
        <v>4677</v>
      </c>
      <c r="E29" s="33"/>
      <c r="F29" s="35" t="s">
        <v>4690</v>
      </c>
      <c r="G29" s="34"/>
      <c r="H29" s="34"/>
    </row>
    <row r="30" spans="1:8" x14ac:dyDescent="0.25">
      <c r="A30" s="36"/>
      <c r="B30" s="34"/>
      <c r="C30" s="34"/>
      <c r="D30" s="34"/>
      <c r="E30" s="34"/>
      <c r="F30" s="34"/>
      <c r="G30" s="34"/>
      <c r="H30" s="34"/>
    </row>
    <row r="31" spans="1:8" x14ac:dyDescent="0.25">
      <c r="A31" s="36"/>
      <c r="B31" s="34"/>
      <c r="C31" s="34"/>
      <c r="D31" s="34"/>
      <c r="E31" s="34"/>
      <c r="F31" s="34"/>
      <c r="G31" s="34"/>
      <c r="H31" s="34"/>
    </row>
    <row r="32" spans="1:8" x14ac:dyDescent="0.25">
      <c r="A32" s="36"/>
      <c r="B32" s="34"/>
      <c r="C32" s="34"/>
      <c r="D32" s="34"/>
      <c r="E32" s="34"/>
      <c r="F32" s="34"/>
      <c r="G32" s="34"/>
      <c r="H32" s="34"/>
    </row>
    <row r="33" spans="1:8" x14ac:dyDescent="0.25">
      <c r="A33" s="36"/>
      <c r="B33" s="34"/>
      <c r="C33" s="34"/>
      <c r="D33" s="34"/>
      <c r="E33" s="34"/>
      <c r="F33" s="34"/>
      <c r="G33" s="34"/>
      <c r="H33" s="34"/>
    </row>
    <row r="34" spans="1:8" x14ac:dyDescent="0.25">
      <c r="A34" s="36"/>
      <c r="B34" s="34"/>
      <c r="C34" s="34"/>
      <c r="D34" s="34"/>
      <c r="E34" s="34"/>
      <c r="F34" s="34"/>
      <c r="G34" s="34"/>
      <c r="H34" s="34"/>
    </row>
    <row r="35" spans="1:8" x14ac:dyDescent="0.25">
      <c r="A35" s="36"/>
      <c r="B35" s="34"/>
      <c r="C35" s="34"/>
      <c r="D35" s="34"/>
      <c r="E35" s="34"/>
      <c r="F35" s="34"/>
      <c r="G35" s="34"/>
      <c r="H35" s="34"/>
    </row>
    <row r="36" spans="1:8" x14ac:dyDescent="0.25">
      <c r="A36" s="36"/>
      <c r="B36" s="34"/>
      <c r="C36" s="34"/>
      <c r="D36" s="34"/>
      <c r="E36" s="34"/>
      <c r="F36" s="34"/>
      <c r="G36" s="34"/>
      <c r="H36" s="34"/>
    </row>
    <row r="37" spans="1:8" x14ac:dyDescent="0.25">
      <c r="A37" s="36"/>
      <c r="B37" s="34"/>
      <c r="C37" s="34"/>
      <c r="D37" s="34"/>
      <c r="E37" s="34"/>
      <c r="F37" s="34"/>
      <c r="G37" s="34"/>
      <c r="H37" s="34"/>
    </row>
    <row r="38" spans="1:8" x14ac:dyDescent="0.25">
      <c r="A38" s="36"/>
      <c r="B38" s="34"/>
      <c r="C38" s="34"/>
      <c r="D38" s="34"/>
      <c r="E38" s="34"/>
      <c r="F38" s="34"/>
      <c r="G38" s="34"/>
      <c r="H38" s="34"/>
    </row>
    <row r="39" spans="1:8" x14ac:dyDescent="0.25">
      <c r="A39" s="36"/>
      <c r="B39" s="34"/>
      <c r="C39" s="34"/>
      <c r="D39" s="34"/>
      <c r="E39" s="34"/>
      <c r="F39" s="34"/>
      <c r="G39" s="34"/>
      <c r="H39" s="34"/>
    </row>
    <row r="40" spans="1:8" x14ac:dyDescent="0.25">
      <c r="A40" s="36"/>
      <c r="B40" s="34"/>
      <c r="C40" s="34"/>
      <c r="D40" s="34"/>
      <c r="E40" s="34"/>
      <c r="F40" s="34"/>
      <c r="G40" s="34"/>
      <c r="H40" s="34"/>
    </row>
    <row r="41" spans="1:8" x14ac:dyDescent="0.25">
      <c r="A41" s="36"/>
      <c r="B41" s="34"/>
      <c r="C41" s="34"/>
      <c r="D41" s="34"/>
      <c r="E41" s="34"/>
      <c r="F41" s="34"/>
      <c r="G41" s="34"/>
      <c r="H41" s="34"/>
    </row>
  </sheetData>
  <mergeCells count="7">
    <mergeCell ref="A1:H1"/>
    <mergeCell ref="D2:E2"/>
    <mergeCell ref="B2:B3"/>
    <mergeCell ref="C2:C3"/>
    <mergeCell ref="F2:F3"/>
    <mergeCell ref="G2:G3"/>
    <mergeCell ref="H2:H3"/>
  </mergeCells>
  <conditionalFormatting sqref="A4:A18">
    <cfRule type="containsBlanks" dxfId="4" priority="1">
      <formula>LEN(TRIM(A4))=0</formula>
    </cfRule>
  </conditionalFormatting>
  <hyperlinks>
    <hyperlink ref="F28" r:id="rId1" xr:uid="{C0BC7E16-79FF-42B7-956A-2EB52CF59806}"/>
    <hyperlink ref="F29"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C3D0-9A65-45D8-9E04-53BC49B85EA9}">
  <dimension ref="A1:AD164"/>
  <sheetViews>
    <sheetView zoomScale="85" zoomScaleNormal="85" workbookViewId="0">
      <pane xSplit="3" ySplit="1" topLeftCell="T149" activePane="bottomRight" state="frozen"/>
      <selection pane="topRight" activeCell="D1" sqref="D1"/>
      <selection pane="bottomLeft" activeCell="A2" sqref="A2"/>
      <selection pane="bottomRight" activeCell="AD1" sqref="U1:AD164"/>
    </sheetView>
  </sheetViews>
  <sheetFormatPr defaultColWidth="9.140625" defaultRowHeight="15" x14ac:dyDescent="0.25"/>
  <cols>
    <col min="1" max="1" width="13.7109375" style="15" customWidth="1"/>
    <col min="2" max="2" width="38" style="15" customWidth="1"/>
    <col min="3" max="30" width="50.7109375" style="3" customWidth="1"/>
    <col min="31" max="16384" width="9.140625" style="3"/>
  </cols>
  <sheetData>
    <row r="1" spans="1:30" s="14" customFormat="1" x14ac:dyDescent="0.25">
      <c r="A1" s="13" t="s">
        <v>72</v>
      </c>
      <c r="B1" s="13" t="s">
        <v>0</v>
      </c>
      <c r="C1" s="6" t="s">
        <v>65</v>
      </c>
      <c r="D1" s="7" t="s">
        <v>1214</v>
      </c>
      <c r="E1" s="7" t="s">
        <v>230</v>
      </c>
      <c r="F1" s="7" t="s">
        <v>187</v>
      </c>
      <c r="G1" s="7" t="s">
        <v>438</v>
      </c>
      <c r="H1" s="6" t="s">
        <v>114</v>
      </c>
      <c r="I1" s="6" t="s">
        <v>113</v>
      </c>
      <c r="J1" s="7" t="s">
        <v>112</v>
      </c>
      <c r="K1" s="7" t="s">
        <v>111</v>
      </c>
      <c r="L1" s="7" t="s">
        <v>606</v>
      </c>
      <c r="M1" s="7" t="s">
        <v>110</v>
      </c>
      <c r="N1" s="7" t="s">
        <v>1496</v>
      </c>
      <c r="O1" s="7" t="s">
        <v>1496</v>
      </c>
      <c r="P1" s="7" t="s">
        <v>75</v>
      </c>
      <c r="Q1" s="7" t="s">
        <v>76</v>
      </c>
      <c r="R1" s="7" t="s">
        <v>109</v>
      </c>
      <c r="S1" s="7" t="s">
        <v>93</v>
      </c>
      <c r="T1" s="7" t="s">
        <v>108</v>
      </c>
      <c r="U1" s="6" t="s">
        <v>3301</v>
      </c>
      <c r="V1" s="6" t="s">
        <v>3453</v>
      </c>
      <c r="W1" s="6" t="s">
        <v>3612</v>
      </c>
      <c r="X1" s="6" t="s">
        <v>3765</v>
      </c>
      <c r="Y1" s="6" t="s">
        <v>3917</v>
      </c>
      <c r="Z1" s="14" t="s">
        <v>4068</v>
      </c>
      <c r="AA1" s="14" t="s">
        <v>4678</v>
      </c>
      <c r="AB1" s="14" t="s">
        <v>4679</v>
      </c>
      <c r="AC1" s="14" t="s">
        <v>4680</v>
      </c>
      <c r="AD1" s="14" t="s">
        <v>4677</v>
      </c>
    </row>
    <row r="2" spans="1:30" x14ac:dyDescent="0.25">
      <c r="A2" s="15" t="s">
        <v>73</v>
      </c>
      <c r="B2" s="15" t="s">
        <v>199</v>
      </c>
      <c r="C2" s="12" t="s">
        <v>65</v>
      </c>
      <c r="D2" s="8" t="s">
        <v>1212</v>
      </c>
      <c r="E2" s="8" t="s">
        <v>401</v>
      </c>
      <c r="F2" s="8" t="s">
        <v>704</v>
      </c>
      <c r="G2" s="8" t="s">
        <v>705</v>
      </c>
      <c r="H2" s="12" t="s">
        <v>278</v>
      </c>
      <c r="I2" s="8" t="s">
        <v>200</v>
      </c>
      <c r="J2" s="8" t="s">
        <v>277</v>
      </c>
      <c r="K2" s="8" t="s">
        <v>694</v>
      </c>
      <c r="L2" s="8" t="s">
        <v>606</v>
      </c>
      <c r="M2" s="8" t="s">
        <v>110</v>
      </c>
      <c r="N2" s="8"/>
      <c r="O2" s="8"/>
      <c r="P2" s="8" t="s">
        <v>858</v>
      </c>
      <c r="Q2" s="8" t="s">
        <v>858</v>
      </c>
      <c r="R2" s="8" t="s">
        <v>714</v>
      </c>
      <c r="S2" s="8" t="s">
        <v>201</v>
      </c>
      <c r="T2" s="8" t="s">
        <v>544</v>
      </c>
      <c r="U2" s="12" t="s">
        <v>4707</v>
      </c>
      <c r="V2" s="12" t="s">
        <v>4708</v>
      </c>
      <c r="W2" s="12" t="s">
        <v>4709</v>
      </c>
      <c r="X2" s="12" t="s">
        <v>4710</v>
      </c>
      <c r="Y2" s="12" t="s">
        <v>4711</v>
      </c>
      <c r="Z2" s="3" t="s">
        <v>4712</v>
      </c>
      <c r="AA2" s="3" t="s">
        <v>4713</v>
      </c>
      <c r="AB2" s="3" t="s">
        <v>4714</v>
      </c>
      <c r="AC2" s="3" t="s">
        <v>4715</v>
      </c>
      <c r="AD2" s="3" t="s">
        <v>4716</v>
      </c>
    </row>
    <row r="3" spans="1:30" ht="15" customHeight="1" x14ac:dyDescent="0.25">
      <c r="A3" s="15" t="s">
        <v>73</v>
      </c>
      <c r="B3" s="15" t="s">
        <v>857</v>
      </c>
      <c r="C3" s="12">
        <v>0</v>
      </c>
      <c r="D3" s="8" t="s">
        <v>1212</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3">
        <v>0</v>
      </c>
      <c r="AA3" s="3">
        <v>0</v>
      </c>
      <c r="AB3" s="3">
        <v>0</v>
      </c>
      <c r="AC3" s="3">
        <v>0</v>
      </c>
      <c r="AD3" s="3">
        <v>0</v>
      </c>
    </row>
    <row r="4" spans="1:30" ht="15" customHeight="1" x14ac:dyDescent="0.25">
      <c r="A4" s="15" t="s">
        <v>73</v>
      </c>
      <c r="B4" s="15" t="s">
        <v>789</v>
      </c>
      <c r="C4" s="19">
        <v>1</v>
      </c>
      <c r="D4" s="8" t="s">
        <v>1212</v>
      </c>
      <c r="E4" s="19">
        <v>1</v>
      </c>
      <c r="F4" s="19">
        <v>1</v>
      </c>
      <c r="G4" s="19">
        <v>1</v>
      </c>
      <c r="H4" s="19">
        <v>1</v>
      </c>
      <c r="I4" s="19">
        <v>1</v>
      </c>
      <c r="J4" s="19">
        <v>1</v>
      </c>
      <c r="K4" s="19">
        <v>1</v>
      </c>
      <c r="L4" s="19">
        <v>1</v>
      </c>
      <c r="M4" s="19">
        <v>1</v>
      </c>
      <c r="N4" s="19">
        <v>1</v>
      </c>
      <c r="O4" s="19">
        <v>1</v>
      </c>
      <c r="P4" s="19">
        <v>1</v>
      </c>
      <c r="Q4" s="19">
        <v>1</v>
      </c>
      <c r="R4" s="19">
        <v>0</v>
      </c>
      <c r="S4" s="19">
        <v>1</v>
      </c>
      <c r="T4" s="19">
        <v>1</v>
      </c>
      <c r="U4" s="19">
        <v>1</v>
      </c>
      <c r="V4" s="19">
        <v>1</v>
      </c>
      <c r="W4" s="19">
        <v>1</v>
      </c>
      <c r="X4" s="19">
        <v>1</v>
      </c>
      <c r="Y4" s="19">
        <v>1</v>
      </c>
      <c r="Z4" s="3">
        <v>1</v>
      </c>
      <c r="AA4" s="3">
        <v>1</v>
      </c>
      <c r="AB4" s="3">
        <v>1</v>
      </c>
      <c r="AC4" s="3">
        <v>1</v>
      </c>
      <c r="AD4" s="3">
        <v>1</v>
      </c>
    </row>
    <row r="5" spans="1:30" x14ac:dyDescent="0.25">
      <c r="A5" s="15" t="s">
        <v>73</v>
      </c>
      <c r="B5" s="15" t="s">
        <v>754</v>
      </c>
      <c r="C5" s="12" t="s">
        <v>743</v>
      </c>
      <c r="D5" s="8" t="s">
        <v>1212</v>
      </c>
      <c r="E5" s="8" t="s">
        <v>750</v>
      </c>
      <c r="F5" s="8" t="s">
        <v>751</v>
      </c>
      <c r="G5" s="8" t="s">
        <v>751</v>
      </c>
      <c r="H5" s="12" t="s">
        <v>752</v>
      </c>
      <c r="I5" s="8" t="s">
        <v>753</v>
      </c>
      <c r="J5" s="8" t="s">
        <v>755</v>
      </c>
      <c r="K5" s="8" t="s">
        <v>749</v>
      </c>
      <c r="L5" s="8" t="s">
        <v>756</v>
      </c>
      <c r="M5" s="8" t="s">
        <v>757</v>
      </c>
      <c r="N5" s="8" t="s">
        <v>758</v>
      </c>
      <c r="O5" s="8" t="s">
        <v>758</v>
      </c>
      <c r="P5" s="8" t="s">
        <v>759</v>
      </c>
      <c r="Q5" s="8" t="s">
        <v>759</v>
      </c>
      <c r="R5" s="8" t="s">
        <v>760</v>
      </c>
      <c r="S5" s="8" t="s">
        <v>761</v>
      </c>
      <c r="T5" s="8" t="s">
        <v>762</v>
      </c>
      <c r="U5" s="12" t="s">
        <v>4697</v>
      </c>
      <c r="V5" s="12" t="s">
        <v>4698</v>
      </c>
      <c r="W5" s="12" t="s">
        <v>4699</v>
      </c>
      <c r="X5" s="12" t="s">
        <v>4700</v>
      </c>
      <c r="Y5" s="12" t="s">
        <v>4701</v>
      </c>
      <c r="Z5" s="3" t="s">
        <v>4702</v>
      </c>
      <c r="AA5" s="3" t="s">
        <v>4703</v>
      </c>
      <c r="AB5" s="3" t="s">
        <v>4704</v>
      </c>
      <c r="AC5" s="3" t="s">
        <v>4705</v>
      </c>
      <c r="AD5" s="3" t="s">
        <v>4706</v>
      </c>
    </row>
    <row r="6" spans="1:30" ht="15" customHeight="1" x14ac:dyDescent="0.25">
      <c r="A6" s="15" t="s">
        <v>73</v>
      </c>
      <c r="B6" s="15" t="s">
        <v>197</v>
      </c>
      <c r="C6" s="9" t="s">
        <v>1192</v>
      </c>
      <c r="D6" s="8" t="s">
        <v>1485</v>
      </c>
      <c r="E6" s="8" t="s">
        <v>1497</v>
      </c>
      <c r="F6" s="8" t="s">
        <v>3004</v>
      </c>
      <c r="G6" s="8" t="s">
        <v>1267</v>
      </c>
      <c r="H6" s="9" t="s">
        <v>1772</v>
      </c>
      <c r="I6" s="8" t="s">
        <v>1630</v>
      </c>
      <c r="J6" s="16" t="s">
        <v>1630</v>
      </c>
      <c r="K6" s="8" t="s">
        <v>2065</v>
      </c>
      <c r="L6" s="16" t="s">
        <v>2201</v>
      </c>
      <c r="M6" s="16" t="s">
        <v>1192</v>
      </c>
      <c r="N6" s="8" t="s">
        <v>1410</v>
      </c>
      <c r="O6" s="8" t="s">
        <v>1410</v>
      </c>
      <c r="P6" s="8" t="s">
        <v>2464</v>
      </c>
      <c r="Q6" s="8" t="s">
        <v>2464</v>
      </c>
      <c r="R6" s="8" t="s">
        <v>2584</v>
      </c>
      <c r="S6" s="8" t="s">
        <v>2719</v>
      </c>
      <c r="T6" s="8" t="s">
        <v>2862</v>
      </c>
      <c r="U6" s="9" t="s">
        <v>3150</v>
      </c>
      <c r="V6" s="9" t="s">
        <v>3302</v>
      </c>
      <c r="W6" s="9" t="s">
        <v>3455</v>
      </c>
      <c r="X6" s="9" t="s">
        <v>3613</v>
      </c>
      <c r="Y6" s="9" t="s">
        <v>3766</v>
      </c>
      <c r="Z6" s="3" t="s">
        <v>3918</v>
      </c>
      <c r="AA6" s="3" t="s">
        <v>4069</v>
      </c>
      <c r="AB6" s="3" t="s">
        <v>4226</v>
      </c>
      <c r="AC6" s="3" t="s">
        <v>4365</v>
      </c>
      <c r="AD6" s="3" t="s">
        <v>4523</v>
      </c>
    </row>
    <row r="7" spans="1:30" ht="15" customHeight="1" x14ac:dyDescent="0.25">
      <c r="A7" s="15" t="s">
        <v>73</v>
      </c>
      <c r="B7" s="15" t="s">
        <v>1034</v>
      </c>
      <c r="C7" s="9" t="s">
        <v>1070</v>
      </c>
      <c r="D7" s="8" t="s">
        <v>1485</v>
      </c>
      <c r="E7" s="8" t="s">
        <v>1498</v>
      </c>
      <c r="F7" s="8" t="s">
        <v>3005</v>
      </c>
      <c r="G7" s="8" t="s">
        <v>1268</v>
      </c>
      <c r="H7" s="9" t="s">
        <v>1773</v>
      </c>
      <c r="I7" s="8" t="s">
        <v>1631</v>
      </c>
      <c r="J7" s="16" t="s">
        <v>1921</v>
      </c>
      <c r="K7" s="8" t="s">
        <v>2066</v>
      </c>
      <c r="L7" s="16" t="s">
        <v>2202</v>
      </c>
      <c r="M7" s="16" t="s">
        <v>2317</v>
      </c>
      <c r="N7" s="8" t="s">
        <v>1215</v>
      </c>
      <c r="O7" s="8" t="s">
        <v>1215</v>
      </c>
      <c r="P7" s="8" t="s">
        <v>2465</v>
      </c>
      <c r="Q7" s="8" t="s">
        <v>2465</v>
      </c>
      <c r="R7" s="8" t="s">
        <v>2585</v>
      </c>
      <c r="S7" s="8" t="s">
        <v>2720</v>
      </c>
      <c r="T7" s="8" t="s">
        <v>2863</v>
      </c>
      <c r="U7" s="9" t="s">
        <v>3151</v>
      </c>
      <c r="V7" s="9" t="s">
        <v>3303</v>
      </c>
      <c r="W7" s="9" t="s">
        <v>3456</v>
      </c>
      <c r="X7" s="9" t="s">
        <v>3614</v>
      </c>
      <c r="Y7" s="9" t="s">
        <v>3767</v>
      </c>
      <c r="Z7" s="3" t="s">
        <v>3919</v>
      </c>
      <c r="AA7" s="3" t="s">
        <v>4070</v>
      </c>
      <c r="AB7" s="3" t="s">
        <v>4227</v>
      </c>
      <c r="AC7" s="3" t="s">
        <v>4366</v>
      </c>
      <c r="AD7" s="3" t="s">
        <v>4524</v>
      </c>
    </row>
    <row r="8" spans="1:30" ht="15" customHeight="1" x14ac:dyDescent="0.25">
      <c r="A8" s="15" t="s">
        <v>73</v>
      </c>
      <c r="B8" s="15" t="s">
        <v>1035</v>
      </c>
      <c r="C8" s="9" t="s">
        <v>1150</v>
      </c>
      <c r="D8" s="8" t="s">
        <v>1485</v>
      </c>
      <c r="E8" s="8" t="s">
        <v>1499</v>
      </c>
      <c r="F8" s="8" t="s">
        <v>3006</v>
      </c>
      <c r="G8" s="8" t="s">
        <v>1269</v>
      </c>
      <c r="H8" s="9" t="s">
        <v>1774</v>
      </c>
      <c r="I8" s="8" t="s">
        <v>1632</v>
      </c>
      <c r="J8" s="16" t="s">
        <v>1922</v>
      </c>
      <c r="K8" s="8" t="s">
        <v>2067</v>
      </c>
      <c r="L8" s="16" t="s">
        <v>2203</v>
      </c>
      <c r="M8" s="16" t="s">
        <v>2318</v>
      </c>
      <c r="N8" s="8" t="s">
        <v>1216</v>
      </c>
      <c r="O8" s="8" t="s">
        <v>1216</v>
      </c>
      <c r="P8" s="8" t="s">
        <v>2466</v>
      </c>
      <c r="Q8" s="8" t="s">
        <v>2466</v>
      </c>
      <c r="R8" s="8" t="s">
        <v>2586</v>
      </c>
      <c r="S8" s="8" t="s">
        <v>2721</v>
      </c>
      <c r="T8" s="8" t="s">
        <v>2864</v>
      </c>
      <c r="U8" s="9" t="s">
        <v>3152</v>
      </c>
      <c r="V8" s="9" t="s">
        <v>3304</v>
      </c>
      <c r="W8" s="9" t="s">
        <v>3457</v>
      </c>
      <c r="X8" s="9" t="s">
        <v>3615</v>
      </c>
      <c r="Y8" s="9" t="s">
        <v>3768</v>
      </c>
      <c r="Z8" s="3" t="s">
        <v>3920</v>
      </c>
      <c r="AA8" s="3" t="s">
        <v>4071</v>
      </c>
      <c r="AB8" s="3" t="s">
        <v>4228</v>
      </c>
      <c r="AC8" s="3" t="s">
        <v>4367</v>
      </c>
      <c r="AD8" s="3" t="s">
        <v>4525</v>
      </c>
    </row>
    <row r="9" spans="1:30" ht="15" customHeight="1" x14ac:dyDescent="0.25">
      <c r="A9" s="15" t="s">
        <v>73</v>
      </c>
      <c r="B9" s="15" t="s">
        <v>1036</v>
      </c>
      <c r="C9" s="9" t="s">
        <v>1149</v>
      </c>
      <c r="D9" s="8" t="s">
        <v>1485</v>
      </c>
      <c r="E9" s="8" t="s">
        <v>1500</v>
      </c>
      <c r="F9" s="8" t="s">
        <v>3007</v>
      </c>
      <c r="G9" s="8" t="s">
        <v>1270</v>
      </c>
      <c r="H9" s="9" t="s">
        <v>1775</v>
      </c>
      <c r="I9" s="8" t="s">
        <v>1633</v>
      </c>
      <c r="J9" s="16" t="s">
        <v>1923</v>
      </c>
      <c r="K9" s="8" t="s">
        <v>2068</v>
      </c>
      <c r="L9" s="16" t="s">
        <v>2204</v>
      </c>
      <c r="M9" s="16" t="s">
        <v>2319</v>
      </c>
      <c r="N9" s="8" t="s">
        <v>1217</v>
      </c>
      <c r="O9" s="8" t="s">
        <v>1217</v>
      </c>
      <c r="P9" s="8" t="s">
        <v>2467</v>
      </c>
      <c r="Q9" s="8" t="s">
        <v>2467</v>
      </c>
      <c r="R9" s="8" t="s">
        <v>2587</v>
      </c>
      <c r="S9" s="8" t="s">
        <v>2722</v>
      </c>
      <c r="T9" s="8" t="s">
        <v>2865</v>
      </c>
      <c r="U9" s="9" t="s">
        <v>3153</v>
      </c>
      <c r="V9" s="9" t="s">
        <v>3305</v>
      </c>
      <c r="W9" s="9" t="s">
        <v>3458</v>
      </c>
      <c r="X9" s="9" t="s">
        <v>3616</v>
      </c>
      <c r="Y9" s="9" t="s">
        <v>3769</v>
      </c>
      <c r="Z9" s="3" t="s">
        <v>3921</v>
      </c>
      <c r="AA9" s="3" t="s">
        <v>4072</v>
      </c>
      <c r="AB9" s="3" t="s">
        <v>4229</v>
      </c>
      <c r="AC9" s="3" t="s">
        <v>4368</v>
      </c>
      <c r="AD9" s="3" t="s">
        <v>4526</v>
      </c>
    </row>
    <row r="10" spans="1:30" ht="35.25" customHeight="1" x14ac:dyDescent="0.25">
      <c r="A10" s="15" t="s">
        <v>73</v>
      </c>
      <c r="B10" s="15" t="s">
        <v>1060</v>
      </c>
      <c r="C10" s="9" t="s">
        <v>1073</v>
      </c>
      <c r="D10" s="8" t="s">
        <v>1485</v>
      </c>
      <c r="E10" s="8" t="s">
        <v>1501</v>
      </c>
      <c r="F10" s="8" t="s">
        <v>3008</v>
      </c>
      <c r="G10" s="8" t="s">
        <v>1271</v>
      </c>
      <c r="H10" s="9" t="s">
        <v>1776</v>
      </c>
      <c r="I10" s="8" t="s">
        <v>1634</v>
      </c>
      <c r="J10" s="16" t="s">
        <v>1924</v>
      </c>
      <c r="K10" s="8" t="s">
        <v>2069</v>
      </c>
      <c r="L10" s="16" t="s">
        <v>2205</v>
      </c>
      <c r="M10" s="16" t="s">
        <v>2320</v>
      </c>
      <c r="N10" s="8" t="s">
        <v>1218</v>
      </c>
      <c r="O10" s="8" t="s">
        <v>1218</v>
      </c>
      <c r="P10" s="8" t="s">
        <v>2468</v>
      </c>
      <c r="Q10" s="8" t="s">
        <v>2468</v>
      </c>
      <c r="R10" s="8" t="s">
        <v>2588</v>
      </c>
      <c r="S10" s="8" t="s">
        <v>2723</v>
      </c>
      <c r="T10" s="8" t="s">
        <v>2866</v>
      </c>
      <c r="U10" s="9" t="s">
        <v>3154</v>
      </c>
      <c r="V10" s="9" t="s">
        <v>3306</v>
      </c>
      <c r="W10" s="9" t="s">
        <v>3459</v>
      </c>
      <c r="X10" s="9" t="s">
        <v>3617</v>
      </c>
      <c r="Y10" s="9" t="s">
        <v>3770</v>
      </c>
      <c r="Z10" s="3" t="s">
        <v>3922</v>
      </c>
      <c r="AA10" s="3" t="s">
        <v>4073</v>
      </c>
      <c r="AB10" s="3" t="s">
        <v>4230</v>
      </c>
      <c r="AC10" s="3" t="s">
        <v>4369</v>
      </c>
      <c r="AD10" s="3" t="s">
        <v>4527</v>
      </c>
    </row>
    <row r="11" spans="1:30" ht="35.25" customHeight="1" x14ac:dyDescent="0.25">
      <c r="A11" s="15" t="s">
        <v>73</v>
      </c>
      <c r="B11" s="15" t="s">
        <v>1187</v>
      </c>
      <c r="C11" s="9" t="s">
        <v>1188</v>
      </c>
      <c r="D11" s="8" t="s">
        <v>1485</v>
      </c>
      <c r="E11" s="8" t="s">
        <v>1502</v>
      </c>
      <c r="F11" s="8" t="s">
        <v>3009</v>
      </c>
      <c r="G11" s="8" t="s">
        <v>1272</v>
      </c>
      <c r="H11" s="9" t="s">
        <v>1777</v>
      </c>
      <c r="I11" s="8" t="s">
        <v>1635</v>
      </c>
      <c r="J11" s="16" t="s">
        <v>1925</v>
      </c>
      <c r="K11" s="8" t="s">
        <v>2070</v>
      </c>
      <c r="L11" s="16" t="s">
        <v>2206</v>
      </c>
      <c r="M11" s="16" t="s">
        <v>2321</v>
      </c>
      <c r="N11" s="8" t="s">
        <v>1411</v>
      </c>
      <c r="O11" s="8" t="s">
        <v>1411</v>
      </c>
      <c r="P11" s="8" t="s">
        <v>2469</v>
      </c>
      <c r="Q11" s="8" t="s">
        <v>2469</v>
      </c>
      <c r="R11" s="8" t="s">
        <v>2589</v>
      </c>
      <c r="S11" s="8" t="s">
        <v>2724</v>
      </c>
      <c r="T11" s="8" t="s">
        <v>2867</v>
      </c>
      <c r="U11" s="9" t="s">
        <v>3155</v>
      </c>
      <c r="V11" s="9" t="s">
        <v>3307</v>
      </c>
      <c r="W11" s="9" t="s">
        <v>3460</v>
      </c>
      <c r="X11" s="9" t="s">
        <v>3618</v>
      </c>
      <c r="Y11" s="9" t="s">
        <v>3771</v>
      </c>
      <c r="Z11" s="3" t="s">
        <v>3923</v>
      </c>
      <c r="AA11" s="3" t="s">
        <v>4074</v>
      </c>
      <c r="AB11" s="3" t="s">
        <v>4231</v>
      </c>
      <c r="AC11" s="3" t="s">
        <v>4370</v>
      </c>
      <c r="AD11" s="3" t="s">
        <v>4528</v>
      </c>
    </row>
    <row r="12" spans="1:30" ht="35.25" customHeight="1" x14ac:dyDescent="0.25">
      <c r="A12" s="15" t="s">
        <v>73</v>
      </c>
      <c r="B12" s="15" t="s">
        <v>1075</v>
      </c>
      <c r="C12" s="9" t="s">
        <v>1074</v>
      </c>
      <c r="D12" s="8" t="s">
        <v>1485</v>
      </c>
      <c r="E12" s="8" t="s">
        <v>1503</v>
      </c>
      <c r="F12" s="8" t="s">
        <v>3010</v>
      </c>
      <c r="G12" s="8" t="s">
        <v>1273</v>
      </c>
      <c r="H12" s="9" t="s">
        <v>1778</v>
      </c>
      <c r="I12" s="8" t="s">
        <v>1636</v>
      </c>
      <c r="J12" s="16" t="s">
        <v>1926</v>
      </c>
      <c r="K12" s="8" t="s">
        <v>2071</v>
      </c>
      <c r="L12" s="16" t="s">
        <v>2207</v>
      </c>
      <c r="M12" s="16" t="s">
        <v>2322</v>
      </c>
      <c r="N12" s="8" t="s">
        <v>1412</v>
      </c>
      <c r="O12" s="8" t="s">
        <v>1412</v>
      </c>
      <c r="P12" s="8" t="s">
        <v>2470</v>
      </c>
      <c r="Q12" s="8" t="s">
        <v>2470</v>
      </c>
      <c r="R12" s="8" t="s">
        <v>2590</v>
      </c>
      <c r="S12" s="8" t="s">
        <v>2725</v>
      </c>
      <c r="T12" s="8" t="s">
        <v>2868</v>
      </c>
      <c r="U12" s="9" t="s">
        <v>3156</v>
      </c>
      <c r="V12" s="9" t="s">
        <v>3308</v>
      </c>
      <c r="W12" s="9" t="s">
        <v>3461</v>
      </c>
      <c r="X12" s="9" t="s">
        <v>3619</v>
      </c>
      <c r="Y12" s="9" t="s">
        <v>3772</v>
      </c>
      <c r="Z12" s="3" t="s">
        <v>3924</v>
      </c>
      <c r="AA12" s="3" t="s">
        <v>4075</v>
      </c>
      <c r="AB12" s="3" t="s">
        <v>4232</v>
      </c>
      <c r="AC12" s="3" t="s">
        <v>4371</v>
      </c>
      <c r="AD12" s="3" t="s">
        <v>4529</v>
      </c>
    </row>
    <row r="13" spans="1:30" ht="30" customHeight="1" x14ac:dyDescent="0.25">
      <c r="A13" s="15" t="s">
        <v>73</v>
      </c>
      <c r="B13" s="15" t="s">
        <v>23</v>
      </c>
      <c r="C13" s="22" t="s">
        <v>1037</v>
      </c>
      <c r="D13" s="8" t="s">
        <v>1213</v>
      </c>
      <c r="E13" s="8" t="s">
        <v>1504</v>
      </c>
      <c r="F13" s="8" t="s">
        <v>3011</v>
      </c>
      <c r="G13" s="8" t="s">
        <v>1274</v>
      </c>
      <c r="H13" s="9" t="s">
        <v>1779</v>
      </c>
      <c r="I13" s="8" t="s">
        <v>1037</v>
      </c>
      <c r="J13" s="16" t="s">
        <v>1927</v>
      </c>
      <c r="K13" s="8" t="s">
        <v>2072</v>
      </c>
      <c r="L13" s="16" t="s">
        <v>2208</v>
      </c>
      <c r="M13" s="16" t="s">
        <v>2323</v>
      </c>
      <c r="N13" s="8" t="s">
        <v>1413</v>
      </c>
      <c r="O13" s="8" t="s">
        <v>1413</v>
      </c>
      <c r="P13" s="8" t="s">
        <v>510</v>
      </c>
      <c r="Q13" s="8" t="s">
        <v>510</v>
      </c>
      <c r="R13" s="8" t="s">
        <v>2591</v>
      </c>
      <c r="S13" s="8" t="s">
        <v>2726</v>
      </c>
      <c r="T13" s="8" t="s">
        <v>2869</v>
      </c>
      <c r="U13" s="22" t="s">
        <v>3157</v>
      </c>
      <c r="V13" s="22" t="s">
        <v>3309</v>
      </c>
      <c r="W13" s="22" t="s">
        <v>3462</v>
      </c>
      <c r="X13" s="22" t="s">
        <v>3620</v>
      </c>
      <c r="Y13" s="22" t="s">
        <v>3773</v>
      </c>
      <c r="Z13" s="3" t="s">
        <v>3925</v>
      </c>
      <c r="AA13" s="3" t="s">
        <v>4076</v>
      </c>
      <c r="AB13" s="3" t="s">
        <v>4233</v>
      </c>
      <c r="AC13" s="3" t="s">
        <v>4372</v>
      </c>
      <c r="AD13" s="3" t="s">
        <v>4530</v>
      </c>
    </row>
    <row r="14" spans="1:30" ht="15" customHeight="1" x14ac:dyDescent="0.25">
      <c r="A14" s="15" t="s">
        <v>73</v>
      </c>
      <c r="B14" s="15" t="s">
        <v>18</v>
      </c>
      <c r="C14" s="9" t="s">
        <v>1082</v>
      </c>
      <c r="D14" s="8" t="s">
        <v>1485</v>
      </c>
      <c r="E14" s="9" t="s">
        <v>1082</v>
      </c>
      <c r="F14" s="9" t="s">
        <v>3012</v>
      </c>
      <c r="G14" s="9" t="s">
        <v>1082</v>
      </c>
      <c r="H14" s="9" t="s">
        <v>1082</v>
      </c>
      <c r="I14" s="9" t="s">
        <v>1082</v>
      </c>
      <c r="J14" s="9" t="s">
        <v>1928</v>
      </c>
      <c r="K14" s="8" t="s">
        <v>1082</v>
      </c>
      <c r="L14" s="16" t="s">
        <v>2209</v>
      </c>
      <c r="M14" s="9" t="s">
        <v>1082</v>
      </c>
      <c r="N14" s="9" t="s">
        <v>1082</v>
      </c>
      <c r="O14" s="9" t="s">
        <v>1082</v>
      </c>
      <c r="P14" s="9" t="s">
        <v>2471</v>
      </c>
      <c r="Q14" s="9" t="s">
        <v>2471</v>
      </c>
      <c r="R14" s="8" t="s">
        <v>2592</v>
      </c>
      <c r="S14" s="9" t="s">
        <v>2727</v>
      </c>
      <c r="T14" s="8" t="s">
        <v>2870</v>
      </c>
      <c r="U14" s="9" t="s">
        <v>1082</v>
      </c>
      <c r="V14" s="9" t="s">
        <v>1082</v>
      </c>
      <c r="W14" s="9" t="s">
        <v>3463</v>
      </c>
      <c r="X14" s="9" t="s">
        <v>3621</v>
      </c>
      <c r="Y14" s="9" t="s">
        <v>3774</v>
      </c>
      <c r="Z14" s="3" t="s">
        <v>3926</v>
      </c>
      <c r="AA14" s="3" t="s">
        <v>4077</v>
      </c>
      <c r="AB14" s="3" t="s">
        <v>4234</v>
      </c>
      <c r="AC14" s="3" t="s">
        <v>4373</v>
      </c>
      <c r="AD14" s="3" t="s">
        <v>4373</v>
      </c>
    </row>
    <row r="15" spans="1:30" ht="15" customHeight="1" x14ac:dyDescent="0.25">
      <c r="A15" s="15" t="s">
        <v>73</v>
      </c>
      <c r="B15" s="15" t="s">
        <v>1197</v>
      </c>
      <c r="C15" s="9" t="s">
        <v>1097</v>
      </c>
      <c r="D15" s="8" t="s">
        <v>1485</v>
      </c>
      <c r="E15" s="9" t="s">
        <v>1505</v>
      </c>
      <c r="F15" s="9" t="s">
        <v>1275</v>
      </c>
      <c r="G15" s="9" t="s">
        <v>1275</v>
      </c>
      <c r="H15" s="9" t="s">
        <v>1780</v>
      </c>
      <c r="I15" s="9" t="s">
        <v>1637</v>
      </c>
      <c r="J15" s="9" t="s">
        <v>1929</v>
      </c>
      <c r="K15" s="8" t="s">
        <v>2073</v>
      </c>
      <c r="L15" s="16" t="s">
        <v>2210</v>
      </c>
      <c r="M15" s="9" t="s">
        <v>2324</v>
      </c>
      <c r="N15" s="9" t="s">
        <v>1484</v>
      </c>
      <c r="O15" s="9" t="s">
        <v>1484</v>
      </c>
      <c r="P15" s="9" t="s">
        <v>2472</v>
      </c>
      <c r="Q15" s="9" t="s">
        <v>2472</v>
      </c>
      <c r="R15" s="8" t="s">
        <v>2593</v>
      </c>
      <c r="S15" s="9" t="s">
        <v>2728</v>
      </c>
      <c r="T15" s="8" t="s">
        <v>2871</v>
      </c>
      <c r="U15" s="9" t="s">
        <v>1637</v>
      </c>
      <c r="V15" s="9" t="s">
        <v>3310</v>
      </c>
      <c r="W15" s="9" t="s">
        <v>3464</v>
      </c>
      <c r="X15" s="9" t="s">
        <v>3622</v>
      </c>
      <c r="Y15" s="9" t="s">
        <v>3775</v>
      </c>
      <c r="Z15" s="3" t="s">
        <v>3927</v>
      </c>
      <c r="AA15" s="3" t="s">
        <v>4078</v>
      </c>
      <c r="AB15" s="3" t="s">
        <v>4235</v>
      </c>
      <c r="AC15" s="3" t="s">
        <v>4374</v>
      </c>
      <c r="AD15" s="3" t="s">
        <v>4531</v>
      </c>
    </row>
    <row r="16" spans="1:30" ht="15" customHeight="1" x14ac:dyDescent="0.25">
      <c r="A16" s="15" t="s">
        <v>73</v>
      </c>
      <c r="B16" s="15" t="s">
        <v>1202</v>
      </c>
      <c r="C16" s="9" t="s">
        <v>1152</v>
      </c>
      <c r="D16" s="8" t="s">
        <v>1485</v>
      </c>
      <c r="E16" s="9" t="s">
        <v>1506</v>
      </c>
      <c r="F16" s="9" t="s">
        <v>3013</v>
      </c>
      <c r="G16" s="9" t="s">
        <v>1276</v>
      </c>
      <c r="H16" s="9" t="s">
        <v>1781</v>
      </c>
      <c r="I16" s="9" t="s">
        <v>1638</v>
      </c>
      <c r="J16" s="9" t="s">
        <v>1930</v>
      </c>
      <c r="K16" s="8" t="s">
        <v>2074</v>
      </c>
      <c r="L16" s="16" t="s">
        <v>2211</v>
      </c>
      <c r="M16" s="9" t="s">
        <v>2325</v>
      </c>
      <c r="N16" s="9" t="s">
        <v>1219</v>
      </c>
      <c r="O16" s="9" t="s">
        <v>1219</v>
      </c>
      <c r="P16" s="9" t="s">
        <v>2473</v>
      </c>
      <c r="Q16" s="9" t="s">
        <v>2473</v>
      </c>
      <c r="R16" s="8" t="s">
        <v>2594</v>
      </c>
      <c r="S16" s="9" t="s">
        <v>2729</v>
      </c>
      <c r="T16" s="8" t="s">
        <v>2872</v>
      </c>
      <c r="U16" s="9" t="s">
        <v>3158</v>
      </c>
      <c r="V16" s="9" t="s">
        <v>3311</v>
      </c>
      <c r="W16" s="9" t="s">
        <v>3465</v>
      </c>
      <c r="X16" s="9" t="s">
        <v>3623</v>
      </c>
      <c r="Y16" s="9" t="s">
        <v>3776</v>
      </c>
      <c r="Z16" s="3" t="s">
        <v>3928</v>
      </c>
      <c r="AA16" s="3" t="s">
        <v>4079</v>
      </c>
      <c r="AB16" s="3" t="s">
        <v>4236</v>
      </c>
      <c r="AC16" s="3" t="s">
        <v>4375</v>
      </c>
      <c r="AD16" s="3" t="s">
        <v>4532</v>
      </c>
    </row>
    <row r="17" spans="1:30" ht="15" customHeight="1" x14ac:dyDescent="0.25">
      <c r="A17" s="15" t="s">
        <v>73</v>
      </c>
      <c r="B17" s="15" t="s">
        <v>1145</v>
      </c>
      <c r="C17" s="9" t="s">
        <v>1145</v>
      </c>
      <c r="D17" s="8" t="s">
        <v>1485</v>
      </c>
      <c r="E17" s="9" t="s">
        <v>1507</v>
      </c>
      <c r="F17" s="9" t="s">
        <v>3014</v>
      </c>
      <c r="G17" s="9" t="s">
        <v>1277</v>
      </c>
      <c r="H17" s="9" t="s">
        <v>1782</v>
      </c>
      <c r="I17" s="9" t="s">
        <v>1639</v>
      </c>
      <c r="J17" s="9" t="s">
        <v>1931</v>
      </c>
      <c r="K17" s="8" t="s">
        <v>2075</v>
      </c>
      <c r="L17" s="16" t="s">
        <v>2212</v>
      </c>
      <c r="M17" s="9" t="s">
        <v>2326</v>
      </c>
      <c r="N17" s="9" t="s">
        <v>1220</v>
      </c>
      <c r="O17" s="9" t="s">
        <v>1220</v>
      </c>
      <c r="P17" s="9" t="s">
        <v>2474</v>
      </c>
      <c r="Q17" s="9" t="s">
        <v>2474</v>
      </c>
      <c r="R17" s="8" t="s">
        <v>2595</v>
      </c>
      <c r="S17" s="9" t="s">
        <v>2730</v>
      </c>
      <c r="T17" s="8" t="s">
        <v>2873</v>
      </c>
      <c r="U17" s="9" t="s">
        <v>3159</v>
      </c>
      <c r="V17" s="9" t="s">
        <v>3312</v>
      </c>
      <c r="W17" s="9" t="s">
        <v>3466</v>
      </c>
      <c r="X17" s="9" t="s">
        <v>3624</v>
      </c>
      <c r="Y17" s="9" t="s">
        <v>3777</v>
      </c>
      <c r="Z17" s="3" t="s">
        <v>3929</v>
      </c>
      <c r="AA17" s="3" t="s">
        <v>4080</v>
      </c>
      <c r="AB17" s="3" t="s">
        <v>4237</v>
      </c>
      <c r="AC17" s="3" t="s">
        <v>4376</v>
      </c>
      <c r="AD17" s="3" t="s">
        <v>4533</v>
      </c>
    </row>
    <row r="18" spans="1:30" ht="15" customHeight="1" x14ac:dyDescent="0.25">
      <c r="A18" s="15" t="s">
        <v>73</v>
      </c>
      <c r="B18" s="15" t="s">
        <v>1146</v>
      </c>
      <c r="C18" s="9" t="s">
        <v>1146</v>
      </c>
      <c r="D18" s="8" t="s">
        <v>1485</v>
      </c>
      <c r="E18" s="9" t="s">
        <v>1508</v>
      </c>
      <c r="F18" s="9" t="s">
        <v>3015</v>
      </c>
      <c r="G18" s="9" t="s">
        <v>1278</v>
      </c>
      <c r="H18" s="9" t="s">
        <v>1783</v>
      </c>
      <c r="I18" s="9" t="s">
        <v>1640</v>
      </c>
      <c r="J18" s="9" t="s">
        <v>1932</v>
      </c>
      <c r="K18" s="8" t="s">
        <v>2076</v>
      </c>
      <c r="L18" s="16" t="s">
        <v>2213</v>
      </c>
      <c r="M18" s="9" t="s">
        <v>2327</v>
      </c>
      <c r="N18" s="9" t="s">
        <v>1221</v>
      </c>
      <c r="O18" s="9" t="s">
        <v>1221</v>
      </c>
      <c r="P18" s="9" t="s">
        <v>1221</v>
      </c>
      <c r="Q18" s="9" t="s">
        <v>1221</v>
      </c>
      <c r="R18" s="8" t="s">
        <v>2596</v>
      </c>
      <c r="S18" s="9" t="s">
        <v>2731</v>
      </c>
      <c r="T18" s="8" t="s">
        <v>2874</v>
      </c>
      <c r="U18" s="9" t="s">
        <v>3160</v>
      </c>
      <c r="V18" s="9" t="s">
        <v>3313</v>
      </c>
      <c r="W18" s="9" t="s">
        <v>3467</v>
      </c>
      <c r="X18" s="9" t="s">
        <v>3625</v>
      </c>
      <c r="Y18" s="9" t="s">
        <v>3778</v>
      </c>
      <c r="Z18" s="3" t="s">
        <v>3930</v>
      </c>
      <c r="AA18" s="3" t="s">
        <v>4081</v>
      </c>
      <c r="AB18" s="3" t="s">
        <v>4238</v>
      </c>
      <c r="AC18" s="3" t="s">
        <v>4377</v>
      </c>
      <c r="AD18" s="3" t="s">
        <v>4534</v>
      </c>
    </row>
    <row r="19" spans="1:30" ht="15" customHeight="1" x14ac:dyDescent="0.25">
      <c r="A19" s="15" t="s">
        <v>73</v>
      </c>
      <c r="B19" s="15" t="s">
        <v>1193</v>
      </c>
      <c r="C19" s="9" t="s">
        <v>1193</v>
      </c>
      <c r="D19" s="8" t="s">
        <v>1485</v>
      </c>
      <c r="E19" s="9" t="s">
        <v>1509</v>
      </c>
      <c r="F19" s="9" t="s">
        <v>3016</v>
      </c>
      <c r="G19" s="9" t="s">
        <v>1279</v>
      </c>
      <c r="H19" s="9" t="s">
        <v>1784</v>
      </c>
      <c r="I19" s="9" t="s">
        <v>1641</v>
      </c>
      <c r="J19" s="9" t="s">
        <v>1933</v>
      </c>
      <c r="K19" s="8" t="s">
        <v>2077</v>
      </c>
      <c r="L19" s="16" t="s">
        <v>2214</v>
      </c>
      <c r="M19" s="9" t="s">
        <v>2328</v>
      </c>
      <c r="N19" s="9" t="s">
        <v>1222</v>
      </c>
      <c r="O19" s="9" t="s">
        <v>1222</v>
      </c>
      <c r="P19" s="9" t="s">
        <v>1222</v>
      </c>
      <c r="Q19" s="9" t="s">
        <v>1222</v>
      </c>
      <c r="R19" s="8" t="s">
        <v>2597</v>
      </c>
      <c r="S19" s="9" t="s">
        <v>2732</v>
      </c>
      <c r="T19" s="8" t="s">
        <v>2875</v>
      </c>
      <c r="U19" s="9" t="s">
        <v>3161</v>
      </c>
      <c r="V19" s="9" t="s">
        <v>3314</v>
      </c>
      <c r="W19" s="9" t="s">
        <v>3468</v>
      </c>
      <c r="X19" s="9" t="s">
        <v>3626</v>
      </c>
      <c r="Y19" s="9" t="s">
        <v>3779</v>
      </c>
      <c r="Z19" s="3" t="s">
        <v>3931</v>
      </c>
      <c r="AA19" s="3" t="s">
        <v>4082</v>
      </c>
      <c r="AB19" s="3" t="s">
        <v>4239</v>
      </c>
      <c r="AC19" s="3" t="s">
        <v>4378</v>
      </c>
      <c r="AD19" s="3" t="s">
        <v>4535</v>
      </c>
    </row>
    <row r="20" spans="1:30" ht="15" customHeight="1" x14ac:dyDescent="0.25">
      <c r="A20" s="15" t="s">
        <v>73</v>
      </c>
      <c r="B20" s="15" t="s">
        <v>1198</v>
      </c>
      <c r="C20" s="9" t="s">
        <v>1153</v>
      </c>
      <c r="D20" s="8" t="s">
        <v>1485</v>
      </c>
      <c r="E20" s="9" t="s">
        <v>1510</v>
      </c>
      <c r="F20" s="9" t="s">
        <v>3017</v>
      </c>
      <c r="G20" s="9" t="s">
        <v>1280</v>
      </c>
      <c r="H20" s="9" t="s">
        <v>1785</v>
      </c>
      <c r="I20" s="9" t="s">
        <v>1642</v>
      </c>
      <c r="J20" s="9" t="s">
        <v>1934</v>
      </c>
      <c r="K20" s="8" t="s">
        <v>2078</v>
      </c>
      <c r="L20" s="16" t="s">
        <v>2215</v>
      </c>
      <c r="M20" s="9" t="s">
        <v>2329</v>
      </c>
      <c r="N20" s="9" t="s">
        <v>1414</v>
      </c>
      <c r="O20" s="9" t="s">
        <v>1414</v>
      </c>
      <c r="P20" s="9" t="s">
        <v>2475</v>
      </c>
      <c r="Q20" s="9" t="s">
        <v>2475</v>
      </c>
      <c r="R20" s="8" t="s">
        <v>2598</v>
      </c>
      <c r="S20" s="9" t="s">
        <v>2733</v>
      </c>
      <c r="T20" s="8" t="s">
        <v>2876</v>
      </c>
      <c r="U20" s="9" t="s">
        <v>3162</v>
      </c>
      <c r="V20" s="9" t="s">
        <v>3315</v>
      </c>
      <c r="W20" s="9" t="s">
        <v>3469</v>
      </c>
      <c r="X20" s="9" t="s">
        <v>3627</v>
      </c>
      <c r="Y20" s="9" t="s">
        <v>3780</v>
      </c>
      <c r="Z20" s="3" t="s">
        <v>3932</v>
      </c>
      <c r="AA20" s="3" t="s">
        <v>4083</v>
      </c>
      <c r="AB20" s="3" t="s">
        <v>4240</v>
      </c>
      <c r="AC20" s="3" t="s">
        <v>4379</v>
      </c>
      <c r="AD20" s="3" t="s">
        <v>4536</v>
      </c>
    </row>
    <row r="21" spans="1:30" ht="15" customHeight="1" x14ac:dyDescent="0.25">
      <c r="A21" s="15" t="s">
        <v>73</v>
      </c>
      <c r="B21" s="15" t="s">
        <v>1203</v>
      </c>
      <c r="C21" s="9" t="s">
        <v>1089</v>
      </c>
      <c r="D21" s="8" t="s">
        <v>1485</v>
      </c>
      <c r="E21" s="9" t="s">
        <v>1511</v>
      </c>
      <c r="F21" s="9" t="s">
        <v>3018</v>
      </c>
      <c r="G21" s="9" t="s">
        <v>1281</v>
      </c>
      <c r="H21" s="9" t="s">
        <v>1786</v>
      </c>
      <c r="I21" s="9" t="s">
        <v>1643</v>
      </c>
      <c r="J21" s="9" t="s">
        <v>1935</v>
      </c>
      <c r="K21" s="8" t="s">
        <v>2079</v>
      </c>
      <c r="L21" s="16" t="s">
        <v>2216</v>
      </c>
      <c r="M21" s="9" t="s">
        <v>2330</v>
      </c>
      <c r="N21" s="9" t="s">
        <v>1223</v>
      </c>
      <c r="O21" s="9" t="s">
        <v>1223</v>
      </c>
      <c r="P21" s="9" t="s">
        <v>2476</v>
      </c>
      <c r="Q21" s="9" t="s">
        <v>2476</v>
      </c>
      <c r="R21" s="8" t="s">
        <v>2599</v>
      </c>
      <c r="S21" s="9" t="s">
        <v>2734</v>
      </c>
      <c r="T21" s="8" t="s">
        <v>2877</v>
      </c>
      <c r="U21" s="9" t="s">
        <v>3163</v>
      </c>
      <c r="V21" s="9" t="s">
        <v>3316</v>
      </c>
      <c r="W21" s="9" t="s">
        <v>3470</v>
      </c>
      <c r="X21" s="9" t="s">
        <v>3628</v>
      </c>
      <c r="Y21" s="9" t="s">
        <v>3781</v>
      </c>
      <c r="Z21" s="3" t="s">
        <v>3933</v>
      </c>
      <c r="AA21" s="3" t="s">
        <v>4084</v>
      </c>
      <c r="AB21" s="3" t="s">
        <v>4241</v>
      </c>
      <c r="AC21" s="3" t="s">
        <v>4380</v>
      </c>
      <c r="AD21" s="3" t="s">
        <v>4537</v>
      </c>
    </row>
    <row r="22" spans="1:30" ht="15" customHeight="1" x14ac:dyDescent="0.25">
      <c r="A22" s="15" t="s">
        <v>73</v>
      </c>
      <c r="B22" s="15" t="s">
        <v>1194</v>
      </c>
      <c r="C22" s="9" t="s">
        <v>1154</v>
      </c>
      <c r="D22" s="8" t="s">
        <v>1485</v>
      </c>
      <c r="E22" s="9" t="s">
        <v>1512</v>
      </c>
      <c r="F22" s="9" t="s">
        <v>3019</v>
      </c>
      <c r="G22" s="9" t="s">
        <v>1282</v>
      </c>
      <c r="H22" s="9" t="s">
        <v>1787</v>
      </c>
      <c r="I22" s="9" t="s">
        <v>1644</v>
      </c>
      <c r="J22" s="9" t="s">
        <v>1936</v>
      </c>
      <c r="K22" s="8" t="s">
        <v>2080</v>
      </c>
      <c r="L22" s="16" t="s">
        <v>2217</v>
      </c>
      <c r="M22" s="9" t="s">
        <v>2331</v>
      </c>
      <c r="N22" s="9" t="s">
        <v>1415</v>
      </c>
      <c r="O22" s="9" t="s">
        <v>1415</v>
      </c>
      <c r="P22" s="9" t="s">
        <v>2477</v>
      </c>
      <c r="Q22" s="9" t="s">
        <v>2477</v>
      </c>
      <c r="R22" s="8" t="s">
        <v>2600</v>
      </c>
      <c r="S22" s="9" t="s">
        <v>2735</v>
      </c>
      <c r="T22" s="8" t="s">
        <v>2878</v>
      </c>
      <c r="U22" s="9" t="s">
        <v>3164</v>
      </c>
      <c r="V22" s="9" t="s">
        <v>3317</v>
      </c>
      <c r="W22" s="9" t="s">
        <v>3471</v>
      </c>
      <c r="X22" s="9" t="s">
        <v>3629</v>
      </c>
      <c r="Y22" s="9" t="s">
        <v>3782</v>
      </c>
      <c r="Z22" s="3" t="s">
        <v>3934</v>
      </c>
      <c r="AA22" s="3" t="s">
        <v>4085</v>
      </c>
      <c r="AB22" s="3" t="s">
        <v>4242</v>
      </c>
      <c r="AC22" s="3" t="s">
        <v>4381</v>
      </c>
      <c r="AD22" s="3" t="s">
        <v>4538</v>
      </c>
    </row>
    <row r="23" spans="1:30" ht="15" customHeight="1" x14ac:dyDescent="0.25">
      <c r="A23" s="15" t="s">
        <v>73</v>
      </c>
      <c r="B23" s="15" t="s">
        <v>1195</v>
      </c>
      <c r="C23" s="9" t="s">
        <v>1189</v>
      </c>
      <c r="D23" s="8" t="s">
        <v>1485</v>
      </c>
      <c r="E23" s="9" t="s">
        <v>1513</v>
      </c>
      <c r="F23" s="9" t="s">
        <v>3020</v>
      </c>
      <c r="G23" s="9" t="s">
        <v>1283</v>
      </c>
      <c r="H23" s="9" t="s">
        <v>1788</v>
      </c>
      <c r="I23" s="9" t="s">
        <v>1645</v>
      </c>
      <c r="J23" s="9" t="s">
        <v>1937</v>
      </c>
      <c r="K23" s="8" t="s">
        <v>2081</v>
      </c>
      <c r="L23" s="16" t="s">
        <v>2218</v>
      </c>
      <c r="M23" s="9" t="s">
        <v>2332</v>
      </c>
      <c r="N23" s="9" t="s">
        <v>1416</v>
      </c>
      <c r="O23" s="9" t="s">
        <v>1416</v>
      </c>
      <c r="P23" s="9" t="s">
        <v>2478</v>
      </c>
      <c r="Q23" s="9" t="s">
        <v>2478</v>
      </c>
      <c r="R23" s="8" t="s">
        <v>2601</v>
      </c>
      <c r="S23" s="9" t="s">
        <v>2736</v>
      </c>
      <c r="T23" s="8" t="s">
        <v>2879</v>
      </c>
      <c r="U23" s="9" t="s">
        <v>3165</v>
      </c>
      <c r="V23" s="9" t="s">
        <v>3318</v>
      </c>
      <c r="W23" s="9" t="s">
        <v>3472</v>
      </c>
      <c r="X23" s="9" t="s">
        <v>3630</v>
      </c>
      <c r="Y23" s="9" t="s">
        <v>3783</v>
      </c>
      <c r="Z23" s="3" t="s">
        <v>3935</v>
      </c>
      <c r="AA23" s="3" t="s">
        <v>4086</v>
      </c>
      <c r="AB23" s="3" t="s">
        <v>4243</v>
      </c>
      <c r="AC23" s="3" t="s">
        <v>4382</v>
      </c>
      <c r="AD23" s="3" t="s">
        <v>4539</v>
      </c>
    </row>
    <row r="24" spans="1:30" ht="15" customHeight="1" x14ac:dyDescent="0.25">
      <c r="A24" s="15" t="s">
        <v>73</v>
      </c>
      <c r="B24" s="15" t="s">
        <v>1196</v>
      </c>
      <c r="C24" s="9" t="s">
        <v>1199</v>
      </c>
      <c r="D24" s="8" t="s">
        <v>1485</v>
      </c>
      <c r="E24" s="9" t="s">
        <v>1514</v>
      </c>
      <c r="F24" s="9" t="s">
        <v>3021</v>
      </c>
      <c r="G24" s="9" t="s">
        <v>1284</v>
      </c>
      <c r="H24" s="9" t="s">
        <v>1789</v>
      </c>
      <c r="I24" s="9" t="s">
        <v>1646</v>
      </c>
      <c r="J24" s="9" t="s">
        <v>1938</v>
      </c>
      <c r="K24" s="8" t="s">
        <v>2082</v>
      </c>
      <c r="L24" s="16" t="s">
        <v>2219</v>
      </c>
      <c r="M24" s="9" t="s">
        <v>2333</v>
      </c>
      <c r="N24" s="9" t="s">
        <v>1417</v>
      </c>
      <c r="O24" s="9" t="s">
        <v>1417</v>
      </c>
      <c r="P24" s="9" t="s">
        <v>2479</v>
      </c>
      <c r="Q24" s="9" t="s">
        <v>2479</v>
      </c>
      <c r="R24" s="8" t="s">
        <v>2602</v>
      </c>
      <c r="S24" s="9" t="s">
        <v>2737</v>
      </c>
      <c r="T24" s="8" t="s">
        <v>2880</v>
      </c>
      <c r="U24" s="9" t="s">
        <v>3166</v>
      </c>
      <c r="V24" s="9" t="s">
        <v>3319</v>
      </c>
      <c r="W24" s="9" t="s">
        <v>3473</v>
      </c>
      <c r="X24" s="9" t="s">
        <v>3631</v>
      </c>
      <c r="Y24" s="9" t="s">
        <v>3784</v>
      </c>
      <c r="Z24" s="3" t="s">
        <v>3936</v>
      </c>
      <c r="AA24" s="3" t="s">
        <v>4087</v>
      </c>
      <c r="AB24" s="3" t="s">
        <v>4244</v>
      </c>
      <c r="AC24" s="3" t="s">
        <v>4383</v>
      </c>
      <c r="AD24" s="3" t="s">
        <v>4540</v>
      </c>
    </row>
    <row r="25" spans="1:30" x14ac:dyDescent="0.25">
      <c r="A25" s="15" t="s">
        <v>924</v>
      </c>
      <c r="B25" s="15" t="s">
        <v>1088</v>
      </c>
      <c r="C25" s="9" t="s">
        <v>1088</v>
      </c>
      <c r="D25" s="8" t="s">
        <v>1485</v>
      </c>
      <c r="E25" s="8" t="s">
        <v>1088</v>
      </c>
      <c r="F25" s="8" t="s">
        <v>3022</v>
      </c>
      <c r="G25" s="8" t="s">
        <v>1285</v>
      </c>
      <c r="H25" s="9" t="s">
        <v>1790</v>
      </c>
      <c r="I25" s="8" t="s">
        <v>1647</v>
      </c>
      <c r="J25" s="16" t="s">
        <v>1939</v>
      </c>
      <c r="K25" s="8" t="s">
        <v>1647</v>
      </c>
      <c r="L25" s="16" t="s">
        <v>2220</v>
      </c>
      <c r="M25" s="16" t="s">
        <v>2334</v>
      </c>
      <c r="N25" s="8" t="s">
        <v>1088</v>
      </c>
      <c r="O25" s="8" t="s">
        <v>1088</v>
      </c>
      <c r="P25" s="8" t="s">
        <v>1088</v>
      </c>
      <c r="Q25" s="8" t="s">
        <v>1088</v>
      </c>
      <c r="R25" s="8" t="s">
        <v>2603</v>
      </c>
      <c r="S25" s="8" t="s">
        <v>2738</v>
      </c>
      <c r="T25" s="8" t="s">
        <v>2881</v>
      </c>
      <c r="U25" s="9" t="s">
        <v>3167</v>
      </c>
      <c r="V25" s="9" t="s">
        <v>3320</v>
      </c>
      <c r="W25" s="9" t="s">
        <v>3474</v>
      </c>
      <c r="X25" s="9" t="s">
        <v>1647</v>
      </c>
      <c r="Y25" s="9" t="s">
        <v>3785</v>
      </c>
      <c r="Z25" s="3" t="s">
        <v>3937</v>
      </c>
      <c r="AA25" s="3" t="s">
        <v>4088</v>
      </c>
      <c r="AB25" s="3" t="s">
        <v>4245</v>
      </c>
      <c r="AC25" s="3" t="s">
        <v>4384</v>
      </c>
      <c r="AD25" s="3" t="s">
        <v>4541</v>
      </c>
    </row>
    <row r="26" spans="1:30" x14ac:dyDescent="0.25">
      <c r="A26" s="15" t="s">
        <v>924</v>
      </c>
      <c r="B26" s="15" t="s">
        <v>1087</v>
      </c>
      <c r="C26" s="9" t="s">
        <v>1087</v>
      </c>
      <c r="D26" s="8" t="s">
        <v>1485</v>
      </c>
      <c r="E26" s="8" t="s">
        <v>1515</v>
      </c>
      <c r="F26" s="8" t="s">
        <v>3023</v>
      </c>
      <c r="G26" s="8" t="s">
        <v>1286</v>
      </c>
      <c r="H26" s="9" t="s">
        <v>1791</v>
      </c>
      <c r="I26" s="8" t="s">
        <v>1087</v>
      </c>
      <c r="J26" s="16" t="s">
        <v>1940</v>
      </c>
      <c r="K26" s="8" t="s">
        <v>1087</v>
      </c>
      <c r="L26" s="16" t="s">
        <v>1087</v>
      </c>
      <c r="M26" s="16" t="s">
        <v>1087</v>
      </c>
      <c r="N26" s="8" t="s">
        <v>1224</v>
      </c>
      <c r="O26" s="8" t="s">
        <v>1224</v>
      </c>
      <c r="P26" s="8" t="s">
        <v>1224</v>
      </c>
      <c r="Q26" s="8" t="s">
        <v>1224</v>
      </c>
      <c r="R26" s="8" t="s">
        <v>2604</v>
      </c>
      <c r="S26" s="8" t="s">
        <v>2739</v>
      </c>
      <c r="T26" s="8" t="s">
        <v>2882</v>
      </c>
      <c r="U26" s="9" t="s">
        <v>3168</v>
      </c>
      <c r="V26" s="9" t="s">
        <v>1087</v>
      </c>
      <c r="W26" s="9" t="s">
        <v>3475</v>
      </c>
      <c r="X26" s="9" t="s">
        <v>3632</v>
      </c>
      <c r="Y26" s="9" t="s">
        <v>1224</v>
      </c>
      <c r="Z26" s="3" t="s">
        <v>3938</v>
      </c>
      <c r="AA26" s="3" t="s">
        <v>4089</v>
      </c>
      <c r="AB26" s="3" t="s">
        <v>3475</v>
      </c>
      <c r="AC26" s="3" t="s">
        <v>4385</v>
      </c>
      <c r="AD26" s="3" t="s">
        <v>4542</v>
      </c>
    </row>
    <row r="27" spans="1:30" x14ac:dyDescent="0.25">
      <c r="A27" s="15" t="s">
        <v>924</v>
      </c>
      <c r="B27" s="15" t="s">
        <v>1086</v>
      </c>
      <c r="C27" s="9" t="s">
        <v>1086</v>
      </c>
      <c r="D27" s="8" t="s">
        <v>1485</v>
      </c>
      <c r="E27" s="8" t="s">
        <v>1516</v>
      </c>
      <c r="F27" s="8" t="s">
        <v>3024</v>
      </c>
      <c r="G27" s="8" t="s">
        <v>1287</v>
      </c>
      <c r="H27" s="9" t="s">
        <v>1792</v>
      </c>
      <c r="I27" s="8" t="s">
        <v>1086</v>
      </c>
      <c r="J27" s="16" t="s">
        <v>1941</v>
      </c>
      <c r="K27" s="8" t="s">
        <v>1086</v>
      </c>
      <c r="L27" s="16" t="s">
        <v>2221</v>
      </c>
      <c r="M27" s="16" t="s">
        <v>2335</v>
      </c>
      <c r="N27" s="8" t="s">
        <v>1086</v>
      </c>
      <c r="O27" s="8" t="s">
        <v>1086</v>
      </c>
      <c r="P27" s="8" t="s">
        <v>1086</v>
      </c>
      <c r="Q27" s="8" t="s">
        <v>1086</v>
      </c>
      <c r="R27" s="8" t="s">
        <v>2605</v>
      </c>
      <c r="S27" s="8" t="s">
        <v>2740</v>
      </c>
      <c r="T27" s="8" t="s">
        <v>2883</v>
      </c>
      <c r="U27" s="9" t="s">
        <v>3169</v>
      </c>
      <c r="V27" s="9" t="s">
        <v>3321</v>
      </c>
      <c r="W27" s="9" t="s">
        <v>3476</v>
      </c>
      <c r="X27" s="9" t="s">
        <v>3633</v>
      </c>
      <c r="Y27" s="9" t="s">
        <v>3786</v>
      </c>
      <c r="Z27" s="3" t="s">
        <v>3939</v>
      </c>
      <c r="AA27" s="3" t="s">
        <v>4090</v>
      </c>
      <c r="AB27" s="3" t="s">
        <v>3476</v>
      </c>
      <c r="AC27" s="3" t="s">
        <v>4386</v>
      </c>
      <c r="AD27" s="3" t="s">
        <v>4543</v>
      </c>
    </row>
    <row r="28" spans="1:30" x14ac:dyDescent="0.25">
      <c r="A28" s="15" t="s">
        <v>924</v>
      </c>
      <c r="B28" s="15" t="s">
        <v>1085</v>
      </c>
      <c r="C28" s="9" t="s">
        <v>1085</v>
      </c>
      <c r="D28" s="8" t="s">
        <v>1485</v>
      </c>
      <c r="E28" s="8" t="s">
        <v>1517</v>
      </c>
      <c r="F28" s="8" t="s">
        <v>3025</v>
      </c>
      <c r="G28" s="8" t="s">
        <v>1288</v>
      </c>
      <c r="H28" s="9" t="s">
        <v>1793</v>
      </c>
      <c r="I28" s="8" t="s">
        <v>1648</v>
      </c>
      <c r="J28" s="16" t="s">
        <v>1942</v>
      </c>
      <c r="K28" s="8" t="s">
        <v>2083</v>
      </c>
      <c r="L28" s="16" t="s">
        <v>2222</v>
      </c>
      <c r="M28" s="16" t="s">
        <v>1085</v>
      </c>
      <c r="N28" s="8" t="s">
        <v>1225</v>
      </c>
      <c r="O28" s="8" t="s">
        <v>1225</v>
      </c>
      <c r="P28" s="8" t="s">
        <v>1225</v>
      </c>
      <c r="Q28" s="8" t="s">
        <v>1225</v>
      </c>
      <c r="R28" s="8" t="s">
        <v>2606</v>
      </c>
      <c r="S28" s="8" t="s">
        <v>2741</v>
      </c>
      <c r="T28" s="8" t="s">
        <v>2884</v>
      </c>
      <c r="U28" s="9" t="s">
        <v>3170</v>
      </c>
      <c r="V28" s="9" t="s">
        <v>3322</v>
      </c>
      <c r="W28" s="9" t="s">
        <v>3477</v>
      </c>
      <c r="X28" s="9" t="s">
        <v>3634</v>
      </c>
      <c r="Y28" s="9" t="s">
        <v>3787</v>
      </c>
      <c r="Z28" s="3" t="s">
        <v>3940</v>
      </c>
      <c r="AA28" s="3" t="s">
        <v>4091</v>
      </c>
      <c r="AB28" s="3" t="s">
        <v>3477</v>
      </c>
      <c r="AC28" s="3" t="s">
        <v>4387</v>
      </c>
      <c r="AD28" s="3" t="s">
        <v>4544</v>
      </c>
    </row>
    <row r="29" spans="1:30" x14ac:dyDescent="0.25">
      <c r="A29" s="15" t="s">
        <v>924</v>
      </c>
      <c r="B29" s="15" t="s">
        <v>1084</v>
      </c>
      <c r="C29" s="9" t="s">
        <v>1084</v>
      </c>
      <c r="D29" s="8" t="s">
        <v>1485</v>
      </c>
      <c r="E29" s="8" t="s">
        <v>1226</v>
      </c>
      <c r="F29" s="8" t="s">
        <v>3026</v>
      </c>
      <c r="G29" s="8" t="s">
        <v>1289</v>
      </c>
      <c r="H29" s="9" t="s">
        <v>1794</v>
      </c>
      <c r="I29" s="8" t="s">
        <v>1649</v>
      </c>
      <c r="J29" s="16" t="s">
        <v>1943</v>
      </c>
      <c r="K29" s="8" t="s">
        <v>1084</v>
      </c>
      <c r="L29" s="16" t="s">
        <v>2223</v>
      </c>
      <c r="M29" s="16" t="s">
        <v>2336</v>
      </c>
      <c r="N29" s="8" t="s">
        <v>1226</v>
      </c>
      <c r="O29" s="8" t="s">
        <v>1226</v>
      </c>
      <c r="P29" s="8" t="s">
        <v>1226</v>
      </c>
      <c r="Q29" s="8" t="s">
        <v>1226</v>
      </c>
      <c r="R29" s="8" t="s">
        <v>2607</v>
      </c>
      <c r="S29" s="8" t="s">
        <v>2742</v>
      </c>
      <c r="T29" s="8" t="s">
        <v>2885</v>
      </c>
      <c r="U29" s="9" t="s">
        <v>3171</v>
      </c>
      <c r="V29" s="9" t="s">
        <v>3323</v>
      </c>
      <c r="W29" s="9" t="s">
        <v>3478</v>
      </c>
      <c r="X29" s="9" t="s">
        <v>3635</v>
      </c>
      <c r="Y29" s="9" t="s">
        <v>3788</v>
      </c>
      <c r="Z29" s="3" t="s">
        <v>3941</v>
      </c>
      <c r="AA29" s="3" t="s">
        <v>4092</v>
      </c>
      <c r="AB29" s="3" t="s">
        <v>4246</v>
      </c>
      <c r="AC29" s="3" t="s">
        <v>4388</v>
      </c>
      <c r="AD29" s="3" t="s">
        <v>4545</v>
      </c>
    </row>
    <row r="30" spans="1:30" x14ac:dyDescent="0.25">
      <c r="A30" s="15" t="s">
        <v>1155</v>
      </c>
      <c r="B30" s="15" t="s">
        <v>1164</v>
      </c>
      <c r="C30" s="9" t="s">
        <v>1164</v>
      </c>
      <c r="D30" s="8" t="s">
        <v>1485</v>
      </c>
      <c r="E30" s="9" t="s">
        <v>1518</v>
      </c>
      <c r="F30" s="9" t="s">
        <v>3027</v>
      </c>
      <c r="G30" s="9" t="s">
        <v>1290</v>
      </c>
      <c r="H30" s="9" t="s">
        <v>1795</v>
      </c>
      <c r="I30" s="9" t="s">
        <v>1650</v>
      </c>
      <c r="J30" s="24" t="s">
        <v>1944</v>
      </c>
      <c r="K30" s="8" t="s">
        <v>2084</v>
      </c>
      <c r="L30" s="16" t="s">
        <v>2224</v>
      </c>
      <c r="M30" s="24" t="s">
        <v>2337</v>
      </c>
      <c r="N30" s="9" t="s">
        <v>1227</v>
      </c>
      <c r="O30" s="9" t="s">
        <v>1227</v>
      </c>
      <c r="P30" s="9" t="s">
        <v>2480</v>
      </c>
      <c r="Q30" s="9" t="s">
        <v>2480</v>
      </c>
      <c r="R30" s="8" t="s">
        <v>2608</v>
      </c>
      <c r="S30" s="9" t="s">
        <v>2743</v>
      </c>
      <c r="T30" s="8" t="s">
        <v>2886</v>
      </c>
      <c r="U30" s="9" t="s">
        <v>3172</v>
      </c>
      <c r="V30" s="9" t="s">
        <v>3324</v>
      </c>
      <c r="W30" s="9" t="s">
        <v>3479</v>
      </c>
      <c r="X30" s="9" t="s">
        <v>3636</v>
      </c>
      <c r="Y30" s="9" t="s">
        <v>3789</v>
      </c>
      <c r="Z30" s="3" t="s">
        <v>3942</v>
      </c>
      <c r="AA30" s="3" t="s">
        <v>4093</v>
      </c>
      <c r="AB30" s="3" t="s">
        <v>4247</v>
      </c>
      <c r="AC30" s="3" t="s">
        <v>4389</v>
      </c>
      <c r="AD30" s="3" t="s">
        <v>4546</v>
      </c>
    </row>
    <row r="31" spans="1:30" x14ac:dyDescent="0.25">
      <c r="A31" s="15" t="s">
        <v>1155</v>
      </c>
      <c r="B31" s="15" t="s">
        <v>1156</v>
      </c>
      <c r="C31" s="9" t="s">
        <v>1156</v>
      </c>
      <c r="D31" s="8" t="s">
        <v>1485</v>
      </c>
      <c r="E31" s="9" t="s">
        <v>1519</v>
      </c>
      <c r="F31" s="9" t="s">
        <v>1291</v>
      </c>
      <c r="G31" s="9" t="s">
        <v>1291</v>
      </c>
      <c r="H31" s="9" t="s">
        <v>1796</v>
      </c>
      <c r="I31" s="9" t="s">
        <v>1651</v>
      </c>
      <c r="J31" s="24" t="s">
        <v>1945</v>
      </c>
      <c r="K31" s="8" t="s">
        <v>2085</v>
      </c>
      <c r="L31" s="16" t="s">
        <v>2225</v>
      </c>
      <c r="M31" s="24" t="s">
        <v>2338</v>
      </c>
      <c r="N31" s="9" t="s">
        <v>1228</v>
      </c>
      <c r="O31" s="9" t="s">
        <v>1228</v>
      </c>
      <c r="P31" s="9" t="s">
        <v>2481</v>
      </c>
      <c r="Q31" s="9" t="s">
        <v>2481</v>
      </c>
      <c r="R31" s="8" t="s">
        <v>2609</v>
      </c>
      <c r="S31" s="9" t="s">
        <v>2744</v>
      </c>
      <c r="T31" s="8" t="s">
        <v>2887</v>
      </c>
      <c r="U31" s="9" t="s">
        <v>3173</v>
      </c>
      <c r="V31" s="9" t="s">
        <v>3325</v>
      </c>
      <c r="W31" s="9" t="s">
        <v>3480</v>
      </c>
      <c r="X31" s="9" t="s">
        <v>3637</v>
      </c>
      <c r="Y31" s="9" t="s">
        <v>3790</v>
      </c>
      <c r="Z31" s="3" t="s">
        <v>1291</v>
      </c>
      <c r="AA31" s="3" t="s">
        <v>4094</v>
      </c>
      <c r="AB31" s="3" t="s">
        <v>4248</v>
      </c>
      <c r="AC31" s="3" t="s">
        <v>4390</v>
      </c>
      <c r="AD31" s="3" t="s">
        <v>4547</v>
      </c>
    </row>
    <row r="32" spans="1:30" x14ac:dyDescent="0.25">
      <c r="A32" s="15" t="s">
        <v>1155</v>
      </c>
      <c r="B32" s="15" t="s">
        <v>1157</v>
      </c>
      <c r="C32" s="9" t="s">
        <v>1157</v>
      </c>
      <c r="D32" s="8" t="s">
        <v>1485</v>
      </c>
      <c r="E32" s="9" t="s">
        <v>1520</v>
      </c>
      <c r="F32" s="9" t="s">
        <v>3028</v>
      </c>
      <c r="G32" s="9" t="s">
        <v>1292</v>
      </c>
      <c r="H32" s="9" t="s">
        <v>1797</v>
      </c>
      <c r="I32" s="9" t="s">
        <v>1652</v>
      </c>
      <c r="J32" s="24" t="s">
        <v>1946</v>
      </c>
      <c r="K32" s="8" t="s">
        <v>2086</v>
      </c>
      <c r="L32" s="16" t="s">
        <v>2226</v>
      </c>
      <c r="M32" s="24" t="s">
        <v>2339</v>
      </c>
      <c r="N32" s="9" t="s">
        <v>1229</v>
      </c>
      <c r="O32" s="9" t="s">
        <v>1229</v>
      </c>
      <c r="P32" s="9" t="s">
        <v>2482</v>
      </c>
      <c r="Q32" s="9" t="s">
        <v>2482</v>
      </c>
      <c r="R32" s="8" t="s">
        <v>2610</v>
      </c>
      <c r="S32" s="9" t="s">
        <v>2745</v>
      </c>
      <c r="T32" s="8" t="s">
        <v>2888</v>
      </c>
      <c r="U32" s="9" t="s">
        <v>3174</v>
      </c>
      <c r="V32" s="9" t="s">
        <v>3326</v>
      </c>
      <c r="W32" s="9" t="s">
        <v>3481</v>
      </c>
      <c r="X32" s="9" t="s">
        <v>3638</v>
      </c>
      <c r="Y32" s="9" t="s">
        <v>3791</v>
      </c>
      <c r="Z32" s="3" t="s">
        <v>3943</v>
      </c>
      <c r="AA32" s="3" t="s">
        <v>4095</v>
      </c>
      <c r="AB32" s="3" t="s">
        <v>4249</v>
      </c>
      <c r="AC32" s="3" t="s">
        <v>4391</v>
      </c>
      <c r="AD32" s="3" t="s">
        <v>4548</v>
      </c>
    </row>
    <row r="33" spans="1:30" x14ac:dyDescent="0.25">
      <c r="A33" s="15" t="s">
        <v>1155</v>
      </c>
      <c r="B33" s="15" t="s">
        <v>1158</v>
      </c>
      <c r="C33" s="9" t="s">
        <v>1158</v>
      </c>
      <c r="D33" s="8" t="s">
        <v>1485</v>
      </c>
      <c r="E33" s="9" t="s">
        <v>1521</v>
      </c>
      <c r="F33" s="9" t="s">
        <v>3029</v>
      </c>
      <c r="G33" s="9" t="s">
        <v>1293</v>
      </c>
      <c r="H33" s="9" t="s">
        <v>1798</v>
      </c>
      <c r="I33" s="9" t="s">
        <v>1653</v>
      </c>
      <c r="J33" s="24" t="s">
        <v>1947</v>
      </c>
      <c r="K33" s="8" t="s">
        <v>2087</v>
      </c>
      <c r="L33" s="16" t="s">
        <v>2227</v>
      </c>
      <c r="M33" s="24" t="s">
        <v>2340</v>
      </c>
      <c r="N33" s="9" t="s">
        <v>1230</v>
      </c>
      <c r="O33" s="9" t="s">
        <v>1230</v>
      </c>
      <c r="P33" s="9" t="s">
        <v>2483</v>
      </c>
      <c r="Q33" s="9" t="s">
        <v>2483</v>
      </c>
      <c r="R33" s="8" t="s">
        <v>2611</v>
      </c>
      <c r="S33" s="9" t="s">
        <v>2746</v>
      </c>
      <c r="T33" s="8" t="s">
        <v>2889</v>
      </c>
      <c r="U33" s="9" t="s">
        <v>3175</v>
      </c>
      <c r="V33" s="9" t="s">
        <v>3327</v>
      </c>
      <c r="W33" s="9" t="s">
        <v>3482</v>
      </c>
      <c r="X33" s="9" t="s">
        <v>3639</v>
      </c>
      <c r="Y33" s="9" t="s">
        <v>3792</v>
      </c>
      <c r="Z33" s="3" t="s">
        <v>3944</v>
      </c>
      <c r="AA33" s="3" t="s">
        <v>4096</v>
      </c>
      <c r="AB33" s="3" t="s">
        <v>4250</v>
      </c>
      <c r="AC33" s="3" t="s">
        <v>4392</v>
      </c>
      <c r="AD33" s="3" t="s">
        <v>4549</v>
      </c>
    </row>
    <row r="34" spans="1:30" x14ac:dyDescent="0.25">
      <c r="A34" s="15" t="s">
        <v>1155</v>
      </c>
      <c r="B34" s="15" t="s">
        <v>1159</v>
      </c>
      <c r="C34" s="9" t="s">
        <v>1159</v>
      </c>
      <c r="D34" s="8" t="s">
        <v>1485</v>
      </c>
      <c r="E34" s="9" t="s">
        <v>1522</v>
      </c>
      <c r="F34" s="9" t="s">
        <v>3030</v>
      </c>
      <c r="G34" s="9" t="s">
        <v>1294</v>
      </c>
      <c r="H34" s="9" t="s">
        <v>1799</v>
      </c>
      <c r="I34" s="9" t="s">
        <v>1654</v>
      </c>
      <c r="J34" s="24" t="s">
        <v>1948</v>
      </c>
      <c r="K34" s="8" t="s">
        <v>2088</v>
      </c>
      <c r="L34" s="16" t="s">
        <v>2228</v>
      </c>
      <c r="M34" s="24" t="s">
        <v>2341</v>
      </c>
      <c r="N34" s="9" t="s">
        <v>1418</v>
      </c>
      <c r="O34" s="9" t="s">
        <v>1418</v>
      </c>
      <c r="P34" s="9" t="s">
        <v>2484</v>
      </c>
      <c r="Q34" s="9" t="s">
        <v>2484</v>
      </c>
      <c r="R34" s="8" t="s">
        <v>2612</v>
      </c>
      <c r="S34" s="9" t="s">
        <v>2747</v>
      </c>
      <c r="T34" s="8" t="s">
        <v>2890</v>
      </c>
      <c r="U34" s="9" t="s">
        <v>3176</v>
      </c>
      <c r="V34" s="9" t="s">
        <v>3328</v>
      </c>
      <c r="W34" s="9" t="s">
        <v>3483</v>
      </c>
      <c r="X34" s="9" t="s">
        <v>3640</v>
      </c>
      <c r="Y34" s="9" t="s">
        <v>3793</v>
      </c>
      <c r="Z34" s="3" t="s">
        <v>3945</v>
      </c>
      <c r="AA34" s="3" t="s">
        <v>4097</v>
      </c>
      <c r="AB34" s="3" t="s">
        <v>4251</v>
      </c>
      <c r="AC34" s="3" t="s">
        <v>4393</v>
      </c>
      <c r="AD34" s="3" t="s">
        <v>4550</v>
      </c>
    </row>
    <row r="35" spans="1:30" x14ac:dyDescent="0.25">
      <c r="A35" s="15" t="s">
        <v>1155</v>
      </c>
      <c r="B35" s="15" t="s">
        <v>1160</v>
      </c>
      <c r="C35" s="9" t="s">
        <v>1160</v>
      </c>
      <c r="D35" s="8" t="s">
        <v>1485</v>
      </c>
      <c r="E35" s="9" t="s">
        <v>1523</v>
      </c>
      <c r="F35" s="9" t="s">
        <v>3031</v>
      </c>
      <c r="G35" s="9" t="s">
        <v>1295</v>
      </c>
      <c r="H35" s="9" t="s">
        <v>1800</v>
      </c>
      <c r="I35" s="9" t="s">
        <v>1655</v>
      </c>
      <c r="J35" s="24" t="s">
        <v>1949</v>
      </c>
      <c r="K35" s="8" t="s">
        <v>2089</v>
      </c>
      <c r="L35" s="16" t="s">
        <v>2229</v>
      </c>
      <c r="M35" s="24" t="s">
        <v>2342</v>
      </c>
      <c r="N35" s="9" t="s">
        <v>1419</v>
      </c>
      <c r="O35" s="9" t="s">
        <v>1419</v>
      </c>
      <c r="P35" s="9" t="s">
        <v>2485</v>
      </c>
      <c r="Q35" s="9" t="s">
        <v>2485</v>
      </c>
      <c r="R35" s="8" t="s">
        <v>2613</v>
      </c>
      <c r="S35" s="9" t="s">
        <v>2748</v>
      </c>
      <c r="T35" s="8" t="s">
        <v>2891</v>
      </c>
      <c r="U35" s="9" t="s">
        <v>3177</v>
      </c>
      <c r="V35" s="9" t="s">
        <v>3329</v>
      </c>
      <c r="W35" s="9" t="s">
        <v>3484</v>
      </c>
      <c r="X35" s="9" t="s">
        <v>3641</v>
      </c>
      <c r="Y35" s="9" t="s">
        <v>3794</v>
      </c>
      <c r="Z35" s="3" t="s">
        <v>3946</v>
      </c>
      <c r="AA35" s="3" t="s">
        <v>4098</v>
      </c>
      <c r="AB35" s="3" t="s">
        <v>4252</v>
      </c>
      <c r="AC35" s="3" t="s">
        <v>4394</v>
      </c>
      <c r="AD35" s="3" t="s">
        <v>4551</v>
      </c>
    </row>
    <row r="36" spans="1:30" x14ac:dyDescent="0.25">
      <c r="A36" s="15" t="s">
        <v>1155</v>
      </c>
      <c r="B36" s="15" t="s">
        <v>1161</v>
      </c>
      <c r="C36" s="9" t="s">
        <v>1161</v>
      </c>
      <c r="D36" s="8" t="s">
        <v>1485</v>
      </c>
      <c r="E36" s="9" t="s">
        <v>1524</v>
      </c>
      <c r="F36" s="9" t="s">
        <v>3032</v>
      </c>
      <c r="G36" s="9" t="s">
        <v>1296</v>
      </c>
      <c r="H36" s="9" t="s">
        <v>1801</v>
      </c>
      <c r="I36" s="9" t="s">
        <v>1656</v>
      </c>
      <c r="J36" s="24" t="s">
        <v>1950</v>
      </c>
      <c r="K36" s="8" t="s">
        <v>2090</v>
      </c>
      <c r="L36" s="16" t="s">
        <v>2229</v>
      </c>
      <c r="M36" s="24" t="s">
        <v>2343</v>
      </c>
      <c r="N36" s="9" t="s">
        <v>1231</v>
      </c>
      <c r="O36" s="9" t="s">
        <v>1231</v>
      </c>
      <c r="P36" s="9" t="s">
        <v>2486</v>
      </c>
      <c r="Q36" s="9" t="s">
        <v>2486</v>
      </c>
      <c r="R36" s="8" t="s">
        <v>2614</v>
      </c>
      <c r="S36" s="9" t="s">
        <v>2749</v>
      </c>
      <c r="T36" s="8" t="s">
        <v>2891</v>
      </c>
      <c r="U36" s="9" t="s">
        <v>3178</v>
      </c>
      <c r="V36" s="9" t="s">
        <v>3330</v>
      </c>
      <c r="W36" s="9" t="s">
        <v>3485</v>
      </c>
      <c r="X36" s="9" t="s">
        <v>3642</v>
      </c>
      <c r="Y36" s="9" t="s">
        <v>3795</v>
      </c>
      <c r="Z36" s="3" t="s">
        <v>3947</v>
      </c>
      <c r="AA36" s="3" t="s">
        <v>4099</v>
      </c>
      <c r="AB36" s="3" t="s">
        <v>4253</v>
      </c>
      <c r="AC36" s="3" t="s">
        <v>4395</v>
      </c>
      <c r="AD36" s="3" t="s">
        <v>4551</v>
      </c>
    </row>
    <row r="37" spans="1:30" x14ac:dyDescent="0.25">
      <c r="A37" s="15" t="s">
        <v>1155</v>
      </c>
      <c r="B37" s="15" t="s">
        <v>1162</v>
      </c>
      <c r="C37" s="9" t="s">
        <v>1162</v>
      </c>
      <c r="D37" s="8" t="s">
        <v>1485</v>
      </c>
      <c r="E37" s="9" t="s">
        <v>1525</v>
      </c>
      <c r="F37" s="9" t="s">
        <v>3033</v>
      </c>
      <c r="G37" s="9" t="s">
        <v>1297</v>
      </c>
      <c r="H37" s="9" t="s">
        <v>1802</v>
      </c>
      <c r="I37" s="9" t="s">
        <v>1657</v>
      </c>
      <c r="J37" s="24" t="s">
        <v>1951</v>
      </c>
      <c r="K37" s="8" t="s">
        <v>2091</v>
      </c>
      <c r="L37" s="16" t="s">
        <v>1162</v>
      </c>
      <c r="M37" s="24" t="s">
        <v>2343</v>
      </c>
      <c r="N37" s="9" t="s">
        <v>1420</v>
      </c>
      <c r="O37" s="9" t="s">
        <v>1420</v>
      </c>
      <c r="P37" s="9" t="s">
        <v>1232</v>
      </c>
      <c r="Q37" s="9" t="s">
        <v>1232</v>
      </c>
      <c r="R37" s="8" t="s">
        <v>2614</v>
      </c>
      <c r="S37" s="9" t="s">
        <v>2750</v>
      </c>
      <c r="T37" s="8" t="s">
        <v>2892</v>
      </c>
      <c r="U37" s="9" t="s">
        <v>3179</v>
      </c>
      <c r="V37" s="9" t="s">
        <v>3331</v>
      </c>
      <c r="W37" s="9" t="s">
        <v>3486</v>
      </c>
      <c r="X37" s="9" t="s">
        <v>3641</v>
      </c>
      <c r="Y37" s="9" t="s">
        <v>3796</v>
      </c>
      <c r="Z37" s="3" t="s">
        <v>3946</v>
      </c>
      <c r="AA37" s="3" t="s">
        <v>4100</v>
      </c>
      <c r="AB37" s="3" t="s">
        <v>3486</v>
      </c>
      <c r="AC37" s="3" t="s">
        <v>4396</v>
      </c>
      <c r="AD37" s="3" t="s">
        <v>4551</v>
      </c>
    </row>
    <row r="38" spans="1:30" x14ac:dyDescent="0.25">
      <c r="A38" s="15" t="s">
        <v>1155</v>
      </c>
      <c r="B38" s="15" t="s">
        <v>1163</v>
      </c>
      <c r="C38" s="9" t="s">
        <v>1163</v>
      </c>
      <c r="D38" s="8" t="s">
        <v>1485</v>
      </c>
      <c r="E38" s="9" t="s">
        <v>1526</v>
      </c>
      <c r="F38" s="9" t="s">
        <v>1298</v>
      </c>
      <c r="G38" s="9" t="s">
        <v>1298</v>
      </c>
      <c r="H38" s="9" t="s">
        <v>1803</v>
      </c>
      <c r="I38" s="9" t="s">
        <v>1658</v>
      </c>
      <c r="J38" s="24" t="s">
        <v>1952</v>
      </c>
      <c r="K38" s="8" t="s">
        <v>2092</v>
      </c>
      <c r="L38" s="16" t="s">
        <v>2230</v>
      </c>
      <c r="M38" s="24" t="s">
        <v>2344</v>
      </c>
      <c r="N38" s="9" t="s">
        <v>1421</v>
      </c>
      <c r="O38" s="9" t="s">
        <v>1421</v>
      </c>
      <c r="P38" s="9" t="s">
        <v>1233</v>
      </c>
      <c r="Q38" s="9" t="s">
        <v>1233</v>
      </c>
      <c r="R38" s="8" t="s">
        <v>2615</v>
      </c>
      <c r="S38" s="9" t="s">
        <v>2751</v>
      </c>
      <c r="T38" s="8" t="s">
        <v>2893</v>
      </c>
      <c r="U38" s="9" t="s">
        <v>3180</v>
      </c>
      <c r="V38" s="9" t="s">
        <v>3332</v>
      </c>
      <c r="W38" s="9" t="s">
        <v>3487</v>
      </c>
      <c r="X38" s="9" t="s">
        <v>3643</v>
      </c>
      <c r="Y38" s="9" t="s">
        <v>3797</v>
      </c>
      <c r="Z38" s="3" t="s">
        <v>1298</v>
      </c>
      <c r="AA38" s="3" t="s">
        <v>4101</v>
      </c>
      <c r="AB38" s="3" t="s">
        <v>4254</v>
      </c>
      <c r="AC38" s="3" t="s">
        <v>4397</v>
      </c>
      <c r="AD38" s="3" t="s">
        <v>4552</v>
      </c>
    </row>
    <row r="39" spans="1:30" ht="48.75" customHeight="1" x14ac:dyDescent="0.25">
      <c r="A39" s="15" t="s">
        <v>1155</v>
      </c>
      <c r="B39" s="15" t="s">
        <v>1083</v>
      </c>
      <c r="C39" s="9" t="s">
        <v>1180</v>
      </c>
      <c r="D39" s="8" t="s">
        <v>1485</v>
      </c>
      <c r="E39" s="9" t="s">
        <v>1527</v>
      </c>
      <c r="F39" s="9" t="s">
        <v>3034</v>
      </c>
      <c r="G39" s="9" t="s">
        <v>1299</v>
      </c>
      <c r="H39" s="9" t="s">
        <v>1804</v>
      </c>
      <c r="I39" s="9" t="s">
        <v>1659</v>
      </c>
      <c r="J39" s="9" t="s">
        <v>1953</v>
      </c>
      <c r="K39" s="8" t="s">
        <v>2093</v>
      </c>
      <c r="L39" s="16" t="s">
        <v>2231</v>
      </c>
      <c r="M39" s="9" t="s">
        <v>2345</v>
      </c>
      <c r="N39" s="9" t="s">
        <v>1422</v>
      </c>
      <c r="O39" s="9" t="s">
        <v>1422</v>
      </c>
      <c r="P39" s="9" t="s">
        <v>2487</v>
      </c>
      <c r="Q39" s="9" t="s">
        <v>2487</v>
      </c>
      <c r="R39" s="8" t="s">
        <v>2616</v>
      </c>
      <c r="S39" s="9" t="s">
        <v>2752</v>
      </c>
      <c r="T39" s="8" t="s">
        <v>2894</v>
      </c>
      <c r="U39" s="9" t="s">
        <v>3181</v>
      </c>
      <c r="V39" s="9" t="s">
        <v>3333</v>
      </c>
      <c r="W39" s="9" t="s">
        <v>3488</v>
      </c>
      <c r="X39" s="9" t="s">
        <v>3644</v>
      </c>
      <c r="Y39" s="9" t="s">
        <v>3798</v>
      </c>
      <c r="Z39" s="3" t="s">
        <v>3948</v>
      </c>
      <c r="AA39" s="3" t="s">
        <v>4102</v>
      </c>
      <c r="AB39" s="3" t="s">
        <v>4255</v>
      </c>
      <c r="AC39" s="3" t="s">
        <v>4398</v>
      </c>
      <c r="AD39" s="3" t="s">
        <v>4553</v>
      </c>
    </row>
    <row r="40" spans="1:30" ht="15" customHeight="1" x14ac:dyDescent="0.25">
      <c r="A40" s="15" t="s">
        <v>1155</v>
      </c>
      <c r="B40" s="15" t="s">
        <v>1171</v>
      </c>
      <c r="C40" s="9" t="s">
        <v>1171</v>
      </c>
      <c r="D40" s="8" t="s">
        <v>1485</v>
      </c>
      <c r="E40" s="9" t="s">
        <v>1528</v>
      </c>
      <c r="F40" s="9" t="s">
        <v>3035</v>
      </c>
      <c r="G40" s="9" t="s">
        <v>1300</v>
      </c>
      <c r="H40" s="9" t="s">
        <v>1805</v>
      </c>
      <c r="I40" s="9" t="s">
        <v>1660</v>
      </c>
      <c r="J40" s="9" t="s">
        <v>1954</v>
      </c>
      <c r="K40" s="8" t="s">
        <v>2094</v>
      </c>
      <c r="L40" s="16" t="s">
        <v>2232</v>
      </c>
      <c r="M40" s="9" t="s">
        <v>2346</v>
      </c>
      <c r="N40" s="9" t="s">
        <v>1234</v>
      </c>
      <c r="O40" s="9" t="s">
        <v>1234</v>
      </c>
      <c r="P40" s="9" t="s">
        <v>2488</v>
      </c>
      <c r="Q40" s="9" t="s">
        <v>2488</v>
      </c>
      <c r="R40" s="8" t="s">
        <v>2617</v>
      </c>
      <c r="S40" s="9" t="s">
        <v>2753</v>
      </c>
      <c r="T40" s="8" t="s">
        <v>2895</v>
      </c>
      <c r="U40" s="9" t="s">
        <v>3182</v>
      </c>
      <c r="V40" s="9" t="s">
        <v>3334</v>
      </c>
      <c r="W40" s="9" t="s">
        <v>3489</v>
      </c>
      <c r="X40" s="9" t="s">
        <v>3645</v>
      </c>
      <c r="Y40" s="9" t="s">
        <v>3799</v>
      </c>
      <c r="Z40" s="3" t="s">
        <v>3949</v>
      </c>
      <c r="AA40" s="3" t="s">
        <v>4103</v>
      </c>
      <c r="AB40" s="3" t="s">
        <v>3489</v>
      </c>
      <c r="AC40" s="3" t="s">
        <v>4399</v>
      </c>
      <c r="AD40" s="3" t="s">
        <v>4554</v>
      </c>
    </row>
    <row r="41" spans="1:30" ht="15" customHeight="1" x14ac:dyDescent="0.25">
      <c r="A41" s="15" t="s">
        <v>74</v>
      </c>
      <c r="B41" s="15" t="s">
        <v>1167</v>
      </c>
      <c r="C41" s="9" t="s">
        <v>1167</v>
      </c>
      <c r="D41" s="8" t="s">
        <v>1485</v>
      </c>
      <c r="E41" s="9" t="s">
        <v>1529</v>
      </c>
      <c r="F41" s="9" t="s">
        <v>3036</v>
      </c>
      <c r="G41" s="9" t="s">
        <v>1301</v>
      </c>
      <c r="H41" s="9" t="s">
        <v>1806</v>
      </c>
      <c r="I41" s="9" t="s">
        <v>1661</v>
      </c>
      <c r="J41" s="9" t="s">
        <v>1955</v>
      </c>
      <c r="K41" s="8" t="s">
        <v>2095</v>
      </c>
      <c r="L41" s="16" t="s">
        <v>2233</v>
      </c>
      <c r="M41" s="9" t="s">
        <v>2347</v>
      </c>
      <c r="N41" s="9" t="s">
        <v>1235</v>
      </c>
      <c r="O41" s="9" t="s">
        <v>1235</v>
      </c>
      <c r="P41" s="9" t="s">
        <v>2489</v>
      </c>
      <c r="Q41" s="9" t="s">
        <v>2489</v>
      </c>
      <c r="R41" s="8" t="s">
        <v>2618</v>
      </c>
      <c r="S41" s="9" t="s">
        <v>2754</v>
      </c>
      <c r="T41" s="8" t="s">
        <v>2896</v>
      </c>
      <c r="U41" s="9" t="s">
        <v>3183</v>
      </c>
      <c r="V41" s="9" t="s">
        <v>3335</v>
      </c>
      <c r="W41" s="9" t="s">
        <v>3490</v>
      </c>
      <c r="X41" s="9" t="s">
        <v>3646</v>
      </c>
      <c r="Y41" s="9" t="s">
        <v>3800</v>
      </c>
      <c r="Z41" s="3" t="s">
        <v>3950</v>
      </c>
      <c r="AA41" s="3" t="s">
        <v>4104</v>
      </c>
      <c r="AB41" s="3" t="s">
        <v>4256</v>
      </c>
      <c r="AC41" s="3" t="s">
        <v>4400</v>
      </c>
      <c r="AD41" s="3" t="s">
        <v>4555</v>
      </c>
    </row>
    <row r="42" spans="1:30" ht="30" customHeight="1" x14ac:dyDescent="0.25">
      <c r="A42" s="15" t="s">
        <v>74</v>
      </c>
      <c r="B42" s="15" t="s">
        <v>1168</v>
      </c>
      <c r="C42" s="9" t="s">
        <v>1176</v>
      </c>
      <c r="D42" s="8" t="s">
        <v>1485</v>
      </c>
      <c r="E42" s="9" t="s">
        <v>1530</v>
      </c>
      <c r="F42" s="9" t="s">
        <v>3037</v>
      </c>
      <c r="G42" s="9" t="s">
        <v>1302</v>
      </c>
      <c r="H42" s="9" t="s">
        <v>1807</v>
      </c>
      <c r="I42" s="9" t="s">
        <v>1662</v>
      </c>
      <c r="J42" s="9" t="s">
        <v>1956</v>
      </c>
      <c r="K42" s="8" t="s">
        <v>2096</v>
      </c>
      <c r="L42" s="16" t="s">
        <v>2234</v>
      </c>
      <c r="M42" s="9" t="s">
        <v>2348</v>
      </c>
      <c r="N42" s="9" t="s">
        <v>1493</v>
      </c>
      <c r="O42" s="9" t="s">
        <v>1493</v>
      </c>
      <c r="P42" s="9" t="s">
        <v>2490</v>
      </c>
      <c r="Q42" s="9" t="s">
        <v>2490</v>
      </c>
      <c r="R42" s="8" t="s">
        <v>2619</v>
      </c>
      <c r="S42" s="9" t="s">
        <v>2755</v>
      </c>
      <c r="T42" s="8" t="s">
        <v>2897</v>
      </c>
      <c r="U42" s="9" t="s">
        <v>3184</v>
      </c>
      <c r="V42" s="9" t="s">
        <v>3336</v>
      </c>
      <c r="W42" s="9" t="s">
        <v>3491</v>
      </c>
      <c r="X42" s="9" t="s">
        <v>3647</v>
      </c>
      <c r="Y42" s="9" t="s">
        <v>3801</v>
      </c>
      <c r="Z42" s="3" t="s">
        <v>3951</v>
      </c>
      <c r="AA42" s="3" t="s">
        <v>4105</v>
      </c>
      <c r="AB42" s="3" t="s">
        <v>3491</v>
      </c>
      <c r="AC42" s="3" t="s">
        <v>4401</v>
      </c>
      <c r="AD42" s="3" t="s">
        <v>4556</v>
      </c>
    </row>
    <row r="43" spans="1:30" ht="30" customHeight="1" x14ac:dyDescent="0.25">
      <c r="A43" s="15" t="s">
        <v>74</v>
      </c>
      <c r="B43" s="15" t="s">
        <v>1169</v>
      </c>
      <c r="C43" s="9" t="s">
        <v>1177</v>
      </c>
      <c r="D43" s="8" t="s">
        <v>1485</v>
      </c>
      <c r="E43" s="9" t="s">
        <v>1531</v>
      </c>
      <c r="F43" s="9" t="s">
        <v>3038</v>
      </c>
      <c r="G43" s="9" t="s">
        <v>1481</v>
      </c>
      <c r="H43" s="9" t="s">
        <v>1808</v>
      </c>
      <c r="I43" s="9" t="s">
        <v>1663</v>
      </c>
      <c r="J43" s="9" t="s">
        <v>1957</v>
      </c>
      <c r="K43" s="8" t="s">
        <v>2097</v>
      </c>
      <c r="L43" s="16" t="s">
        <v>2235</v>
      </c>
      <c r="M43" s="9" t="s">
        <v>2349</v>
      </c>
      <c r="N43" s="9" t="s">
        <v>1494</v>
      </c>
      <c r="O43" s="9" t="s">
        <v>1494</v>
      </c>
      <c r="P43" s="9" t="s">
        <v>2491</v>
      </c>
      <c r="Q43" s="9" t="s">
        <v>2491</v>
      </c>
      <c r="R43" s="8" t="s">
        <v>2620</v>
      </c>
      <c r="S43" s="9" t="s">
        <v>2756</v>
      </c>
      <c r="T43" s="8" t="s">
        <v>2898</v>
      </c>
      <c r="U43" s="9" t="s">
        <v>3185</v>
      </c>
      <c r="V43" s="9" t="s">
        <v>3337</v>
      </c>
      <c r="W43" s="9" t="s">
        <v>3492</v>
      </c>
      <c r="X43" s="9" t="s">
        <v>3648</v>
      </c>
      <c r="Y43" s="9" t="s">
        <v>3802</v>
      </c>
      <c r="Z43" s="3" t="s">
        <v>3952</v>
      </c>
      <c r="AA43" s="3" t="s">
        <v>4106</v>
      </c>
      <c r="AB43" s="3" t="s">
        <v>3492</v>
      </c>
      <c r="AC43" s="3" t="s">
        <v>4402</v>
      </c>
      <c r="AD43" s="3" t="s">
        <v>4557</v>
      </c>
    </row>
    <row r="44" spans="1:30" ht="30" customHeight="1" x14ac:dyDescent="0.25">
      <c r="A44" s="15" t="s">
        <v>74</v>
      </c>
      <c r="B44" s="15" t="s">
        <v>1170</v>
      </c>
      <c r="C44" s="9" t="s">
        <v>1179</v>
      </c>
      <c r="D44" s="8" t="s">
        <v>1485</v>
      </c>
      <c r="E44" s="9" t="s">
        <v>1532</v>
      </c>
      <c r="F44" s="9" t="s">
        <v>3039</v>
      </c>
      <c r="G44" s="9" t="s">
        <v>1303</v>
      </c>
      <c r="H44" s="9" t="s">
        <v>1809</v>
      </c>
      <c r="I44" s="9" t="s">
        <v>1664</v>
      </c>
      <c r="J44" s="9" t="s">
        <v>1958</v>
      </c>
      <c r="K44" s="8" t="s">
        <v>2098</v>
      </c>
      <c r="L44" s="16" t="s">
        <v>2236</v>
      </c>
      <c r="M44" s="9" t="s">
        <v>2350</v>
      </c>
      <c r="N44" s="9" t="s">
        <v>1495</v>
      </c>
      <c r="O44" s="9" t="s">
        <v>1495</v>
      </c>
      <c r="P44" s="9" t="s">
        <v>2492</v>
      </c>
      <c r="Q44" s="9" t="s">
        <v>2492</v>
      </c>
      <c r="R44" s="8" t="s">
        <v>2621</v>
      </c>
      <c r="S44" s="9" t="s">
        <v>2757</v>
      </c>
      <c r="T44" s="8" t="s">
        <v>2899</v>
      </c>
      <c r="U44" s="9" t="s">
        <v>3186</v>
      </c>
      <c r="V44" s="9" t="s">
        <v>3338</v>
      </c>
      <c r="W44" s="9" t="s">
        <v>3493</v>
      </c>
      <c r="X44" s="9" t="s">
        <v>3649</v>
      </c>
      <c r="Y44" s="9" t="s">
        <v>3803</v>
      </c>
      <c r="Z44" s="3" t="s">
        <v>3953</v>
      </c>
      <c r="AA44" s="3" t="s">
        <v>4107</v>
      </c>
      <c r="AB44" s="3" t="s">
        <v>4257</v>
      </c>
      <c r="AC44" s="3" t="s">
        <v>4403</v>
      </c>
      <c r="AD44" s="3" t="s">
        <v>4558</v>
      </c>
    </row>
    <row r="45" spans="1:30" ht="15" customHeight="1" x14ac:dyDescent="0.25">
      <c r="A45" s="15" t="s">
        <v>74</v>
      </c>
      <c r="B45" s="15" t="s">
        <v>1175</v>
      </c>
      <c r="C45" s="9" t="s">
        <v>1178</v>
      </c>
      <c r="D45" s="8" t="s">
        <v>1485</v>
      </c>
      <c r="E45" s="9" t="s">
        <v>1533</v>
      </c>
      <c r="F45" s="9" t="s">
        <v>3040</v>
      </c>
      <c r="G45" s="9" t="s">
        <v>1304</v>
      </c>
      <c r="H45" s="9" t="s">
        <v>1810</v>
      </c>
      <c r="I45" s="9" t="s">
        <v>1665</v>
      </c>
      <c r="J45" s="9" t="s">
        <v>1959</v>
      </c>
      <c r="K45" s="8" t="s">
        <v>2099</v>
      </c>
      <c r="L45" s="16" t="s">
        <v>2237</v>
      </c>
      <c r="M45" s="9" t="s">
        <v>2351</v>
      </c>
      <c r="N45" s="9" t="s">
        <v>1236</v>
      </c>
      <c r="O45" s="9" t="s">
        <v>1236</v>
      </c>
      <c r="P45" s="9" t="s">
        <v>2493</v>
      </c>
      <c r="Q45" s="9" t="s">
        <v>2493</v>
      </c>
      <c r="R45" s="8" t="s">
        <v>2622</v>
      </c>
      <c r="S45" s="9" t="s">
        <v>2758</v>
      </c>
      <c r="T45" s="8" t="s">
        <v>2900</v>
      </c>
      <c r="U45" s="9" t="s">
        <v>3187</v>
      </c>
      <c r="V45" s="9" t="s">
        <v>3339</v>
      </c>
      <c r="W45" s="9" t="s">
        <v>3494</v>
      </c>
      <c r="X45" s="9" t="s">
        <v>3650</v>
      </c>
      <c r="Y45" s="9" t="s">
        <v>3804</v>
      </c>
      <c r="Z45" s="3" t="s">
        <v>3954</v>
      </c>
      <c r="AA45" s="3" t="s">
        <v>4108</v>
      </c>
      <c r="AB45" s="3" t="s">
        <v>4258</v>
      </c>
      <c r="AC45" s="3" t="s">
        <v>4404</v>
      </c>
      <c r="AD45" s="3" t="s">
        <v>4559</v>
      </c>
    </row>
    <row r="46" spans="1:30" ht="15" customHeight="1" x14ac:dyDescent="0.25">
      <c r="A46" s="15" t="s">
        <v>74</v>
      </c>
      <c r="B46" s="15" t="s">
        <v>681</v>
      </c>
      <c r="C46" s="9" t="s">
        <v>682</v>
      </c>
      <c r="D46" s="8" t="s">
        <v>1213</v>
      </c>
      <c r="E46" s="9" t="s">
        <v>682</v>
      </c>
      <c r="F46" s="9" t="s">
        <v>1305</v>
      </c>
      <c r="G46" s="9" t="s">
        <v>1305</v>
      </c>
      <c r="H46" s="9" t="s">
        <v>682</v>
      </c>
      <c r="I46" s="9" t="s">
        <v>682</v>
      </c>
      <c r="J46" s="9" t="s">
        <v>682</v>
      </c>
      <c r="K46" s="8" t="s">
        <v>682</v>
      </c>
      <c r="L46" s="16" t="s">
        <v>682</v>
      </c>
      <c r="M46" s="9" t="s">
        <v>682</v>
      </c>
      <c r="N46" s="9" t="s">
        <v>1423</v>
      </c>
      <c r="O46" s="9" t="s">
        <v>1423</v>
      </c>
      <c r="P46" s="9" t="s">
        <v>682</v>
      </c>
      <c r="Q46" s="9" t="s">
        <v>682</v>
      </c>
      <c r="R46" s="8" t="s">
        <v>2623</v>
      </c>
      <c r="S46" s="9" t="s">
        <v>2759</v>
      </c>
      <c r="T46" s="8" t="s">
        <v>682</v>
      </c>
      <c r="U46" s="9" t="s">
        <v>682</v>
      </c>
      <c r="V46" s="9" t="s">
        <v>682</v>
      </c>
      <c r="W46" s="9" t="s">
        <v>3454</v>
      </c>
      <c r="X46" s="9" t="s">
        <v>682</v>
      </c>
      <c r="Y46" s="9" t="s">
        <v>682</v>
      </c>
      <c r="Z46" s="3" t="s">
        <v>682</v>
      </c>
      <c r="AA46" s="3" t="s">
        <v>682</v>
      </c>
      <c r="AB46" s="3" t="s">
        <v>3454</v>
      </c>
      <c r="AC46" s="3" t="s">
        <v>4405</v>
      </c>
      <c r="AD46" s="3" t="s">
        <v>4405</v>
      </c>
    </row>
    <row r="47" spans="1:30" ht="15" customHeight="1" x14ac:dyDescent="0.25">
      <c r="A47" s="15" t="s">
        <v>74</v>
      </c>
      <c r="B47" s="15" t="s">
        <v>684</v>
      </c>
      <c r="C47" s="9" t="s">
        <v>684</v>
      </c>
      <c r="D47" s="8" t="s">
        <v>1213</v>
      </c>
      <c r="E47" s="9" t="s">
        <v>684</v>
      </c>
      <c r="F47" s="9" t="s">
        <v>685</v>
      </c>
      <c r="G47" s="9" t="s">
        <v>685</v>
      </c>
      <c r="H47" s="9" t="s">
        <v>684</v>
      </c>
      <c r="I47" s="9" t="s">
        <v>684</v>
      </c>
      <c r="J47" s="9" t="s">
        <v>684</v>
      </c>
      <c r="K47" s="8" t="s">
        <v>684</v>
      </c>
      <c r="L47" s="16" t="s">
        <v>684</v>
      </c>
      <c r="M47" s="9" t="s">
        <v>684</v>
      </c>
      <c r="N47" s="9" t="s">
        <v>1424</v>
      </c>
      <c r="O47" s="9" t="s">
        <v>1424</v>
      </c>
      <c r="P47" s="9" t="s">
        <v>2494</v>
      </c>
      <c r="Q47" s="9" t="s">
        <v>2494</v>
      </c>
      <c r="R47" s="8" t="s">
        <v>687</v>
      </c>
      <c r="S47" s="9" t="s">
        <v>688</v>
      </c>
      <c r="T47" s="8" t="s">
        <v>684</v>
      </c>
      <c r="U47" s="9" t="s">
        <v>684</v>
      </c>
      <c r="V47" s="9" t="s">
        <v>684</v>
      </c>
      <c r="W47" s="9" t="s">
        <v>3495</v>
      </c>
      <c r="X47" s="9" t="s">
        <v>684</v>
      </c>
      <c r="Y47" s="9" t="s">
        <v>684</v>
      </c>
      <c r="Z47" s="3" t="s">
        <v>684</v>
      </c>
      <c r="AA47" s="3" t="s">
        <v>4109</v>
      </c>
      <c r="AB47" s="3" t="s">
        <v>684</v>
      </c>
      <c r="AC47" s="3" t="s">
        <v>4406</v>
      </c>
      <c r="AD47" s="3" t="s">
        <v>4560</v>
      </c>
    </row>
    <row r="48" spans="1:30" ht="15" customHeight="1" x14ac:dyDescent="0.25">
      <c r="A48" s="15" t="s">
        <v>74</v>
      </c>
      <c r="B48" s="15" t="s">
        <v>690</v>
      </c>
      <c r="C48" s="9" t="s">
        <v>690</v>
      </c>
      <c r="D48" s="8" t="s">
        <v>1213</v>
      </c>
      <c r="E48" s="9" t="s">
        <v>690</v>
      </c>
      <c r="F48" s="9" t="s">
        <v>691</v>
      </c>
      <c r="G48" s="9" t="s">
        <v>691</v>
      </c>
      <c r="H48" s="9" t="s">
        <v>690</v>
      </c>
      <c r="I48" s="9" t="s">
        <v>690</v>
      </c>
      <c r="J48" s="9" t="s">
        <v>1960</v>
      </c>
      <c r="K48" s="8" t="s">
        <v>1960</v>
      </c>
      <c r="L48" s="16" t="s">
        <v>690</v>
      </c>
      <c r="M48" s="9" t="s">
        <v>690</v>
      </c>
      <c r="N48" s="9" t="s">
        <v>1425</v>
      </c>
      <c r="O48" s="9" t="s">
        <v>1425</v>
      </c>
      <c r="P48" s="9" t="s">
        <v>2495</v>
      </c>
      <c r="Q48" s="9" t="s">
        <v>2495</v>
      </c>
      <c r="R48" s="8" t="s">
        <v>2624</v>
      </c>
      <c r="S48" s="9" t="s">
        <v>2760</v>
      </c>
      <c r="T48" s="8" t="s">
        <v>2901</v>
      </c>
      <c r="U48" s="9" t="s">
        <v>690</v>
      </c>
      <c r="V48" s="9" t="s">
        <v>690</v>
      </c>
      <c r="W48" s="9" t="s">
        <v>3496</v>
      </c>
      <c r="X48" s="9" t="s">
        <v>1960</v>
      </c>
      <c r="Y48" s="9" t="s">
        <v>1960</v>
      </c>
      <c r="Z48" s="3" t="s">
        <v>3955</v>
      </c>
      <c r="AA48" s="3" t="s">
        <v>4110</v>
      </c>
      <c r="AB48" s="3" t="s">
        <v>690</v>
      </c>
      <c r="AC48" s="3" t="s">
        <v>4407</v>
      </c>
      <c r="AD48" s="3" t="s">
        <v>4561</v>
      </c>
    </row>
    <row r="49" spans="1:30" x14ac:dyDescent="0.25">
      <c r="A49" s="15" t="s">
        <v>74</v>
      </c>
      <c r="B49" s="15" t="s">
        <v>253</v>
      </c>
      <c r="C49" s="9" t="s">
        <v>254</v>
      </c>
      <c r="D49" s="8" t="s">
        <v>1213</v>
      </c>
      <c r="E49" s="8" t="s">
        <v>254</v>
      </c>
      <c r="F49" s="8" t="s">
        <v>274</v>
      </c>
      <c r="G49" s="8" t="s">
        <v>274</v>
      </c>
      <c r="H49" s="9" t="s">
        <v>582</v>
      </c>
      <c r="I49" s="8" t="s">
        <v>1666</v>
      </c>
      <c r="J49" s="16" t="s">
        <v>254</v>
      </c>
      <c r="K49" s="8" t="s">
        <v>265</v>
      </c>
      <c r="L49" s="16" t="s">
        <v>620</v>
      </c>
      <c r="M49" s="16" t="s">
        <v>313</v>
      </c>
      <c r="N49" s="8" t="s">
        <v>273</v>
      </c>
      <c r="O49" s="8" t="s">
        <v>273</v>
      </c>
      <c r="P49" s="8" t="s">
        <v>273</v>
      </c>
      <c r="Q49" s="8" t="s">
        <v>273</v>
      </c>
      <c r="R49" s="8" t="s">
        <v>2625</v>
      </c>
      <c r="S49" s="8" t="s">
        <v>2761</v>
      </c>
      <c r="T49" s="8" t="s">
        <v>2902</v>
      </c>
      <c r="U49" s="9" t="s">
        <v>3188</v>
      </c>
      <c r="V49" s="9" t="s">
        <v>254</v>
      </c>
      <c r="W49" s="9" t="s">
        <v>3497</v>
      </c>
      <c r="X49" s="9" t="s">
        <v>254</v>
      </c>
      <c r="Y49" s="9" t="s">
        <v>254</v>
      </c>
      <c r="Z49" s="3" t="s">
        <v>3956</v>
      </c>
      <c r="AA49" s="3" t="s">
        <v>4111</v>
      </c>
      <c r="AB49" s="3" t="s">
        <v>3497</v>
      </c>
      <c r="AC49" s="3" t="s">
        <v>4408</v>
      </c>
      <c r="AD49" s="3" t="s">
        <v>4562</v>
      </c>
    </row>
    <row r="50" spans="1:30" x14ac:dyDescent="0.25">
      <c r="A50" s="15" t="s">
        <v>74</v>
      </c>
      <c r="B50" s="15" t="s">
        <v>77</v>
      </c>
      <c r="C50" s="9" t="s">
        <v>77</v>
      </c>
      <c r="D50" s="8" t="s">
        <v>1213</v>
      </c>
      <c r="E50" s="8" t="s">
        <v>1534</v>
      </c>
      <c r="F50" s="8" t="s">
        <v>446</v>
      </c>
      <c r="G50" s="8" t="s">
        <v>706</v>
      </c>
      <c r="H50" s="9" t="s">
        <v>1811</v>
      </c>
      <c r="I50" s="8" t="s">
        <v>1667</v>
      </c>
      <c r="J50" s="16" t="s">
        <v>1961</v>
      </c>
      <c r="K50" s="8" t="s">
        <v>525</v>
      </c>
      <c r="L50" s="16" t="s">
        <v>608</v>
      </c>
      <c r="M50" s="16" t="s">
        <v>2352</v>
      </c>
      <c r="N50" s="8" t="s">
        <v>1426</v>
      </c>
      <c r="O50" s="8" t="s">
        <v>1426</v>
      </c>
      <c r="P50" s="8" t="s">
        <v>150</v>
      </c>
      <c r="Q50" s="8" t="s">
        <v>150</v>
      </c>
      <c r="R50" s="8" t="s">
        <v>213</v>
      </c>
      <c r="S50" s="8" t="s">
        <v>178</v>
      </c>
      <c r="T50" s="8" t="s">
        <v>202</v>
      </c>
      <c r="U50" s="9" t="s">
        <v>3189</v>
      </c>
      <c r="V50" s="9" t="s">
        <v>3340</v>
      </c>
      <c r="W50" s="9" t="s">
        <v>3498</v>
      </c>
      <c r="X50" s="9" t="s">
        <v>3651</v>
      </c>
      <c r="Y50" s="9" t="s">
        <v>3805</v>
      </c>
      <c r="Z50" s="3" t="s">
        <v>446</v>
      </c>
      <c r="AA50" s="3" t="s">
        <v>4112</v>
      </c>
      <c r="AB50" s="3" t="s">
        <v>4259</v>
      </c>
      <c r="AC50" s="3" t="s">
        <v>4409</v>
      </c>
      <c r="AD50" s="3" t="s">
        <v>4563</v>
      </c>
    </row>
    <row r="51" spans="1:30" x14ac:dyDescent="0.25">
      <c r="A51" s="15" t="s">
        <v>74</v>
      </c>
      <c r="B51" s="15" t="s">
        <v>128</v>
      </c>
      <c r="C51" s="9" t="s">
        <v>128</v>
      </c>
      <c r="D51" s="8" t="s">
        <v>1213</v>
      </c>
      <c r="E51" s="8" t="s">
        <v>1535</v>
      </c>
      <c r="F51" s="8" t="s">
        <v>188</v>
      </c>
      <c r="G51" s="8" t="s">
        <v>1306</v>
      </c>
      <c r="H51" s="9" t="s">
        <v>1812</v>
      </c>
      <c r="I51" s="8" t="s">
        <v>1668</v>
      </c>
      <c r="J51" s="16" t="s">
        <v>1962</v>
      </c>
      <c r="K51" s="8" t="s">
        <v>2100</v>
      </c>
      <c r="L51" s="16" t="s">
        <v>609</v>
      </c>
      <c r="M51" s="16" t="s">
        <v>2353</v>
      </c>
      <c r="N51" s="8" t="s">
        <v>1427</v>
      </c>
      <c r="O51" s="8" t="s">
        <v>1427</v>
      </c>
      <c r="P51" s="8" t="s">
        <v>151</v>
      </c>
      <c r="Q51" s="8" t="s">
        <v>151</v>
      </c>
      <c r="R51" s="8" t="s">
        <v>2626</v>
      </c>
      <c r="S51" s="8" t="s">
        <v>179</v>
      </c>
      <c r="T51" s="8" t="s">
        <v>2903</v>
      </c>
      <c r="U51" s="9" t="s">
        <v>3190</v>
      </c>
      <c r="V51" s="9" t="s">
        <v>3341</v>
      </c>
      <c r="W51" s="9" t="s">
        <v>3499</v>
      </c>
      <c r="X51" s="9" t="s">
        <v>3652</v>
      </c>
      <c r="Y51" s="9" t="s">
        <v>3806</v>
      </c>
      <c r="Z51" s="3" t="s">
        <v>3957</v>
      </c>
      <c r="AA51" s="3" t="s">
        <v>4113</v>
      </c>
      <c r="AB51" s="3" t="s">
        <v>3499</v>
      </c>
      <c r="AC51" s="3" t="s">
        <v>4410</v>
      </c>
      <c r="AD51" s="3" t="s">
        <v>4564</v>
      </c>
    </row>
    <row r="52" spans="1:30" x14ac:dyDescent="0.25">
      <c r="A52" s="15" t="s">
        <v>74</v>
      </c>
      <c r="B52" s="15" t="s">
        <v>78</v>
      </c>
      <c r="C52" s="9" t="s">
        <v>78</v>
      </c>
      <c r="D52" s="8" t="s">
        <v>1213</v>
      </c>
      <c r="E52" s="8" t="s">
        <v>232</v>
      </c>
      <c r="F52" s="8" t="s">
        <v>189</v>
      </c>
      <c r="G52" s="8" t="s">
        <v>447</v>
      </c>
      <c r="H52" s="9" t="s">
        <v>1813</v>
      </c>
      <c r="I52" s="8" t="s">
        <v>1669</v>
      </c>
      <c r="J52" s="16" t="s">
        <v>1963</v>
      </c>
      <c r="K52" s="8" t="s">
        <v>2101</v>
      </c>
      <c r="L52" s="16" t="s">
        <v>610</v>
      </c>
      <c r="M52" s="16" t="s">
        <v>2354</v>
      </c>
      <c r="N52" s="8" t="s">
        <v>131</v>
      </c>
      <c r="O52" s="8" t="s">
        <v>131</v>
      </c>
      <c r="P52" s="8" t="s">
        <v>152</v>
      </c>
      <c r="Q52" s="8" t="s">
        <v>152</v>
      </c>
      <c r="R52" s="8" t="s">
        <v>716</v>
      </c>
      <c r="S52" s="8" t="s">
        <v>2762</v>
      </c>
      <c r="T52" s="8" t="s">
        <v>204</v>
      </c>
      <c r="U52" s="9" t="s">
        <v>3191</v>
      </c>
      <c r="V52" s="9" t="s">
        <v>3342</v>
      </c>
      <c r="W52" s="9" t="s">
        <v>3500</v>
      </c>
      <c r="X52" s="9" t="s">
        <v>3653</v>
      </c>
      <c r="Y52" s="9" t="s">
        <v>3807</v>
      </c>
      <c r="Z52" s="3" t="s">
        <v>3958</v>
      </c>
      <c r="AA52" s="3" t="s">
        <v>4114</v>
      </c>
      <c r="AB52" s="3" t="s">
        <v>4260</v>
      </c>
      <c r="AC52" s="3" t="s">
        <v>4411</v>
      </c>
      <c r="AD52" s="3" t="s">
        <v>4565</v>
      </c>
    </row>
    <row r="53" spans="1:30" x14ac:dyDescent="0.25">
      <c r="A53" s="15" t="s">
        <v>74</v>
      </c>
      <c r="B53" s="15" t="s">
        <v>79</v>
      </c>
      <c r="C53" s="9" t="s">
        <v>79</v>
      </c>
      <c r="D53" s="8" t="s">
        <v>1213</v>
      </c>
      <c r="E53" s="8" t="s">
        <v>233</v>
      </c>
      <c r="F53" s="8" t="s">
        <v>190</v>
      </c>
      <c r="G53" s="8" t="s">
        <v>448</v>
      </c>
      <c r="H53" s="9" t="s">
        <v>1814</v>
      </c>
      <c r="I53" s="8" t="s">
        <v>124</v>
      </c>
      <c r="J53" s="16" t="s">
        <v>1964</v>
      </c>
      <c r="K53" s="8" t="s">
        <v>258</v>
      </c>
      <c r="L53" s="16" t="s">
        <v>611</v>
      </c>
      <c r="M53" s="16" t="s">
        <v>2355</v>
      </c>
      <c r="N53" s="8" t="s">
        <v>1428</v>
      </c>
      <c r="O53" s="8" t="s">
        <v>1428</v>
      </c>
      <c r="P53" s="8" t="s">
        <v>153</v>
      </c>
      <c r="Q53" s="8" t="s">
        <v>153</v>
      </c>
      <c r="R53" s="8" t="s">
        <v>2627</v>
      </c>
      <c r="S53" s="8" t="s">
        <v>180</v>
      </c>
      <c r="T53" s="8" t="s">
        <v>2904</v>
      </c>
      <c r="U53" s="9" t="s">
        <v>3192</v>
      </c>
      <c r="V53" s="9" t="s">
        <v>3343</v>
      </c>
      <c r="W53" s="9" t="s">
        <v>3501</v>
      </c>
      <c r="X53" s="9" t="s">
        <v>3654</v>
      </c>
      <c r="Y53" s="9" t="s">
        <v>3808</v>
      </c>
      <c r="Z53" s="3" t="s">
        <v>3959</v>
      </c>
      <c r="AA53" s="3" t="s">
        <v>4115</v>
      </c>
      <c r="AB53" s="3" t="s">
        <v>4261</v>
      </c>
      <c r="AC53" s="3" t="s">
        <v>4412</v>
      </c>
      <c r="AD53" s="3" t="s">
        <v>4566</v>
      </c>
    </row>
    <row r="54" spans="1:30" x14ac:dyDescent="0.25">
      <c r="A54" s="15" t="s">
        <v>74</v>
      </c>
      <c r="B54" s="15" t="s">
        <v>80</v>
      </c>
      <c r="C54" s="9" t="s">
        <v>80</v>
      </c>
      <c r="D54" s="8" t="s">
        <v>1213</v>
      </c>
      <c r="E54" s="8" t="s">
        <v>234</v>
      </c>
      <c r="F54" s="8" t="s">
        <v>3041</v>
      </c>
      <c r="G54" s="8" t="s">
        <v>449</v>
      </c>
      <c r="H54" s="9" t="s">
        <v>1815</v>
      </c>
      <c r="I54" s="8" t="s">
        <v>125</v>
      </c>
      <c r="J54" s="16" t="s">
        <v>1965</v>
      </c>
      <c r="K54" s="8" t="s">
        <v>2102</v>
      </c>
      <c r="L54" s="16" t="s">
        <v>612</v>
      </c>
      <c r="M54" s="16" t="s">
        <v>2356</v>
      </c>
      <c r="N54" s="8" t="s">
        <v>132</v>
      </c>
      <c r="O54" s="8" t="s">
        <v>132</v>
      </c>
      <c r="P54" s="8" t="s">
        <v>132</v>
      </c>
      <c r="Q54" s="8" t="s">
        <v>132</v>
      </c>
      <c r="R54" s="8" t="s">
        <v>215</v>
      </c>
      <c r="S54" s="8" t="s">
        <v>2763</v>
      </c>
      <c r="T54" s="8" t="s">
        <v>2905</v>
      </c>
      <c r="U54" s="9" t="s">
        <v>3193</v>
      </c>
      <c r="V54" s="9" t="s">
        <v>3344</v>
      </c>
      <c r="W54" s="9" t="s">
        <v>3502</v>
      </c>
      <c r="X54" s="9" t="s">
        <v>3655</v>
      </c>
      <c r="Y54" s="9" t="s">
        <v>3809</v>
      </c>
      <c r="Z54" s="3" t="s">
        <v>3960</v>
      </c>
      <c r="AA54" s="3" t="s">
        <v>4116</v>
      </c>
      <c r="AB54" s="3" t="s">
        <v>4262</v>
      </c>
      <c r="AC54" s="3" t="s">
        <v>4413</v>
      </c>
      <c r="AD54" s="3" t="s">
        <v>4567</v>
      </c>
    </row>
    <row r="55" spans="1:30" ht="30" x14ac:dyDescent="0.25">
      <c r="A55" s="15" t="s">
        <v>74</v>
      </c>
      <c r="B55" s="15" t="s">
        <v>82</v>
      </c>
      <c r="C55" s="9" t="s">
        <v>82</v>
      </c>
      <c r="D55" s="8" t="s">
        <v>1213</v>
      </c>
      <c r="E55" s="8" t="s">
        <v>235</v>
      </c>
      <c r="F55" s="8" t="s">
        <v>191</v>
      </c>
      <c r="G55" s="8" t="s">
        <v>450</v>
      </c>
      <c r="H55" s="9" t="s">
        <v>1816</v>
      </c>
      <c r="I55" s="8" t="s">
        <v>1670</v>
      </c>
      <c r="J55" s="16" t="s">
        <v>1966</v>
      </c>
      <c r="K55" s="8" t="s">
        <v>2103</v>
      </c>
      <c r="L55" s="16" t="s">
        <v>613</v>
      </c>
      <c r="M55" s="16" t="s">
        <v>2357</v>
      </c>
      <c r="N55" s="8" t="s">
        <v>1429</v>
      </c>
      <c r="O55" s="8" t="s">
        <v>1429</v>
      </c>
      <c r="P55" s="8" t="s">
        <v>154</v>
      </c>
      <c r="Q55" s="8" t="s">
        <v>154</v>
      </c>
      <c r="R55" s="8" t="s">
        <v>2628</v>
      </c>
      <c r="S55" s="8" t="s">
        <v>2764</v>
      </c>
      <c r="T55" s="8" t="s">
        <v>2906</v>
      </c>
      <c r="U55" s="9" t="s">
        <v>3194</v>
      </c>
      <c r="V55" s="9" t="s">
        <v>3345</v>
      </c>
      <c r="W55" s="9" t="s">
        <v>3503</v>
      </c>
      <c r="X55" s="9" t="s">
        <v>3656</v>
      </c>
      <c r="Y55" s="9" t="s">
        <v>3810</v>
      </c>
      <c r="Z55" s="3" t="s">
        <v>3961</v>
      </c>
      <c r="AA55" s="3" t="s">
        <v>4117</v>
      </c>
      <c r="AB55" s="3" t="s">
        <v>4263</v>
      </c>
      <c r="AC55" s="3" t="s">
        <v>4414</v>
      </c>
      <c r="AD55" s="3" t="s">
        <v>4568</v>
      </c>
    </row>
    <row r="56" spans="1:30" ht="45" x14ac:dyDescent="0.25">
      <c r="A56" s="15" t="s">
        <v>74</v>
      </c>
      <c r="B56" s="15" t="s">
        <v>81</v>
      </c>
      <c r="C56" s="9" t="s">
        <v>81</v>
      </c>
      <c r="D56" s="8" t="s">
        <v>1213</v>
      </c>
      <c r="E56" s="8" t="s">
        <v>236</v>
      </c>
      <c r="F56" s="8" t="s">
        <v>3042</v>
      </c>
      <c r="G56" s="8" t="s">
        <v>1307</v>
      </c>
      <c r="H56" s="9" t="s">
        <v>1817</v>
      </c>
      <c r="I56" s="8" t="s">
        <v>1671</v>
      </c>
      <c r="J56" s="16" t="s">
        <v>1967</v>
      </c>
      <c r="K56" s="8" t="s">
        <v>2104</v>
      </c>
      <c r="L56" s="16" t="s">
        <v>614</v>
      </c>
      <c r="M56" s="16" t="s">
        <v>2358</v>
      </c>
      <c r="N56" s="8" t="s">
        <v>134</v>
      </c>
      <c r="O56" s="8" t="s">
        <v>134</v>
      </c>
      <c r="P56" s="8" t="s">
        <v>155</v>
      </c>
      <c r="Q56" s="8" t="s">
        <v>155</v>
      </c>
      <c r="R56" s="8" t="s">
        <v>717</v>
      </c>
      <c r="S56" s="8" t="s">
        <v>2765</v>
      </c>
      <c r="T56" s="8" t="s">
        <v>2907</v>
      </c>
      <c r="U56" s="9" t="s">
        <v>3195</v>
      </c>
      <c r="V56" s="9" t="s">
        <v>3346</v>
      </c>
      <c r="W56" s="9" t="s">
        <v>3504</v>
      </c>
      <c r="X56" s="9" t="s">
        <v>3657</v>
      </c>
      <c r="Y56" s="9" t="s">
        <v>3811</v>
      </c>
      <c r="Z56" s="3" t="s">
        <v>3962</v>
      </c>
      <c r="AA56" s="3" t="s">
        <v>4118</v>
      </c>
      <c r="AB56" s="3" t="s">
        <v>4264</v>
      </c>
      <c r="AC56" s="3" t="s">
        <v>4415</v>
      </c>
      <c r="AD56" s="3" t="s">
        <v>4569</v>
      </c>
    </row>
    <row r="57" spans="1:30" ht="45" x14ac:dyDescent="0.25">
      <c r="A57" s="15" t="s">
        <v>74</v>
      </c>
      <c r="B57" s="15" t="s">
        <v>702</v>
      </c>
      <c r="C57" s="9" t="s">
        <v>702</v>
      </c>
      <c r="D57" s="8" t="s">
        <v>1213</v>
      </c>
      <c r="E57" s="8" t="s">
        <v>1536</v>
      </c>
      <c r="F57" s="8" t="s">
        <v>3043</v>
      </c>
      <c r="G57" s="8" t="s">
        <v>1308</v>
      </c>
      <c r="H57" s="9" t="s">
        <v>1818</v>
      </c>
      <c r="I57" s="8" t="s">
        <v>1672</v>
      </c>
      <c r="J57" s="16" t="s">
        <v>1968</v>
      </c>
      <c r="K57" s="8" t="s">
        <v>2105</v>
      </c>
      <c r="L57" s="16" t="s">
        <v>2238</v>
      </c>
      <c r="M57" s="16" t="s">
        <v>2359</v>
      </c>
      <c r="N57" s="8" t="s">
        <v>1430</v>
      </c>
      <c r="O57" s="8" t="s">
        <v>1430</v>
      </c>
      <c r="P57" s="8" t="s">
        <v>2496</v>
      </c>
      <c r="Q57" s="8" t="s">
        <v>2496</v>
      </c>
      <c r="R57" s="8" t="s">
        <v>2629</v>
      </c>
      <c r="S57" s="8" t="s">
        <v>2766</v>
      </c>
      <c r="T57" s="8" t="s">
        <v>2908</v>
      </c>
      <c r="U57" s="9" t="s">
        <v>3196</v>
      </c>
      <c r="V57" s="9" t="s">
        <v>3347</v>
      </c>
      <c r="W57" s="9" t="s">
        <v>3505</v>
      </c>
      <c r="X57" s="9" t="s">
        <v>3658</v>
      </c>
      <c r="Y57" s="9" t="s">
        <v>3812</v>
      </c>
      <c r="Z57" s="3" t="s">
        <v>3963</v>
      </c>
      <c r="AA57" s="3" t="s">
        <v>4119</v>
      </c>
      <c r="AB57" s="3" t="s">
        <v>4265</v>
      </c>
      <c r="AC57" s="3" t="s">
        <v>4416</v>
      </c>
      <c r="AD57" s="3" t="s">
        <v>4570</v>
      </c>
    </row>
    <row r="58" spans="1:30" x14ac:dyDescent="0.25">
      <c r="A58" s="15" t="s">
        <v>74</v>
      </c>
      <c r="B58" s="15" t="s">
        <v>83</v>
      </c>
      <c r="C58" s="9" t="s">
        <v>83</v>
      </c>
      <c r="D58" s="8" t="s">
        <v>1213</v>
      </c>
      <c r="E58" s="8" t="s">
        <v>1537</v>
      </c>
      <c r="F58" s="8" t="s">
        <v>1309</v>
      </c>
      <c r="G58" s="8" t="s">
        <v>1309</v>
      </c>
      <c r="H58" s="9" t="s">
        <v>1819</v>
      </c>
      <c r="I58" s="8" t="s">
        <v>126</v>
      </c>
      <c r="J58" s="16" t="s">
        <v>283</v>
      </c>
      <c r="K58" s="8" t="s">
        <v>261</v>
      </c>
      <c r="L58" s="16" t="s">
        <v>616</v>
      </c>
      <c r="M58" s="16" t="s">
        <v>311</v>
      </c>
      <c r="N58" s="8" t="s">
        <v>135</v>
      </c>
      <c r="O58" s="8" t="s">
        <v>135</v>
      </c>
      <c r="P58" s="8" t="s">
        <v>156</v>
      </c>
      <c r="Q58" s="8" t="s">
        <v>156</v>
      </c>
      <c r="R58" s="8" t="s">
        <v>2630</v>
      </c>
      <c r="S58" s="8" t="s">
        <v>407</v>
      </c>
      <c r="T58" s="8" t="s">
        <v>206</v>
      </c>
      <c r="U58" s="9" t="s">
        <v>3197</v>
      </c>
      <c r="V58" s="9" t="s">
        <v>3348</v>
      </c>
      <c r="W58" s="9" t="s">
        <v>3506</v>
      </c>
      <c r="X58" s="9" t="s">
        <v>3659</v>
      </c>
      <c r="Y58" s="9" t="s">
        <v>3813</v>
      </c>
      <c r="Z58" s="3" t="s">
        <v>3964</v>
      </c>
      <c r="AA58" s="3" t="s">
        <v>4120</v>
      </c>
      <c r="AB58" s="3" t="s">
        <v>3506</v>
      </c>
      <c r="AC58" s="3" t="s">
        <v>4417</v>
      </c>
      <c r="AD58" s="3" t="s">
        <v>4571</v>
      </c>
    </row>
    <row r="59" spans="1:30" x14ac:dyDescent="0.25">
      <c r="A59" s="15" t="s">
        <v>74</v>
      </c>
      <c r="B59" s="15" t="s">
        <v>84</v>
      </c>
      <c r="C59" s="9" t="s">
        <v>84</v>
      </c>
      <c r="D59" s="8" t="s">
        <v>1213</v>
      </c>
      <c r="E59" s="8" t="s">
        <v>237</v>
      </c>
      <c r="F59" s="8" t="s">
        <v>1310</v>
      </c>
      <c r="G59" s="8" t="s">
        <v>1310</v>
      </c>
      <c r="H59" s="9" t="s">
        <v>1820</v>
      </c>
      <c r="I59" s="8" t="s">
        <v>1673</v>
      </c>
      <c r="J59" s="16" t="s">
        <v>284</v>
      </c>
      <c r="K59" s="8" t="s">
        <v>262</v>
      </c>
      <c r="L59" s="16" t="s">
        <v>617</v>
      </c>
      <c r="M59" s="16" t="s">
        <v>2360</v>
      </c>
      <c r="N59" s="8" t="s">
        <v>136</v>
      </c>
      <c r="O59" s="8" t="s">
        <v>136</v>
      </c>
      <c r="P59" s="8" t="s">
        <v>157</v>
      </c>
      <c r="Q59" s="8" t="s">
        <v>157</v>
      </c>
      <c r="R59" s="8" t="s">
        <v>2631</v>
      </c>
      <c r="S59" s="8" t="s">
        <v>181</v>
      </c>
      <c r="T59" s="8" t="s">
        <v>207</v>
      </c>
      <c r="U59" s="9" t="s">
        <v>3198</v>
      </c>
      <c r="V59" s="9" t="s">
        <v>3349</v>
      </c>
      <c r="W59" s="9" t="s">
        <v>3507</v>
      </c>
      <c r="X59" s="9" t="s">
        <v>3660</v>
      </c>
      <c r="Y59" s="9" t="s">
        <v>390</v>
      </c>
      <c r="Z59" s="3" t="s">
        <v>3965</v>
      </c>
      <c r="AA59" s="3" t="s">
        <v>4121</v>
      </c>
      <c r="AB59" s="3" t="s">
        <v>3507</v>
      </c>
      <c r="AC59" s="3" t="s">
        <v>4418</v>
      </c>
      <c r="AD59" s="3" t="s">
        <v>4572</v>
      </c>
    </row>
    <row r="60" spans="1:30" x14ac:dyDescent="0.25">
      <c r="A60" s="15" t="s">
        <v>74</v>
      </c>
      <c r="B60" s="15" t="s">
        <v>85</v>
      </c>
      <c r="C60" s="9" t="s">
        <v>85</v>
      </c>
      <c r="D60" s="8" t="s">
        <v>1213</v>
      </c>
      <c r="E60" s="8" t="s">
        <v>1538</v>
      </c>
      <c r="F60" s="8" t="s">
        <v>1311</v>
      </c>
      <c r="G60" s="8" t="s">
        <v>1311</v>
      </c>
      <c r="H60" s="9" t="s">
        <v>1821</v>
      </c>
      <c r="I60" s="8" t="s">
        <v>127</v>
      </c>
      <c r="J60" s="16" t="s">
        <v>285</v>
      </c>
      <c r="K60" s="8" t="s">
        <v>263</v>
      </c>
      <c r="L60" s="16" t="s">
        <v>618</v>
      </c>
      <c r="M60" s="16" t="s">
        <v>2361</v>
      </c>
      <c r="N60" s="8" t="s">
        <v>137</v>
      </c>
      <c r="O60" s="8" t="s">
        <v>137</v>
      </c>
      <c r="P60" s="8" t="s">
        <v>137</v>
      </c>
      <c r="Q60" s="8" t="s">
        <v>137</v>
      </c>
      <c r="R60" s="8" t="s">
        <v>2632</v>
      </c>
      <c r="S60" s="8" t="s">
        <v>182</v>
      </c>
      <c r="T60" s="8" t="s">
        <v>208</v>
      </c>
      <c r="U60" s="9" t="s">
        <v>3199</v>
      </c>
      <c r="V60" s="9" t="s">
        <v>3350</v>
      </c>
      <c r="W60" s="9" t="s">
        <v>3508</v>
      </c>
      <c r="X60" s="9" t="s">
        <v>3661</v>
      </c>
      <c r="Y60" s="9" t="s">
        <v>137</v>
      </c>
      <c r="Z60" s="3" t="s">
        <v>3966</v>
      </c>
      <c r="AA60" s="3" t="s">
        <v>4122</v>
      </c>
      <c r="AB60" s="3" t="s">
        <v>3508</v>
      </c>
      <c r="AC60" s="3" t="s">
        <v>4419</v>
      </c>
      <c r="AD60" s="3" t="s">
        <v>4573</v>
      </c>
    </row>
    <row r="61" spans="1:30" x14ac:dyDescent="0.25">
      <c r="A61" s="15" t="s">
        <v>74</v>
      </c>
      <c r="B61" s="15" t="s">
        <v>1045</v>
      </c>
      <c r="C61" s="9" t="s">
        <v>1045</v>
      </c>
      <c r="D61" s="8" t="s">
        <v>1485</v>
      </c>
      <c r="E61" s="8" t="s">
        <v>1045</v>
      </c>
      <c r="F61" s="8" t="s">
        <v>1312</v>
      </c>
      <c r="G61" s="8" t="s">
        <v>1312</v>
      </c>
      <c r="H61" s="9" t="s">
        <v>1822</v>
      </c>
      <c r="I61" s="8" t="s">
        <v>1674</v>
      </c>
      <c r="J61" s="16" t="s">
        <v>1969</v>
      </c>
      <c r="K61" s="8" t="s">
        <v>2106</v>
      </c>
      <c r="L61" s="16" t="s">
        <v>2239</v>
      </c>
      <c r="M61" s="16" t="s">
        <v>2362</v>
      </c>
      <c r="N61" s="8" t="s">
        <v>1045</v>
      </c>
      <c r="O61" s="8" t="s">
        <v>1045</v>
      </c>
      <c r="P61" s="8" t="s">
        <v>2497</v>
      </c>
      <c r="Q61" s="8" t="s">
        <v>2497</v>
      </c>
      <c r="R61" s="8" t="s">
        <v>2633</v>
      </c>
      <c r="S61" s="8" t="s">
        <v>2767</v>
      </c>
      <c r="T61" s="8" t="s">
        <v>2909</v>
      </c>
      <c r="U61" s="9" t="s">
        <v>1822</v>
      </c>
      <c r="V61" s="9" t="s">
        <v>3351</v>
      </c>
      <c r="W61" s="9" t="s">
        <v>3509</v>
      </c>
      <c r="X61" s="9" t="s">
        <v>3662</v>
      </c>
      <c r="Y61" s="9" t="s">
        <v>3814</v>
      </c>
      <c r="Z61" s="3" t="s">
        <v>3967</v>
      </c>
      <c r="AA61" s="3" t="s">
        <v>4123</v>
      </c>
      <c r="AB61" s="3" t="s">
        <v>4266</v>
      </c>
      <c r="AC61" s="3" t="s">
        <v>4420</v>
      </c>
      <c r="AD61" s="3" t="s">
        <v>4574</v>
      </c>
    </row>
    <row r="62" spans="1:30" x14ac:dyDescent="0.25">
      <c r="A62" s="15" t="s">
        <v>74</v>
      </c>
      <c r="B62" s="15" t="s">
        <v>1046</v>
      </c>
      <c r="C62" s="9" t="s">
        <v>1046</v>
      </c>
      <c r="D62" s="8" t="s">
        <v>1485</v>
      </c>
      <c r="E62" s="8" t="s">
        <v>1237</v>
      </c>
      <c r="F62" s="8" t="s">
        <v>1313</v>
      </c>
      <c r="G62" s="8" t="s">
        <v>1313</v>
      </c>
      <c r="H62" s="9" t="s">
        <v>1823</v>
      </c>
      <c r="I62" s="8" t="s">
        <v>1675</v>
      </c>
      <c r="J62" s="16" t="s">
        <v>1675</v>
      </c>
      <c r="K62" s="8" t="s">
        <v>1675</v>
      </c>
      <c r="L62" s="16" t="s">
        <v>2240</v>
      </c>
      <c r="M62" s="16" t="s">
        <v>2363</v>
      </c>
      <c r="N62" s="8" t="s">
        <v>1237</v>
      </c>
      <c r="O62" s="8" t="s">
        <v>1237</v>
      </c>
      <c r="P62" s="8" t="s">
        <v>2498</v>
      </c>
      <c r="Q62" s="8" t="s">
        <v>2498</v>
      </c>
      <c r="R62" s="8" t="s">
        <v>2634</v>
      </c>
      <c r="S62" s="8" t="s">
        <v>2768</v>
      </c>
      <c r="T62" s="8" t="s">
        <v>2910</v>
      </c>
      <c r="U62" s="9" t="s">
        <v>3200</v>
      </c>
      <c r="V62" s="9" t="s">
        <v>3352</v>
      </c>
      <c r="W62" s="9" t="s">
        <v>3510</v>
      </c>
      <c r="X62" s="9" t="s">
        <v>3663</v>
      </c>
      <c r="Y62" s="9" t="s">
        <v>3815</v>
      </c>
      <c r="Z62" s="3" t="s">
        <v>3968</v>
      </c>
      <c r="AA62" s="3" t="s">
        <v>4124</v>
      </c>
      <c r="AB62" s="3" t="s">
        <v>4267</v>
      </c>
      <c r="AC62" s="3" t="s">
        <v>4421</v>
      </c>
      <c r="AD62" s="3" t="s">
        <v>4575</v>
      </c>
    </row>
    <row r="63" spans="1:30" ht="45" x14ac:dyDescent="0.25">
      <c r="A63" s="15" t="s">
        <v>74</v>
      </c>
      <c r="B63" s="15" t="s">
        <v>86</v>
      </c>
      <c r="C63" s="9" t="s">
        <v>1041</v>
      </c>
      <c r="D63" s="8" t="s">
        <v>1485</v>
      </c>
      <c r="E63" s="8" t="s">
        <v>1539</v>
      </c>
      <c r="F63" s="8" t="s">
        <v>3044</v>
      </c>
      <c r="G63" s="8" t="s">
        <v>1314</v>
      </c>
      <c r="H63" s="9" t="s">
        <v>1824</v>
      </c>
      <c r="I63" s="8" t="s">
        <v>1676</v>
      </c>
      <c r="J63" s="16" t="s">
        <v>1970</v>
      </c>
      <c r="K63" s="8" t="s">
        <v>2107</v>
      </c>
      <c r="L63" s="16" t="s">
        <v>2241</v>
      </c>
      <c r="M63" s="16" t="s">
        <v>2364</v>
      </c>
      <c r="N63" s="8" t="s">
        <v>1487</v>
      </c>
      <c r="O63" s="8" t="s">
        <v>1487</v>
      </c>
      <c r="P63" s="8" t="s">
        <v>2499</v>
      </c>
      <c r="Q63" s="8" t="s">
        <v>2499</v>
      </c>
      <c r="R63" s="8" t="s">
        <v>2635</v>
      </c>
      <c r="S63" s="8" t="s">
        <v>2769</v>
      </c>
      <c r="T63" s="8" t="s">
        <v>2911</v>
      </c>
      <c r="U63" s="9" t="s">
        <v>3201</v>
      </c>
      <c r="V63" s="9" t="s">
        <v>3353</v>
      </c>
      <c r="W63" s="9" t="s">
        <v>3511</v>
      </c>
      <c r="X63" s="9" t="s">
        <v>3664</v>
      </c>
      <c r="Y63" s="9" t="s">
        <v>3816</v>
      </c>
      <c r="Z63" s="3" t="s">
        <v>3969</v>
      </c>
      <c r="AA63" s="3" t="s">
        <v>4125</v>
      </c>
      <c r="AB63" s="3" t="s">
        <v>4268</v>
      </c>
      <c r="AC63" s="3" t="s">
        <v>4422</v>
      </c>
      <c r="AD63" s="3" t="s">
        <v>4576</v>
      </c>
    </row>
    <row r="64" spans="1:30" ht="43.5" customHeight="1" x14ac:dyDescent="0.25">
      <c r="A64" s="15" t="s">
        <v>74</v>
      </c>
      <c r="B64" s="15" t="s">
        <v>87</v>
      </c>
      <c r="C64" s="9" t="s">
        <v>1042</v>
      </c>
      <c r="D64" s="8" t="s">
        <v>1485</v>
      </c>
      <c r="E64" s="8" t="s">
        <v>1540</v>
      </c>
      <c r="F64" s="8" t="s">
        <v>3045</v>
      </c>
      <c r="G64" s="8" t="s">
        <v>1315</v>
      </c>
      <c r="H64" s="9" t="s">
        <v>1825</v>
      </c>
      <c r="I64" s="8" t="s">
        <v>1677</v>
      </c>
      <c r="J64" s="16" t="s">
        <v>1971</v>
      </c>
      <c r="K64" s="8" t="s">
        <v>2108</v>
      </c>
      <c r="L64" s="16" t="s">
        <v>2242</v>
      </c>
      <c r="M64" s="16" t="s">
        <v>2365</v>
      </c>
      <c r="N64" s="8" t="s">
        <v>1488</v>
      </c>
      <c r="O64" s="8" t="s">
        <v>1488</v>
      </c>
      <c r="P64" s="8" t="s">
        <v>2500</v>
      </c>
      <c r="Q64" s="8" t="s">
        <v>2500</v>
      </c>
      <c r="R64" s="8" t="s">
        <v>2636</v>
      </c>
      <c r="S64" s="8" t="s">
        <v>2770</v>
      </c>
      <c r="T64" s="8" t="s">
        <v>2912</v>
      </c>
      <c r="U64" s="9" t="s">
        <v>3202</v>
      </c>
      <c r="V64" s="9" t="s">
        <v>3354</v>
      </c>
      <c r="W64" s="9" t="s">
        <v>3512</v>
      </c>
      <c r="X64" s="9" t="s">
        <v>3665</v>
      </c>
      <c r="Y64" s="9" t="s">
        <v>3817</v>
      </c>
      <c r="Z64" s="3" t="s">
        <v>3970</v>
      </c>
      <c r="AA64" s="3" t="s">
        <v>4126</v>
      </c>
      <c r="AB64" s="3" t="s">
        <v>4269</v>
      </c>
      <c r="AC64" s="3" t="s">
        <v>4423</v>
      </c>
      <c r="AD64" s="3" t="s">
        <v>4577</v>
      </c>
    </row>
    <row r="65" spans="1:30" ht="43.5" customHeight="1" x14ac:dyDescent="0.25">
      <c r="A65" s="15" t="s">
        <v>74</v>
      </c>
      <c r="B65" s="15" t="s">
        <v>88</v>
      </c>
      <c r="C65" s="9" t="s">
        <v>1048</v>
      </c>
      <c r="D65" s="8" t="s">
        <v>1485</v>
      </c>
      <c r="E65" s="8" t="s">
        <v>1541</v>
      </c>
      <c r="F65" s="8" t="s">
        <v>3046</v>
      </c>
      <c r="G65" s="8" t="s">
        <v>1316</v>
      </c>
      <c r="H65" s="9" t="s">
        <v>1826</v>
      </c>
      <c r="I65" s="8" t="s">
        <v>1678</v>
      </c>
      <c r="J65" s="16" t="s">
        <v>1972</v>
      </c>
      <c r="K65" s="8" t="s">
        <v>2109</v>
      </c>
      <c r="L65" s="16" t="s">
        <v>2243</v>
      </c>
      <c r="M65" s="16" t="s">
        <v>2366</v>
      </c>
      <c r="N65" s="8" t="s">
        <v>1489</v>
      </c>
      <c r="O65" s="8" t="s">
        <v>1489</v>
      </c>
      <c r="P65" s="8" t="s">
        <v>2501</v>
      </c>
      <c r="Q65" s="8" t="s">
        <v>2501</v>
      </c>
      <c r="R65" s="8" t="s">
        <v>2637</v>
      </c>
      <c r="S65" s="8" t="s">
        <v>2771</v>
      </c>
      <c r="T65" s="8" t="s">
        <v>2913</v>
      </c>
      <c r="U65" s="9" t="s">
        <v>3203</v>
      </c>
      <c r="V65" s="9" t="s">
        <v>3355</v>
      </c>
      <c r="W65" s="9" t="s">
        <v>3513</v>
      </c>
      <c r="X65" s="9" t="s">
        <v>3666</v>
      </c>
      <c r="Y65" s="9" t="s">
        <v>3818</v>
      </c>
      <c r="Z65" s="3" t="s">
        <v>3971</v>
      </c>
      <c r="AA65" s="3" t="s">
        <v>4127</v>
      </c>
      <c r="AB65" s="3" t="s">
        <v>4270</v>
      </c>
      <c r="AC65" s="3" t="s">
        <v>4424</v>
      </c>
      <c r="AD65" s="3" t="s">
        <v>4578</v>
      </c>
    </row>
    <row r="66" spans="1:30" ht="75" x14ac:dyDescent="0.25">
      <c r="A66" s="15" t="s">
        <v>74</v>
      </c>
      <c r="B66" s="15" t="s">
        <v>296</v>
      </c>
      <c r="C66" s="9" t="s">
        <v>1043</v>
      </c>
      <c r="D66" s="8" t="s">
        <v>1485</v>
      </c>
      <c r="E66" s="8" t="s">
        <v>1542</v>
      </c>
      <c r="F66" s="8" t="s">
        <v>3047</v>
      </c>
      <c r="G66" s="8" t="s">
        <v>1317</v>
      </c>
      <c r="H66" s="9" t="s">
        <v>1827</v>
      </c>
      <c r="I66" s="8" t="s">
        <v>1679</v>
      </c>
      <c r="J66" s="16" t="s">
        <v>1973</v>
      </c>
      <c r="K66" s="8" t="s">
        <v>2110</v>
      </c>
      <c r="L66" s="16" t="s">
        <v>2244</v>
      </c>
      <c r="M66" s="16" t="s">
        <v>2367</v>
      </c>
      <c r="N66" s="8" t="s">
        <v>1491</v>
      </c>
      <c r="O66" s="8" t="s">
        <v>1491</v>
      </c>
      <c r="P66" s="8" t="s">
        <v>2502</v>
      </c>
      <c r="Q66" s="8" t="s">
        <v>2502</v>
      </c>
      <c r="R66" s="8" t="s">
        <v>2638</v>
      </c>
      <c r="S66" s="8" t="s">
        <v>2772</v>
      </c>
      <c r="T66" s="8" t="s">
        <v>2914</v>
      </c>
      <c r="U66" s="9" t="s">
        <v>3204</v>
      </c>
      <c r="V66" s="9" t="s">
        <v>3356</v>
      </c>
      <c r="W66" s="9" t="s">
        <v>3514</v>
      </c>
      <c r="X66" s="9" t="s">
        <v>3667</v>
      </c>
      <c r="Y66" s="9" t="s">
        <v>3819</v>
      </c>
      <c r="Z66" s="3" t="s">
        <v>3972</v>
      </c>
      <c r="AA66" s="3" t="s">
        <v>4128</v>
      </c>
      <c r="AB66" s="3" t="s">
        <v>4271</v>
      </c>
      <c r="AC66" s="3" t="s">
        <v>4425</v>
      </c>
      <c r="AD66" s="3" t="s">
        <v>4579</v>
      </c>
    </row>
    <row r="67" spans="1:30" ht="105" x14ac:dyDescent="0.25">
      <c r="A67" s="15" t="s">
        <v>74</v>
      </c>
      <c r="B67" s="15" t="s">
        <v>297</v>
      </c>
      <c r="C67" s="9" t="s">
        <v>1044</v>
      </c>
      <c r="D67" s="8" t="s">
        <v>1485</v>
      </c>
      <c r="E67" s="8" t="s">
        <v>1543</v>
      </c>
      <c r="F67" s="8" t="s">
        <v>3048</v>
      </c>
      <c r="G67" s="8" t="s">
        <v>1318</v>
      </c>
      <c r="H67" s="9" t="s">
        <v>1828</v>
      </c>
      <c r="I67" s="8" t="s">
        <v>1680</v>
      </c>
      <c r="J67" s="16" t="s">
        <v>1974</v>
      </c>
      <c r="K67" s="8" t="s">
        <v>2111</v>
      </c>
      <c r="L67" s="16" t="s">
        <v>2245</v>
      </c>
      <c r="M67" s="16" t="s">
        <v>2368</v>
      </c>
      <c r="N67" s="8" t="s">
        <v>1492</v>
      </c>
      <c r="O67" s="8" t="s">
        <v>1492</v>
      </c>
      <c r="P67" s="8" t="s">
        <v>2503</v>
      </c>
      <c r="Q67" s="8" t="s">
        <v>2503</v>
      </c>
      <c r="R67" s="8" t="s">
        <v>2639</v>
      </c>
      <c r="S67" s="8" t="s">
        <v>2773</v>
      </c>
      <c r="T67" s="8" t="s">
        <v>2915</v>
      </c>
      <c r="U67" s="9" t="s">
        <v>3205</v>
      </c>
      <c r="V67" s="9" t="s">
        <v>3357</v>
      </c>
      <c r="W67" s="9" t="s">
        <v>3515</v>
      </c>
      <c r="X67" s="9" t="s">
        <v>3668</v>
      </c>
      <c r="Y67" s="9" t="s">
        <v>3820</v>
      </c>
      <c r="Z67" s="3" t="s">
        <v>3973</v>
      </c>
      <c r="AA67" s="3" t="s">
        <v>4129</v>
      </c>
      <c r="AB67" s="3" t="s">
        <v>4272</v>
      </c>
      <c r="AC67" s="3" t="s">
        <v>4426</v>
      </c>
      <c r="AD67" s="3" t="s">
        <v>4580</v>
      </c>
    </row>
    <row r="68" spans="1:30" ht="75" x14ac:dyDescent="0.25">
      <c r="A68" s="15" t="s">
        <v>74</v>
      </c>
      <c r="B68" s="15" t="s">
        <v>992</v>
      </c>
      <c r="C68" s="9" t="s">
        <v>1047</v>
      </c>
      <c r="D68" s="8" t="s">
        <v>1485</v>
      </c>
      <c r="E68" s="8" t="s">
        <v>1544</v>
      </c>
      <c r="F68" s="8" t="s">
        <v>3049</v>
      </c>
      <c r="G68" s="8" t="s">
        <v>1319</v>
      </c>
      <c r="H68" s="9" t="s">
        <v>1829</v>
      </c>
      <c r="I68" s="8" t="s">
        <v>1681</v>
      </c>
      <c r="J68" s="16" t="s">
        <v>1975</v>
      </c>
      <c r="K68" s="8" t="s">
        <v>2112</v>
      </c>
      <c r="L68" s="16" t="s">
        <v>2246</v>
      </c>
      <c r="M68" s="16" t="s">
        <v>2369</v>
      </c>
      <c r="N68" s="8" t="s">
        <v>1490</v>
      </c>
      <c r="O68" s="8" t="s">
        <v>1490</v>
      </c>
      <c r="P68" s="8" t="s">
        <v>2504</v>
      </c>
      <c r="Q68" s="8" t="s">
        <v>2504</v>
      </c>
      <c r="R68" s="8" t="s">
        <v>2640</v>
      </c>
      <c r="S68" s="8" t="s">
        <v>2774</v>
      </c>
      <c r="T68" s="8" t="s">
        <v>2916</v>
      </c>
      <c r="U68" s="9" t="s">
        <v>3206</v>
      </c>
      <c r="V68" s="9" t="s">
        <v>3358</v>
      </c>
      <c r="W68" s="9" t="s">
        <v>3516</v>
      </c>
      <c r="X68" s="9" t="s">
        <v>3669</v>
      </c>
      <c r="Y68" s="9" t="s">
        <v>3821</v>
      </c>
      <c r="Z68" s="3" t="s">
        <v>3974</v>
      </c>
      <c r="AA68" s="3" t="s">
        <v>4130</v>
      </c>
      <c r="AB68" s="3" t="s">
        <v>4273</v>
      </c>
      <c r="AC68" s="3" t="s">
        <v>4427</v>
      </c>
      <c r="AD68" s="3" t="s">
        <v>4581</v>
      </c>
    </row>
    <row r="69" spans="1:30" ht="30" x14ac:dyDescent="0.25">
      <c r="A69" s="15" t="s">
        <v>74</v>
      </c>
      <c r="B69" s="15" t="s">
        <v>89</v>
      </c>
      <c r="C69" s="9" t="s">
        <v>89</v>
      </c>
      <c r="D69" s="8" t="s">
        <v>1213</v>
      </c>
      <c r="E69" s="8" t="s">
        <v>238</v>
      </c>
      <c r="F69" s="8" t="s">
        <v>3050</v>
      </c>
      <c r="G69" s="8" t="s">
        <v>1320</v>
      </c>
      <c r="H69" s="9" t="s">
        <v>1830</v>
      </c>
      <c r="I69" s="8" t="s">
        <v>1682</v>
      </c>
      <c r="J69" s="16" t="s">
        <v>287</v>
      </c>
      <c r="K69" s="8" t="s">
        <v>2113</v>
      </c>
      <c r="L69" s="16" t="s">
        <v>619</v>
      </c>
      <c r="M69" s="16" t="s">
        <v>2370</v>
      </c>
      <c r="N69" s="8" t="s">
        <v>138</v>
      </c>
      <c r="O69" s="8" t="s">
        <v>138</v>
      </c>
      <c r="P69" s="8" t="s">
        <v>138</v>
      </c>
      <c r="Q69" s="8" t="s">
        <v>138</v>
      </c>
      <c r="R69" s="8" t="s">
        <v>2641</v>
      </c>
      <c r="S69" s="8" t="s">
        <v>2775</v>
      </c>
      <c r="T69" s="8" t="s">
        <v>209</v>
      </c>
      <c r="U69" s="9" t="s">
        <v>3207</v>
      </c>
      <c r="V69" s="9" t="s">
        <v>3359</v>
      </c>
      <c r="W69" s="9" t="s">
        <v>3517</v>
      </c>
      <c r="X69" s="9" t="s">
        <v>3670</v>
      </c>
      <c r="Y69" s="9" t="s">
        <v>3822</v>
      </c>
      <c r="Z69" s="3" t="s">
        <v>3975</v>
      </c>
      <c r="AA69" s="3" t="s">
        <v>4131</v>
      </c>
      <c r="AB69" s="3" t="s">
        <v>4274</v>
      </c>
      <c r="AC69" s="3" t="s">
        <v>4428</v>
      </c>
      <c r="AD69" s="3" t="s">
        <v>4582</v>
      </c>
    </row>
    <row r="70" spans="1:30" ht="75" x14ac:dyDescent="0.25">
      <c r="A70" s="15" t="s">
        <v>74</v>
      </c>
      <c r="B70" s="15" t="s">
        <v>92</v>
      </c>
      <c r="C70" s="9" t="s">
        <v>1190</v>
      </c>
      <c r="D70" s="8" t="s">
        <v>1485</v>
      </c>
      <c r="E70" s="8" t="s">
        <v>1545</v>
      </c>
      <c r="F70" s="8" t="s">
        <v>3051</v>
      </c>
      <c r="G70" s="8" t="s">
        <v>1482</v>
      </c>
      <c r="H70" s="9" t="s">
        <v>1831</v>
      </c>
      <c r="I70" s="8" t="s">
        <v>1683</v>
      </c>
      <c r="J70" s="16" t="s">
        <v>1976</v>
      </c>
      <c r="K70" s="8" t="s">
        <v>2114</v>
      </c>
      <c r="L70" s="16" t="s">
        <v>2247</v>
      </c>
      <c r="M70" s="16" t="s">
        <v>2371</v>
      </c>
      <c r="N70" s="8" t="s">
        <v>1431</v>
      </c>
      <c r="O70" s="8" t="s">
        <v>1431</v>
      </c>
      <c r="P70" s="8" t="s">
        <v>2505</v>
      </c>
      <c r="Q70" s="8" t="s">
        <v>2505</v>
      </c>
      <c r="R70" s="8" t="s">
        <v>2642</v>
      </c>
      <c r="S70" s="8" t="s">
        <v>2776</v>
      </c>
      <c r="T70" s="8" t="s">
        <v>2917</v>
      </c>
      <c r="U70" s="9" t="s">
        <v>3208</v>
      </c>
      <c r="V70" s="9" t="s">
        <v>3360</v>
      </c>
      <c r="W70" s="9" t="s">
        <v>3518</v>
      </c>
      <c r="X70" s="9" t="s">
        <v>3671</v>
      </c>
      <c r="Y70" s="9" t="s">
        <v>3823</v>
      </c>
      <c r="Z70" s="3" t="s">
        <v>3976</v>
      </c>
      <c r="AA70" s="3" t="s">
        <v>4132</v>
      </c>
      <c r="AB70" s="3" t="s">
        <v>4275</v>
      </c>
      <c r="AC70" s="3" t="s">
        <v>4429</v>
      </c>
      <c r="AD70" s="3" t="s">
        <v>4583</v>
      </c>
    </row>
    <row r="71" spans="1:30" ht="30" x14ac:dyDescent="0.25">
      <c r="A71" s="15" t="s">
        <v>74</v>
      </c>
      <c r="B71" s="15" t="s">
        <v>90</v>
      </c>
      <c r="C71" s="9" t="s">
        <v>90</v>
      </c>
      <c r="D71" s="8" t="s">
        <v>1485</v>
      </c>
      <c r="E71" s="8" t="s">
        <v>1546</v>
      </c>
      <c r="F71" s="8" t="s">
        <v>3052</v>
      </c>
      <c r="G71" s="8" t="s">
        <v>1321</v>
      </c>
      <c r="H71" s="9" t="s">
        <v>1832</v>
      </c>
      <c r="I71" s="8" t="s">
        <v>1684</v>
      </c>
      <c r="J71" s="16" t="s">
        <v>1977</v>
      </c>
      <c r="K71" s="8" t="s">
        <v>2115</v>
      </c>
      <c r="L71" s="16" t="s">
        <v>2248</v>
      </c>
      <c r="M71" s="16" t="s">
        <v>2372</v>
      </c>
      <c r="N71" s="8" t="s">
        <v>1238</v>
      </c>
      <c r="O71" s="8" t="s">
        <v>1238</v>
      </c>
      <c r="P71" s="8" t="s">
        <v>2506</v>
      </c>
      <c r="Q71" s="8" t="s">
        <v>2506</v>
      </c>
      <c r="R71" s="8" t="s">
        <v>2643</v>
      </c>
      <c r="S71" s="8" t="s">
        <v>2777</v>
      </c>
      <c r="T71" s="8" t="s">
        <v>2918</v>
      </c>
      <c r="U71" s="9" t="s">
        <v>3209</v>
      </c>
      <c r="V71" s="9" t="s">
        <v>3361</v>
      </c>
      <c r="W71" s="9" t="s">
        <v>3519</v>
      </c>
      <c r="X71" s="9" t="s">
        <v>3672</v>
      </c>
      <c r="Y71" s="9" t="s">
        <v>3824</v>
      </c>
      <c r="Z71" s="3" t="s">
        <v>3977</v>
      </c>
      <c r="AA71" s="3" t="s">
        <v>4133</v>
      </c>
      <c r="AB71" s="3" t="s">
        <v>4276</v>
      </c>
      <c r="AC71" s="3" t="s">
        <v>4430</v>
      </c>
      <c r="AD71" s="3" t="s">
        <v>4584</v>
      </c>
    </row>
    <row r="72" spans="1:30" ht="30" x14ac:dyDescent="0.25">
      <c r="A72" s="15" t="s">
        <v>74</v>
      </c>
      <c r="B72" s="15" t="s">
        <v>91</v>
      </c>
      <c r="C72" s="9" t="s">
        <v>91</v>
      </c>
      <c r="D72" s="8" t="s">
        <v>1485</v>
      </c>
      <c r="E72" s="8" t="s">
        <v>1547</v>
      </c>
      <c r="F72" s="8" t="s">
        <v>3053</v>
      </c>
      <c r="G72" s="8" t="s">
        <v>1322</v>
      </c>
      <c r="H72" s="9" t="s">
        <v>1833</v>
      </c>
      <c r="I72" s="8" t="s">
        <v>1685</v>
      </c>
      <c r="J72" s="16" t="s">
        <v>1978</v>
      </c>
      <c r="K72" s="8" t="s">
        <v>2116</v>
      </c>
      <c r="L72" s="16" t="s">
        <v>2249</v>
      </c>
      <c r="M72" s="16" t="s">
        <v>2373</v>
      </c>
      <c r="N72" s="8" t="s">
        <v>1432</v>
      </c>
      <c r="O72" s="8" t="s">
        <v>1432</v>
      </c>
      <c r="P72" s="8" t="s">
        <v>2507</v>
      </c>
      <c r="Q72" s="8" t="s">
        <v>2507</v>
      </c>
      <c r="R72" s="8" t="s">
        <v>2644</v>
      </c>
      <c r="S72" s="8" t="s">
        <v>2778</v>
      </c>
      <c r="T72" s="8" t="s">
        <v>2919</v>
      </c>
      <c r="U72" s="9" t="s">
        <v>3210</v>
      </c>
      <c r="V72" s="9" t="s">
        <v>3362</v>
      </c>
      <c r="W72" s="9" t="s">
        <v>3520</v>
      </c>
      <c r="X72" s="9" t="s">
        <v>3673</v>
      </c>
      <c r="Y72" s="9" t="s">
        <v>3825</v>
      </c>
      <c r="Z72" s="3" t="s">
        <v>3978</v>
      </c>
      <c r="AA72" s="3" t="s">
        <v>4134</v>
      </c>
      <c r="AB72" s="3" t="s">
        <v>4277</v>
      </c>
      <c r="AC72" s="3" t="s">
        <v>4431</v>
      </c>
      <c r="AD72" s="3" t="s">
        <v>4585</v>
      </c>
    </row>
    <row r="73" spans="1:30" ht="45" x14ac:dyDescent="0.25">
      <c r="A73" s="15" t="s">
        <v>74</v>
      </c>
      <c r="B73" s="15" t="s">
        <v>105</v>
      </c>
      <c r="C73" s="9" t="s">
        <v>1191</v>
      </c>
      <c r="D73" s="8" t="s">
        <v>1485</v>
      </c>
      <c r="E73" s="8" t="s">
        <v>1548</v>
      </c>
      <c r="F73" s="8" t="s">
        <v>3054</v>
      </c>
      <c r="G73" s="8" t="s">
        <v>1323</v>
      </c>
      <c r="H73" s="9" t="s">
        <v>1834</v>
      </c>
      <c r="I73" s="8" t="s">
        <v>1686</v>
      </c>
      <c r="J73" s="16" t="s">
        <v>1979</v>
      </c>
      <c r="K73" s="8" t="s">
        <v>2117</v>
      </c>
      <c r="L73" s="16" t="s">
        <v>2250</v>
      </c>
      <c r="M73" s="16" t="s">
        <v>2374</v>
      </c>
      <c r="N73" s="8" t="s">
        <v>1433</v>
      </c>
      <c r="O73" s="8" t="s">
        <v>1433</v>
      </c>
      <c r="P73" s="8" t="s">
        <v>2508</v>
      </c>
      <c r="Q73" s="8" t="s">
        <v>2508</v>
      </c>
      <c r="R73" s="8" t="s">
        <v>2645</v>
      </c>
      <c r="S73" s="8" t="s">
        <v>2779</v>
      </c>
      <c r="T73" s="8" t="s">
        <v>2920</v>
      </c>
      <c r="U73" s="9" t="s">
        <v>3211</v>
      </c>
      <c r="V73" s="9" t="s">
        <v>3363</v>
      </c>
      <c r="W73" s="9" t="s">
        <v>3521</v>
      </c>
      <c r="X73" s="9" t="s">
        <v>3674</v>
      </c>
      <c r="Y73" s="9" t="s">
        <v>3826</v>
      </c>
      <c r="Z73" s="3" t="s">
        <v>3979</v>
      </c>
      <c r="AA73" s="3" t="s">
        <v>4135</v>
      </c>
      <c r="AB73" s="3" t="s">
        <v>4278</v>
      </c>
      <c r="AC73" s="3" t="s">
        <v>4432</v>
      </c>
      <c r="AD73" s="3" t="s">
        <v>4586</v>
      </c>
    </row>
    <row r="74" spans="1:30" ht="90" x14ac:dyDescent="0.25">
      <c r="A74" s="15" t="s">
        <v>73</v>
      </c>
      <c r="B74" s="15" t="s">
        <v>1103</v>
      </c>
      <c r="C74" s="9" t="s">
        <v>1104</v>
      </c>
      <c r="D74" s="8" t="s">
        <v>1485</v>
      </c>
      <c r="E74" s="8" t="s">
        <v>1549</v>
      </c>
      <c r="F74" s="8" t="s">
        <v>3055</v>
      </c>
      <c r="G74" s="8" t="s">
        <v>1324</v>
      </c>
      <c r="H74" s="9" t="s">
        <v>1835</v>
      </c>
      <c r="I74" s="8" t="s">
        <v>1687</v>
      </c>
      <c r="J74" s="16" t="s">
        <v>1980</v>
      </c>
      <c r="K74" s="8" t="s">
        <v>2118</v>
      </c>
      <c r="L74" s="16" t="s">
        <v>2251</v>
      </c>
      <c r="M74" s="16" t="s">
        <v>2375</v>
      </c>
      <c r="N74" s="8" t="s">
        <v>1486</v>
      </c>
      <c r="O74" s="8" t="s">
        <v>1486</v>
      </c>
      <c r="P74" s="8" t="s">
        <v>2509</v>
      </c>
      <c r="Q74" s="8" t="s">
        <v>2509</v>
      </c>
      <c r="R74" s="8" t="s">
        <v>2646</v>
      </c>
      <c r="S74" s="8" t="s">
        <v>2780</v>
      </c>
      <c r="T74" s="8" t="s">
        <v>2921</v>
      </c>
      <c r="U74" s="9" t="s">
        <v>3212</v>
      </c>
      <c r="V74" s="9" t="s">
        <v>3364</v>
      </c>
      <c r="W74" s="9" t="s">
        <v>3522</v>
      </c>
      <c r="X74" s="9" t="s">
        <v>3675</v>
      </c>
      <c r="Y74" s="9" t="s">
        <v>3827</v>
      </c>
      <c r="Z74" s="3" t="s">
        <v>3980</v>
      </c>
      <c r="AA74" s="3" t="s">
        <v>4136</v>
      </c>
      <c r="AB74" s="3" t="s">
        <v>4279</v>
      </c>
      <c r="AC74" s="3" t="s">
        <v>4433</v>
      </c>
      <c r="AD74" s="3" t="s">
        <v>4587</v>
      </c>
    </row>
    <row r="75" spans="1:30" ht="80.25" customHeight="1" x14ac:dyDescent="0.25">
      <c r="A75" s="15" t="s">
        <v>73</v>
      </c>
      <c r="B75" s="15" t="s">
        <v>58</v>
      </c>
      <c r="C75" s="9" t="s">
        <v>502</v>
      </c>
      <c r="D75" s="8" t="s">
        <v>1213</v>
      </c>
      <c r="E75" s="8" t="s">
        <v>1550</v>
      </c>
      <c r="F75" s="8" t="s">
        <v>3056</v>
      </c>
      <c r="G75" s="8" t="s">
        <v>1325</v>
      </c>
      <c r="H75" s="9" t="s">
        <v>1836</v>
      </c>
      <c r="I75" s="8" t="s">
        <v>1688</v>
      </c>
      <c r="J75" s="16" t="s">
        <v>1981</v>
      </c>
      <c r="K75" s="8" t="s">
        <v>2119</v>
      </c>
      <c r="L75" s="16" t="s">
        <v>2252</v>
      </c>
      <c r="M75" s="16" t="s">
        <v>2376</v>
      </c>
      <c r="N75" s="8" t="s">
        <v>1434</v>
      </c>
      <c r="O75" s="8" t="s">
        <v>1434</v>
      </c>
      <c r="P75" s="8" t="s">
        <v>2510</v>
      </c>
      <c r="Q75" s="8" t="s">
        <v>2510</v>
      </c>
      <c r="R75" s="8" t="s">
        <v>2647</v>
      </c>
      <c r="S75" s="8" t="s">
        <v>2781</v>
      </c>
      <c r="T75" s="8" t="s">
        <v>2922</v>
      </c>
      <c r="U75" s="9" t="s">
        <v>3213</v>
      </c>
      <c r="V75" s="9" t="s">
        <v>3365</v>
      </c>
      <c r="W75" s="9" t="s">
        <v>3523</v>
      </c>
      <c r="X75" s="9" t="s">
        <v>3676</v>
      </c>
      <c r="Y75" s="9" t="s">
        <v>3828</v>
      </c>
      <c r="Z75" s="3" t="s">
        <v>3981</v>
      </c>
      <c r="AA75" s="3" t="s">
        <v>4137</v>
      </c>
      <c r="AB75" s="3" t="s">
        <v>4280</v>
      </c>
      <c r="AC75" s="3" t="s">
        <v>4434</v>
      </c>
      <c r="AD75" s="3" t="s">
        <v>4588</v>
      </c>
    </row>
    <row r="76" spans="1:30" ht="67.5" customHeight="1" x14ac:dyDescent="0.25">
      <c r="A76" s="15" t="s">
        <v>73</v>
      </c>
      <c r="B76" s="15" t="s">
        <v>103</v>
      </c>
      <c r="C76" s="9" t="s">
        <v>504</v>
      </c>
      <c r="D76" s="8" t="s">
        <v>1213</v>
      </c>
      <c r="E76" s="8" t="s">
        <v>1551</v>
      </c>
      <c r="F76" s="8" t="s">
        <v>3057</v>
      </c>
      <c r="G76" s="8" t="s">
        <v>1326</v>
      </c>
      <c r="H76" s="9" t="s">
        <v>1837</v>
      </c>
      <c r="I76" s="8" t="s">
        <v>1689</v>
      </c>
      <c r="J76" s="16" t="s">
        <v>1982</v>
      </c>
      <c r="K76" s="8" t="s">
        <v>2120</v>
      </c>
      <c r="L76" s="16" t="s">
        <v>2253</v>
      </c>
      <c r="M76" s="16" t="s">
        <v>2377</v>
      </c>
      <c r="N76" s="8" t="s">
        <v>1435</v>
      </c>
      <c r="O76" s="8" t="s">
        <v>1435</v>
      </c>
      <c r="P76" s="8" t="s">
        <v>2511</v>
      </c>
      <c r="Q76" s="8" t="s">
        <v>2511</v>
      </c>
      <c r="R76" s="8" t="s">
        <v>2648</v>
      </c>
      <c r="S76" s="8" t="s">
        <v>2782</v>
      </c>
      <c r="T76" s="8" t="s">
        <v>2923</v>
      </c>
      <c r="U76" s="9" t="s">
        <v>3214</v>
      </c>
      <c r="V76" s="9" t="s">
        <v>3366</v>
      </c>
      <c r="W76" s="9" t="s">
        <v>3524</v>
      </c>
      <c r="X76" s="9" t="s">
        <v>3677</v>
      </c>
      <c r="Y76" s="9" t="s">
        <v>3829</v>
      </c>
      <c r="Z76" s="3" t="s">
        <v>3982</v>
      </c>
      <c r="AA76" s="3" t="s">
        <v>4138</v>
      </c>
      <c r="AB76" s="3" t="s">
        <v>4281</v>
      </c>
      <c r="AC76" s="3" t="s">
        <v>4435</v>
      </c>
      <c r="AD76" s="3" t="s">
        <v>4589</v>
      </c>
    </row>
    <row r="77" spans="1:30" ht="238.5" customHeight="1" x14ac:dyDescent="0.25">
      <c r="A77" s="15" t="s">
        <v>73</v>
      </c>
      <c r="B77" s="15" t="s">
        <v>1120</v>
      </c>
      <c r="C77" s="9" t="s">
        <v>1115</v>
      </c>
      <c r="D77" s="8" t="s">
        <v>1485</v>
      </c>
      <c r="E77" s="8" t="s">
        <v>1552</v>
      </c>
      <c r="F77" s="8" t="s">
        <v>3058</v>
      </c>
      <c r="G77" s="8" t="s">
        <v>1327</v>
      </c>
      <c r="H77" s="9" t="s">
        <v>1838</v>
      </c>
      <c r="I77" s="8" t="s">
        <v>1690</v>
      </c>
      <c r="J77" s="16" t="s">
        <v>1983</v>
      </c>
      <c r="K77" s="8" t="s">
        <v>2121</v>
      </c>
      <c r="L77" s="16" t="s">
        <v>2254</v>
      </c>
      <c r="M77" s="16" t="s">
        <v>2378</v>
      </c>
      <c r="N77" s="8" t="s">
        <v>1436</v>
      </c>
      <c r="O77" s="8" t="s">
        <v>1436</v>
      </c>
      <c r="P77" s="8" t="s">
        <v>2512</v>
      </c>
      <c r="Q77" s="8" t="s">
        <v>2512</v>
      </c>
      <c r="R77" s="8" t="s">
        <v>2649</v>
      </c>
      <c r="S77" s="8" t="s">
        <v>2783</v>
      </c>
      <c r="T77" s="8" t="s">
        <v>2924</v>
      </c>
      <c r="U77" s="9" t="s">
        <v>3215</v>
      </c>
      <c r="V77" s="9" t="s">
        <v>3367</v>
      </c>
      <c r="W77" s="9" t="s">
        <v>3525</v>
      </c>
      <c r="X77" s="9" t="s">
        <v>3678</v>
      </c>
      <c r="Y77" s="9" t="s">
        <v>3830</v>
      </c>
      <c r="Z77" s="3" t="s">
        <v>3983</v>
      </c>
      <c r="AA77" s="3" t="s">
        <v>4139</v>
      </c>
      <c r="AB77" s="3" t="s">
        <v>4282</v>
      </c>
      <c r="AC77" s="3" t="s">
        <v>4436</v>
      </c>
      <c r="AD77" s="3" t="s">
        <v>4590</v>
      </c>
    </row>
    <row r="78" spans="1:30" ht="238.5" customHeight="1" x14ac:dyDescent="0.25">
      <c r="A78" s="15" t="s">
        <v>73</v>
      </c>
      <c r="B78" s="15" t="s">
        <v>1117</v>
      </c>
      <c r="C78" s="9" t="s">
        <v>1118</v>
      </c>
      <c r="D78" s="8" t="s">
        <v>1485</v>
      </c>
      <c r="E78" s="8" t="s">
        <v>1553</v>
      </c>
      <c r="F78" s="8" t="s">
        <v>3059</v>
      </c>
      <c r="G78" s="8" t="s">
        <v>1328</v>
      </c>
      <c r="H78" s="9" t="s">
        <v>1839</v>
      </c>
      <c r="I78" s="8" t="s">
        <v>1691</v>
      </c>
      <c r="J78" s="16" t="s">
        <v>1984</v>
      </c>
      <c r="K78" s="8" t="s">
        <v>2122</v>
      </c>
      <c r="L78" s="16" t="s">
        <v>2255</v>
      </c>
      <c r="M78" s="24" t="s">
        <v>2379</v>
      </c>
      <c r="N78" s="8" t="s">
        <v>1437</v>
      </c>
      <c r="O78" s="8" t="s">
        <v>1437</v>
      </c>
      <c r="P78" s="8" t="s">
        <v>2513</v>
      </c>
      <c r="Q78" s="8" t="s">
        <v>2513</v>
      </c>
      <c r="R78" s="8" t="s">
        <v>2650</v>
      </c>
      <c r="S78" s="8" t="s">
        <v>2784</v>
      </c>
      <c r="T78" s="8" t="s">
        <v>2925</v>
      </c>
      <c r="U78" s="9" t="s">
        <v>3216</v>
      </c>
      <c r="V78" s="9" t="s">
        <v>3368</v>
      </c>
      <c r="W78" s="9" t="s">
        <v>3526</v>
      </c>
      <c r="X78" s="9" t="s">
        <v>3679</v>
      </c>
      <c r="Y78" s="9" t="s">
        <v>3831</v>
      </c>
      <c r="Z78" s="3" t="s">
        <v>3984</v>
      </c>
      <c r="AA78" s="3" t="s">
        <v>4140</v>
      </c>
      <c r="AB78" s="3" t="s">
        <v>4283</v>
      </c>
      <c r="AC78" s="3" t="s">
        <v>4437</v>
      </c>
      <c r="AD78" s="3" t="s">
        <v>4591</v>
      </c>
    </row>
    <row r="79" spans="1:30" ht="238.5" customHeight="1" x14ac:dyDescent="0.25">
      <c r="A79" s="15" t="s">
        <v>73</v>
      </c>
      <c r="B79" s="15" t="s">
        <v>1116</v>
      </c>
      <c r="C79" s="9" t="s">
        <v>1119</v>
      </c>
      <c r="D79" s="8" t="s">
        <v>1485</v>
      </c>
      <c r="E79" s="8" t="s">
        <v>1554</v>
      </c>
      <c r="F79" s="8" t="s">
        <v>3060</v>
      </c>
      <c r="G79" s="8" t="s">
        <v>1329</v>
      </c>
      <c r="H79" s="9" t="s">
        <v>1840</v>
      </c>
      <c r="I79" s="8" t="s">
        <v>1692</v>
      </c>
      <c r="J79" s="16" t="s">
        <v>1985</v>
      </c>
      <c r="K79" s="8" t="s">
        <v>2123</v>
      </c>
      <c r="L79" s="16" t="s">
        <v>2256</v>
      </c>
      <c r="M79" s="20" t="s">
        <v>2380</v>
      </c>
      <c r="N79" s="8" t="s">
        <v>1438</v>
      </c>
      <c r="O79" s="8" t="s">
        <v>1438</v>
      </c>
      <c r="P79" s="8" t="s">
        <v>2514</v>
      </c>
      <c r="Q79" s="8" t="s">
        <v>2514</v>
      </c>
      <c r="R79" s="8" t="s">
        <v>2651</v>
      </c>
      <c r="S79" s="8" t="s">
        <v>2785</v>
      </c>
      <c r="T79" s="8" t="s">
        <v>2926</v>
      </c>
      <c r="U79" s="9" t="s">
        <v>3217</v>
      </c>
      <c r="V79" s="9" t="s">
        <v>3369</v>
      </c>
      <c r="W79" s="9" t="s">
        <v>3527</v>
      </c>
      <c r="X79" s="9" t="s">
        <v>3680</v>
      </c>
      <c r="Y79" s="9" t="s">
        <v>3832</v>
      </c>
      <c r="Z79" s="3" t="s">
        <v>3985</v>
      </c>
      <c r="AA79" s="3" t="s">
        <v>4141</v>
      </c>
      <c r="AB79" s="3" t="s">
        <v>4284</v>
      </c>
      <c r="AC79" s="3" t="s">
        <v>4438</v>
      </c>
      <c r="AD79" s="3" t="s">
        <v>4592</v>
      </c>
    </row>
    <row r="80" spans="1:30" ht="30" x14ac:dyDescent="0.25">
      <c r="A80" s="15" t="s">
        <v>73</v>
      </c>
      <c r="B80" s="15" t="s">
        <v>31</v>
      </c>
      <c r="C80" s="9" t="s">
        <v>970</v>
      </c>
      <c r="D80" s="8" t="s">
        <v>1213</v>
      </c>
      <c r="E80" s="8" t="s">
        <v>1555</v>
      </c>
      <c r="F80" s="8" t="s">
        <v>3061</v>
      </c>
      <c r="G80" s="8" t="s">
        <v>1483</v>
      </c>
      <c r="H80" s="9" t="s">
        <v>1841</v>
      </c>
      <c r="I80" s="8" t="s">
        <v>1693</v>
      </c>
      <c r="J80" s="16" t="s">
        <v>1986</v>
      </c>
      <c r="K80" s="8" t="s">
        <v>2124</v>
      </c>
      <c r="L80" s="16" t="s">
        <v>977</v>
      </c>
      <c r="M80" s="16" t="s">
        <v>2381</v>
      </c>
      <c r="N80" s="8" t="s">
        <v>1439</v>
      </c>
      <c r="O80" s="8" t="s">
        <v>1439</v>
      </c>
      <c r="P80" s="8" t="s">
        <v>2515</v>
      </c>
      <c r="Q80" s="8" t="s">
        <v>2515</v>
      </c>
      <c r="R80" s="8" t="s">
        <v>2652</v>
      </c>
      <c r="S80" s="8" t="s">
        <v>2786</v>
      </c>
      <c r="T80" s="8" t="s">
        <v>2927</v>
      </c>
      <c r="U80" s="9" t="s">
        <v>3218</v>
      </c>
      <c r="V80" s="9" t="s">
        <v>3370</v>
      </c>
      <c r="W80" s="9" t="s">
        <v>3528</v>
      </c>
      <c r="X80" s="9" t="s">
        <v>3681</v>
      </c>
      <c r="Y80" s="9" t="s">
        <v>3833</v>
      </c>
      <c r="Z80" s="3" t="s">
        <v>3986</v>
      </c>
      <c r="AA80" s="3" t="s">
        <v>4142</v>
      </c>
      <c r="AB80" s="3" t="s">
        <v>4285</v>
      </c>
      <c r="AC80" s="3" t="s">
        <v>4439</v>
      </c>
      <c r="AD80" s="3" t="s">
        <v>4593</v>
      </c>
    </row>
    <row r="81" spans="1:30" x14ac:dyDescent="0.25">
      <c r="A81" s="15" t="s">
        <v>73</v>
      </c>
      <c r="B81" s="15" t="s">
        <v>32</v>
      </c>
      <c r="C81" s="9" t="s">
        <v>949</v>
      </c>
      <c r="D81" s="8" t="s">
        <v>1485</v>
      </c>
      <c r="E81" s="8" t="s">
        <v>1556</v>
      </c>
      <c r="F81" s="8" t="s">
        <v>3062</v>
      </c>
      <c r="G81" s="8" t="s">
        <v>1330</v>
      </c>
      <c r="H81" s="9" t="s">
        <v>1842</v>
      </c>
      <c r="I81" s="8" t="s">
        <v>1694</v>
      </c>
      <c r="J81" s="16" t="s">
        <v>1987</v>
      </c>
      <c r="K81" s="8" t="s">
        <v>2125</v>
      </c>
      <c r="L81" s="16" t="s">
        <v>2257</v>
      </c>
      <c r="M81" s="16" t="s">
        <v>2382</v>
      </c>
      <c r="N81" s="8" t="s">
        <v>1440</v>
      </c>
      <c r="O81" s="8" t="s">
        <v>1440</v>
      </c>
      <c r="P81" s="8" t="s">
        <v>2516</v>
      </c>
      <c r="Q81" s="8" t="s">
        <v>2516</v>
      </c>
      <c r="R81" s="8" t="s">
        <v>2653</v>
      </c>
      <c r="S81" s="8" t="s">
        <v>2787</v>
      </c>
      <c r="T81" s="8" t="s">
        <v>2928</v>
      </c>
      <c r="U81" s="9" t="s">
        <v>3219</v>
      </c>
      <c r="V81" s="9" t="s">
        <v>3371</v>
      </c>
      <c r="W81" s="9" t="s">
        <v>3529</v>
      </c>
      <c r="X81" s="9" t="s">
        <v>3682</v>
      </c>
      <c r="Y81" s="9" t="s">
        <v>3834</v>
      </c>
      <c r="Z81" s="3" t="s">
        <v>3987</v>
      </c>
      <c r="AA81" s="3" t="s">
        <v>4143</v>
      </c>
      <c r="AB81" s="3" t="s">
        <v>4286</v>
      </c>
      <c r="AC81" s="3" t="s">
        <v>4440</v>
      </c>
      <c r="AD81" s="3" t="s">
        <v>4594</v>
      </c>
    </row>
    <row r="82" spans="1:30" ht="165" x14ac:dyDescent="0.25">
      <c r="A82" s="15" t="s">
        <v>73</v>
      </c>
      <c r="B82" s="15" t="s">
        <v>948</v>
      </c>
      <c r="C82" s="9" t="s">
        <v>1147</v>
      </c>
      <c r="D82" s="8" t="s">
        <v>1485</v>
      </c>
      <c r="E82" s="8" t="s">
        <v>1557</v>
      </c>
      <c r="F82" s="8" t="s">
        <v>3063</v>
      </c>
      <c r="G82" s="8" t="s">
        <v>1331</v>
      </c>
      <c r="H82" s="9" t="s">
        <v>1843</v>
      </c>
      <c r="I82" s="8" t="s">
        <v>1695</v>
      </c>
      <c r="J82" s="16" t="s">
        <v>1988</v>
      </c>
      <c r="K82" s="8" t="s">
        <v>2126</v>
      </c>
      <c r="L82" s="16" t="s">
        <v>2258</v>
      </c>
      <c r="M82" s="16" t="s">
        <v>2383</v>
      </c>
      <c r="N82" s="8" t="s">
        <v>1441</v>
      </c>
      <c r="O82" s="8" t="s">
        <v>1441</v>
      </c>
      <c r="P82" s="8" t="s">
        <v>2517</v>
      </c>
      <c r="Q82" s="8" t="s">
        <v>2517</v>
      </c>
      <c r="R82" s="8" t="s">
        <v>2654</v>
      </c>
      <c r="S82" s="8" t="s">
        <v>2788</v>
      </c>
      <c r="T82" s="8" t="s">
        <v>2929</v>
      </c>
      <c r="U82" s="9" t="s">
        <v>3220</v>
      </c>
      <c r="V82" s="9" t="s">
        <v>3372</v>
      </c>
      <c r="W82" s="9" t="s">
        <v>3530</v>
      </c>
      <c r="X82" s="9" t="s">
        <v>3683</v>
      </c>
      <c r="Y82" s="9" t="s">
        <v>3835</v>
      </c>
      <c r="Z82" s="3" t="s">
        <v>3988</v>
      </c>
      <c r="AA82" s="3" t="s">
        <v>4144</v>
      </c>
      <c r="AB82" s="3" t="s">
        <v>4287</v>
      </c>
      <c r="AC82" s="3" t="s">
        <v>4441</v>
      </c>
      <c r="AD82" s="3" t="s">
        <v>4595</v>
      </c>
    </row>
    <row r="83" spans="1:30" x14ac:dyDescent="0.25">
      <c r="A83" s="15" t="s">
        <v>73</v>
      </c>
      <c r="B83" s="15" t="s">
        <v>35</v>
      </c>
      <c r="C83" s="9" t="s">
        <v>1136</v>
      </c>
      <c r="D83" s="8" t="s">
        <v>1485</v>
      </c>
      <c r="E83" s="8" t="s">
        <v>1558</v>
      </c>
      <c r="F83" s="8" t="s">
        <v>3064</v>
      </c>
      <c r="G83" s="8" t="s">
        <v>1332</v>
      </c>
      <c r="H83" s="9" t="s">
        <v>1844</v>
      </c>
      <c r="I83" s="8" t="s">
        <v>1696</v>
      </c>
      <c r="J83" s="16" t="s">
        <v>1989</v>
      </c>
      <c r="K83" s="8" t="s">
        <v>2127</v>
      </c>
      <c r="L83" s="16" t="s">
        <v>2259</v>
      </c>
      <c r="M83" s="16" t="s">
        <v>2384</v>
      </c>
      <c r="N83" s="8" t="s">
        <v>1239</v>
      </c>
      <c r="O83" s="8" t="s">
        <v>1239</v>
      </c>
      <c r="P83" s="8" t="s">
        <v>2518</v>
      </c>
      <c r="Q83" s="8" t="s">
        <v>2518</v>
      </c>
      <c r="R83" s="8" t="s">
        <v>2655</v>
      </c>
      <c r="S83" s="8" t="s">
        <v>2789</v>
      </c>
      <c r="T83" s="8" t="s">
        <v>2930</v>
      </c>
      <c r="U83" s="9" t="s">
        <v>3221</v>
      </c>
      <c r="V83" s="9" t="s">
        <v>3373</v>
      </c>
      <c r="W83" s="9" t="s">
        <v>3531</v>
      </c>
      <c r="X83" s="9" t="s">
        <v>3684</v>
      </c>
      <c r="Y83" s="9" t="s">
        <v>3836</v>
      </c>
      <c r="Z83" s="3" t="s">
        <v>3989</v>
      </c>
      <c r="AA83" s="3" t="s">
        <v>4145</v>
      </c>
      <c r="AB83" s="3" t="s">
        <v>3531</v>
      </c>
      <c r="AC83" s="3" t="s">
        <v>4442</v>
      </c>
      <c r="AD83" s="3" t="s">
        <v>4596</v>
      </c>
    </row>
    <row r="84" spans="1:30" ht="45" x14ac:dyDescent="0.25">
      <c r="A84" s="15" t="s">
        <v>73</v>
      </c>
      <c r="B84" s="15" t="s">
        <v>106</v>
      </c>
      <c r="C84" s="9" t="s">
        <v>1143</v>
      </c>
      <c r="D84" s="8" t="s">
        <v>1485</v>
      </c>
      <c r="E84" s="8" t="s">
        <v>1559</v>
      </c>
      <c r="F84" s="8" t="s">
        <v>3065</v>
      </c>
      <c r="G84" s="8" t="s">
        <v>1333</v>
      </c>
      <c r="H84" s="9" t="s">
        <v>1845</v>
      </c>
      <c r="I84" s="8" t="s">
        <v>1697</v>
      </c>
      <c r="J84" s="16" t="s">
        <v>1990</v>
      </c>
      <c r="K84" s="8" t="s">
        <v>2128</v>
      </c>
      <c r="L84" s="16" t="s">
        <v>2260</v>
      </c>
      <c r="M84" s="16" t="s">
        <v>2385</v>
      </c>
      <c r="N84" s="8" t="s">
        <v>1240</v>
      </c>
      <c r="O84" s="8" t="s">
        <v>1240</v>
      </c>
      <c r="P84" s="8" t="s">
        <v>2519</v>
      </c>
      <c r="Q84" s="8" t="s">
        <v>2519</v>
      </c>
      <c r="R84" s="8" t="s">
        <v>2656</v>
      </c>
      <c r="S84" s="8" t="s">
        <v>2790</v>
      </c>
      <c r="T84" s="8" t="s">
        <v>2931</v>
      </c>
      <c r="U84" s="9" t="s">
        <v>3222</v>
      </c>
      <c r="V84" s="9" t="s">
        <v>3374</v>
      </c>
      <c r="W84" s="9" t="s">
        <v>3532</v>
      </c>
      <c r="X84" s="9" t="s">
        <v>3685</v>
      </c>
      <c r="Y84" s="9" t="s">
        <v>3837</v>
      </c>
      <c r="Z84" s="3" t="s">
        <v>3990</v>
      </c>
      <c r="AA84" s="3" t="s">
        <v>4146</v>
      </c>
      <c r="AB84" s="3" t="s">
        <v>4288</v>
      </c>
      <c r="AC84" s="3" t="s">
        <v>4443</v>
      </c>
      <c r="AD84" s="3" t="s">
        <v>4597</v>
      </c>
    </row>
    <row r="85" spans="1:30" x14ac:dyDescent="0.25">
      <c r="A85" s="15" t="s">
        <v>73</v>
      </c>
      <c r="B85" s="15" t="s">
        <v>36</v>
      </c>
      <c r="C85" s="9" t="s">
        <v>1137</v>
      </c>
      <c r="D85" s="8" t="s">
        <v>1485</v>
      </c>
      <c r="E85" s="8" t="s">
        <v>1560</v>
      </c>
      <c r="F85" s="8" t="s">
        <v>3066</v>
      </c>
      <c r="G85" s="8" t="s">
        <v>1334</v>
      </c>
      <c r="H85" s="9" t="s">
        <v>1846</v>
      </c>
      <c r="I85" s="8" t="s">
        <v>1698</v>
      </c>
      <c r="J85" s="16" t="s">
        <v>1991</v>
      </c>
      <c r="K85" s="8" t="s">
        <v>2129</v>
      </c>
      <c r="L85" s="16" t="s">
        <v>2261</v>
      </c>
      <c r="M85" s="16" t="s">
        <v>2386</v>
      </c>
      <c r="N85" s="8" t="s">
        <v>1442</v>
      </c>
      <c r="O85" s="8" t="s">
        <v>1442</v>
      </c>
      <c r="P85" s="8" t="s">
        <v>2520</v>
      </c>
      <c r="Q85" s="8" t="s">
        <v>2520</v>
      </c>
      <c r="R85" s="8" t="s">
        <v>2657</v>
      </c>
      <c r="S85" s="8" t="s">
        <v>2791</v>
      </c>
      <c r="T85" s="8" t="s">
        <v>2932</v>
      </c>
      <c r="U85" s="9" t="s">
        <v>3223</v>
      </c>
      <c r="V85" s="9" t="s">
        <v>3375</v>
      </c>
      <c r="W85" s="9" t="s">
        <v>3533</v>
      </c>
      <c r="X85" s="9" t="s">
        <v>3686</v>
      </c>
      <c r="Y85" s="9" t="s">
        <v>3838</v>
      </c>
      <c r="Z85" s="3" t="s">
        <v>3991</v>
      </c>
      <c r="AA85" s="3" t="s">
        <v>4147</v>
      </c>
      <c r="AB85" s="3" t="s">
        <v>4289</v>
      </c>
      <c r="AC85" s="3" t="s">
        <v>4444</v>
      </c>
      <c r="AD85" s="3" t="s">
        <v>4598</v>
      </c>
    </row>
    <row r="86" spans="1:30" ht="60" x14ac:dyDescent="0.25">
      <c r="A86" s="15" t="s">
        <v>73</v>
      </c>
      <c r="B86" s="15" t="s">
        <v>107</v>
      </c>
      <c r="C86" s="9" t="s">
        <v>1144</v>
      </c>
      <c r="D86" s="8" t="s">
        <v>1485</v>
      </c>
      <c r="E86" s="8" t="s">
        <v>1561</v>
      </c>
      <c r="F86" s="8" t="s">
        <v>3067</v>
      </c>
      <c r="G86" s="8" t="s">
        <v>1335</v>
      </c>
      <c r="H86" s="9" t="s">
        <v>1847</v>
      </c>
      <c r="I86" s="8" t="s">
        <v>1699</v>
      </c>
      <c r="J86" s="16" t="s">
        <v>1992</v>
      </c>
      <c r="K86" s="8" t="s">
        <v>2130</v>
      </c>
      <c r="L86" s="16" t="s">
        <v>2262</v>
      </c>
      <c r="M86" s="16" t="s">
        <v>2387</v>
      </c>
      <c r="N86" s="8" t="s">
        <v>1443</v>
      </c>
      <c r="O86" s="8" t="s">
        <v>1443</v>
      </c>
      <c r="P86" s="8" t="s">
        <v>2521</v>
      </c>
      <c r="Q86" s="8" t="s">
        <v>2521</v>
      </c>
      <c r="R86" s="8" t="s">
        <v>2658</v>
      </c>
      <c r="S86" s="8" t="s">
        <v>2792</v>
      </c>
      <c r="T86" s="8" t="s">
        <v>2933</v>
      </c>
      <c r="U86" s="9" t="s">
        <v>3224</v>
      </c>
      <c r="V86" s="9" t="s">
        <v>3376</v>
      </c>
      <c r="W86" s="9" t="s">
        <v>3534</v>
      </c>
      <c r="X86" s="9" t="s">
        <v>3687</v>
      </c>
      <c r="Y86" s="9" t="s">
        <v>3839</v>
      </c>
      <c r="Z86" s="3" t="s">
        <v>3992</v>
      </c>
      <c r="AA86" s="3" t="s">
        <v>4148</v>
      </c>
      <c r="AB86" s="3" t="s">
        <v>4290</v>
      </c>
      <c r="AC86" s="3" t="s">
        <v>4445</v>
      </c>
      <c r="AD86" s="3" t="s">
        <v>4599</v>
      </c>
    </row>
    <row r="87" spans="1:30" x14ac:dyDescent="0.25">
      <c r="A87" s="15" t="s">
        <v>73</v>
      </c>
      <c r="B87" s="15" t="s">
        <v>441</v>
      </c>
      <c r="C87" s="9" t="s">
        <v>99</v>
      </c>
      <c r="D87" s="8" t="s">
        <v>1213</v>
      </c>
      <c r="E87" s="8" t="s">
        <v>1562</v>
      </c>
      <c r="F87" s="8" t="s">
        <v>3068</v>
      </c>
      <c r="G87" s="8" t="s">
        <v>1336</v>
      </c>
      <c r="H87" s="9" t="s">
        <v>1848</v>
      </c>
      <c r="I87" s="8" t="s">
        <v>1700</v>
      </c>
      <c r="J87" s="16" t="s">
        <v>1993</v>
      </c>
      <c r="K87" s="8" t="s">
        <v>2131</v>
      </c>
      <c r="L87" s="16" t="s">
        <v>623</v>
      </c>
      <c r="M87" s="16" t="s">
        <v>2388</v>
      </c>
      <c r="N87" s="8" t="s">
        <v>1241</v>
      </c>
      <c r="O87" s="8" t="s">
        <v>1241</v>
      </c>
      <c r="P87" s="8" t="s">
        <v>2522</v>
      </c>
      <c r="Q87" s="8" t="s">
        <v>2522</v>
      </c>
      <c r="R87" s="8" t="s">
        <v>220</v>
      </c>
      <c r="S87" s="8" t="s">
        <v>2793</v>
      </c>
      <c r="T87" s="8" t="s">
        <v>2934</v>
      </c>
      <c r="U87" s="9" t="s">
        <v>3225</v>
      </c>
      <c r="V87" s="9" t="s">
        <v>3377</v>
      </c>
      <c r="W87" s="9" t="s">
        <v>3535</v>
      </c>
      <c r="X87" s="9" t="s">
        <v>3688</v>
      </c>
      <c r="Y87" s="9" t="s">
        <v>3840</v>
      </c>
      <c r="Z87" s="3" t="s">
        <v>3993</v>
      </c>
      <c r="AA87" s="3" t="s">
        <v>4149</v>
      </c>
      <c r="AB87" s="3" t="s">
        <v>4291</v>
      </c>
      <c r="AC87" s="3" t="s">
        <v>4446</v>
      </c>
      <c r="AD87" s="3" t="s">
        <v>4600</v>
      </c>
    </row>
    <row r="88" spans="1:30" ht="174" customHeight="1" x14ac:dyDescent="0.25">
      <c r="A88" s="15" t="s">
        <v>73</v>
      </c>
      <c r="B88" s="15" t="s">
        <v>42</v>
      </c>
      <c r="C88" s="10" t="s">
        <v>744</v>
      </c>
      <c r="D88" s="8" t="s">
        <v>1213</v>
      </c>
      <c r="E88" s="8" t="s">
        <v>1563</v>
      </c>
      <c r="F88" s="8" t="s">
        <v>3069</v>
      </c>
      <c r="G88" s="8" t="s">
        <v>1337</v>
      </c>
      <c r="H88" s="10" t="s">
        <v>1849</v>
      </c>
      <c r="I88" s="11" t="s">
        <v>1701</v>
      </c>
      <c r="J88" s="16" t="s">
        <v>1994</v>
      </c>
      <c r="K88" s="11" t="s">
        <v>2132</v>
      </c>
      <c r="L88" s="16" t="s">
        <v>2263</v>
      </c>
      <c r="M88" s="16" t="s">
        <v>2389</v>
      </c>
      <c r="N88" s="11" t="s">
        <v>1444</v>
      </c>
      <c r="O88" s="11" t="s">
        <v>1444</v>
      </c>
      <c r="P88" s="8" t="s">
        <v>2523</v>
      </c>
      <c r="Q88" s="8" t="s">
        <v>2523</v>
      </c>
      <c r="R88" s="8" t="s">
        <v>2659</v>
      </c>
      <c r="S88" s="8" t="s">
        <v>2794</v>
      </c>
      <c r="T88" s="8" t="s">
        <v>2935</v>
      </c>
      <c r="U88" s="10" t="s">
        <v>3226</v>
      </c>
      <c r="V88" s="10" t="s">
        <v>3378</v>
      </c>
      <c r="W88" s="10" t="s">
        <v>3536</v>
      </c>
      <c r="X88" s="10" t="s">
        <v>3689</v>
      </c>
      <c r="Y88" s="10" t="s">
        <v>3841</v>
      </c>
      <c r="Z88" s="3" t="s">
        <v>3994</v>
      </c>
      <c r="AA88" s="3" t="s">
        <v>4150</v>
      </c>
      <c r="AB88" s="3" t="s">
        <v>4292</v>
      </c>
      <c r="AC88" s="3" t="s">
        <v>4447</v>
      </c>
      <c r="AD88" s="3" t="s">
        <v>4601</v>
      </c>
    </row>
    <row r="89" spans="1:30" ht="15" customHeight="1" x14ac:dyDescent="0.25">
      <c r="A89" s="15" t="s">
        <v>73</v>
      </c>
      <c r="B89" s="15" t="s">
        <v>990</v>
      </c>
      <c r="C89" s="10" t="s">
        <v>991</v>
      </c>
      <c r="D89" s="8" t="s">
        <v>1485</v>
      </c>
      <c r="E89" s="8" t="s">
        <v>1564</v>
      </c>
      <c r="F89" s="8" t="s">
        <v>3070</v>
      </c>
      <c r="G89" s="8" t="s">
        <v>1338</v>
      </c>
      <c r="H89" s="10" t="s">
        <v>1850</v>
      </c>
      <c r="I89" s="11" t="s">
        <v>1702</v>
      </c>
      <c r="J89" s="16" t="s">
        <v>1995</v>
      </c>
      <c r="K89" s="11" t="s">
        <v>2133</v>
      </c>
      <c r="L89" s="16" t="s">
        <v>2264</v>
      </c>
      <c r="M89" s="16" t="s">
        <v>2390</v>
      </c>
      <c r="N89" s="11" t="s">
        <v>1445</v>
      </c>
      <c r="O89" s="11" t="s">
        <v>1445</v>
      </c>
      <c r="P89" s="8" t="s">
        <v>2524</v>
      </c>
      <c r="Q89" s="8" t="s">
        <v>2524</v>
      </c>
      <c r="R89" s="8" t="s">
        <v>2660</v>
      </c>
      <c r="S89" s="8" t="s">
        <v>2795</v>
      </c>
      <c r="T89" s="8" t="s">
        <v>2936</v>
      </c>
      <c r="U89" s="10" t="s">
        <v>3227</v>
      </c>
      <c r="V89" s="10" t="s">
        <v>3379</v>
      </c>
      <c r="W89" s="10" t="s">
        <v>3537</v>
      </c>
      <c r="X89" s="10" t="s">
        <v>3690</v>
      </c>
      <c r="Y89" s="10" t="s">
        <v>3842</v>
      </c>
      <c r="Z89" s="3" t="s">
        <v>3995</v>
      </c>
      <c r="AA89" s="3" t="s">
        <v>4151</v>
      </c>
      <c r="AB89" s="3" t="s">
        <v>4293</v>
      </c>
      <c r="AC89" s="3" t="s">
        <v>4448</v>
      </c>
      <c r="AD89" s="3" t="s">
        <v>4602</v>
      </c>
    </row>
    <row r="90" spans="1:30" ht="45" x14ac:dyDescent="0.25">
      <c r="A90" s="15" t="s">
        <v>73</v>
      </c>
      <c r="B90" s="15" t="s">
        <v>952</v>
      </c>
      <c r="C90" s="10" t="s">
        <v>1151</v>
      </c>
      <c r="D90" s="8" t="s">
        <v>1485</v>
      </c>
      <c r="E90" s="8" t="s">
        <v>1565</v>
      </c>
      <c r="F90" s="8" t="s">
        <v>3071</v>
      </c>
      <c r="G90" s="8" t="s">
        <v>1339</v>
      </c>
      <c r="H90" s="10" t="s">
        <v>1851</v>
      </c>
      <c r="I90" s="11" t="s">
        <v>1703</v>
      </c>
      <c r="J90" s="16" t="s">
        <v>1996</v>
      </c>
      <c r="K90" s="11" t="s">
        <v>2134</v>
      </c>
      <c r="L90" s="16" t="s">
        <v>2265</v>
      </c>
      <c r="M90" s="16" t="s">
        <v>2391</v>
      </c>
      <c r="N90" s="11" t="s">
        <v>1446</v>
      </c>
      <c r="O90" s="11" t="s">
        <v>1446</v>
      </c>
      <c r="P90" s="8" t="s">
        <v>2525</v>
      </c>
      <c r="Q90" s="8" t="s">
        <v>2525</v>
      </c>
      <c r="R90" s="8" t="s">
        <v>2661</v>
      </c>
      <c r="S90" s="8" t="s">
        <v>2796</v>
      </c>
      <c r="T90" s="8" t="s">
        <v>2937</v>
      </c>
      <c r="U90" s="10" t="s">
        <v>3228</v>
      </c>
      <c r="V90" s="10" t="s">
        <v>3380</v>
      </c>
      <c r="W90" s="10" t="s">
        <v>3538</v>
      </c>
      <c r="X90" s="10" t="s">
        <v>3691</v>
      </c>
      <c r="Y90" s="10" t="s">
        <v>3843</v>
      </c>
      <c r="Z90" s="3" t="s">
        <v>3996</v>
      </c>
      <c r="AA90" s="3" t="s">
        <v>4152</v>
      </c>
      <c r="AB90" s="3" t="s">
        <v>4294</v>
      </c>
      <c r="AC90" s="3" t="s">
        <v>4449</v>
      </c>
      <c r="AD90" s="3" t="s">
        <v>4603</v>
      </c>
    </row>
    <row r="91" spans="1:30" ht="375" x14ac:dyDescent="0.25">
      <c r="A91" s="15" t="s">
        <v>73</v>
      </c>
      <c r="B91" s="15" t="s">
        <v>951</v>
      </c>
      <c r="C91" s="10" t="s">
        <v>1096</v>
      </c>
      <c r="D91" s="8" t="s">
        <v>1485</v>
      </c>
      <c r="E91" s="8" t="s">
        <v>1566</v>
      </c>
      <c r="F91" s="8" t="s">
        <v>3072</v>
      </c>
      <c r="G91" s="8" t="s">
        <v>1340</v>
      </c>
      <c r="H91" s="10" t="s">
        <v>1852</v>
      </c>
      <c r="I91" s="11" t="s">
        <v>1704</v>
      </c>
      <c r="J91" s="16" t="s">
        <v>1997</v>
      </c>
      <c r="K91" s="11" t="s">
        <v>2135</v>
      </c>
      <c r="L91" s="16" t="s">
        <v>2266</v>
      </c>
      <c r="M91" s="16" t="s">
        <v>2392</v>
      </c>
      <c r="N91" s="11" t="s">
        <v>1447</v>
      </c>
      <c r="O91" s="11" t="s">
        <v>1447</v>
      </c>
      <c r="P91" s="8" t="s">
        <v>2526</v>
      </c>
      <c r="Q91" s="8" t="s">
        <v>2526</v>
      </c>
      <c r="R91" s="8" t="s">
        <v>2662</v>
      </c>
      <c r="S91" s="8" t="s">
        <v>2797</v>
      </c>
      <c r="T91" s="8" t="s">
        <v>2938</v>
      </c>
      <c r="U91" s="10" t="s">
        <v>3229</v>
      </c>
      <c r="V91" s="10" t="s">
        <v>3381</v>
      </c>
      <c r="W91" s="10" t="s">
        <v>3539</v>
      </c>
      <c r="X91" s="10" t="s">
        <v>3692</v>
      </c>
      <c r="Y91" s="10" t="s">
        <v>3844</v>
      </c>
      <c r="Z91" s="3" t="s">
        <v>3997</v>
      </c>
      <c r="AA91" s="3" t="s">
        <v>4153</v>
      </c>
      <c r="AB91" s="3" t="s">
        <v>4295</v>
      </c>
      <c r="AC91" s="3" t="s">
        <v>4450</v>
      </c>
      <c r="AD91" s="3" t="s">
        <v>4604</v>
      </c>
    </row>
    <row r="92" spans="1:30" ht="30" x14ac:dyDescent="0.25">
      <c r="A92" s="15" t="s">
        <v>73</v>
      </c>
      <c r="B92" s="15" t="s">
        <v>987</v>
      </c>
      <c r="C92" s="10" t="s">
        <v>1098</v>
      </c>
      <c r="D92" s="8" t="s">
        <v>1485</v>
      </c>
      <c r="E92" s="8" t="s">
        <v>1567</v>
      </c>
      <c r="F92" s="8" t="s">
        <v>3073</v>
      </c>
      <c r="G92" s="8" t="s">
        <v>1341</v>
      </c>
      <c r="H92" s="10" t="s">
        <v>1853</v>
      </c>
      <c r="I92" s="11" t="s">
        <v>1705</v>
      </c>
      <c r="J92" s="16" t="s">
        <v>1998</v>
      </c>
      <c r="K92" s="11" t="s">
        <v>2136</v>
      </c>
      <c r="L92" s="16" t="s">
        <v>2267</v>
      </c>
      <c r="M92" s="16" t="s">
        <v>2393</v>
      </c>
      <c r="N92" s="11" t="s">
        <v>1448</v>
      </c>
      <c r="O92" s="11" t="s">
        <v>1448</v>
      </c>
      <c r="P92" s="8" t="s">
        <v>2527</v>
      </c>
      <c r="Q92" s="8" t="s">
        <v>2527</v>
      </c>
      <c r="R92" s="8" t="s">
        <v>2663</v>
      </c>
      <c r="S92" s="8" t="s">
        <v>2798</v>
      </c>
      <c r="T92" s="8" t="s">
        <v>2939</v>
      </c>
      <c r="U92" s="10" t="s">
        <v>3230</v>
      </c>
      <c r="V92" s="10" t="s">
        <v>3382</v>
      </c>
      <c r="W92" s="10" t="s">
        <v>3540</v>
      </c>
      <c r="X92" s="10" t="s">
        <v>3693</v>
      </c>
      <c r="Y92" s="10" t="s">
        <v>3845</v>
      </c>
      <c r="Z92" s="3" t="s">
        <v>3998</v>
      </c>
      <c r="AA92" s="3" t="s">
        <v>4154</v>
      </c>
      <c r="AB92" s="3" t="s">
        <v>4296</v>
      </c>
      <c r="AC92" s="3" t="s">
        <v>4451</v>
      </c>
      <c r="AD92" s="3" t="s">
        <v>4605</v>
      </c>
    </row>
    <row r="93" spans="1:30" ht="270" x14ac:dyDescent="0.25">
      <c r="A93" s="15" t="s">
        <v>73</v>
      </c>
      <c r="B93" s="15" t="s">
        <v>988</v>
      </c>
      <c r="C93" s="10" t="s">
        <v>1101</v>
      </c>
      <c r="D93" s="8" t="s">
        <v>1485</v>
      </c>
      <c r="E93" s="8" t="s">
        <v>1568</v>
      </c>
      <c r="F93" s="8" t="s">
        <v>3074</v>
      </c>
      <c r="G93" s="8" t="s">
        <v>1342</v>
      </c>
      <c r="H93" s="10" t="s">
        <v>1854</v>
      </c>
      <c r="I93" s="11" t="s">
        <v>1706</v>
      </c>
      <c r="J93" s="16" t="s">
        <v>1999</v>
      </c>
      <c r="K93" s="11" t="s">
        <v>2137</v>
      </c>
      <c r="L93" s="16" t="s">
        <v>2268</v>
      </c>
      <c r="M93" s="16" t="s">
        <v>2394</v>
      </c>
      <c r="N93" s="11" t="s">
        <v>1449</v>
      </c>
      <c r="O93" s="11" t="s">
        <v>1449</v>
      </c>
      <c r="P93" s="8" t="s">
        <v>2528</v>
      </c>
      <c r="Q93" s="8" t="s">
        <v>2528</v>
      </c>
      <c r="R93" s="8" t="s">
        <v>2664</v>
      </c>
      <c r="S93" s="8" t="s">
        <v>2799</v>
      </c>
      <c r="T93" s="8" t="s">
        <v>2940</v>
      </c>
      <c r="U93" s="10" t="s">
        <v>3231</v>
      </c>
      <c r="V93" s="10" t="s">
        <v>3383</v>
      </c>
      <c r="W93" s="10" t="s">
        <v>3541</v>
      </c>
      <c r="X93" s="10" t="s">
        <v>3694</v>
      </c>
      <c r="Y93" s="10" t="s">
        <v>3846</v>
      </c>
      <c r="Z93" s="3" t="s">
        <v>3999</v>
      </c>
      <c r="AA93" s="3" t="s">
        <v>4155</v>
      </c>
      <c r="AB93" s="3" t="s">
        <v>4297</v>
      </c>
      <c r="AC93" s="3" t="s">
        <v>4452</v>
      </c>
      <c r="AD93" s="3" t="s">
        <v>4606</v>
      </c>
    </row>
    <row r="94" spans="1:30" ht="45" x14ac:dyDescent="0.25">
      <c r="A94" s="15" t="s">
        <v>73</v>
      </c>
      <c r="B94" s="15" t="s">
        <v>1123</v>
      </c>
      <c r="C94" s="10" t="s">
        <v>1124</v>
      </c>
      <c r="D94" s="8" t="s">
        <v>1485</v>
      </c>
      <c r="E94" s="8" t="s">
        <v>1569</v>
      </c>
      <c r="F94" s="8" t="s">
        <v>3075</v>
      </c>
      <c r="G94" s="8" t="s">
        <v>1343</v>
      </c>
      <c r="H94" s="10" t="s">
        <v>1855</v>
      </c>
      <c r="I94" s="11" t="s">
        <v>1707</v>
      </c>
      <c r="J94" s="16" t="s">
        <v>2000</v>
      </c>
      <c r="K94" s="11" t="s">
        <v>2138</v>
      </c>
      <c r="L94" s="16" t="s">
        <v>2269</v>
      </c>
      <c r="M94" s="16" t="s">
        <v>2395</v>
      </c>
      <c r="N94" s="11" t="s">
        <v>1450</v>
      </c>
      <c r="O94" s="11" t="s">
        <v>1450</v>
      </c>
      <c r="P94" s="8" t="s">
        <v>2529</v>
      </c>
      <c r="Q94" s="8" t="s">
        <v>2529</v>
      </c>
      <c r="R94" s="8" t="s">
        <v>2665</v>
      </c>
      <c r="S94" s="8" t="s">
        <v>2800</v>
      </c>
      <c r="T94" s="8" t="s">
        <v>2941</v>
      </c>
      <c r="U94" s="10" t="s">
        <v>3232</v>
      </c>
      <c r="V94" s="10" t="s">
        <v>3384</v>
      </c>
      <c r="W94" s="10" t="s">
        <v>3542</v>
      </c>
      <c r="X94" s="10" t="s">
        <v>3695</v>
      </c>
      <c r="Y94" s="10" t="s">
        <v>3847</v>
      </c>
      <c r="Z94" s="3" t="s">
        <v>4000</v>
      </c>
      <c r="AA94" s="3" t="s">
        <v>4156</v>
      </c>
      <c r="AB94" s="3" t="s">
        <v>4298</v>
      </c>
      <c r="AC94" s="3" t="s">
        <v>4453</v>
      </c>
      <c r="AD94" s="3" t="s">
        <v>4607</v>
      </c>
    </row>
    <row r="95" spans="1:30" x14ac:dyDescent="0.25">
      <c r="A95" s="15" t="s">
        <v>73</v>
      </c>
      <c r="B95" s="15" t="s">
        <v>1125</v>
      </c>
      <c r="C95" s="10" t="s">
        <v>1126</v>
      </c>
      <c r="D95" s="8" t="s">
        <v>1485</v>
      </c>
      <c r="E95" s="8" t="s">
        <v>1570</v>
      </c>
      <c r="F95" s="8" t="s">
        <v>1344</v>
      </c>
      <c r="G95" s="8" t="s">
        <v>1344</v>
      </c>
      <c r="H95" s="10" t="s">
        <v>1856</v>
      </c>
      <c r="I95" s="11" t="s">
        <v>1708</v>
      </c>
      <c r="J95" s="16" t="s">
        <v>2001</v>
      </c>
      <c r="K95" s="11" t="s">
        <v>2139</v>
      </c>
      <c r="L95" s="16" t="s">
        <v>2270</v>
      </c>
      <c r="M95" s="16" t="s">
        <v>2396</v>
      </c>
      <c r="N95" s="11" t="s">
        <v>1242</v>
      </c>
      <c r="O95" s="11" t="s">
        <v>1242</v>
      </c>
      <c r="P95" s="8" t="s">
        <v>2530</v>
      </c>
      <c r="Q95" s="8" t="s">
        <v>2530</v>
      </c>
      <c r="R95" s="8" t="s">
        <v>2666</v>
      </c>
      <c r="S95" s="8" t="s">
        <v>2801</v>
      </c>
      <c r="T95" s="8" t="s">
        <v>2942</v>
      </c>
      <c r="U95" s="10" t="s">
        <v>3233</v>
      </c>
      <c r="V95" s="10" t="s">
        <v>3385</v>
      </c>
      <c r="W95" s="10" t="s">
        <v>3543</v>
      </c>
      <c r="X95" s="10" t="s">
        <v>3696</v>
      </c>
      <c r="Y95" s="10" t="s">
        <v>3848</v>
      </c>
      <c r="Z95" s="3" t="s">
        <v>4001</v>
      </c>
      <c r="AA95" s="3" t="s">
        <v>4157</v>
      </c>
      <c r="AB95" s="3" t="s">
        <v>4299</v>
      </c>
      <c r="AC95" s="3" t="s">
        <v>4454</v>
      </c>
      <c r="AD95" s="3" t="s">
        <v>4608</v>
      </c>
    </row>
    <row r="96" spans="1:30" x14ac:dyDescent="0.25">
      <c r="A96" s="15" t="s">
        <v>73</v>
      </c>
      <c r="B96" s="15" t="s">
        <v>1127</v>
      </c>
      <c r="C96" s="10" t="s">
        <v>1128</v>
      </c>
      <c r="D96" s="8" t="s">
        <v>1485</v>
      </c>
      <c r="E96" s="8" t="s">
        <v>1571</v>
      </c>
      <c r="F96" s="8" t="s">
        <v>3076</v>
      </c>
      <c r="G96" s="8" t="s">
        <v>1345</v>
      </c>
      <c r="H96" s="10" t="s">
        <v>1857</v>
      </c>
      <c r="I96" s="11" t="s">
        <v>1709</v>
      </c>
      <c r="J96" s="16" t="s">
        <v>2002</v>
      </c>
      <c r="K96" s="11" t="s">
        <v>2140</v>
      </c>
      <c r="L96" s="16" t="s">
        <v>2271</v>
      </c>
      <c r="M96" s="16" t="s">
        <v>2397</v>
      </c>
      <c r="N96" s="11" t="s">
        <v>1243</v>
      </c>
      <c r="O96" s="11" t="s">
        <v>1243</v>
      </c>
      <c r="P96" s="8" t="s">
        <v>2531</v>
      </c>
      <c r="Q96" s="8" t="s">
        <v>2531</v>
      </c>
      <c r="R96" s="8" t="s">
        <v>2667</v>
      </c>
      <c r="S96" s="8" t="s">
        <v>2802</v>
      </c>
      <c r="T96" s="8" t="s">
        <v>2943</v>
      </c>
      <c r="U96" s="10" t="s">
        <v>3234</v>
      </c>
      <c r="V96" s="10" t="s">
        <v>3386</v>
      </c>
      <c r="W96" s="10" t="s">
        <v>3544</v>
      </c>
      <c r="X96" s="10" t="s">
        <v>3697</v>
      </c>
      <c r="Y96" s="10" t="s">
        <v>3849</v>
      </c>
      <c r="Z96" s="3" t="s">
        <v>4002</v>
      </c>
      <c r="AA96" s="3" t="s">
        <v>4158</v>
      </c>
      <c r="AB96" s="3" t="s">
        <v>4300</v>
      </c>
      <c r="AC96" s="3" t="s">
        <v>4455</v>
      </c>
      <c r="AD96" s="3" t="s">
        <v>4609</v>
      </c>
    </row>
    <row r="97" spans="1:30" x14ac:dyDescent="0.25">
      <c r="A97" s="15" t="s">
        <v>73</v>
      </c>
      <c r="B97" s="15" t="s">
        <v>1181</v>
      </c>
      <c r="C97" s="10" t="s">
        <v>1181</v>
      </c>
      <c r="D97" s="8" t="s">
        <v>1485</v>
      </c>
      <c r="E97" s="8" t="s">
        <v>1572</v>
      </c>
      <c r="F97" s="8" t="s">
        <v>3077</v>
      </c>
      <c r="G97" s="8" t="s">
        <v>1346</v>
      </c>
      <c r="H97" s="10" t="s">
        <v>1858</v>
      </c>
      <c r="I97" s="11" t="s">
        <v>1710</v>
      </c>
      <c r="J97" s="16" t="s">
        <v>2003</v>
      </c>
      <c r="K97" s="11" t="s">
        <v>2141</v>
      </c>
      <c r="L97" s="16" t="s">
        <v>2272</v>
      </c>
      <c r="M97" s="16" t="s">
        <v>2398</v>
      </c>
      <c r="N97" s="11" t="s">
        <v>1451</v>
      </c>
      <c r="O97" s="11" t="s">
        <v>1451</v>
      </c>
      <c r="P97" s="8" t="s">
        <v>2532</v>
      </c>
      <c r="Q97" s="8" t="s">
        <v>2532</v>
      </c>
      <c r="R97" s="8" t="s">
        <v>2668</v>
      </c>
      <c r="S97" s="8" t="s">
        <v>2803</v>
      </c>
      <c r="T97" s="8" t="s">
        <v>2944</v>
      </c>
      <c r="U97" s="10" t="s">
        <v>3235</v>
      </c>
      <c r="V97" s="10" t="s">
        <v>3387</v>
      </c>
      <c r="W97" s="10" t="s">
        <v>3545</v>
      </c>
      <c r="X97" s="10" t="s">
        <v>3698</v>
      </c>
      <c r="Y97" s="10" t="s">
        <v>3850</v>
      </c>
      <c r="Z97" s="3" t="s">
        <v>4003</v>
      </c>
      <c r="AA97" s="3" t="s">
        <v>4159</v>
      </c>
      <c r="AB97" s="3" t="s">
        <v>4301</v>
      </c>
      <c r="AC97" s="3" t="s">
        <v>4456</v>
      </c>
      <c r="AD97" s="3" t="s">
        <v>4610</v>
      </c>
    </row>
    <row r="98" spans="1:30" x14ac:dyDescent="0.25">
      <c r="A98" s="15" t="s">
        <v>925</v>
      </c>
      <c r="B98" s="15" t="s">
        <v>54</v>
      </c>
      <c r="C98" s="9" t="s">
        <v>54</v>
      </c>
      <c r="D98" s="8" t="s">
        <v>1213</v>
      </c>
      <c r="E98" s="8" t="s">
        <v>139</v>
      </c>
      <c r="F98" s="8" t="s">
        <v>3078</v>
      </c>
      <c r="G98" s="8" t="s">
        <v>1347</v>
      </c>
      <c r="H98" s="9" t="s">
        <v>1859</v>
      </c>
      <c r="I98" s="8" t="s">
        <v>1711</v>
      </c>
      <c r="J98" s="16" t="s">
        <v>287</v>
      </c>
      <c r="K98" s="8" t="s">
        <v>266</v>
      </c>
      <c r="L98" s="16" t="s">
        <v>625</v>
      </c>
      <c r="M98" s="16" t="s">
        <v>2399</v>
      </c>
      <c r="N98" s="8" t="s">
        <v>139</v>
      </c>
      <c r="O98" s="8" t="s">
        <v>139</v>
      </c>
      <c r="P98" s="8" t="s">
        <v>139</v>
      </c>
      <c r="Q98" s="8" t="s">
        <v>139</v>
      </c>
      <c r="R98" s="8" t="s">
        <v>2669</v>
      </c>
      <c r="S98" s="8" t="s">
        <v>2775</v>
      </c>
      <c r="T98" s="8" t="s">
        <v>2945</v>
      </c>
      <c r="U98" s="9" t="s">
        <v>3236</v>
      </c>
      <c r="V98" s="9" t="s">
        <v>3388</v>
      </c>
      <c r="W98" s="9" t="s">
        <v>3546</v>
      </c>
      <c r="X98" s="9" t="s">
        <v>3670</v>
      </c>
      <c r="Y98" s="9" t="s">
        <v>3851</v>
      </c>
      <c r="Z98" s="3" t="s">
        <v>3975</v>
      </c>
      <c r="AA98" s="3" t="s">
        <v>4160</v>
      </c>
      <c r="AB98" s="3" t="s">
        <v>4302</v>
      </c>
      <c r="AC98" s="3" t="s">
        <v>4457</v>
      </c>
      <c r="AD98" s="3" t="s">
        <v>4611</v>
      </c>
    </row>
    <row r="99" spans="1:30" ht="30" x14ac:dyDescent="0.25">
      <c r="A99" s="15" t="s">
        <v>925</v>
      </c>
      <c r="B99" s="15" t="s">
        <v>862</v>
      </c>
      <c r="C99" s="9" t="s">
        <v>1092</v>
      </c>
      <c r="D99" s="8" t="s">
        <v>1485</v>
      </c>
      <c r="E99" s="8" t="s">
        <v>1573</v>
      </c>
      <c r="F99" s="8" t="s">
        <v>3079</v>
      </c>
      <c r="G99" s="8" t="s">
        <v>1348</v>
      </c>
      <c r="H99" s="9" t="s">
        <v>1860</v>
      </c>
      <c r="I99" s="8" t="s">
        <v>1712</v>
      </c>
      <c r="J99" s="16" t="s">
        <v>2004</v>
      </c>
      <c r="K99" s="8" t="s">
        <v>2142</v>
      </c>
      <c r="L99" s="16" t="s">
        <v>2273</v>
      </c>
      <c r="M99" s="16" t="s">
        <v>2400</v>
      </c>
      <c r="N99" s="8" t="s">
        <v>1244</v>
      </c>
      <c r="O99" s="8" t="s">
        <v>1244</v>
      </c>
      <c r="P99" s="8" t="s">
        <v>2533</v>
      </c>
      <c r="Q99" s="8" t="s">
        <v>2533</v>
      </c>
      <c r="R99" s="8" t="s">
        <v>2670</v>
      </c>
      <c r="S99" s="8" t="s">
        <v>2804</v>
      </c>
      <c r="T99" s="8" t="s">
        <v>2946</v>
      </c>
      <c r="U99" s="9" t="s">
        <v>3237</v>
      </c>
      <c r="V99" s="9" t="s">
        <v>3389</v>
      </c>
      <c r="W99" s="9" t="s">
        <v>3547</v>
      </c>
      <c r="X99" s="9" t="s">
        <v>3699</v>
      </c>
      <c r="Y99" s="9" t="s">
        <v>3852</v>
      </c>
      <c r="Z99" s="3" t="s">
        <v>4004</v>
      </c>
      <c r="AA99" s="3" t="s">
        <v>4161</v>
      </c>
      <c r="AB99" s="3" t="s">
        <v>4303</v>
      </c>
      <c r="AC99" s="3" t="s">
        <v>4458</v>
      </c>
      <c r="AD99" s="3" t="s">
        <v>4612</v>
      </c>
    </row>
    <row r="100" spans="1:30" x14ac:dyDescent="0.25">
      <c r="A100" s="15" t="s">
        <v>925</v>
      </c>
      <c r="B100" s="15" t="s">
        <v>53</v>
      </c>
      <c r="C100" s="9" t="s">
        <v>53</v>
      </c>
      <c r="D100" s="8" t="s">
        <v>1213</v>
      </c>
      <c r="E100" s="8" t="s">
        <v>239</v>
      </c>
      <c r="F100" s="8" t="s">
        <v>194</v>
      </c>
      <c r="G100" s="8" t="s">
        <v>462</v>
      </c>
      <c r="H100" s="9" t="s">
        <v>279</v>
      </c>
      <c r="I100" s="8" t="s">
        <v>1713</v>
      </c>
      <c r="J100" s="16" t="s">
        <v>288</v>
      </c>
      <c r="K100" s="8" t="s">
        <v>267</v>
      </c>
      <c r="L100" s="16" t="s">
        <v>626</v>
      </c>
      <c r="M100" s="16" t="s">
        <v>2401</v>
      </c>
      <c r="N100" s="8" t="s">
        <v>1452</v>
      </c>
      <c r="O100" s="8" t="s">
        <v>1452</v>
      </c>
      <c r="P100" s="8" t="s">
        <v>514</v>
      </c>
      <c r="Q100" s="8" t="s">
        <v>514</v>
      </c>
      <c r="R100" s="8" t="s">
        <v>221</v>
      </c>
      <c r="S100" s="8" t="s">
        <v>185</v>
      </c>
      <c r="T100" s="8" t="s">
        <v>210</v>
      </c>
      <c r="U100" s="9" t="s">
        <v>3238</v>
      </c>
      <c r="V100" s="9" t="s">
        <v>3390</v>
      </c>
      <c r="W100" s="9" t="s">
        <v>3548</v>
      </c>
      <c r="X100" s="9" t="s">
        <v>3700</v>
      </c>
      <c r="Y100" s="9" t="s">
        <v>3853</v>
      </c>
      <c r="Z100" s="3" t="s">
        <v>4005</v>
      </c>
      <c r="AA100" s="3" t="s">
        <v>4162</v>
      </c>
      <c r="AB100" s="3" t="s">
        <v>4304</v>
      </c>
      <c r="AC100" s="3" t="s">
        <v>4459</v>
      </c>
      <c r="AD100" s="3" t="s">
        <v>4613</v>
      </c>
    </row>
    <row r="101" spans="1:30" x14ac:dyDescent="0.25">
      <c r="A101" s="15" t="s">
        <v>925</v>
      </c>
      <c r="B101" s="15" t="s">
        <v>953</v>
      </c>
      <c r="C101" s="9" t="s">
        <v>954</v>
      </c>
      <c r="D101" s="8" t="s">
        <v>1485</v>
      </c>
      <c r="E101" s="8" t="s">
        <v>1574</v>
      </c>
      <c r="F101" s="8" t="s">
        <v>3080</v>
      </c>
      <c r="G101" s="8" t="s">
        <v>1349</v>
      </c>
      <c r="H101" s="9" t="s">
        <v>1861</v>
      </c>
      <c r="I101" s="8" t="s">
        <v>1714</v>
      </c>
      <c r="J101" s="16" t="s">
        <v>2005</v>
      </c>
      <c r="K101" s="8" t="s">
        <v>2143</v>
      </c>
      <c r="L101" s="16" t="s">
        <v>2274</v>
      </c>
      <c r="M101" s="16" t="s">
        <v>2402</v>
      </c>
      <c r="N101" s="8" t="s">
        <v>1453</v>
      </c>
      <c r="O101" s="8" t="s">
        <v>1453</v>
      </c>
      <c r="P101" s="8" t="s">
        <v>2534</v>
      </c>
      <c r="Q101" s="8" t="s">
        <v>2534</v>
      </c>
      <c r="R101" s="8" t="s">
        <v>2671</v>
      </c>
      <c r="S101" s="8" t="s">
        <v>2805</v>
      </c>
      <c r="T101" s="8" t="s">
        <v>2947</v>
      </c>
      <c r="U101" s="9" t="s">
        <v>3239</v>
      </c>
      <c r="V101" s="9" t="s">
        <v>3391</v>
      </c>
      <c r="W101" s="9" t="s">
        <v>3549</v>
      </c>
      <c r="X101" s="9" t="s">
        <v>3701</v>
      </c>
      <c r="Y101" s="9" t="s">
        <v>3854</v>
      </c>
      <c r="Z101" s="3" t="s">
        <v>4006</v>
      </c>
      <c r="AA101" s="3" t="s">
        <v>4163</v>
      </c>
      <c r="AB101" s="3" t="s">
        <v>4305</v>
      </c>
      <c r="AC101" s="3" t="s">
        <v>4460</v>
      </c>
      <c r="AD101" s="3" t="s">
        <v>4614</v>
      </c>
    </row>
    <row r="102" spans="1:30" ht="30" x14ac:dyDescent="0.25">
      <c r="A102" s="15" t="s">
        <v>73</v>
      </c>
      <c r="B102" s="15" t="s">
        <v>1093</v>
      </c>
      <c r="C102" s="9" t="s">
        <v>1094</v>
      </c>
      <c r="D102" s="8" t="s">
        <v>1485</v>
      </c>
      <c r="E102" s="8" t="s">
        <v>1575</v>
      </c>
      <c r="F102" s="3" t="s">
        <v>3081</v>
      </c>
      <c r="G102" s="3" t="s">
        <v>1350</v>
      </c>
      <c r="H102" s="9" t="s">
        <v>1862</v>
      </c>
      <c r="I102" s="8" t="s">
        <v>1715</v>
      </c>
      <c r="J102" s="16" t="s">
        <v>2006</v>
      </c>
      <c r="K102" s="8" t="s">
        <v>2144</v>
      </c>
      <c r="L102" s="16" t="s">
        <v>2275</v>
      </c>
      <c r="M102" s="16" t="s">
        <v>2403</v>
      </c>
      <c r="N102" s="8" t="s">
        <v>1454</v>
      </c>
      <c r="O102" s="8" t="s">
        <v>1454</v>
      </c>
      <c r="P102" s="8" t="s">
        <v>2535</v>
      </c>
      <c r="Q102" s="8" t="s">
        <v>2535</v>
      </c>
      <c r="R102" s="8" t="s">
        <v>2672</v>
      </c>
      <c r="S102" s="8" t="s">
        <v>2806</v>
      </c>
      <c r="T102" s="8" t="s">
        <v>2948</v>
      </c>
      <c r="U102" s="9" t="s">
        <v>3240</v>
      </c>
      <c r="V102" s="9" t="s">
        <v>3392</v>
      </c>
      <c r="W102" s="9" t="s">
        <v>3550</v>
      </c>
      <c r="X102" s="9" t="s">
        <v>3702</v>
      </c>
      <c r="Y102" s="9" t="s">
        <v>3855</v>
      </c>
      <c r="Z102" s="3" t="s">
        <v>4007</v>
      </c>
      <c r="AA102" s="3" t="s">
        <v>4164</v>
      </c>
      <c r="AB102" s="3" t="s">
        <v>4306</v>
      </c>
      <c r="AC102" s="3" t="s">
        <v>4461</v>
      </c>
      <c r="AD102" s="3" t="s">
        <v>4615</v>
      </c>
    </row>
    <row r="103" spans="1:30" ht="45" x14ac:dyDescent="0.25">
      <c r="A103" s="15" t="s">
        <v>924</v>
      </c>
      <c r="B103" s="15" t="s">
        <v>911</v>
      </c>
      <c r="C103" s="9" t="s">
        <v>911</v>
      </c>
      <c r="D103" s="8" t="s">
        <v>1485</v>
      </c>
      <c r="E103" s="8" t="s">
        <v>1576</v>
      </c>
      <c r="F103" s="18" t="s">
        <v>3082</v>
      </c>
      <c r="G103" s="18" t="s">
        <v>1351</v>
      </c>
      <c r="H103" s="9" t="s">
        <v>1863</v>
      </c>
      <c r="I103" s="8" t="s">
        <v>1716</v>
      </c>
      <c r="J103" s="16" t="s">
        <v>2007</v>
      </c>
      <c r="K103" s="8" t="s">
        <v>2145</v>
      </c>
      <c r="L103" s="16" t="s">
        <v>2276</v>
      </c>
      <c r="M103" s="16" t="s">
        <v>2404</v>
      </c>
      <c r="N103" s="8" t="s">
        <v>1245</v>
      </c>
      <c r="O103" s="8" t="s">
        <v>1245</v>
      </c>
      <c r="P103" s="8" t="s">
        <v>2536</v>
      </c>
      <c r="Q103" s="8" t="s">
        <v>2536</v>
      </c>
      <c r="R103" s="8" t="s">
        <v>2673</v>
      </c>
      <c r="S103" s="8" t="s">
        <v>2807</v>
      </c>
      <c r="T103" s="8" t="s">
        <v>2949</v>
      </c>
      <c r="U103" s="9" t="s">
        <v>3241</v>
      </c>
      <c r="V103" s="9" t="s">
        <v>3393</v>
      </c>
      <c r="W103" s="9" t="s">
        <v>3551</v>
      </c>
      <c r="X103" s="9" t="s">
        <v>3703</v>
      </c>
      <c r="Y103" s="9" t="s">
        <v>3856</v>
      </c>
      <c r="Z103" s="3" t="s">
        <v>4008</v>
      </c>
      <c r="AA103" s="3" t="s">
        <v>4165</v>
      </c>
      <c r="AB103" s="3" t="s">
        <v>4307</v>
      </c>
      <c r="AC103" s="3" t="s">
        <v>4462</v>
      </c>
      <c r="AD103" s="3" t="s">
        <v>4616</v>
      </c>
    </row>
    <row r="104" spans="1:30" ht="210" x14ac:dyDescent="0.25">
      <c r="A104" s="15" t="s">
        <v>73</v>
      </c>
      <c r="B104" s="15" t="s">
        <v>1090</v>
      </c>
      <c r="C104" s="9" t="s">
        <v>1102</v>
      </c>
      <c r="D104" s="8" t="s">
        <v>1485</v>
      </c>
      <c r="E104" s="8" t="s">
        <v>1577</v>
      </c>
      <c r="F104" s="18" t="s">
        <v>3083</v>
      </c>
      <c r="G104" s="18" t="s">
        <v>1352</v>
      </c>
      <c r="H104" s="9" t="s">
        <v>1864</v>
      </c>
      <c r="I104" s="8" t="s">
        <v>1717</v>
      </c>
      <c r="J104" s="16" t="s">
        <v>2008</v>
      </c>
      <c r="K104" s="8" t="s">
        <v>2146</v>
      </c>
      <c r="L104" s="16" t="s">
        <v>2277</v>
      </c>
      <c r="M104" s="16" t="s">
        <v>2405</v>
      </c>
      <c r="N104" s="8" t="s">
        <v>1455</v>
      </c>
      <c r="O104" s="8" t="s">
        <v>1455</v>
      </c>
      <c r="P104" s="8" t="s">
        <v>2537</v>
      </c>
      <c r="Q104" s="8" t="s">
        <v>2537</v>
      </c>
      <c r="R104" s="8" t="s">
        <v>2674</v>
      </c>
      <c r="S104" s="8" t="s">
        <v>2808</v>
      </c>
      <c r="T104" s="8" t="s">
        <v>2950</v>
      </c>
      <c r="U104" s="9" t="s">
        <v>3242</v>
      </c>
      <c r="V104" s="9" t="s">
        <v>3394</v>
      </c>
      <c r="W104" s="9" t="s">
        <v>3552</v>
      </c>
      <c r="X104" s="9" t="s">
        <v>3704</v>
      </c>
      <c r="Y104" s="9" t="s">
        <v>3857</v>
      </c>
      <c r="Z104" s="3" t="s">
        <v>4009</v>
      </c>
      <c r="AA104" s="3" t="s">
        <v>4166</v>
      </c>
      <c r="AB104" s="3" t="s">
        <v>4308</v>
      </c>
      <c r="AC104" s="3" t="s">
        <v>4463</v>
      </c>
      <c r="AD104" s="3" t="s">
        <v>4617</v>
      </c>
    </row>
    <row r="105" spans="1:30" ht="60" x14ac:dyDescent="0.25">
      <c r="A105" s="15" t="s">
        <v>923</v>
      </c>
      <c r="B105" s="15" t="s">
        <v>914</v>
      </c>
      <c r="C105" s="9" t="s">
        <v>918</v>
      </c>
      <c r="D105" s="8" t="s">
        <v>1485</v>
      </c>
      <c r="E105" s="8" t="s">
        <v>1578</v>
      </c>
      <c r="F105" s="8" t="s">
        <v>3084</v>
      </c>
      <c r="G105" s="8" t="s">
        <v>1353</v>
      </c>
      <c r="H105" s="9" t="s">
        <v>1865</v>
      </c>
      <c r="I105" s="8" t="s">
        <v>1718</v>
      </c>
      <c r="J105" s="16" t="s">
        <v>2009</v>
      </c>
      <c r="K105" s="8" t="s">
        <v>2147</v>
      </c>
      <c r="L105" s="16" t="s">
        <v>2278</v>
      </c>
      <c r="M105" s="16" t="s">
        <v>2406</v>
      </c>
      <c r="N105" s="8" t="s">
        <v>1456</v>
      </c>
      <c r="O105" s="8" t="s">
        <v>1456</v>
      </c>
      <c r="P105" s="8" t="s">
        <v>2538</v>
      </c>
      <c r="Q105" s="8" t="s">
        <v>2538</v>
      </c>
      <c r="R105" s="8" t="s">
        <v>2675</v>
      </c>
      <c r="S105" s="8" t="s">
        <v>2809</v>
      </c>
      <c r="T105" s="8" t="s">
        <v>2951</v>
      </c>
      <c r="U105" s="9" t="s">
        <v>3243</v>
      </c>
      <c r="V105" s="9" t="s">
        <v>3395</v>
      </c>
      <c r="W105" s="9" t="s">
        <v>3553</v>
      </c>
      <c r="X105" s="9" t="s">
        <v>3705</v>
      </c>
      <c r="Y105" s="9" t="s">
        <v>3858</v>
      </c>
      <c r="Z105" s="3" t="s">
        <v>4010</v>
      </c>
      <c r="AA105" s="3" t="s">
        <v>4167</v>
      </c>
      <c r="AB105" s="3" t="s">
        <v>4309</v>
      </c>
      <c r="AC105" s="3" t="s">
        <v>4464</v>
      </c>
      <c r="AD105" s="3" t="s">
        <v>4618</v>
      </c>
    </row>
    <row r="106" spans="1:30" ht="45" x14ac:dyDescent="0.25">
      <c r="A106" s="15" t="s">
        <v>923</v>
      </c>
      <c r="B106" s="15" t="s">
        <v>915</v>
      </c>
      <c r="C106" s="9" t="s">
        <v>919</v>
      </c>
      <c r="D106" s="8" t="s">
        <v>1485</v>
      </c>
      <c r="E106" s="8" t="s">
        <v>1579</v>
      </c>
      <c r="F106" s="8" t="s">
        <v>3085</v>
      </c>
      <c r="G106" s="8" t="s">
        <v>1354</v>
      </c>
      <c r="H106" s="9" t="s">
        <v>1866</v>
      </c>
      <c r="I106" s="8" t="s">
        <v>1719</v>
      </c>
      <c r="J106" s="16" t="s">
        <v>2010</v>
      </c>
      <c r="K106" s="8" t="s">
        <v>2148</v>
      </c>
      <c r="L106" s="16" t="s">
        <v>2279</v>
      </c>
      <c r="M106" s="16" t="s">
        <v>2407</v>
      </c>
      <c r="N106" s="8" t="s">
        <v>1246</v>
      </c>
      <c r="O106" s="8" t="s">
        <v>1246</v>
      </c>
      <c r="P106" s="8" t="s">
        <v>2539</v>
      </c>
      <c r="Q106" s="8" t="s">
        <v>2539</v>
      </c>
      <c r="R106" s="8" t="s">
        <v>2676</v>
      </c>
      <c r="S106" s="8" t="s">
        <v>2810</v>
      </c>
      <c r="T106" s="8" t="s">
        <v>2952</v>
      </c>
      <c r="U106" s="9" t="s">
        <v>3244</v>
      </c>
      <c r="V106" s="9" t="s">
        <v>3396</v>
      </c>
      <c r="W106" s="9" t="s">
        <v>3554</v>
      </c>
      <c r="X106" s="9" t="s">
        <v>3706</v>
      </c>
      <c r="Y106" s="9" t="s">
        <v>3859</v>
      </c>
      <c r="Z106" s="3" t="s">
        <v>4011</v>
      </c>
      <c r="AA106" s="3" t="s">
        <v>4168</v>
      </c>
      <c r="AB106" s="3" t="s">
        <v>4310</v>
      </c>
      <c r="AC106" s="3" t="s">
        <v>4465</v>
      </c>
      <c r="AD106" s="3" t="s">
        <v>4619</v>
      </c>
    </row>
    <row r="107" spans="1:30" ht="45" x14ac:dyDescent="0.25">
      <c r="A107" s="15" t="s">
        <v>923</v>
      </c>
      <c r="B107" s="15" t="s">
        <v>916</v>
      </c>
      <c r="C107" s="9" t="s">
        <v>920</v>
      </c>
      <c r="D107" s="8" t="s">
        <v>1485</v>
      </c>
      <c r="E107" s="8" t="s">
        <v>1580</v>
      </c>
      <c r="F107" s="8" t="s">
        <v>3086</v>
      </c>
      <c r="G107" s="8" t="s">
        <v>1355</v>
      </c>
      <c r="H107" s="9" t="s">
        <v>1867</v>
      </c>
      <c r="I107" s="8" t="s">
        <v>1720</v>
      </c>
      <c r="J107" s="16" t="s">
        <v>2011</v>
      </c>
      <c r="K107" s="8" t="s">
        <v>2149</v>
      </c>
      <c r="L107" s="16" t="s">
        <v>2280</v>
      </c>
      <c r="M107" s="16" t="s">
        <v>2408</v>
      </c>
      <c r="N107" s="8" t="s">
        <v>1457</v>
      </c>
      <c r="O107" s="8" t="s">
        <v>1457</v>
      </c>
      <c r="P107" s="8" t="s">
        <v>2540</v>
      </c>
      <c r="Q107" s="8" t="s">
        <v>2540</v>
      </c>
      <c r="R107" s="8" t="s">
        <v>2677</v>
      </c>
      <c r="S107" s="8" t="s">
        <v>2811</v>
      </c>
      <c r="T107" s="8" t="s">
        <v>2953</v>
      </c>
      <c r="U107" s="9" t="s">
        <v>3245</v>
      </c>
      <c r="V107" s="9" t="s">
        <v>3397</v>
      </c>
      <c r="W107" s="9" t="s">
        <v>3555</v>
      </c>
      <c r="X107" s="9" t="s">
        <v>3707</v>
      </c>
      <c r="Y107" s="9" t="s">
        <v>3860</v>
      </c>
      <c r="Z107" s="3" t="s">
        <v>4012</v>
      </c>
      <c r="AA107" s="3" t="s">
        <v>4169</v>
      </c>
      <c r="AB107" s="3" t="s">
        <v>4311</v>
      </c>
      <c r="AC107" s="3" t="s">
        <v>4466</v>
      </c>
      <c r="AD107" s="3" t="s">
        <v>4620</v>
      </c>
    </row>
    <row r="108" spans="1:30" ht="60" x14ac:dyDescent="0.25">
      <c r="A108" s="15" t="s">
        <v>923</v>
      </c>
      <c r="B108" s="15" t="s">
        <v>917</v>
      </c>
      <c r="C108" s="9" t="s">
        <v>921</v>
      </c>
      <c r="D108" s="8" t="s">
        <v>1485</v>
      </c>
      <c r="E108" s="8" t="s">
        <v>1581</v>
      </c>
      <c r="F108" s="8" t="s">
        <v>3087</v>
      </c>
      <c r="G108" s="8" t="s">
        <v>1356</v>
      </c>
      <c r="H108" s="9" t="s">
        <v>1868</v>
      </c>
      <c r="I108" s="8" t="s">
        <v>1721</v>
      </c>
      <c r="J108" s="16" t="s">
        <v>2012</v>
      </c>
      <c r="K108" s="8" t="s">
        <v>2150</v>
      </c>
      <c r="L108" s="16" t="s">
        <v>2281</v>
      </c>
      <c r="M108" s="16" t="s">
        <v>2409</v>
      </c>
      <c r="N108" s="8" t="s">
        <v>1247</v>
      </c>
      <c r="O108" s="8" t="s">
        <v>1247</v>
      </c>
      <c r="P108" s="8" t="s">
        <v>2541</v>
      </c>
      <c r="Q108" s="8" t="s">
        <v>2541</v>
      </c>
      <c r="R108" s="8" t="s">
        <v>2678</v>
      </c>
      <c r="S108" s="8" t="s">
        <v>2812</v>
      </c>
      <c r="T108" s="8" t="s">
        <v>2954</v>
      </c>
      <c r="U108" s="9" t="s">
        <v>3246</v>
      </c>
      <c r="V108" s="9" t="s">
        <v>3398</v>
      </c>
      <c r="W108" s="9" t="s">
        <v>3556</v>
      </c>
      <c r="X108" s="9" t="s">
        <v>3708</v>
      </c>
      <c r="Y108" s="9" t="s">
        <v>3861</v>
      </c>
      <c r="Z108" s="3" t="s">
        <v>4013</v>
      </c>
      <c r="AA108" s="3" t="s">
        <v>4170</v>
      </c>
      <c r="AB108" s="3" t="s">
        <v>4312</v>
      </c>
      <c r="AC108" s="3" t="s">
        <v>4467</v>
      </c>
      <c r="AD108" s="3" t="s">
        <v>4621</v>
      </c>
    </row>
    <row r="109" spans="1:30" ht="60" x14ac:dyDescent="0.25">
      <c r="A109" s="15" t="s">
        <v>923</v>
      </c>
      <c r="B109" s="15" t="s">
        <v>123</v>
      </c>
      <c r="C109" s="9" t="s">
        <v>922</v>
      </c>
      <c r="D109" s="8" t="s">
        <v>1485</v>
      </c>
      <c r="E109" s="8" t="s">
        <v>1582</v>
      </c>
      <c r="F109" s="8" t="s">
        <v>3088</v>
      </c>
      <c r="G109" s="8" t="s">
        <v>1357</v>
      </c>
      <c r="H109" s="9" t="s">
        <v>1869</v>
      </c>
      <c r="I109" s="8" t="s">
        <v>1722</v>
      </c>
      <c r="J109" s="16" t="s">
        <v>2013</v>
      </c>
      <c r="K109" s="8" t="s">
        <v>2151</v>
      </c>
      <c r="L109" s="16" t="s">
        <v>2282</v>
      </c>
      <c r="M109" s="16" t="s">
        <v>2410</v>
      </c>
      <c r="N109" s="8" t="s">
        <v>1458</v>
      </c>
      <c r="O109" s="8" t="s">
        <v>1458</v>
      </c>
      <c r="P109" s="8" t="s">
        <v>2542</v>
      </c>
      <c r="Q109" s="8" t="s">
        <v>2542</v>
      </c>
      <c r="R109" s="8" t="s">
        <v>2679</v>
      </c>
      <c r="S109" s="8" t="s">
        <v>2813</v>
      </c>
      <c r="T109" s="8" t="s">
        <v>2955</v>
      </c>
      <c r="U109" s="9" t="s">
        <v>3247</v>
      </c>
      <c r="V109" s="9" t="s">
        <v>3399</v>
      </c>
      <c r="W109" s="9" t="s">
        <v>3557</v>
      </c>
      <c r="X109" s="9" t="s">
        <v>3709</v>
      </c>
      <c r="Y109" s="9" t="s">
        <v>3862</v>
      </c>
      <c r="Z109" s="3" t="s">
        <v>4014</v>
      </c>
      <c r="AA109" s="3" t="s">
        <v>4171</v>
      </c>
      <c r="AB109" s="3" t="s">
        <v>4313</v>
      </c>
      <c r="AC109" s="3" t="s">
        <v>4468</v>
      </c>
      <c r="AD109" s="3" t="s">
        <v>4622</v>
      </c>
    </row>
    <row r="110" spans="1:30" ht="30" x14ac:dyDescent="0.25">
      <c r="A110" s="15" t="s">
        <v>924</v>
      </c>
      <c r="B110" s="15" t="s">
        <v>912</v>
      </c>
      <c r="C110" s="9" t="s">
        <v>1095</v>
      </c>
      <c r="D110" s="8" t="s">
        <v>1485</v>
      </c>
      <c r="E110" s="8" t="s">
        <v>1583</v>
      </c>
      <c r="F110" s="18" t="s">
        <v>3089</v>
      </c>
      <c r="G110" s="18" t="s">
        <v>1358</v>
      </c>
      <c r="H110" s="9" t="s">
        <v>1870</v>
      </c>
      <c r="I110" s="8" t="s">
        <v>1723</v>
      </c>
      <c r="J110" s="16" t="s">
        <v>2014</v>
      </c>
      <c r="K110" s="8" t="s">
        <v>2152</v>
      </c>
      <c r="L110" s="16" t="s">
        <v>2283</v>
      </c>
      <c r="M110" s="16" t="s">
        <v>2411</v>
      </c>
      <c r="N110" s="8" t="s">
        <v>1459</v>
      </c>
      <c r="O110" s="8" t="s">
        <v>1459</v>
      </c>
      <c r="P110" s="8" t="s">
        <v>2543</v>
      </c>
      <c r="Q110" s="8" t="s">
        <v>2543</v>
      </c>
      <c r="R110" s="8" t="s">
        <v>2680</v>
      </c>
      <c r="S110" s="8" t="s">
        <v>2814</v>
      </c>
      <c r="T110" s="8" t="s">
        <v>2956</v>
      </c>
      <c r="U110" s="9" t="s">
        <v>3248</v>
      </c>
      <c r="V110" s="9" t="s">
        <v>3400</v>
      </c>
      <c r="W110" s="9" t="s">
        <v>3558</v>
      </c>
      <c r="X110" s="9" t="s">
        <v>3710</v>
      </c>
      <c r="Y110" s="9" t="s">
        <v>3863</v>
      </c>
      <c r="Z110" s="3" t="s">
        <v>4015</v>
      </c>
      <c r="AA110" s="3" t="s">
        <v>4172</v>
      </c>
      <c r="AB110" s="3" t="s">
        <v>4314</v>
      </c>
      <c r="AC110" s="3" t="s">
        <v>4469</v>
      </c>
      <c r="AD110" s="3" t="s">
        <v>4623</v>
      </c>
    </row>
    <row r="111" spans="1:30" x14ac:dyDescent="0.25">
      <c r="A111" s="15" t="s">
        <v>923</v>
      </c>
      <c r="B111" s="15" t="s">
        <v>122</v>
      </c>
      <c r="C111" s="9" t="s">
        <v>122</v>
      </c>
      <c r="D111" s="8" t="s">
        <v>1213</v>
      </c>
      <c r="E111" s="8" t="s">
        <v>1584</v>
      </c>
      <c r="F111" s="8" t="s">
        <v>3090</v>
      </c>
      <c r="G111" s="8" t="s">
        <v>1359</v>
      </c>
      <c r="H111" s="9" t="s">
        <v>1871</v>
      </c>
      <c r="I111" s="8" t="s">
        <v>1724</v>
      </c>
      <c r="J111" s="16" t="s">
        <v>2015</v>
      </c>
      <c r="K111" s="8" t="s">
        <v>2153</v>
      </c>
      <c r="L111" s="16" t="s">
        <v>628</v>
      </c>
      <c r="M111" s="16" t="s">
        <v>2412</v>
      </c>
      <c r="N111" s="8" t="s">
        <v>393</v>
      </c>
      <c r="O111" s="8" t="s">
        <v>393</v>
      </c>
      <c r="P111" s="8" t="s">
        <v>160</v>
      </c>
      <c r="Q111" s="8" t="s">
        <v>160</v>
      </c>
      <c r="R111" s="8" t="s">
        <v>222</v>
      </c>
      <c r="S111" s="8" t="s">
        <v>412</v>
      </c>
      <c r="T111" s="8" t="s">
        <v>2957</v>
      </c>
      <c r="U111" s="9" t="s">
        <v>3249</v>
      </c>
      <c r="V111" s="9" t="s">
        <v>3401</v>
      </c>
      <c r="W111" s="9" t="s">
        <v>3559</v>
      </c>
      <c r="X111" s="9" t="s">
        <v>3711</v>
      </c>
      <c r="Y111" s="9" t="s">
        <v>3864</v>
      </c>
      <c r="Z111" s="3" t="s">
        <v>4016</v>
      </c>
      <c r="AA111" s="3" t="s">
        <v>4173</v>
      </c>
      <c r="AB111" s="3" t="s">
        <v>4315</v>
      </c>
      <c r="AC111" s="3" t="s">
        <v>4470</v>
      </c>
      <c r="AD111" s="3" t="s">
        <v>4624</v>
      </c>
    </row>
    <row r="112" spans="1:30" ht="30" x14ac:dyDescent="0.25">
      <c r="A112" s="15" t="s">
        <v>923</v>
      </c>
      <c r="B112" s="15" t="s">
        <v>48</v>
      </c>
      <c r="C112" s="9" t="s">
        <v>48</v>
      </c>
      <c r="D112" s="8" t="s">
        <v>1213</v>
      </c>
      <c r="E112" s="8" t="s">
        <v>1585</v>
      </c>
      <c r="F112" s="8" t="s">
        <v>3091</v>
      </c>
      <c r="G112" s="8" t="s">
        <v>1360</v>
      </c>
      <c r="H112" s="9" t="s">
        <v>1872</v>
      </c>
      <c r="I112" s="8" t="s">
        <v>1725</v>
      </c>
      <c r="J112" s="16" t="s">
        <v>289</v>
      </c>
      <c r="K112" s="8" t="s">
        <v>2154</v>
      </c>
      <c r="L112" s="16" t="s">
        <v>629</v>
      </c>
      <c r="M112" s="16" t="s">
        <v>2413</v>
      </c>
      <c r="N112" s="8" t="s">
        <v>1460</v>
      </c>
      <c r="O112" s="8" t="s">
        <v>1460</v>
      </c>
      <c r="P112" s="8" t="s">
        <v>161</v>
      </c>
      <c r="Q112" s="8" t="s">
        <v>161</v>
      </c>
      <c r="R112" s="8" t="s">
        <v>2681</v>
      </c>
      <c r="S112" s="8" t="s">
        <v>2815</v>
      </c>
      <c r="T112" s="8" t="s">
        <v>2958</v>
      </c>
      <c r="U112" s="9" t="s">
        <v>3250</v>
      </c>
      <c r="V112" s="9" t="s">
        <v>3402</v>
      </c>
      <c r="W112" s="9" t="s">
        <v>3560</v>
      </c>
      <c r="X112" s="9" t="s">
        <v>3712</v>
      </c>
      <c r="Y112" s="9" t="s">
        <v>3865</v>
      </c>
      <c r="Z112" s="3" t="s">
        <v>4017</v>
      </c>
      <c r="AA112" s="3" t="s">
        <v>4174</v>
      </c>
      <c r="AB112" s="3" t="s">
        <v>4316</v>
      </c>
      <c r="AC112" s="3" t="s">
        <v>4471</v>
      </c>
      <c r="AD112" s="3" t="s">
        <v>4625</v>
      </c>
    </row>
    <row r="113" spans="1:30" x14ac:dyDescent="0.25">
      <c r="A113" s="15" t="s">
        <v>923</v>
      </c>
      <c r="B113" s="15" t="s">
        <v>926</v>
      </c>
      <c r="C113" s="9" t="s">
        <v>926</v>
      </c>
      <c r="D113" s="8" t="s">
        <v>1485</v>
      </c>
      <c r="E113" s="8" t="s">
        <v>1586</v>
      </c>
      <c r="F113" s="8" t="s">
        <v>1361</v>
      </c>
      <c r="G113" s="8" t="s">
        <v>1361</v>
      </c>
      <c r="H113" s="9" t="s">
        <v>1873</v>
      </c>
      <c r="I113" s="8" t="s">
        <v>1726</v>
      </c>
      <c r="J113" s="16" t="s">
        <v>2016</v>
      </c>
      <c r="K113" s="8" t="s">
        <v>2155</v>
      </c>
      <c r="L113" s="16" t="s">
        <v>2284</v>
      </c>
      <c r="M113" s="16" t="s">
        <v>2414</v>
      </c>
      <c r="N113" s="8" t="s">
        <v>1248</v>
      </c>
      <c r="O113" s="8" t="s">
        <v>1248</v>
      </c>
      <c r="P113" s="8" t="s">
        <v>2544</v>
      </c>
      <c r="Q113" s="8" t="s">
        <v>2544</v>
      </c>
      <c r="R113" s="8" t="s">
        <v>2682</v>
      </c>
      <c r="S113" s="8" t="s">
        <v>2816</v>
      </c>
      <c r="T113" s="8" t="s">
        <v>2959</v>
      </c>
      <c r="U113" s="9" t="s">
        <v>3251</v>
      </c>
      <c r="V113" s="9" t="s">
        <v>3403</v>
      </c>
      <c r="W113" s="9" t="s">
        <v>3561</v>
      </c>
      <c r="X113" s="9" t="s">
        <v>3713</v>
      </c>
      <c r="Y113" s="9" t="s">
        <v>3866</v>
      </c>
      <c r="Z113" s="3" t="s">
        <v>4018</v>
      </c>
      <c r="AA113" s="3" t="s">
        <v>4175</v>
      </c>
      <c r="AB113" s="3" t="s">
        <v>4317</v>
      </c>
      <c r="AC113" s="3" t="s">
        <v>4472</v>
      </c>
      <c r="AD113" s="3" t="s">
        <v>4626</v>
      </c>
    </row>
    <row r="114" spans="1:30" ht="30" x14ac:dyDescent="0.25">
      <c r="A114" s="15" t="s">
        <v>923</v>
      </c>
      <c r="B114" s="15" t="s">
        <v>968</v>
      </c>
      <c r="C114" s="9" t="s">
        <v>49</v>
      </c>
      <c r="D114" s="8" t="s">
        <v>1213</v>
      </c>
      <c r="E114" s="8" t="s">
        <v>242</v>
      </c>
      <c r="F114" s="8" t="s">
        <v>3092</v>
      </c>
      <c r="G114" s="8" t="s">
        <v>1362</v>
      </c>
      <c r="H114" s="9" t="s">
        <v>1874</v>
      </c>
      <c r="I114" s="8" t="s">
        <v>1727</v>
      </c>
      <c r="J114" s="16" t="s">
        <v>2017</v>
      </c>
      <c r="K114" s="8" t="s">
        <v>2156</v>
      </c>
      <c r="L114" s="16" t="s">
        <v>630</v>
      </c>
      <c r="M114" s="16" t="s">
        <v>2415</v>
      </c>
      <c r="N114" s="8" t="s">
        <v>143</v>
      </c>
      <c r="O114" s="8" t="s">
        <v>143</v>
      </c>
      <c r="P114" s="8" t="s">
        <v>2545</v>
      </c>
      <c r="Q114" s="8" t="s">
        <v>2545</v>
      </c>
      <c r="R114" s="8" t="s">
        <v>723</v>
      </c>
      <c r="S114" s="8" t="s">
        <v>2817</v>
      </c>
      <c r="T114" s="8" t="s">
        <v>211</v>
      </c>
      <c r="U114" s="9" t="s">
        <v>3252</v>
      </c>
      <c r="V114" s="9" t="s">
        <v>3404</v>
      </c>
      <c r="W114" s="9" t="s">
        <v>3562</v>
      </c>
      <c r="X114" s="9" t="s">
        <v>3714</v>
      </c>
      <c r="Y114" s="9" t="s">
        <v>3867</v>
      </c>
      <c r="Z114" s="3" t="s">
        <v>4019</v>
      </c>
      <c r="AA114" s="3" t="s">
        <v>4176</v>
      </c>
      <c r="AB114" s="3" t="s">
        <v>4318</v>
      </c>
      <c r="AC114" s="3" t="s">
        <v>4473</v>
      </c>
      <c r="AD114" s="3" t="s">
        <v>4627</v>
      </c>
    </row>
    <row r="115" spans="1:30" ht="30" x14ac:dyDescent="0.25">
      <c r="A115" s="15" t="s">
        <v>923</v>
      </c>
      <c r="B115" s="15" t="s">
        <v>969</v>
      </c>
      <c r="C115" s="9" t="s">
        <v>50</v>
      </c>
      <c r="D115" s="8" t="s">
        <v>1213</v>
      </c>
      <c r="E115" s="8" t="s">
        <v>1587</v>
      </c>
      <c r="F115" s="8" t="s">
        <v>3093</v>
      </c>
      <c r="G115" s="8" t="s">
        <v>1363</v>
      </c>
      <c r="H115" s="9" t="s">
        <v>1875</v>
      </c>
      <c r="I115" s="8" t="s">
        <v>1728</v>
      </c>
      <c r="J115" s="16" t="s">
        <v>2018</v>
      </c>
      <c r="K115" s="8" t="s">
        <v>2157</v>
      </c>
      <c r="L115" s="16" t="s">
        <v>631</v>
      </c>
      <c r="M115" s="16" t="s">
        <v>2416</v>
      </c>
      <c r="N115" s="8" t="s">
        <v>144</v>
      </c>
      <c r="O115" s="8" t="s">
        <v>144</v>
      </c>
      <c r="P115" s="8" t="s">
        <v>2546</v>
      </c>
      <c r="Q115" s="8" t="s">
        <v>2546</v>
      </c>
      <c r="R115" s="8" t="s">
        <v>223</v>
      </c>
      <c r="S115" s="8" t="s">
        <v>2818</v>
      </c>
      <c r="T115" s="8" t="s">
        <v>2960</v>
      </c>
      <c r="U115" s="9" t="s">
        <v>3253</v>
      </c>
      <c r="V115" s="9" t="s">
        <v>3405</v>
      </c>
      <c r="W115" s="9" t="s">
        <v>3563</v>
      </c>
      <c r="X115" s="9" t="s">
        <v>3715</v>
      </c>
      <c r="Y115" s="9" t="s">
        <v>3868</v>
      </c>
      <c r="Z115" s="3" t="s">
        <v>4020</v>
      </c>
      <c r="AA115" s="3" t="s">
        <v>4177</v>
      </c>
      <c r="AB115" s="3" t="s">
        <v>4319</v>
      </c>
      <c r="AC115" s="3" t="s">
        <v>4474</v>
      </c>
      <c r="AD115" s="3" t="s">
        <v>4628</v>
      </c>
    </row>
    <row r="116" spans="1:30" x14ac:dyDescent="0.25">
      <c r="A116" s="15" t="s">
        <v>923</v>
      </c>
      <c r="B116" s="15" t="s">
        <v>51</v>
      </c>
      <c r="C116" s="9" t="s">
        <v>51</v>
      </c>
      <c r="D116" s="8" t="s">
        <v>1213</v>
      </c>
      <c r="E116" s="8" t="s">
        <v>1588</v>
      </c>
      <c r="F116" s="8" t="s">
        <v>3094</v>
      </c>
      <c r="G116" s="8" t="s">
        <v>1364</v>
      </c>
      <c r="H116" s="9" t="s">
        <v>1876</v>
      </c>
      <c r="I116" s="8" t="s">
        <v>1729</v>
      </c>
      <c r="J116" s="16" t="s">
        <v>2019</v>
      </c>
      <c r="K116" s="8" t="s">
        <v>2158</v>
      </c>
      <c r="L116" s="16" t="s">
        <v>632</v>
      </c>
      <c r="M116" s="16" t="s">
        <v>2417</v>
      </c>
      <c r="N116" s="8" t="s">
        <v>1461</v>
      </c>
      <c r="O116" s="8" t="s">
        <v>1461</v>
      </c>
      <c r="P116" s="8" t="s">
        <v>2547</v>
      </c>
      <c r="Q116" s="8" t="s">
        <v>2547</v>
      </c>
      <c r="R116" s="8" t="s">
        <v>224</v>
      </c>
      <c r="S116" s="8" t="s">
        <v>2819</v>
      </c>
      <c r="T116" s="8" t="s">
        <v>2961</v>
      </c>
      <c r="U116" s="9" t="s">
        <v>3254</v>
      </c>
      <c r="V116" s="9" t="s">
        <v>3406</v>
      </c>
      <c r="W116" s="9" t="s">
        <v>3564</v>
      </c>
      <c r="X116" s="9" t="s">
        <v>3716</v>
      </c>
      <c r="Y116" s="9" t="s">
        <v>3869</v>
      </c>
      <c r="Z116" s="3" t="s">
        <v>4021</v>
      </c>
      <c r="AA116" s="3" t="s">
        <v>4178</v>
      </c>
      <c r="AB116" s="3" t="s">
        <v>4320</v>
      </c>
      <c r="AC116" s="3" t="s">
        <v>4475</v>
      </c>
      <c r="AD116" s="3" t="s">
        <v>4629</v>
      </c>
    </row>
    <row r="117" spans="1:30" x14ac:dyDescent="0.25">
      <c r="A117" s="15" t="s">
        <v>923</v>
      </c>
      <c r="B117" s="15" t="s">
        <v>52</v>
      </c>
      <c r="C117" s="9" t="s">
        <v>52</v>
      </c>
      <c r="D117" s="8" t="s">
        <v>1213</v>
      </c>
      <c r="E117" s="8" t="s">
        <v>1589</v>
      </c>
      <c r="F117" s="8" t="s">
        <v>3095</v>
      </c>
      <c r="G117" s="8" t="s">
        <v>1365</v>
      </c>
      <c r="H117" s="9" t="s">
        <v>1877</v>
      </c>
      <c r="I117" s="8" t="s">
        <v>1730</v>
      </c>
      <c r="J117" s="16" t="s">
        <v>2020</v>
      </c>
      <c r="K117" s="8" t="s">
        <v>2159</v>
      </c>
      <c r="L117" s="16" t="s">
        <v>633</v>
      </c>
      <c r="M117" s="16" t="s">
        <v>2418</v>
      </c>
      <c r="N117" s="8" t="s">
        <v>146</v>
      </c>
      <c r="O117" s="8" t="s">
        <v>146</v>
      </c>
      <c r="P117" s="8" t="s">
        <v>2548</v>
      </c>
      <c r="Q117" s="8" t="s">
        <v>2548</v>
      </c>
      <c r="R117" s="8" t="s">
        <v>225</v>
      </c>
      <c r="S117" s="8" t="s">
        <v>2820</v>
      </c>
      <c r="T117" s="8" t="s">
        <v>2962</v>
      </c>
      <c r="U117" s="9" t="s">
        <v>3255</v>
      </c>
      <c r="V117" s="9" t="s">
        <v>3407</v>
      </c>
      <c r="W117" s="9" t="s">
        <v>3565</v>
      </c>
      <c r="X117" s="9" t="s">
        <v>3717</v>
      </c>
      <c r="Y117" s="9" t="s">
        <v>3870</v>
      </c>
      <c r="Z117" s="3" t="s">
        <v>4022</v>
      </c>
      <c r="AA117" s="3" t="s">
        <v>4179</v>
      </c>
      <c r="AB117" s="3" t="s">
        <v>4321</v>
      </c>
      <c r="AC117" s="3" t="s">
        <v>4476</v>
      </c>
      <c r="AD117" s="3" t="s">
        <v>4630</v>
      </c>
    </row>
    <row r="118" spans="1:30" ht="45" x14ac:dyDescent="0.25">
      <c r="A118" s="15" t="s">
        <v>923</v>
      </c>
      <c r="B118" s="15" t="s">
        <v>927</v>
      </c>
      <c r="C118" s="9" t="s">
        <v>47</v>
      </c>
      <c r="D118" s="8" t="s">
        <v>1213</v>
      </c>
      <c r="E118" s="8" t="s">
        <v>240</v>
      </c>
      <c r="F118" s="8" t="s">
        <v>1366</v>
      </c>
      <c r="G118" s="8" t="s">
        <v>1366</v>
      </c>
      <c r="H118" s="9" t="s">
        <v>1878</v>
      </c>
      <c r="I118" s="8" t="s">
        <v>1731</v>
      </c>
      <c r="J118" s="16" t="s">
        <v>2021</v>
      </c>
      <c r="K118" s="8" t="s">
        <v>2160</v>
      </c>
      <c r="L118" s="16" t="s">
        <v>627</v>
      </c>
      <c r="M118" s="16" t="s">
        <v>2419</v>
      </c>
      <c r="N118" s="8" t="s">
        <v>1249</v>
      </c>
      <c r="O118" s="8" t="s">
        <v>1249</v>
      </c>
      <c r="P118" s="8" t="s">
        <v>159</v>
      </c>
      <c r="Q118" s="8" t="s">
        <v>159</v>
      </c>
      <c r="R118" s="8" t="s">
        <v>721</v>
      </c>
      <c r="S118" s="8" t="s">
        <v>2821</v>
      </c>
      <c r="T118" s="8" t="s">
        <v>2963</v>
      </c>
      <c r="U118" s="9" t="s">
        <v>3256</v>
      </c>
      <c r="V118" s="9" t="s">
        <v>3408</v>
      </c>
      <c r="W118" s="9" t="s">
        <v>3566</v>
      </c>
      <c r="X118" s="9" t="s">
        <v>3718</v>
      </c>
      <c r="Y118" s="9" t="s">
        <v>3871</v>
      </c>
      <c r="Z118" s="3" t="s">
        <v>4023</v>
      </c>
      <c r="AA118" s="3" t="s">
        <v>4180</v>
      </c>
      <c r="AB118" s="3" t="s">
        <v>4322</v>
      </c>
      <c r="AC118" s="3" t="s">
        <v>4477</v>
      </c>
      <c r="AD118" s="3" t="s">
        <v>4631</v>
      </c>
    </row>
    <row r="119" spans="1:30" ht="30" x14ac:dyDescent="0.25">
      <c r="A119" s="15" t="s">
        <v>923</v>
      </c>
      <c r="B119" s="15" t="s">
        <v>928</v>
      </c>
      <c r="C119" s="9" t="s">
        <v>929</v>
      </c>
      <c r="D119" s="8" t="s">
        <v>1485</v>
      </c>
      <c r="E119" s="8" t="s">
        <v>1590</v>
      </c>
      <c r="F119" s="8" t="s">
        <v>3096</v>
      </c>
      <c r="G119" s="8" t="s">
        <v>1367</v>
      </c>
      <c r="H119" s="9" t="s">
        <v>1879</v>
      </c>
      <c r="I119" s="8" t="s">
        <v>1732</v>
      </c>
      <c r="J119" s="16" t="s">
        <v>2022</v>
      </c>
      <c r="K119" s="8" t="s">
        <v>2161</v>
      </c>
      <c r="L119" s="16" t="s">
        <v>2285</v>
      </c>
      <c r="M119" s="16" t="s">
        <v>2420</v>
      </c>
      <c r="N119" s="8" t="s">
        <v>1462</v>
      </c>
      <c r="O119" s="8" t="s">
        <v>1462</v>
      </c>
      <c r="P119" s="8" t="s">
        <v>2549</v>
      </c>
      <c r="Q119" s="8" t="s">
        <v>2549</v>
      </c>
      <c r="R119" s="8" t="s">
        <v>2683</v>
      </c>
      <c r="S119" s="8" t="s">
        <v>2822</v>
      </c>
      <c r="T119" s="8" t="s">
        <v>2964</v>
      </c>
      <c r="U119" s="9" t="s">
        <v>3257</v>
      </c>
      <c r="V119" s="9" t="s">
        <v>3409</v>
      </c>
      <c r="W119" s="9" t="s">
        <v>3567</v>
      </c>
      <c r="X119" s="9" t="s">
        <v>3719</v>
      </c>
      <c r="Y119" s="9" t="s">
        <v>3872</v>
      </c>
      <c r="Z119" s="3" t="s">
        <v>4024</v>
      </c>
      <c r="AA119" s="3" t="s">
        <v>4181</v>
      </c>
      <c r="AB119" s="3" t="s">
        <v>4323</v>
      </c>
      <c r="AC119" s="3" t="s">
        <v>4478</v>
      </c>
      <c r="AD119" s="3" t="s">
        <v>4632</v>
      </c>
    </row>
    <row r="120" spans="1:30" ht="45" x14ac:dyDescent="0.25">
      <c r="A120" s="15" t="s">
        <v>923</v>
      </c>
      <c r="B120" s="15" t="s">
        <v>930</v>
      </c>
      <c r="C120" s="9" t="s">
        <v>931</v>
      </c>
      <c r="D120" s="8" t="s">
        <v>1485</v>
      </c>
      <c r="E120" s="8" t="s">
        <v>1591</v>
      </c>
      <c r="F120" s="8" t="s">
        <v>3097</v>
      </c>
      <c r="G120" s="8" t="s">
        <v>1368</v>
      </c>
      <c r="H120" s="9" t="s">
        <v>1880</v>
      </c>
      <c r="I120" s="8" t="s">
        <v>1733</v>
      </c>
      <c r="J120" s="16" t="s">
        <v>2023</v>
      </c>
      <c r="K120" s="8" t="s">
        <v>2162</v>
      </c>
      <c r="L120" s="16" t="s">
        <v>2286</v>
      </c>
      <c r="M120" s="16" t="s">
        <v>2421</v>
      </c>
      <c r="N120" s="8" t="s">
        <v>1463</v>
      </c>
      <c r="O120" s="8" t="s">
        <v>1463</v>
      </c>
      <c r="P120" s="8" t="s">
        <v>2550</v>
      </c>
      <c r="Q120" s="8" t="s">
        <v>2550</v>
      </c>
      <c r="R120" s="8" t="s">
        <v>2684</v>
      </c>
      <c r="S120" s="8" t="s">
        <v>2823</v>
      </c>
      <c r="T120" s="8" t="s">
        <v>2965</v>
      </c>
      <c r="U120" s="9" t="s">
        <v>3258</v>
      </c>
      <c r="V120" s="9" t="s">
        <v>3410</v>
      </c>
      <c r="W120" s="9" t="s">
        <v>3568</v>
      </c>
      <c r="X120" s="9" t="s">
        <v>3720</v>
      </c>
      <c r="Y120" s="9" t="s">
        <v>3873</v>
      </c>
      <c r="Z120" s="3" t="s">
        <v>4025</v>
      </c>
      <c r="AA120" s="3" t="s">
        <v>4182</v>
      </c>
      <c r="AB120" s="3" t="s">
        <v>4324</v>
      </c>
      <c r="AC120" s="3" t="s">
        <v>4479</v>
      </c>
      <c r="AD120" s="3" t="s">
        <v>4633</v>
      </c>
    </row>
    <row r="121" spans="1:30" x14ac:dyDescent="0.25">
      <c r="A121" s="15" t="s">
        <v>923</v>
      </c>
      <c r="B121" s="15" t="s">
        <v>932</v>
      </c>
      <c r="C121" s="9" t="s">
        <v>933</v>
      </c>
      <c r="D121" s="8" t="s">
        <v>1485</v>
      </c>
      <c r="E121" s="8" t="s">
        <v>1592</v>
      </c>
      <c r="F121" s="8" t="s">
        <v>3098</v>
      </c>
      <c r="G121" s="8" t="s">
        <v>1369</v>
      </c>
      <c r="H121" s="9" t="s">
        <v>1881</v>
      </c>
      <c r="I121" s="8" t="s">
        <v>1734</v>
      </c>
      <c r="J121" s="16" t="s">
        <v>2024</v>
      </c>
      <c r="K121" s="8" t="s">
        <v>2163</v>
      </c>
      <c r="L121" s="16" t="s">
        <v>2287</v>
      </c>
      <c r="M121" s="16" t="s">
        <v>2422</v>
      </c>
      <c r="N121" s="8" t="s">
        <v>1464</v>
      </c>
      <c r="O121" s="8" t="s">
        <v>1464</v>
      </c>
      <c r="P121" s="8" t="s">
        <v>2551</v>
      </c>
      <c r="Q121" s="8" t="s">
        <v>2551</v>
      </c>
      <c r="R121" s="8" t="s">
        <v>2685</v>
      </c>
      <c r="S121" s="8" t="s">
        <v>2824</v>
      </c>
      <c r="T121" s="8" t="s">
        <v>2966</v>
      </c>
      <c r="U121" s="9" t="s">
        <v>3259</v>
      </c>
      <c r="V121" s="9" t="s">
        <v>3411</v>
      </c>
      <c r="W121" s="9" t="s">
        <v>3569</v>
      </c>
      <c r="X121" s="9" t="s">
        <v>3721</v>
      </c>
      <c r="Y121" s="9" t="s">
        <v>3874</v>
      </c>
      <c r="Z121" s="3" t="s">
        <v>4026</v>
      </c>
      <c r="AA121" s="3" t="s">
        <v>4183</v>
      </c>
      <c r="AB121" s="3" t="s">
        <v>4325</v>
      </c>
      <c r="AC121" s="3" t="s">
        <v>4480</v>
      </c>
      <c r="AD121" s="3" t="s">
        <v>4634</v>
      </c>
    </row>
    <row r="122" spans="1:30" ht="30" x14ac:dyDescent="0.25">
      <c r="A122" s="15" t="s">
        <v>923</v>
      </c>
      <c r="B122" s="15" t="s">
        <v>934</v>
      </c>
      <c r="C122" s="9" t="s">
        <v>934</v>
      </c>
      <c r="D122" s="8" t="s">
        <v>1485</v>
      </c>
      <c r="E122" s="8" t="s">
        <v>1593</v>
      </c>
      <c r="F122" s="8" t="s">
        <v>3099</v>
      </c>
      <c r="G122" s="8" t="s">
        <v>1370</v>
      </c>
      <c r="H122" s="9" t="s">
        <v>1882</v>
      </c>
      <c r="I122" s="8" t="s">
        <v>1735</v>
      </c>
      <c r="J122" s="16" t="s">
        <v>2025</v>
      </c>
      <c r="K122" s="8" t="s">
        <v>2164</v>
      </c>
      <c r="L122" s="16" t="s">
        <v>2288</v>
      </c>
      <c r="M122" s="16" t="s">
        <v>2423</v>
      </c>
      <c r="N122" s="8" t="s">
        <v>1465</v>
      </c>
      <c r="O122" s="8" t="s">
        <v>1465</v>
      </c>
      <c r="P122" s="8" t="s">
        <v>2552</v>
      </c>
      <c r="Q122" s="8" t="s">
        <v>2552</v>
      </c>
      <c r="R122" s="8" t="s">
        <v>2686</v>
      </c>
      <c r="S122" s="8" t="s">
        <v>2825</v>
      </c>
      <c r="T122" s="8" t="s">
        <v>2967</v>
      </c>
      <c r="U122" s="9" t="s">
        <v>3260</v>
      </c>
      <c r="V122" s="9" t="s">
        <v>3412</v>
      </c>
      <c r="W122" s="9" t="s">
        <v>3570</v>
      </c>
      <c r="X122" s="9" t="s">
        <v>3722</v>
      </c>
      <c r="Y122" s="9" t="s">
        <v>3875</v>
      </c>
      <c r="Z122" s="3" t="s">
        <v>4027</v>
      </c>
      <c r="AA122" s="3" t="s">
        <v>4184</v>
      </c>
      <c r="AB122" s="3" t="s">
        <v>4326</v>
      </c>
      <c r="AC122" s="3" t="s">
        <v>4481</v>
      </c>
      <c r="AD122" s="3" t="s">
        <v>4635</v>
      </c>
    </row>
    <row r="123" spans="1:30" ht="30" x14ac:dyDescent="0.25">
      <c r="A123" s="15" t="s">
        <v>923</v>
      </c>
      <c r="B123" s="15" t="s">
        <v>935</v>
      </c>
      <c r="C123" s="9" t="s">
        <v>936</v>
      </c>
      <c r="D123" s="8" t="s">
        <v>1485</v>
      </c>
      <c r="E123" s="8" t="s">
        <v>1594</v>
      </c>
      <c r="F123" s="8" t="s">
        <v>3100</v>
      </c>
      <c r="G123" s="8" t="s">
        <v>1371</v>
      </c>
      <c r="H123" s="9" t="s">
        <v>1883</v>
      </c>
      <c r="I123" s="8" t="s">
        <v>1736</v>
      </c>
      <c r="J123" s="16" t="s">
        <v>2026</v>
      </c>
      <c r="K123" s="8" t="s">
        <v>2165</v>
      </c>
      <c r="L123" s="16" t="s">
        <v>2289</v>
      </c>
      <c r="M123" s="16" t="s">
        <v>2424</v>
      </c>
      <c r="N123" s="8" t="s">
        <v>1466</v>
      </c>
      <c r="O123" s="8" t="s">
        <v>1466</v>
      </c>
      <c r="P123" s="8" t="s">
        <v>2553</v>
      </c>
      <c r="Q123" s="8" t="s">
        <v>2553</v>
      </c>
      <c r="R123" s="8" t="s">
        <v>2687</v>
      </c>
      <c r="S123" s="8" t="s">
        <v>2826</v>
      </c>
      <c r="T123" s="8" t="s">
        <v>2968</v>
      </c>
      <c r="U123" s="9" t="s">
        <v>3261</v>
      </c>
      <c r="V123" s="9" t="s">
        <v>3413</v>
      </c>
      <c r="W123" s="9" t="s">
        <v>3571</v>
      </c>
      <c r="X123" s="9" t="s">
        <v>3723</v>
      </c>
      <c r="Y123" s="9" t="s">
        <v>3876</v>
      </c>
      <c r="Z123" s="3" t="s">
        <v>4028</v>
      </c>
      <c r="AA123" s="3" t="s">
        <v>4185</v>
      </c>
      <c r="AB123" s="3" t="s">
        <v>4327</v>
      </c>
      <c r="AC123" s="3" t="s">
        <v>4482</v>
      </c>
      <c r="AD123" s="3" t="s">
        <v>4636</v>
      </c>
    </row>
    <row r="124" spans="1:30" x14ac:dyDescent="0.25">
      <c r="A124" s="15" t="s">
        <v>923</v>
      </c>
      <c r="B124" s="15" t="s">
        <v>100</v>
      </c>
      <c r="C124" s="9" t="s">
        <v>100</v>
      </c>
      <c r="D124" s="8" t="s">
        <v>1213</v>
      </c>
      <c r="E124" s="8" t="s">
        <v>1595</v>
      </c>
      <c r="F124" s="8" t="s">
        <v>3101</v>
      </c>
      <c r="G124" s="8" t="s">
        <v>1372</v>
      </c>
      <c r="H124" s="9" t="s">
        <v>1884</v>
      </c>
      <c r="I124" s="8" t="s">
        <v>1737</v>
      </c>
      <c r="J124" s="16" t="s">
        <v>2027</v>
      </c>
      <c r="K124" s="8" t="s">
        <v>2166</v>
      </c>
      <c r="L124" s="16" t="s">
        <v>638</v>
      </c>
      <c r="M124" s="16" t="s">
        <v>2425</v>
      </c>
      <c r="N124" s="8" t="s">
        <v>147</v>
      </c>
      <c r="O124" s="8" t="s">
        <v>147</v>
      </c>
      <c r="P124" s="8" t="s">
        <v>2554</v>
      </c>
      <c r="Q124" s="8" t="s">
        <v>2554</v>
      </c>
      <c r="R124" s="8" t="s">
        <v>2688</v>
      </c>
      <c r="S124" s="8" t="s">
        <v>2827</v>
      </c>
      <c r="T124" s="8" t="s">
        <v>2969</v>
      </c>
      <c r="U124" s="9" t="s">
        <v>3262</v>
      </c>
      <c r="V124" s="9" t="s">
        <v>3414</v>
      </c>
      <c r="W124" s="9" t="s">
        <v>3572</v>
      </c>
      <c r="X124" s="9" t="s">
        <v>3724</v>
      </c>
      <c r="Y124" s="9" t="s">
        <v>3877</v>
      </c>
      <c r="Z124" s="3" t="s">
        <v>4029</v>
      </c>
      <c r="AA124" s="3" t="s">
        <v>4186</v>
      </c>
      <c r="AB124" s="3" t="s">
        <v>4328</v>
      </c>
      <c r="AC124" s="3" t="s">
        <v>4483</v>
      </c>
      <c r="AD124" s="3" t="s">
        <v>4637</v>
      </c>
    </row>
    <row r="125" spans="1:30" ht="30" x14ac:dyDescent="0.25">
      <c r="A125" s="15" t="s">
        <v>923</v>
      </c>
      <c r="B125" s="15" t="s">
        <v>937</v>
      </c>
      <c r="C125" s="9" t="s">
        <v>938</v>
      </c>
      <c r="D125" s="8" t="s">
        <v>1485</v>
      </c>
      <c r="E125" s="8" t="s">
        <v>1596</v>
      </c>
      <c r="F125" s="8" t="s">
        <v>3102</v>
      </c>
      <c r="G125" s="8" t="s">
        <v>1373</v>
      </c>
      <c r="H125" s="9" t="s">
        <v>1885</v>
      </c>
      <c r="I125" s="8" t="s">
        <v>1738</v>
      </c>
      <c r="J125" s="16" t="s">
        <v>2028</v>
      </c>
      <c r="K125" s="8" t="s">
        <v>2167</v>
      </c>
      <c r="L125" s="16" t="s">
        <v>2290</v>
      </c>
      <c r="M125" s="16" t="s">
        <v>2426</v>
      </c>
      <c r="N125" s="8" t="s">
        <v>1467</v>
      </c>
      <c r="O125" s="8" t="s">
        <v>1467</v>
      </c>
      <c r="P125" s="8" t="s">
        <v>2555</v>
      </c>
      <c r="Q125" s="8" t="s">
        <v>2555</v>
      </c>
      <c r="R125" s="8" t="s">
        <v>2689</v>
      </c>
      <c r="S125" s="8" t="s">
        <v>2828</v>
      </c>
      <c r="T125" s="8" t="s">
        <v>2970</v>
      </c>
      <c r="U125" s="9" t="s">
        <v>3263</v>
      </c>
      <c r="V125" s="9" t="s">
        <v>3415</v>
      </c>
      <c r="W125" s="9" t="s">
        <v>3573</v>
      </c>
      <c r="X125" s="9" t="s">
        <v>3725</v>
      </c>
      <c r="Y125" s="9" t="s">
        <v>3878</v>
      </c>
      <c r="Z125" s="3" t="s">
        <v>4030</v>
      </c>
      <c r="AA125" s="3" t="s">
        <v>4187</v>
      </c>
      <c r="AB125" s="3" t="s">
        <v>4329</v>
      </c>
      <c r="AC125" s="3" t="s">
        <v>4484</v>
      </c>
      <c r="AD125" s="3" t="s">
        <v>4638</v>
      </c>
    </row>
    <row r="126" spans="1:30" ht="30" x14ac:dyDescent="0.25">
      <c r="A126" s="15" t="s">
        <v>923</v>
      </c>
      <c r="B126" s="15" t="s">
        <v>939</v>
      </c>
      <c r="C126" s="9" t="s">
        <v>940</v>
      </c>
      <c r="D126" s="8" t="s">
        <v>1485</v>
      </c>
      <c r="E126" s="8" t="s">
        <v>1597</v>
      </c>
      <c r="F126" s="8" t="s">
        <v>3103</v>
      </c>
      <c r="G126" s="8" t="s">
        <v>1374</v>
      </c>
      <c r="H126" s="9" t="s">
        <v>1886</v>
      </c>
      <c r="I126" s="8" t="s">
        <v>1739</v>
      </c>
      <c r="J126" s="16" t="s">
        <v>2029</v>
      </c>
      <c r="K126" s="8" t="s">
        <v>2168</v>
      </c>
      <c r="L126" s="16" t="s">
        <v>2291</v>
      </c>
      <c r="M126" s="16" t="s">
        <v>2427</v>
      </c>
      <c r="N126" s="8" t="s">
        <v>1468</v>
      </c>
      <c r="O126" s="8" t="s">
        <v>1468</v>
      </c>
      <c r="P126" s="8" t="s">
        <v>2556</v>
      </c>
      <c r="Q126" s="8" t="s">
        <v>2556</v>
      </c>
      <c r="R126" s="8" t="s">
        <v>2690</v>
      </c>
      <c r="S126" s="8" t="s">
        <v>2829</v>
      </c>
      <c r="T126" s="8" t="s">
        <v>2971</v>
      </c>
      <c r="U126" s="9" t="s">
        <v>3264</v>
      </c>
      <c r="V126" s="9" t="s">
        <v>3416</v>
      </c>
      <c r="W126" s="9" t="s">
        <v>3574</v>
      </c>
      <c r="X126" s="9" t="s">
        <v>3726</v>
      </c>
      <c r="Y126" s="9" t="s">
        <v>3879</v>
      </c>
      <c r="Z126" s="3" t="s">
        <v>4031</v>
      </c>
      <c r="AA126" s="3" t="s">
        <v>4188</v>
      </c>
      <c r="AB126" s="3" t="s">
        <v>4330</v>
      </c>
      <c r="AC126" s="3" t="s">
        <v>4485</v>
      </c>
      <c r="AD126" s="3" t="s">
        <v>4639</v>
      </c>
    </row>
    <row r="127" spans="1:30" ht="30" x14ac:dyDescent="0.25">
      <c r="A127" s="15" t="s">
        <v>923</v>
      </c>
      <c r="B127" s="15" t="s">
        <v>941</v>
      </c>
      <c r="C127" s="9" t="s">
        <v>942</v>
      </c>
      <c r="D127" s="8" t="s">
        <v>1485</v>
      </c>
      <c r="E127" s="8" t="s">
        <v>1598</v>
      </c>
      <c r="F127" s="8" t="s">
        <v>3104</v>
      </c>
      <c r="G127" s="8" t="s">
        <v>1375</v>
      </c>
      <c r="H127" s="9" t="s">
        <v>1887</v>
      </c>
      <c r="I127" s="8" t="s">
        <v>1740</v>
      </c>
      <c r="J127" s="16" t="s">
        <v>2030</v>
      </c>
      <c r="K127" s="8" t="s">
        <v>2169</v>
      </c>
      <c r="L127" s="16" t="s">
        <v>2292</v>
      </c>
      <c r="M127" s="16" t="s">
        <v>2428</v>
      </c>
      <c r="N127" s="8" t="s">
        <v>1250</v>
      </c>
      <c r="O127" s="8" t="s">
        <v>1250</v>
      </c>
      <c r="P127" s="8" t="s">
        <v>2557</v>
      </c>
      <c r="Q127" s="8" t="s">
        <v>2557</v>
      </c>
      <c r="R127" s="8" t="s">
        <v>2691</v>
      </c>
      <c r="S127" s="8" t="s">
        <v>2830</v>
      </c>
      <c r="T127" s="8" t="s">
        <v>2972</v>
      </c>
      <c r="U127" s="9" t="s">
        <v>3265</v>
      </c>
      <c r="V127" s="9" t="s">
        <v>3417</v>
      </c>
      <c r="W127" s="9" t="s">
        <v>3575</v>
      </c>
      <c r="X127" s="9" t="s">
        <v>3727</v>
      </c>
      <c r="Y127" s="9" t="s">
        <v>3880</v>
      </c>
      <c r="Z127" s="3" t="s">
        <v>4032</v>
      </c>
      <c r="AA127" s="3" t="s">
        <v>4189</v>
      </c>
      <c r="AB127" s="3" t="s">
        <v>4331</v>
      </c>
      <c r="AC127" s="3" t="s">
        <v>4486</v>
      </c>
      <c r="AD127" s="3" t="s">
        <v>4640</v>
      </c>
    </row>
    <row r="128" spans="1:30" ht="30" x14ac:dyDescent="0.25">
      <c r="A128" s="15" t="s">
        <v>924</v>
      </c>
      <c r="B128" s="15" t="s">
        <v>913</v>
      </c>
      <c r="C128" s="9" t="s">
        <v>913</v>
      </c>
      <c r="D128" s="8" t="s">
        <v>1485</v>
      </c>
      <c r="E128" s="8" t="s">
        <v>1599</v>
      </c>
      <c r="F128" s="18" t="s">
        <v>3105</v>
      </c>
      <c r="G128" s="18" t="s">
        <v>1376</v>
      </c>
      <c r="H128" s="9" t="s">
        <v>1888</v>
      </c>
      <c r="I128" s="8" t="s">
        <v>1741</v>
      </c>
      <c r="J128" s="16" t="s">
        <v>2031</v>
      </c>
      <c r="K128" s="8" t="s">
        <v>2170</v>
      </c>
      <c r="L128" s="16" t="s">
        <v>2293</v>
      </c>
      <c r="M128" s="16" t="s">
        <v>2429</v>
      </c>
      <c r="N128" s="8" t="s">
        <v>1251</v>
      </c>
      <c r="O128" s="8" t="s">
        <v>1251</v>
      </c>
      <c r="P128" s="8" t="s">
        <v>2558</v>
      </c>
      <c r="Q128" s="8" t="s">
        <v>2558</v>
      </c>
      <c r="R128" s="8" t="s">
        <v>2692</v>
      </c>
      <c r="S128" s="8" t="s">
        <v>2831</v>
      </c>
      <c r="T128" s="8" t="s">
        <v>2973</v>
      </c>
      <c r="U128" s="9" t="s">
        <v>3266</v>
      </c>
      <c r="V128" s="9" t="s">
        <v>3418</v>
      </c>
      <c r="W128" s="9" t="s">
        <v>3576</v>
      </c>
      <c r="X128" s="9" t="s">
        <v>3728</v>
      </c>
      <c r="Y128" s="9" t="s">
        <v>3881</v>
      </c>
      <c r="Z128" s="3" t="s">
        <v>4033</v>
      </c>
      <c r="AA128" s="3" t="s">
        <v>4190</v>
      </c>
      <c r="AB128" s="3" t="s">
        <v>4332</v>
      </c>
      <c r="AC128" s="3" t="s">
        <v>4487</v>
      </c>
      <c r="AD128" s="3" t="s">
        <v>4641</v>
      </c>
    </row>
    <row r="129" spans="1:30" ht="30" x14ac:dyDescent="0.25">
      <c r="A129" s="15" t="s">
        <v>1062</v>
      </c>
      <c r="B129" s="15" t="s">
        <v>1061</v>
      </c>
      <c r="C129" s="9" t="s">
        <v>1061</v>
      </c>
      <c r="D129" s="8" t="s">
        <v>1485</v>
      </c>
      <c r="E129" s="8" t="s">
        <v>1600</v>
      </c>
      <c r="F129" s="18" t="s">
        <v>3106</v>
      </c>
      <c r="G129" s="18" t="s">
        <v>1377</v>
      </c>
      <c r="H129" s="9" t="s">
        <v>1889</v>
      </c>
      <c r="I129" s="8" t="s">
        <v>1742</v>
      </c>
      <c r="J129" s="16" t="s">
        <v>2032</v>
      </c>
      <c r="K129" s="8" t="s">
        <v>2171</v>
      </c>
      <c r="L129" s="16" t="s">
        <v>2294</v>
      </c>
      <c r="M129" s="16" t="s">
        <v>2430</v>
      </c>
      <c r="N129" s="8" t="s">
        <v>1252</v>
      </c>
      <c r="O129" s="8" t="s">
        <v>1252</v>
      </c>
      <c r="P129" s="8" t="s">
        <v>2559</v>
      </c>
      <c r="Q129" s="8" t="s">
        <v>2559</v>
      </c>
      <c r="R129" s="8" t="s">
        <v>2693</v>
      </c>
      <c r="S129" s="8" t="s">
        <v>2832</v>
      </c>
      <c r="T129" s="8" t="s">
        <v>2974</v>
      </c>
      <c r="U129" s="9" t="s">
        <v>3267</v>
      </c>
      <c r="V129" s="9" t="s">
        <v>3419</v>
      </c>
      <c r="W129" s="9" t="s">
        <v>3577</v>
      </c>
      <c r="X129" s="9" t="s">
        <v>3729</v>
      </c>
      <c r="Y129" s="9" t="s">
        <v>3882</v>
      </c>
      <c r="Z129" s="3" t="s">
        <v>4034</v>
      </c>
      <c r="AA129" s="3" t="s">
        <v>4191</v>
      </c>
      <c r="AB129" s="3" t="s">
        <v>4333</v>
      </c>
      <c r="AC129" s="3" t="s">
        <v>4488</v>
      </c>
      <c r="AD129" s="3" t="s">
        <v>4642</v>
      </c>
    </row>
    <row r="130" spans="1:30" ht="45" x14ac:dyDescent="0.25">
      <c r="A130" s="15" t="s">
        <v>924</v>
      </c>
      <c r="B130" s="15" t="s">
        <v>1050</v>
      </c>
      <c r="C130" s="9" t="s">
        <v>1050</v>
      </c>
      <c r="D130" s="8" t="s">
        <v>1485</v>
      </c>
      <c r="E130" s="8" t="s">
        <v>1601</v>
      </c>
      <c r="F130" s="18" t="s">
        <v>3107</v>
      </c>
      <c r="G130" s="18" t="s">
        <v>1378</v>
      </c>
      <c r="H130" s="9" t="s">
        <v>1890</v>
      </c>
      <c r="I130" s="8" t="s">
        <v>1743</v>
      </c>
      <c r="J130" s="16" t="s">
        <v>2033</v>
      </c>
      <c r="K130" s="8" t="s">
        <v>2172</v>
      </c>
      <c r="L130" s="16" t="s">
        <v>2295</v>
      </c>
      <c r="M130" s="16" t="s">
        <v>2431</v>
      </c>
      <c r="N130" s="8" t="s">
        <v>1253</v>
      </c>
      <c r="O130" s="8" t="s">
        <v>1253</v>
      </c>
      <c r="P130" s="8" t="s">
        <v>2560</v>
      </c>
      <c r="Q130" s="8" t="s">
        <v>2560</v>
      </c>
      <c r="R130" s="8" t="s">
        <v>2694</v>
      </c>
      <c r="S130" s="8" t="s">
        <v>2833</v>
      </c>
      <c r="T130" s="8" t="s">
        <v>2975</v>
      </c>
      <c r="U130" s="9" t="s">
        <v>3268</v>
      </c>
      <c r="V130" s="9" t="s">
        <v>3419</v>
      </c>
      <c r="W130" s="9" t="s">
        <v>3578</v>
      </c>
      <c r="X130" s="9" t="s">
        <v>3730</v>
      </c>
      <c r="Y130" s="9" t="s">
        <v>3883</v>
      </c>
      <c r="Z130" s="3" t="s">
        <v>4035</v>
      </c>
      <c r="AA130" s="3" t="s">
        <v>4192</v>
      </c>
      <c r="AB130" s="3" t="s">
        <v>4334</v>
      </c>
      <c r="AC130" s="3" t="s">
        <v>4489</v>
      </c>
      <c r="AD130" s="3" t="s">
        <v>4643</v>
      </c>
    </row>
    <row r="131" spans="1:30" ht="30" x14ac:dyDescent="0.25">
      <c r="A131" s="15" t="s">
        <v>923</v>
      </c>
      <c r="B131" s="15" t="s">
        <v>943</v>
      </c>
      <c r="C131" s="9" t="s">
        <v>943</v>
      </c>
      <c r="D131" s="8" t="s">
        <v>1485</v>
      </c>
      <c r="E131" s="8" t="s">
        <v>1602</v>
      </c>
      <c r="F131" s="8" t="s">
        <v>3108</v>
      </c>
      <c r="G131" s="8" t="s">
        <v>1379</v>
      </c>
      <c r="H131" s="9" t="s">
        <v>1891</v>
      </c>
      <c r="I131" s="8" t="s">
        <v>1744</v>
      </c>
      <c r="J131" s="16" t="s">
        <v>2034</v>
      </c>
      <c r="K131" s="8" t="s">
        <v>2173</v>
      </c>
      <c r="L131" s="16" t="s">
        <v>2296</v>
      </c>
      <c r="M131" s="16" t="s">
        <v>2432</v>
      </c>
      <c r="N131" s="8" t="s">
        <v>1469</v>
      </c>
      <c r="O131" s="8" t="s">
        <v>1469</v>
      </c>
      <c r="P131" s="8" t="s">
        <v>2561</v>
      </c>
      <c r="Q131" s="8" t="s">
        <v>2561</v>
      </c>
      <c r="R131" s="8" t="s">
        <v>2695</v>
      </c>
      <c r="S131" s="8" t="s">
        <v>2834</v>
      </c>
      <c r="T131" s="8" t="s">
        <v>2976</v>
      </c>
      <c r="U131" s="9" t="s">
        <v>3269</v>
      </c>
      <c r="V131" s="9" t="s">
        <v>3420</v>
      </c>
      <c r="W131" s="9" t="s">
        <v>3579</v>
      </c>
      <c r="X131" s="9" t="s">
        <v>3731</v>
      </c>
      <c r="Y131" s="9" t="s">
        <v>3884</v>
      </c>
      <c r="Z131" s="3" t="s">
        <v>4036</v>
      </c>
      <c r="AA131" s="3" t="s">
        <v>4193</v>
      </c>
      <c r="AB131" s="3" t="s">
        <v>4335</v>
      </c>
      <c r="AC131" s="3" t="s">
        <v>4490</v>
      </c>
      <c r="AD131" s="3" t="s">
        <v>4644</v>
      </c>
    </row>
    <row r="132" spans="1:30" ht="45" x14ac:dyDescent="0.25">
      <c r="A132" s="15" t="s">
        <v>923</v>
      </c>
      <c r="B132" s="15" t="s">
        <v>944</v>
      </c>
      <c r="C132" s="9" t="s">
        <v>944</v>
      </c>
      <c r="D132" s="8" t="s">
        <v>1485</v>
      </c>
      <c r="E132" s="8" t="s">
        <v>1603</v>
      </c>
      <c r="F132" s="8" t="s">
        <v>3109</v>
      </c>
      <c r="G132" s="8" t="s">
        <v>1380</v>
      </c>
      <c r="H132" s="9" t="s">
        <v>1892</v>
      </c>
      <c r="I132" s="8" t="s">
        <v>1745</v>
      </c>
      <c r="J132" s="16" t="s">
        <v>2035</v>
      </c>
      <c r="K132" s="8" t="s">
        <v>2174</v>
      </c>
      <c r="L132" s="16" t="s">
        <v>2297</v>
      </c>
      <c r="M132" s="16" t="s">
        <v>2433</v>
      </c>
      <c r="N132" s="8" t="s">
        <v>1254</v>
      </c>
      <c r="O132" s="8" t="s">
        <v>1254</v>
      </c>
      <c r="P132" s="8" t="s">
        <v>2562</v>
      </c>
      <c r="Q132" s="8" t="s">
        <v>2562</v>
      </c>
      <c r="R132" s="8" t="s">
        <v>2696</v>
      </c>
      <c r="S132" s="8" t="s">
        <v>2835</v>
      </c>
      <c r="T132" s="8" t="s">
        <v>2977</v>
      </c>
      <c r="U132" s="9" t="s">
        <v>3270</v>
      </c>
      <c r="V132" s="9" t="s">
        <v>3421</v>
      </c>
      <c r="W132" s="9" t="s">
        <v>3580</v>
      </c>
      <c r="X132" s="9" t="s">
        <v>3732</v>
      </c>
      <c r="Y132" s="9" t="s">
        <v>3885</v>
      </c>
      <c r="Z132" s="3" t="s">
        <v>4037</v>
      </c>
      <c r="AA132" s="3" t="s">
        <v>4194</v>
      </c>
      <c r="AB132" s="3" t="s">
        <v>4336</v>
      </c>
      <c r="AC132" s="3" t="s">
        <v>4491</v>
      </c>
      <c r="AD132" s="3" t="s">
        <v>4645</v>
      </c>
    </row>
    <row r="133" spans="1:30" ht="30" x14ac:dyDescent="0.25">
      <c r="A133" s="15" t="s">
        <v>923</v>
      </c>
      <c r="B133" s="15" t="s">
        <v>945</v>
      </c>
      <c r="C133" s="9" t="s">
        <v>945</v>
      </c>
      <c r="D133" s="8" t="s">
        <v>1485</v>
      </c>
      <c r="E133" s="8" t="s">
        <v>1604</v>
      </c>
      <c r="F133" s="8" t="s">
        <v>3110</v>
      </c>
      <c r="G133" s="8" t="s">
        <v>1381</v>
      </c>
      <c r="H133" s="9" t="s">
        <v>1893</v>
      </c>
      <c r="I133" s="8" t="s">
        <v>1746</v>
      </c>
      <c r="J133" s="16" t="s">
        <v>2036</v>
      </c>
      <c r="K133" s="8" t="s">
        <v>2175</v>
      </c>
      <c r="L133" s="16" t="s">
        <v>2298</v>
      </c>
      <c r="M133" s="16" t="s">
        <v>2434</v>
      </c>
      <c r="N133" s="8" t="s">
        <v>1470</v>
      </c>
      <c r="O133" s="8" t="s">
        <v>1470</v>
      </c>
      <c r="P133" s="8" t="s">
        <v>2563</v>
      </c>
      <c r="Q133" s="8" t="s">
        <v>2563</v>
      </c>
      <c r="R133" s="8" t="s">
        <v>2697</v>
      </c>
      <c r="S133" s="8" t="s">
        <v>2836</v>
      </c>
      <c r="T133" s="8" t="s">
        <v>2978</v>
      </c>
      <c r="U133" s="9" t="s">
        <v>3271</v>
      </c>
      <c r="V133" s="9" t="s">
        <v>3422</v>
      </c>
      <c r="W133" s="9" t="s">
        <v>3581</v>
      </c>
      <c r="X133" s="9" t="s">
        <v>3733</v>
      </c>
      <c r="Y133" s="9" t="s">
        <v>3886</v>
      </c>
      <c r="Z133" s="3" t="s">
        <v>4038</v>
      </c>
      <c r="AA133" s="3" t="s">
        <v>4195</v>
      </c>
      <c r="AB133" s="3" t="s">
        <v>4337</v>
      </c>
      <c r="AC133" s="3" t="s">
        <v>4492</v>
      </c>
      <c r="AD133" s="3" t="s">
        <v>4646</v>
      </c>
    </row>
    <row r="134" spans="1:30" ht="30" x14ac:dyDescent="0.25">
      <c r="A134" s="15" t="s">
        <v>923</v>
      </c>
      <c r="B134" s="15" t="s">
        <v>946</v>
      </c>
      <c r="C134" s="9" t="s">
        <v>946</v>
      </c>
      <c r="D134" s="8" t="s">
        <v>1485</v>
      </c>
      <c r="E134" s="8" t="s">
        <v>1605</v>
      </c>
      <c r="F134" s="8" t="s">
        <v>3111</v>
      </c>
      <c r="G134" s="8" t="s">
        <v>1382</v>
      </c>
      <c r="H134" s="9" t="s">
        <v>1894</v>
      </c>
      <c r="I134" s="8" t="s">
        <v>1747</v>
      </c>
      <c r="J134" s="16" t="s">
        <v>2037</v>
      </c>
      <c r="K134" s="8" t="s">
        <v>2176</v>
      </c>
      <c r="L134" s="16" t="s">
        <v>2299</v>
      </c>
      <c r="M134" s="16" t="s">
        <v>2435</v>
      </c>
      <c r="N134" s="8" t="s">
        <v>1255</v>
      </c>
      <c r="O134" s="8" t="s">
        <v>1255</v>
      </c>
      <c r="P134" s="8" t="s">
        <v>2564</v>
      </c>
      <c r="Q134" s="8" t="s">
        <v>2564</v>
      </c>
      <c r="R134" s="8" t="s">
        <v>2698</v>
      </c>
      <c r="S134" s="8" t="s">
        <v>2837</v>
      </c>
      <c r="T134" s="8" t="s">
        <v>2979</v>
      </c>
      <c r="U134" s="9" t="s">
        <v>3272</v>
      </c>
      <c r="V134" s="9" t="s">
        <v>3423</v>
      </c>
      <c r="W134" s="9" t="s">
        <v>3582</v>
      </c>
      <c r="X134" s="9" t="s">
        <v>3734</v>
      </c>
      <c r="Y134" s="9" t="s">
        <v>3887</v>
      </c>
      <c r="Z134" s="3" t="s">
        <v>4039</v>
      </c>
      <c r="AA134" s="3" t="s">
        <v>4196</v>
      </c>
      <c r="AB134" s="3" t="s">
        <v>4338</v>
      </c>
      <c r="AC134" s="3" t="s">
        <v>4493</v>
      </c>
      <c r="AD134" s="3" t="s">
        <v>4647</v>
      </c>
    </row>
    <row r="135" spans="1:30" x14ac:dyDescent="0.25">
      <c r="A135" s="15" t="s">
        <v>1062</v>
      </c>
      <c r="B135" s="15" t="s">
        <v>1068</v>
      </c>
      <c r="C135" s="9" t="s">
        <v>1068</v>
      </c>
      <c r="D135" s="8" t="s">
        <v>1485</v>
      </c>
      <c r="E135" s="8" t="s">
        <v>1606</v>
      </c>
      <c r="F135" s="8" t="s">
        <v>3112</v>
      </c>
      <c r="G135" s="8" t="s">
        <v>1383</v>
      </c>
      <c r="H135" s="9" t="s">
        <v>1895</v>
      </c>
      <c r="I135" s="8" t="s">
        <v>1748</v>
      </c>
      <c r="J135" s="16" t="s">
        <v>2038</v>
      </c>
      <c r="K135" s="8" t="s">
        <v>2177</v>
      </c>
      <c r="L135" s="16" t="s">
        <v>2300</v>
      </c>
      <c r="M135" s="16" t="s">
        <v>2436</v>
      </c>
      <c r="N135" s="8" t="s">
        <v>1256</v>
      </c>
      <c r="O135" s="8" t="s">
        <v>1256</v>
      </c>
      <c r="P135" s="8" t="s">
        <v>2565</v>
      </c>
      <c r="Q135" s="8" t="s">
        <v>2565</v>
      </c>
      <c r="R135" s="8" t="s">
        <v>2699</v>
      </c>
      <c r="S135" s="8" t="s">
        <v>2838</v>
      </c>
      <c r="T135" s="8" t="s">
        <v>2980</v>
      </c>
      <c r="U135" s="9" t="s">
        <v>3273</v>
      </c>
      <c r="V135" s="9" t="s">
        <v>3424</v>
      </c>
      <c r="W135" s="9" t="s">
        <v>3583</v>
      </c>
      <c r="X135" s="9" t="s">
        <v>3735</v>
      </c>
      <c r="Y135" s="9" t="s">
        <v>3888</v>
      </c>
      <c r="Z135" s="3" t="s">
        <v>4040</v>
      </c>
      <c r="AA135" s="3" t="s">
        <v>4197</v>
      </c>
      <c r="AB135" s="3" t="s">
        <v>4339</v>
      </c>
      <c r="AC135" s="3" t="s">
        <v>4494</v>
      </c>
      <c r="AD135" s="3" t="s">
        <v>4648</v>
      </c>
    </row>
    <row r="136" spans="1:30" ht="135" x14ac:dyDescent="0.25">
      <c r="A136" s="15" t="s">
        <v>73</v>
      </c>
      <c r="B136" s="15" t="s">
        <v>1069</v>
      </c>
      <c r="C136" s="9" t="s">
        <v>1106</v>
      </c>
      <c r="D136" s="8" t="s">
        <v>1485</v>
      </c>
      <c r="E136" s="8" t="s">
        <v>1607</v>
      </c>
      <c r="F136" s="8" t="s">
        <v>3113</v>
      </c>
      <c r="G136" s="8" t="s">
        <v>1384</v>
      </c>
      <c r="H136" s="9" t="s">
        <v>1896</v>
      </c>
      <c r="I136" s="8" t="s">
        <v>1749</v>
      </c>
      <c r="J136" s="16" t="s">
        <v>2039</v>
      </c>
      <c r="K136" s="8" t="s">
        <v>2178</v>
      </c>
      <c r="L136" s="16" t="s">
        <v>2301</v>
      </c>
      <c r="M136" s="16" t="s">
        <v>2437</v>
      </c>
      <c r="N136" s="8" t="s">
        <v>1471</v>
      </c>
      <c r="O136" s="8" t="s">
        <v>1471</v>
      </c>
      <c r="P136" s="8" t="s">
        <v>2566</v>
      </c>
      <c r="Q136" s="8" t="s">
        <v>2566</v>
      </c>
      <c r="R136" s="8" t="s">
        <v>2700</v>
      </c>
      <c r="S136" s="8" t="s">
        <v>2839</v>
      </c>
      <c r="T136" s="8" t="s">
        <v>2981</v>
      </c>
      <c r="U136" s="9" t="s">
        <v>3274</v>
      </c>
      <c r="V136" s="9" t="s">
        <v>3425</v>
      </c>
      <c r="W136" s="9" t="s">
        <v>3584</v>
      </c>
      <c r="X136" s="9" t="s">
        <v>3736</v>
      </c>
      <c r="Y136" s="9" t="s">
        <v>3889</v>
      </c>
      <c r="Z136" s="3" t="s">
        <v>4041</v>
      </c>
      <c r="AA136" s="3" t="s">
        <v>4198</v>
      </c>
      <c r="AB136" s="3" t="s">
        <v>4340</v>
      </c>
      <c r="AC136" s="3" t="s">
        <v>4495</v>
      </c>
      <c r="AD136" s="3" t="s">
        <v>4649</v>
      </c>
    </row>
    <row r="137" spans="1:30" ht="30" x14ac:dyDescent="0.25">
      <c r="A137" s="15" t="s">
        <v>923</v>
      </c>
      <c r="B137" s="15" t="s">
        <v>947</v>
      </c>
      <c r="C137" s="9" t="s">
        <v>947</v>
      </c>
      <c r="D137" s="8" t="s">
        <v>1485</v>
      </c>
      <c r="E137" s="8" t="s">
        <v>1608</v>
      </c>
      <c r="F137" s="8" t="s">
        <v>3114</v>
      </c>
      <c r="G137" s="8" t="s">
        <v>1385</v>
      </c>
      <c r="H137" s="9" t="s">
        <v>1897</v>
      </c>
      <c r="I137" s="8" t="s">
        <v>1750</v>
      </c>
      <c r="J137" s="16" t="s">
        <v>2040</v>
      </c>
      <c r="K137" s="8" t="s">
        <v>2179</v>
      </c>
      <c r="L137" s="16" t="s">
        <v>2302</v>
      </c>
      <c r="M137" s="16" t="s">
        <v>2438</v>
      </c>
      <c r="N137" s="8" t="s">
        <v>1257</v>
      </c>
      <c r="O137" s="8" t="s">
        <v>1257</v>
      </c>
      <c r="P137" s="8" t="s">
        <v>2567</v>
      </c>
      <c r="Q137" s="8" t="s">
        <v>2567</v>
      </c>
      <c r="R137" s="8" t="s">
        <v>2701</v>
      </c>
      <c r="S137" s="8" t="s">
        <v>2840</v>
      </c>
      <c r="T137" s="8" t="s">
        <v>2982</v>
      </c>
      <c r="U137" s="9" t="s">
        <v>3275</v>
      </c>
      <c r="V137" s="9" t="s">
        <v>3426</v>
      </c>
      <c r="W137" s="9" t="s">
        <v>3585</v>
      </c>
      <c r="X137" s="9" t="s">
        <v>3737</v>
      </c>
      <c r="Y137" s="9" t="s">
        <v>3890</v>
      </c>
      <c r="Z137" s="3" t="s">
        <v>4042</v>
      </c>
      <c r="AA137" s="3" t="s">
        <v>4199</v>
      </c>
      <c r="AB137" s="3" t="s">
        <v>4341</v>
      </c>
      <c r="AC137" s="3" t="s">
        <v>4496</v>
      </c>
      <c r="AD137" s="3" t="s">
        <v>4650</v>
      </c>
    </row>
    <row r="138" spans="1:30" x14ac:dyDescent="0.25">
      <c r="A138" s="15" t="s">
        <v>924</v>
      </c>
      <c r="B138" s="15" t="s">
        <v>994</v>
      </c>
      <c r="C138" s="9" t="s">
        <v>994</v>
      </c>
      <c r="D138" s="8" t="s">
        <v>1485</v>
      </c>
      <c r="E138" s="8" t="s">
        <v>1609</v>
      </c>
      <c r="F138" s="8" t="s">
        <v>3115</v>
      </c>
      <c r="G138" s="8" t="s">
        <v>1386</v>
      </c>
      <c r="H138" s="9" t="s">
        <v>1898</v>
      </c>
      <c r="I138" s="8" t="s">
        <v>1751</v>
      </c>
      <c r="J138" s="16" t="s">
        <v>2041</v>
      </c>
      <c r="K138" s="8" t="s">
        <v>2180</v>
      </c>
      <c r="L138" s="16" t="s">
        <v>2303</v>
      </c>
      <c r="M138" s="16" t="s">
        <v>2439</v>
      </c>
      <c r="N138" s="8" t="s">
        <v>1258</v>
      </c>
      <c r="O138" s="8" t="s">
        <v>1258</v>
      </c>
      <c r="P138" s="8" t="s">
        <v>1258</v>
      </c>
      <c r="Q138" s="8" t="s">
        <v>1258</v>
      </c>
      <c r="R138" s="8" t="s">
        <v>2702</v>
      </c>
      <c r="S138" s="8" t="s">
        <v>2841</v>
      </c>
      <c r="T138" s="8" t="s">
        <v>2983</v>
      </c>
      <c r="U138" s="9" t="s">
        <v>3276</v>
      </c>
      <c r="V138" s="9" t="s">
        <v>3427</v>
      </c>
      <c r="W138" s="9" t="s">
        <v>3586</v>
      </c>
      <c r="X138" s="9" t="s">
        <v>3738</v>
      </c>
      <c r="Y138" s="9" t="s">
        <v>3891</v>
      </c>
      <c r="Z138" s="3" t="s">
        <v>1386</v>
      </c>
      <c r="AA138" s="3" t="s">
        <v>4200</v>
      </c>
      <c r="AB138" s="3" t="s">
        <v>4342</v>
      </c>
      <c r="AC138" s="3" t="s">
        <v>4497</v>
      </c>
      <c r="AD138" s="3" t="s">
        <v>4651</v>
      </c>
    </row>
    <row r="139" spans="1:30" ht="45" x14ac:dyDescent="0.25">
      <c r="A139" s="15" t="s">
        <v>923</v>
      </c>
      <c r="B139" s="15" t="s">
        <v>293</v>
      </c>
      <c r="C139" s="9" t="s">
        <v>293</v>
      </c>
      <c r="D139" s="8" t="s">
        <v>1213</v>
      </c>
      <c r="E139" s="8" t="s">
        <v>1610</v>
      </c>
      <c r="F139" s="8" t="s">
        <v>3116</v>
      </c>
      <c r="G139" s="8" t="s">
        <v>1387</v>
      </c>
      <c r="H139" s="9" t="s">
        <v>1899</v>
      </c>
      <c r="I139" s="8" t="s">
        <v>1752</v>
      </c>
      <c r="J139" s="16" t="s">
        <v>2042</v>
      </c>
      <c r="K139" s="8" t="s">
        <v>2181</v>
      </c>
      <c r="L139" s="16" t="s">
        <v>637</v>
      </c>
      <c r="M139" s="16" t="s">
        <v>2440</v>
      </c>
      <c r="N139" s="8" t="s">
        <v>302</v>
      </c>
      <c r="O139" s="8" t="s">
        <v>302</v>
      </c>
      <c r="P139" s="8" t="s">
        <v>2568</v>
      </c>
      <c r="Q139" s="8" t="s">
        <v>2568</v>
      </c>
      <c r="R139" s="8" t="s">
        <v>725</v>
      </c>
      <c r="S139" s="8" t="s">
        <v>2842</v>
      </c>
      <c r="T139" s="8" t="s">
        <v>2984</v>
      </c>
      <c r="U139" s="9" t="s">
        <v>3277</v>
      </c>
      <c r="V139" s="9" t="s">
        <v>3428</v>
      </c>
      <c r="W139" s="9" t="s">
        <v>3587</v>
      </c>
      <c r="X139" s="9" t="s">
        <v>3739</v>
      </c>
      <c r="Y139" s="9" t="s">
        <v>3892</v>
      </c>
      <c r="Z139" s="3" t="s">
        <v>4043</v>
      </c>
      <c r="AA139" s="3" t="s">
        <v>4201</v>
      </c>
      <c r="AB139" s="3" t="s">
        <v>4343</v>
      </c>
      <c r="AC139" s="3" t="s">
        <v>4498</v>
      </c>
      <c r="AD139" s="3" t="s">
        <v>4652</v>
      </c>
    </row>
    <row r="140" spans="1:30" ht="30" x14ac:dyDescent="0.25">
      <c r="A140" s="15" t="s">
        <v>923</v>
      </c>
      <c r="B140" s="15" t="s">
        <v>60</v>
      </c>
      <c r="C140" s="9" t="s">
        <v>60</v>
      </c>
      <c r="D140" s="8" t="s">
        <v>1213</v>
      </c>
      <c r="E140" s="8" t="s">
        <v>1611</v>
      </c>
      <c r="F140" s="11" t="s">
        <v>1388</v>
      </c>
      <c r="G140" s="11" t="s">
        <v>1388</v>
      </c>
      <c r="H140" s="9" t="s">
        <v>1900</v>
      </c>
      <c r="I140" s="8" t="s">
        <v>1753</v>
      </c>
      <c r="J140" s="16" t="s">
        <v>2043</v>
      </c>
      <c r="K140" s="8" t="s">
        <v>2182</v>
      </c>
      <c r="L140" s="16" t="s">
        <v>639</v>
      </c>
      <c r="M140" s="16" t="s">
        <v>2441</v>
      </c>
      <c r="N140" s="8" t="s">
        <v>148</v>
      </c>
      <c r="O140" s="8" t="s">
        <v>148</v>
      </c>
      <c r="P140" s="8" t="s">
        <v>165</v>
      </c>
      <c r="Q140" s="8" t="s">
        <v>165</v>
      </c>
      <c r="R140" s="11" t="s">
        <v>227</v>
      </c>
      <c r="S140" s="8" t="s">
        <v>2843</v>
      </c>
      <c r="T140" s="8" t="s">
        <v>2985</v>
      </c>
      <c r="U140" s="9" t="s">
        <v>3278</v>
      </c>
      <c r="V140" s="9" t="s">
        <v>3429</v>
      </c>
      <c r="W140" s="9" t="s">
        <v>3588</v>
      </c>
      <c r="X140" s="9" t="s">
        <v>3740</v>
      </c>
      <c r="Y140" s="9" t="s">
        <v>3893</v>
      </c>
      <c r="Z140" s="3" t="s">
        <v>4044</v>
      </c>
      <c r="AA140" s="3" t="s">
        <v>4202</v>
      </c>
      <c r="AB140" s="3" t="s">
        <v>4344</v>
      </c>
      <c r="AC140" s="3" t="s">
        <v>4499</v>
      </c>
      <c r="AD140" s="3" t="s">
        <v>4653</v>
      </c>
    </row>
    <row r="141" spans="1:30" ht="30" x14ac:dyDescent="0.25">
      <c r="A141" s="15" t="s">
        <v>923</v>
      </c>
      <c r="B141" s="15" t="s">
        <v>61</v>
      </c>
      <c r="C141" s="9" t="s">
        <v>61</v>
      </c>
      <c r="D141" s="8" t="s">
        <v>1213</v>
      </c>
      <c r="E141" s="8" t="s">
        <v>1612</v>
      </c>
      <c r="F141" s="8" t="s">
        <v>3117</v>
      </c>
      <c r="G141" s="8" t="s">
        <v>1389</v>
      </c>
      <c r="H141" s="9" t="s">
        <v>1901</v>
      </c>
      <c r="I141" s="8" t="s">
        <v>1754</v>
      </c>
      <c r="J141" s="16" t="s">
        <v>2044</v>
      </c>
      <c r="K141" s="8" t="s">
        <v>270</v>
      </c>
      <c r="L141" s="16" t="s">
        <v>640</v>
      </c>
      <c r="M141" s="16" t="s">
        <v>2442</v>
      </c>
      <c r="N141" s="8" t="s">
        <v>1472</v>
      </c>
      <c r="O141" s="8" t="s">
        <v>1472</v>
      </c>
      <c r="P141" s="8" t="s">
        <v>2569</v>
      </c>
      <c r="Q141" s="8" t="s">
        <v>2569</v>
      </c>
      <c r="R141" s="8" t="s">
        <v>2703</v>
      </c>
      <c r="S141" s="8" t="s">
        <v>2844</v>
      </c>
      <c r="T141" s="8" t="s">
        <v>2986</v>
      </c>
      <c r="U141" s="9" t="s">
        <v>3279</v>
      </c>
      <c r="V141" s="9" t="s">
        <v>3430</v>
      </c>
      <c r="W141" s="9" t="s">
        <v>3589</v>
      </c>
      <c r="X141" s="9" t="s">
        <v>3741</v>
      </c>
      <c r="Y141" s="9" t="s">
        <v>3894</v>
      </c>
      <c r="Z141" s="3" t="s">
        <v>4045</v>
      </c>
      <c r="AA141" s="3" t="s">
        <v>4203</v>
      </c>
      <c r="AB141" s="3" t="s">
        <v>4345</v>
      </c>
      <c r="AC141" s="3" t="s">
        <v>4500</v>
      </c>
      <c r="AD141" s="3" t="s">
        <v>4654</v>
      </c>
    </row>
    <row r="142" spans="1:30" x14ac:dyDescent="0.25">
      <c r="A142" s="15" t="s">
        <v>924</v>
      </c>
      <c r="B142" s="15" t="s">
        <v>995</v>
      </c>
      <c r="C142" s="9" t="s">
        <v>995</v>
      </c>
      <c r="D142" s="8" t="s">
        <v>1485</v>
      </c>
      <c r="E142" s="8" t="s">
        <v>1613</v>
      </c>
      <c r="F142" s="8" t="s">
        <v>3118</v>
      </c>
      <c r="G142" s="8" t="s">
        <v>1390</v>
      </c>
      <c r="H142" s="9" t="s">
        <v>1902</v>
      </c>
      <c r="I142" s="8" t="s">
        <v>1755</v>
      </c>
      <c r="J142" s="16" t="s">
        <v>2045</v>
      </c>
      <c r="K142" s="8" t="s">
        <v>2183</v>
      </c>
      <c r="L142" s="16" t="s">
        <v>2304</v>
      </c>
      <c r="M142" s="16" t="s">
        <v>2443</v>
      </c>
      <c r="N142" s="8" t="s">
        <v>1259</v>
      </c>
      <c r="O142" s="8" t="s">
        <v>1259</v>
      </c>
      <c r="P142" s="8" t="s">
        <v>2570</v>
      </c>
      <c r="Q142" s="8" t="s">
        <v>2570</v>
      </c>
      <c r="R142" s="8" t="s">
        <v>2704</v>
      </c>
      <c r="S142" s="8" t="s">
        <v>2845</v>
      </c>
      <c r="T142" s="8" t="s">
        <v>2987</v>
      </c>
      <c r="U142" s="9" t="s">
        <v>3280</v>
      </c>
      <c r="V142" s="9" t="s">
        <v>3431</v>
      </c>
      <c r="W142" s="9" t="s">
        <v>3590</v>
      </c>
      <c r="X142" s="9" t="s">
        <v>3742</v>
      </c>
      <c r="Y142" s="9" t="s">
        <v>3895</v>
      </c>
      <c r="Z142" s="3" t="s">
        <v>4046</v>
      </c>
      <c r="AA142" s="3" t="s">
        <v>4204</v>
      </c>
      <c r="AB142" s="3" t="s">
        <v>4346</v>
      </c>
      <c r="AC142" s="3" t="s">
        <v>4501</v>
      </c>
      <c r="AD142" s="3" t="s">
        <v>4655</v>
      </c>
    </row>
    <row r="143" spans="1:30" ht="30" x14ac:dyDescent="0.25">
      <c r="A143" s="15" t="s">
        <v>923</v>
      </c>
      <c r="B143" s="15" t="s">
        <v>62</v>
      </c>
      <c r="C143" s="9" t="s">
        <v>62</v>
      </c>
      <c r="D143" s="8" t="s">
        <v>1213</v>
      </c>
      <c r="E143" s="8" t="s">
        <v>1614</v>
      </c>
      <c r="F143" s="8" t="s">
        <v>3119</v>
      </c>
      <c r="G143" s="8" t="s">
        <v>1391</v>
      </c>
      <c r="H143" s="9" t="s">
        <v>1903</v>
      </c>
      <c r="I143" s="8" t="s">
        <v>1756</v>
      </c>
      <c r="J143" s="16" t="s">
        <v>2046</v>
      </c>
      <c r="K143" s="8" t="s">
        <v>2184</v>
      </c>
      <c r="L143" s="16" t="s">
        <v>642</v>
      </c>
      <c r="M143" s="16" t="s">
        <v>2444</v>
      </c>
      <c r="N143" s="8" t="s">
        <v>396</v>
      </c>
      <c r="O143" s="8" t="s">
        <v>396</v>
      </c>
      <c r="P143" s="8" t="s">
        <v>522</v>
      </c>
      <c r="Q143" s="8" t="s">
        <v>522</v>
      </c>
      <c r="R143" s="8" t="s">
        <v>2705</v>
      </c>
      <c r="S143" s="8" t="s">
        <v>2846</v>
      </c>
      <c r="T143" s="8" t="s">
        <v>2988</v>
      </c>
      <c r="U143" s="9" t="s">
        <v>3281</v>
      </c>
      <c r="V143" s="9" t="s">
        <v>3432</v>
      </c>
      <c r="W143" s="9" t="s">
        <v>3591</v>
      </c>
      <c r="X143" s="9" t="s">
        <v>3743</v>
      </c>
      <c r="Y143" s="9" t="s">
        <v>3896</v>
      </c>
      <c r="Z143" s="3" t="s">
        <v>4047</v>
      </c>
      <c r="AA143" s="3" t="s">
        <v>4205</v>
      </c>
      <c r="AB143" s="3" t="s">
        <v>4347</v>
      </c>
      <c r="AC143" s="3" t="s">
        <v>4502</v>
      </c>
      <c r="AD143" s="3" t="s">
        <v>4656</v>
      </c>
    </row>
    <row r="144" spans="1:30" x14ac:dyDescent="0.25">
      <c r="A144" s="15" t="s">
        <v>73</v>
      </c>
      <c r="B144" s="15" t="s">
        <v>38</v>
      </c>
      <c r="C144" s="9" t="s">
        <v>315</v>
      </c>
      <c r="D144" s="8" t="s">
        <v>1213</v>
      </c>
      <c r="E144" s="8" t="s">
        <v>319</v>
      </c>
      <c r="F144" s="11" t="s">
        <v>3120</v>
      </c>
      <c r="G144" s="11" t="s">
        <v>1392</v>
      </c>
      <c r="H144" s="9" t="s">
        <v>1904</v>
      </c>
      <c r="I144" s="8" t="s">
        <v>318</v>
      </c>
      <c r="J144" s="16" t="s">
        <v>2047</v>
      </c>
      <c r="K144" s="8" t="s">
        <v>2185</v>
      </c>
      <c r="L144" s="16" t="s">
        <v>634</v>
      </c>
      <c r="M144" s="16" t="s">
        <v>2445</v>
      </c>
      <c r="N144" s="8" t="s">
        <v>433</v>
      </c>
      <c r="O144" s="8" t="s">
        <v>433</v>
      </c>
      <c r="P144" s="8" t="s">
        <v>321</v>
      </c>
      <c r="Q144" s="8" t="s">
        <v>321</v>
      </c>
      <c r="R144" s="11" t="s">
        <v>322</v>
      </c>
      <c r="S144" s="8" t="s">
        <v>413</v>
      </c>
      <c r="T144" s="8" t="s">
        <v>2989</v>
      </c>
      <c r="U144" s="9" t="s">
        <v>3282</v>
      </c>
      <c r="V144" s="9" t="s">
        <v>3433</v>
      </c>
      <c r="W144" s="9" t="s">
        <v>3592</v>
      </c>
      <c r="X144" s="9" t="s">
        <v>3744</v>
      </c>
      <c r="Y144" s="9" t="s">
        <v>3897</v>
      </c>
      <c r="Z144" s="3" t="s">
        <v>4048</v>
      </c>
      <c r="AA144" s="3" t="s">
        <v>4206</v>
      </c>
      <c r="AB144" s="3" t="s">
        <v>4348</v>
      </c>
      <c r="AC144" s="3" t="s">
        <v>4503</v>
      </c>
      <c r="AD144" s="3" t="s">
        <v>4657</v>
      </c>
    </row>
    <row r="145" spans="1:30" x14ac:dyDescent="0.25">
      <c r="A145" s="15" t="s">
        <v>73</v>
      </c>
      <c r="B145" s="15" t="s">
        <v>39</v>
      </c>
      <c r="C145" s="9" t="s">
        <v>317</v>
      </c>
      <c r="D145" s="8" t="s">
        <v>1213</v>
      </c>
      <c r="E145" s="8" t="s">
        <v>1615</v>
      </c>
      <c r="F145" s="8" t="s">
        <v>3121</v>
      </c>
      <c r="G145" s="8" t="s">
        <v>1393</v>
      </c>
      <c r="H145" s="9" t="s">
        <v>1905</v>
      </c>
      <c r="I145" s="8" t="s">
        <v>1757</v>
      </c>
      <c r="J145" s="16" t="s">
        <v>2048</v>
      </c>
      <c r="K145" s="8" t="s">
        <v>2186</v>
      </c>
      <c r="L145" s="16" t="s">
        <v>635</v>
      </c>
      <c r="M145" s="16" t="s">
        <v>2446</v>
      </c>
      <c r="N145" s="8" t="s">
        <v>434</v>
      </c>
      <c r="O145" s="8" t="s">
        <v>434</v>
      </c>
      <c r="P145" s="8" t="s">
        <v>2571</v>
      </c>
      <c r="Q145" s="8" t="s">
        <v>2571</v>
      </c>
      <c r="R145" s="8" t="s">
        <v>724</v>
      </c>
      <c r="S145" s="8" t="s">
        <v>2847</v>
      </c>
      <c r="T145" s="8" t="s">
        <v>2990</v>
      </c>
      <c r="U145" s="9" t="s">
        <v>3283</v>
      </c>
      <c r="V145" s="9" t="s">
        <v>3434</v>
      </c>
      <c r="W145" s="9" t="s">
        <v>3593</v>
      </c>
      <c r="X145" s="9" t="s">
        <v>3745</v>
      </c>
      <c r="Y145" s="9" t="s">
        <v>3898</v>
      </c>
      <c r="Z145" s="3" t="s">
        <v>4049</v>
      </c>
      <c r="AA145" s="3" t="s">
        <v>4207</v>
      </c>
      <c r="AB145" s="3" t="s">
        <v>4349</v>
      </c>
      <c r="AC145" s="3" t="s">
        <v>4504</v>
      </c>
      <c r="AD145" s="3" t="s">
        <v>4658</v>
      </c>
    </row>
    <row r="146" spans="1:30" ht="300" x14ac:dyDescent="0.25">
      <c r="A146" s="15" t="s">
        <v>73</v>
      </c>
      <c r="B146" s="15" t="s">
        <v>59</v>
      </c>
      <c r="C146" s="10" t="s">
        <v>115</v>
      </c>
      <c r="D146" s="8" t="s">
        <v>1213</v>
      </c>
      <c r="E146" s="8" t="s">
        <v>1616</v>
      </c>
      <c r="F146" s="8" t="s">
        <v>3122</v>
      </c>
      <c r="G146" s="8" t="s">
        <v>1394</v>
      </c>
      <c r="H146" s="10" t="s">
        <v>1906</v>
      </c>
      <c r="I146" s="11" t="s">
        <v>1758</v>
      </c>
      <c r="J146" s="16" t="s">
        <v>2049</v>
      </c>
      <c r="K146" s="11" t="s">
        <v>2187</v>
      </c>
      <c r="L146" s="16" t="s">
        <v>2305</v>
      </c>
      <c r="M146" s="16" t="s">
        <v>2447</v>
      </c>
      <c r="N146" s="11" t="s">
        <v>1473</v>
      </c>
      <c r="O146" s="11" t="s">
        <v>1473</v>
      </c>
      <c r="P146" s="8" t="s">
        <v>2572</v>
      </c>
      <c r="Q146" s="8" t="s">
        <v>2572</v>
      </c>
      <c r="R146" s="8" t="s">
        <v>2706</v>
      </c>
      <c r="S146" s="8" t="s">
        <v>2848</v>
      </c>
      <c r="T146" s="8" t="s">
        <v>2991</v>
      </c>
      <c r="U146" s="10" t="s">
        <v>3284</v>
      </c>
      <c r="V146" s="10" t="s">
        <v>3435</v>
      </c>
      <c r="W146" s="10" t="s">
        <v>3594</v>
      </c>
      <c r="X146" s="10" t="s">
        <v>3746</v>
      </c>
      <c r="Y146" s="10" t="s">
        <v>3899</v>
      </c>
      <c r="Z146" s="3" t="s">
        <v>4050</v>
      </c>
      <c r="AA146" s="3" t="s">
        <v>4208</v>
      </c>
      <c r="AB146" s="3" t="s">
        <v>4350</v>
      </c>
      <c r="AC146" s="3" t="s">
        <v>4505</v>
      </c>
      <c r="AD146" s="3" t="s">
        <v>4659</v>
      </c>
    </row>
    <row r="147" spans="1:30" ht="270" x14ac:dyDescent="0.25">
      <c r="A147" s="15" t="s">
        <v>73</v>
      </c>
      <c r="B147" s="15" t="s">
        <v>63</v>
      </c>
      <c r="C147" s="10" t="s">
        <v>116</v>
      </c>
      <c r="D147" s="8" t="s">
        <v>1213</v>
      </c>
      <c r="E147" s="8" t="s">
        <v>1617</v>
      </c>
      <c r="F147" s="8" t="s">
        <v>3123</v>
      </c>
      <c r="G147" s="8" t="s">
        <v>1395</v>
      </c>
      <c r="H147" s="10" t="s">
        <v>1907</v>
      </c>
      <c r="I147" s="11" t="s">
        <v>1759</v>
      </c>
      <c r="J147" s="16" t="s">
        <v>2050</v>
      </c>
      <c r="K147" s="11" t="s">
        <v>2188</v>
      </c>
      <c r="L147" s="16" t="s">
        <v>2306</v>
      </c>
      <c r="M147" s="16" t="s">
        <v>2448</v>
      </c>
      <c r="N147" s="11" t="s">
        <v>1474</v>
      </c>
      <c r="O147" s="11" t="s">
        <v>1474</v>
      </c>
      <c r="P147" s="8" t="s">
        <v>2573</v>
      </c>
      <c r="Q147" s="8" t="s">
        <v>2573</v>
      </c>
      <c r="R147" s="8" t="s">
        <v>2707</v>
      </c>
      <c r="S147" s="8" t="s">
        <v>2849</v>
      </c>
      <c r="T147" s="8" t="s">
        <v>2992</v>
      </c>
      <c r="U147" s="10" t="s">
        <v>3285</v>
      </c>
      <c r="V147" s="10" t="s">
        <v>3436</v>
      </c>
      <c r="W147" s="10" t="s">
        <v>3595</v>
      </c>
      <c r="X147" s="10" t="s">
        <v>3747</v>
      </c>
      <c r="Y147" s="10" t="s">
        <v>3900</v>
      </c>
      <c r="Z147" s="3" t="s">
        <v>4051</v>
      </c>
      <c r="AA147" s="3" t="s">
        <v>4209</v>
      </c>
      <c r="AB147" s="3" t="s">
        <v>4351</v>
      </c>
      <c r="AC147" s="3" t="s">
        <v>4506</v>
      </c>
      <c r="AD147" s="3" t="s">
        <v>4660</v>
      </c>
    </row>
    <row r="148" spans="1:30" ht="225" x14ac:dyDescent="0.25">
      <c r="A148" s="15" t="s">
        <v>73</v>
      </c>
      <c r="B148" s="15" t="s">
        <v>1049</v>
      </c>
      <c r="C148" s="10" t="s">
        <v>1105</v>
      </c>
      <c r="D148" s="8" t="s">
        <v>1485</v>
      </c>
      <c r="E148" s="8" t="s">
        <v>1618</v>
      </c>
      <c r="F148" s="8" t="s">
        <v>3124</v>
      </c>
      <c r="G148" s="8" t="s">
        <v>1396</v>
      </c>
      <c r="H148" s="10" t="s">
        <v>1908</v>
      </c>
      <c r="I148" s="11" t="s">
        <v>1760</v>
      </c>
      <c r="J148" s="16" t="s">
        <v>2051</v>
      </c>
      <c r="K148" s="11" t="s">
        <v>2189</v>
      </c>
      <c r="L148" s="16" t="s">
        <v>2307</v>
      </c>
      <c r="M148" s="16" t="s">
        <v>2449</v>
      </c>
      <c r="N148" s="11" t="s">
        <v>1475</v>
      </c>
      <c r="O148" s="11" t="s">
        <v>1475</v>
      </c>
      <c r="P148" s="8" t="s">
        <v>2574</v>
      </c>
      <c r="Q148" s="8" t="s">
        <v>2574</v>
      </c>
      <c r="R148" s="8" t="s">
        <v>2708</v>
      </c>
      <c r="S148" s="8" t="s">
        <v>2850</v>
      </c>
      <c r="T148" s="8" t="s">
        <v>2993</v>
      </c>
      <c r="U148" s="10" t="s">
        <v>3286</v>
      </c>
      <c r="V148" s="10" t="s">
        <v>3437</v>
      </c>
      <c r="W148" s="10" t="s">
        <v>3596</v>
      </c>
      <c r="X148" s="10" t="s">
        <v>3748</v>
      </c>
      <c r="Y148" s="10" t="s">
        <v>3901</v>
      </c>
      <c r="Z148" s="3" t="s">
        <v>4052</v>
      </c>
      <c r="AA148" s="3" t="s">
        <v>4210</v>
      </c>
      <c r="AB148" s="3" t="s">
        <v>4352</v>
      </c>
      <c r="AC148" s="3" t="s">
        <v>4507</v>
      </c>
      <c r="AD148" s="3" t="s">
        <v>4661</v>
      </c>
    </row>
    <row r="149" spans="1:30" ht="165" x14ac:dyDescent="0.25">
      <c r="A149" s="15" t="s">
        <v>73</v>
      </c>
      <c r="B149" s="15" t="s">
        <v>1039</v>
      </c>
      <c r="C149" s="10" t="s">
        <v>1080</v>
      </c>
      <c r="D149" s="8" t="s">
        <v>1485</v>
      </c>
      <c r="E149" s="8" t="s">
        <v>1619</v>
      </c>
      <c r="F149" s="8" t="s">
        <v>3125</v>
      </c>
      <c r="G149" s="8" t="s">
        <v>1397</v>
      </c>
      <c r="H149" s="10" t="s">
        <v>1909</v>
      </c>
      <c r="I149" s="11" t="s">
        <v>1761</v>
      </c>
      <c r="J149" s="16" t="s">
        <v>2052</v>
      </c>
      <c r="K149" s="11" t="s">
        <v>2190</v>
      </c>
      <c r="L149" s="16" t="s">
        <v>2308</v>
      </c>
      <c r="M149" s="16" t="s">
        <v>2450</v>
      </c>
      <c r="N149" s="11" t="s">
        <v>1476</v>
      </c>
      <c r="O149" s="11" t="s">
        <v>1476</v>
      </c>
      <c r="P149" s="8" t="s">
        <v>2575</v>
      </c>
      <c r="Q149" s="8" t="s">
        <v>2575</v>
      </c>
      <c r="R149" s="8" t="s">
        <v>2709</v>
      </c>
      <c r="S149" s="8" t="s">
        <v>2851</v>
      </c>
      <c r="T149" s="8" t="s">
        <v>2994</v>
      </c>
      <c r="U149" s="10" t="s">
        <v>3287</v>
      </c>
      <c r="V149" s="10" t="s">
        <v>3438</v>
      </c>
      <c r="W149" s="10" t="s">
        <v>3597</v>
      </c>
      <c r="X149" s="10" t="s">
        <v>3749</v>
      </c>
      <c r="Y149" s="10" t="s">
        <v>3902</v>
      </c>
      <c r="Z149" s="3" t="s">
        <v>4053</v>
      </c>
      <c r="AA149" s="3" t="s">
        <v>4211</v>
      </c>
      <c r="AB149" s="3" t="s">
        <v>4353</v>
      </c>
      <c r="AC149" s="3" t="s">
        <v>4508</v>
      </c>
      <c r="AD149" s="3" t="s">
        <v>4662</v>
      </c>
    </row>
    <row r="150" spans="1:30" ht="30" x14ac:dyDescent="0.25">
      <c r="A150" s="15" t="s">
        <v>73</v>
      </c>
      <c r="B150" s="15" t="s">
        <v>323</v>
      </c>
      <c r="C150" s="9" t="s">
        <v>1033</v>
      </c>
      <c r="D150" s="8" t="s">
        <v>1485</v>
      </c>
      <c r="E150" s="8" t="s">
        <v>1620</v>
      </c>
      <c r="F150" s="8" t="s">
        <v>3126</v>
      </c>
      <c r="G150" s="8" t="s">
        <v>1398</v>
      </c>
      <c r="H150" s="9" t="s">
        <v>1910</v>
      </c>
      <c r="I150" s="8" t="s">
        <v>1762</v>
      </c>
      <c r="J150" s="16" t="s">
        <v>2053</v>
      </c>
      <c r="K150" s="8" t="s">
        <v>2191</v>
      </c>
      <c r="L150" s="16" t="s">
        <v>2309</v>
      </c>
      <c r="M150" s="16" t="s">
        <v>2451</v>
      </c>
      <c r="N150" s="8" t="s">
        <v>1260</v>
      </c>
      <c r="O150" s="8" t="s">
        <v>1260</v>
      </c>
      <c r="P150" s="8" t="s">
        <v>2576</v>
      </c>
      <c r="Q150" s="8" t="s">
        <v>2576</v>
      </c>
      <c r="R150" s="8" t="s">
        <v>2710</v>
      </c>
      <c r="S150" s="8" t="s">
        <v>2852</v>
      </c>
      <c r="T150" s="8" t="s">
        <v>2995</v>
      </c>
      <c r="U150" s="9" t="s">
        <v>3288</v>
      </c>
      <c r="V150" s="9" t="s">
        <v>3439</v>
      </c>
      <c r="W150" s="9" t="s">
        <v>3598</v>
      </c>
      <c r="X150" s="9" t="s">
        <v>3750</v>
      </c>
      <c r="Y150" s="9" t="s">
        <v>3903</v>
      </c>
      <c r="Z150" s="3" t="s">
        <v>4054</v>
      </c>
      <c r="AA150" s="3" t="s">
        <v>4212</v>
      </c>
      <c r="AB150" s="3" t="s">
        <v>4354</v>
      </c>
      <c r="AC150" s="3" t="s">
        <v>4509</v>
      </c>
      <c r="AD150" s="3" t="s">
        <v>4663</v>
      </c>
    </row>
    <row r="151" spans="1:30" x14ac:dyDescent="0.25">
      <c r="A151" s="15" t="s">
        <v>73</v>
      </c>
      <c r="B151" s="15" t="s">
        <v>325</v>
      </c>
      <c r="C151" s="9" t="s">
        <v>324</v>
      </c>
      <c r="D151" s="8" t="s">
        <v>1213</v>
      </c>
      <c r="E151" s="8" t="s">
        <v>332</v>
      </c>
      <c r="F151" s="8" t="s">
        <v>707</v>
      </c>
      <c r="G151" s="8" t="s">
        <v>492</v>
      </c>
      <c r="H151" s="9" t="s">
        <v>1911</v>
      </c>
      <c r="I151" s="8" t="s">
        <v>340</v>
      </c>
      <c r="J151" s="16" t="s">
        <v>342</v>
      </c>
      <c r="K151" s="8" t="s">
        <v>344</v>
      </c>
      <c r="L151" s="16" t="s">
        <v>643</v>
      </c>
      <c r="M151" s="16" t="s">
        <v>2452</v>
      </c>
      <c r="N151" s="8" t="s">
        <v>1261</v>
      </c>
      <c r="O151" s="8" t="s">
        <v>1261</v>
      </c>
      <c r="P151" s="8" t="s">
        <v>350</v>
      </c>
      <c r="Q151" s="8" t="s">
        <v>350</v>
      </c>
      <c r="R151" s="8" t="s">
        <v>363</v>
      </c>
      <c r="S151" s="8" t="s">
        <v>356</v>
      </c>
      <c r="T151" s="8" t="s">
        <v>361</v>
      </c>
      <c r="U151" s="9" t="s">
        <v>3289</v>
      </c>
      <c r="V151" s="9" t="s">
        <v>3440</v>
      </c>
      <c r="W151" s="9" t="s">
        <v>3599</v>
      </c>
      <c r="X151" s="9" t="s">
        <v>3751</v>
      </c>
      <c r="Y151" s="9" t="s">
        <v>3904</v>
      </c>
      <c r="Z151" s="3" t="s">
        <v>4055</v>
      </c>
      <c r="AA151" s="3" t="s">
        <v>4213</v>
      </c>
      <c r="AB151" s="3" t="s">
        <v>4355</v>
      </c>
      <c r="AC151" s="3" t="s">
        <v>4510</v>
      </c>
      <c r="AD151" s="3" t="s">
        <v>4664</v>
      </c>
    </row>
    <row r="152" spans="1:30" x14ac:dyDescent="0.25">
      <c r="A152" s="15" t="s">
        <v>73</v>
      </c>
      <c r="B152" s="15" t="s">
        <v>326</v>
      </c>
      <c r="C152" s="9" t="s">
        <v>329</v>
      </c>
      <c r="D152" s="8" t="s">
        <v>1213</v>
      </c>
      <c r="E152" s="8" t="s">
        <v>333</v>
      </c>
      <c r="F152" s="8" t="s">
        <v>3127</v>
      </c>
      <c r="G152" s="8" t="s">
        <v>494</v>
      </c>
      <c r="H152" s="9" t="s">
        <v>337</v>
      </c>
      <c r="I152" s="8" t="s">
        <v>1763</v>
      </c>
      <c r="J152" s="16" t="s">
        <v>2054</v>
      </c>
      <c r="K152" s="8" t="s">
        <v>345</v>
      </c>
      <c r="L152" s="16" t="s">
        <v>644</v>
      </c>
      <c r="M152" s="16" t="s">
        <v>2453</v>
      </c>
      <c r="N152" s="8" t="s">
        <v>347</v>
      </c>
      <c r="O152" s="8" t="s">
        <v>347</v>
      </c>
      <c r="P152" s="8" t="s">
        <v>523</v>
      </c>
      <c r="Q152" s="8" t="s">
        <v>523</v>
      </c>
      <c r="R152" s="8" t="s">
        <v>354</v>
      </c>
      <c r="S152" s="8" t="s">
        <v>415</v>
      </c>
      <c r="T152" s="8" t="s">
        <v>360</v>
      </c>
      <c r="U152" s="9" t="s">
        <v>3290</v>
      </c>
      <c r="V152" s="9" t="s">
        <v>3441</v>
      </c>
      <c r="W152" s="9" t="s">
        <v>3600</v>
      </c>
      <c r="X152" s="9" t="s">
        <v>3752</v>
      </c>
      <c r="Y152" s="9" t="s">
        <v>3905</v>
      </c>
      <c r="Z152" s="3" t="s">
        <v>4056</v>
      </c>
      <c r="AA152" s="3" t="s">
        <v>4214</v>
      </c>
      <c r="AB152" s="3" t="s">
        <v>4356</v>
      </c>
      <c r="AC152" s="3" t="s">
        <v>4511</v>
      </c>
      <c r="AD152" s="3" t="s">
        <v>4665</v>
      </c>
    </row>
    <row r="153" spans="1:30" x14ac:dyDescent="0.25">
      <c r="A153" s="15" t="s">
        <v>73</v>
      </c>
      <c r="B153" s="15" t="s">
        <v>327</v>
      </c>
      <c r="C153" s="9" t="s">
        <v>330</v>
      </c>
      <c r="D153" s="8" t="s">
        <v>1213</v>
      </c>
      <c r="E153" s="8" t="s">
        <v>334</v>
      </c>
      <c r="F153" s="8" t="s">
        <v>1399</v>
      </c>
      <c r="G153" s="8" t="s">
        <v>1399</v>
      </c>
      <c r="H153" s="9" t="s">
        <v>1912</v>
      </c>
      <c r="I153" s="8" t="s">
        <v>1764</v>
      </c>
      <c r="J153" s="16" t="s">
        <v>2055</v>
      </c>
      <c r="K153" s="8" t="s">
        <v>2192</v>
      </c>
      <c r="L153" s="16" t="s">
        <v>645</v>
      </c>
      <c r="M153" s="16" t="s">
        <v>2454</v>
      </c>
      <c r="N153" s="8" t="s">
        <v>348</v>
      </c>
      <c r="O153" s="8" t="s">
        <v>348</v>
      </c>
      <c r="P153" s="8" t="s">
        <v>348</v>
      </c>
      <c r="Q153" s="8" t="s">
        <v>348</v>
      </c>
      <c r="R153" s="8" t="s">
        <v>355</v>
      </c>
      <c r="S153" s="8" t="s">
        <v>2853</v>
      </c>
      <c r="T153" s="8" t="s">
        <v>359</v>
      </c>
      <c r="U153" s="9" t="s">
        <v>3291</v>
      </c>
      <c r="V153" s="9" t="s">
        <v>3442</v>
      </c>
      <c r="W153" s="9" t="s">
        <v>3601</v>
      </c>
      <c r="X153" s="9" t="s">
        <v>3753</v>
      </c>
      <c r="Y153" s="9" t="s">
        <v>3906</v>
      </c>
      <c r="Z153" s="3" t="s">
        <v>4057</v>
      </c>
      <c r="AA153" s="3" t="s">
        <v>4215</v>
      </c>
      <c r="AB153" s="3" t="s">
        <v>4357</v>
      </c>
      <c r="AC153" s="3" t="s">
        <v>4512</v>
      </c>
      <c r="AD153" s="3" t="s">
        <v>4666</v>
      </c>
    </row>
    <row r="154" spans="1:30" x14ac:dyDescent="0.25">
      <c r="A154" s="15" t="s">
        <v>73</v>
      </c>
      <c r="B154" s="15" t="s">
        <v>328</v>
      </c>
      <c r="C154" s="9" t="s">
        <v>331</v>
      </c>
      <c r="D154" s="8" t="s">
        <v>1213</v>
      </c>
      <c r="E154" s="8" t="s">
        <v>1621</v>
      </c>
      <c r="F154" s="8" t="s">
        <v>3128</v>
      </c>
      <c r="G154" s="8" t="s">
        <v>1400</v>
      </c>
      <c r="H154" s="9" t="s">
        <v>339</v>
      </c>
      <c r="I154" s="8" t="s">
        <v>341</v>
      </c>
      <c r="J154" s="16" t="s">
        <v>2056</v>
      </c>
      <c r="K154" s="8" t="s">
        <v>346</v>
      </c>
      <c r="L154" s="16" t="s">
        <v>646</v>
      </c>
      <c r="M154" s="16" t="s">
        <v>2455</v>
      </c>
      <c r="N154" s="8" t="s">
        <v>1477</v>
      </c>
      <c r="O154" s="8" t="s">
        <v>1477</v>
      </c>
      <c r="P154" s="8" t="s">
        <v>352</v>
      </c>
      <c r="Q154" s="8" t="s">
        <v>352</v>
      </c>
      <c r="R154" s="8" t="s">
        <v>2711</v>
      </c>
      <c r="S154" s="8" t="s">
        <v>357</v>
      </c>
      <c r="T154" s="8" t="s">
        <v>358</v>
      </c>
      <c r="U154" s="9" t="s">
        <v>3292</v>
      </c>
      <c r="V154" s="9" t="s">
        <v>3443</v>
      </c>
      <c r="W154" s="9" t="s">
        <v>3602</v>
      </c>
      <c r="X154" s="9" t="s">
        <v>3754</v>
      </c>
      <c r="Y154" s="9" t="s">
        <v>3907</v>
      </c>
      <c r="Z154" s="3" t="s">
        <v>4058</v>
      </c>
      <c r="AA154" s="3" t="s">
        <v>4216</v>
      </c>
      <c r="AB154" s="3" t="s">
        <v>4358</v>
      </c>
      <c r="AC154" s="3" t="s">
        <v>4513</v>
      </c>
      <c r="AD154" s="3" t="s">
        <v>4667</v>
      </c>
    </row>
    <row r="155" spans="1:30" x14ac:dyDescent="0.25">
      <c r="A155" s="15" t="s">
        <v>73</v>
      </c>
      <c r="B155" s="15" t="s">
        <v>364</v>
      </c>
      <c r="C155" s="9" t="s">
        <v>365</v>
      </c>
      <c r="D155" s="8" t="s">
        <v>1213</v>
      </c>
      <c r="E155" s="8" t="s">
        <v>1622</v>
      </c>
      <c r="F155" s="9" t="s">
        <v>1401</v>
      </c>
      <c r="G155" s="9" t="s">
        <v>1401</v>
      </c>
      <c r="H155" s="9" t="s">
        <v>366</v>
      </c>
      <c r="I155" s="9" t="s">
        <v>365</v>
      </c>
      <c r="J155" s="9" t="s">
        <v>2057</v>
      </c>
      <c r="K155" s="9" t="s">
        <v>2193</v>
      </c>
      <c r="L155" s="9" t="s">
        <v>647</v>
      </c>
      <c r="M155" s="9" t="s">
        <v>2456</v>
      </c>
      <c r="N155" s="8" t="s">
        <v>1478</v>
      </c>
      <c r="O155" s="8" t="s">
        <v>1478</v>
      </c>
      <c r="P155" s="9" t="s">
        <v>371</v>
      </c>
      <c r="Q155" s="9" t="s">
        <v>371</v>
      </c>
      <c r="R155" s="9" t="s">
        <v>372</v>
      </c>
      <c r="S155" s="9" t="s">
        <v>417</v>
      </c>
      <c r="T155" s="9" t="s">
        <v>373</v>
      </c>
      <c r="U155" s="9" t="s">
        <v>367</v>
      </c>
      <c r="V155" s="9" t="s">
        <v>3444</v>
      </c>
      <c r="W155" s="9" t="s">
        <v>3603</v>
      </c>
      <c r="X155" s="9" t="s">
        <v>3755</v>
      </c>
      <c r="Y155" s="9" t="s">
        <v>3908</v>
      </c>
      <c r="Z155" s="3" t="s">
        <v>4059</v>
      </c>
      <c r="AA155" s="3" t="s">
        <v>4217</v>
      </c>
      <c r="AB155" s="3" t="s">
        <v>3603</v>
      </c>
      <c r="AC155" s="3" t="s">
        <v>4514</v>
      </c>
      <c r="AD155" s="3" t="s">
        <v>4668</v>
      </c>
    </row>
    <row r="156" spans="1:30" x14ac:dyDescent="0.25">
      <c r="A156" s="15" t="s">
        <v>73</v>
      </c>
      <c r="B156" s="15" t="s">
        <v>130</v>
      </c>
      <c r="C156" s="9" t="s">
        <v>255</v>
      </c>
      <c r="D156" s="8" t="s">
        <v>1213</v>
      </c>
      <c r="E156" s="8" t="s">
        <v>298</v>
      </c>
      <c r="F156" s="8" t="s">
        <v>1402</v>
      </c>
      <c r="G156" s="8" t="s">
        <v>1402</v>
      </c>
      <c r="H156" s="9" t="s">
        <v>1913</v>
      </c>
      <c r="I156" s="8" t="s">
        <v>195</v>
      </c>
      <c r="J156" s="8" t="s">
        <v>300</v>
      </c>
      <c r="K156" s="8" t="s">
        <v>301</v>
      </c>
      <c r="L156" s="9" t="s">
        <v>648</v>
      </c>
      <c r="M156" s="9" t="s">
        <v>314</v>
      </c>
      <c r="N156" s="8" t="s">
        <v>290</v>
      </c>
      <c r="O156" s="8" t="s">
        <v>290</v>
      </c>
      <c r="P156" s="8" t="s">
        <v>304</v>
      </c>
      <c r="Q156" s="8" t="s">
        <v>304</v>
      </c>
      <c r="R156" s="8" t="s">
        <v>309</v>
      </c>
      <c r="S156" s="8" t="s">
        <v>2854</v>
      </c>
      <c r="T156" s="8" t="s">
        <v>2996</v>
      </c>
      <c r="U156" s="9" t="s">
        <v>3293</v>
      </c>
      <c r="V156" s="9" t="s">
        <v>3445</v>
      </c>
      <c r="W156" s="9" t="s">
        <v>3604</v>
      </c>
      <c r="X156" s="9" t="s">
        <v>3756</v>
      </c>
      <c r="Y156" s="9" t="s">
        <v>3909</v>
      </c>
      <c r="Z156" s="3" t="s">
        <v>4060</v>
      </c>
      <c r="AA156" s="3" t="s">
        <v>4218</v>
      </c>
      <c r="AB156" s="3" t="s">
        <v>3604</v>
      </c>
      <c r="AC156" s="3" t="s">
        <v>4515</v>
      </c>
      <c r="AD156" s="3" t="s">
        <v>4669</v>
      </c>
    </row>
    <row r="157" spans="1:30" ht="90" x14ac:dyDescent="0.25">
      <c r="A157" s="15" t="s">
        <v>73</v>
      </c>
      <c r="B157" s="15" t="s">
        <v>1206</v>
      </c>
      <c r="C157" s="9" t="s">
        <v>1207</v>
      </c>
      <c r="D157" s="8" t="s">
        <v>1485</v>
      </c>
      <c r="E157" s="8" t="s">
        <v>1623</v>
      </c>
      <c r="F157" s="8" t="s">
        <v>3129</v>
      </c>
      <c r="G157" s="8" t="s">
        <v>1403</v>
      </c>
      <c r="H157" s="9" t="s">
        <v>1914</v>
      </c>
      <c r="I157" s="8" t="s">
        <v>1765</v>
      </c>
      <c r="J157" s="8" t="s">
        <v>2058</v>
      </c>
      <c r="K157" s="8" t="s">
        <v>2194</v>
      </c>
      <c r="L157" s="9" t="s">
        <v>2310</v>
      </c>
      <c r="M157" s="9" t="s">
        <v>2457</v>
      </c>
      <c r="N157" s="8" t="s">
        <v>1262</v>
      </c>
      <c r="O157" s="8" t="s">
        <v>1262</v>
      </c>
      <c r="P157" s="8" t="s">
        <v>2577</v>
      </c>
      <c r="Q157" s="8" t="s">
        <v>2577</v>
      </c>
      <c r="R157" s="8" t="s">
        <v>2712</v>
      </c>
      <c r="S157" s="8" t="s">
        <v>2855</v>
      </c>
      <c r="T157" s="8" t="s">
        <v>2997</v>
      </c>
      <c r="U157" s="9" t="s">
        <v>3294</v>
      </c>
      <c r="V157" s="9" t="s">
        <v>3446</v>
      </c>
      <c r="W157" s="9" t="s">
        <v>3605</v>
      </c>
      <c r="X157" s="9" t="s">
        <v>3757</v>
      </c>
      <c r="Y157" s="9" t="s">
        <v>3910</v>
      </c>
      <c r="Z157" s="3" t="s">
        <v>4061</v>
      </c>
      <c r="AA157" s="3" t="s">
        <v>4219</v>
      </c>
      <c r="AB157" s="3" t="s">
        <v>4359</v>
      </c>
      <c r="AC157" s="3" t="s">
        <v>4516</v>
      </c>
      <c r="AD157" s="3" t="s">
        <v>4670</v>
      </c>
    </row>
    <row r="158" spans="1:30" ht="60" x14ac:dyDescent="0.25">
      <c r="A158" s="15" t="s">
        <v>73</v>
      </c>
      <c r="B158" s="15" t="s">
        <v>117</v>
      </c>
      <c r="C158" s="9" t="s">
        <v>1112</v>
      </c>
      <c r="D158" s="8" t="s">
        <v>1485</v>
      </c>
      <c r="E158" s="8" t="s">
        <v>1624</v>
      </c>
      <c r="F158" s="8" t="s">
        <v>3130</v>
      </c>
      <c r="G158" s="8" t="s">
        <v>1404</v>
      </c>
      <c r="H158" s="9" t="s">
        <v>1915</v>
      </c>
      <c r="I158" s="8" t="s">
        <v>1766</v>
      </c>
      <c r="J158" s="16" t="s">
        <v>2059</v>
      </c>
      <c r="K158" s="8" t="s">
        <v>2195</v>
      </c>
      <c r="L158" s="16" t="s">
        <v>2311</v>
      </c>
      <c r="M158" s="16" t="s">
        <v>2458</v>
      </c>
      <c r="N158" s="8" t="s">
        <v>1479</v>
      </c>
      <c r="O158" s="8" t="s">
        <v>1479</v>
      </c>
      <c r="P158" s="8" t="s">
        <v>2578</v>
      </c>
      <c r="Q158" s="8" t="s">
        <v>2578</v>
      </c>
      <c r="R158" s="8" t="s">
        <v>2713</v>
      </c>
      <c r="S158" s="8" t="s">
        <v>2856</v>
      </c>
      <c r="T158" s="8" t="s">
        <v>2998</v>
      </c>
      <c r="U158" s="9" t="s">
        <v>3295</v>
      </c>
      <c r="V158" s="9" t="s">
        <v>3447</v>
      </c>
      <c r="W158" s="9" t="s">
        <v>3606</v>
      </c>
      <c r="X158" s="9" t="s">
        <v>3758</v>
      </c>
      <c r="Y158" s="9" t="s">
        <v>3911</v>
      </c>
      <c r="Z158" s="3" t="s">
        <v>4062</v>
      </c>
      <c r="AA158" s="3" t="s">
        <v>4220</v>
      </c>
      <c r="AB158" s="3" t="s">
        <v>4360</v>
      </c>
      <c r="AC158" s="3" t="s">
        <v>4517</v>
      </c>
      <c r="AD158" s="3" t="s">
        <v>4671</v>
      </c>
    </row>
    <row r="159" spans="1:30" x14ac:dyDescent="0.25">
      <c r="A159" s="15" t="s">
        <v>73</v>
      </c>
      <c r="B159" s="15" t="s">
        <v>1030</v>
      </c>
      <c r="C159" s="3" t="s">
        <v>1184</v>
      </c>
      <c r="D159" s="3" t="s">
        <v>1485</v>
      </c>
      <c r="E159" s="3" t="s">
        <v>1625</v>
      </c>
      <c r="F159" s="3" t="s">
        <v>3131</v>
      </c>
      <c r="G159" s="3" t="s">
        <v>1405</v>
      </c>
      <c r="H159" s="3" t="s">
        <v>1916</v>
      </c>
      <c r="I159" s="3" t="s">
        <v>1767</v>
      </c>
      <c r="J159" s="3" t="s">
        <v>2060</v>
      </c>
      <c r="K159" s="3" t="s">
        <v>2196</v>
      </c>
      <c r="L159" s="3" t="s">
        <v>2312</v>
      </c>
      <c r="M159" s="3" t="s">
        <v>2459</v>
      </c>
      <c r="N159" s="3" t="s">
        <v>1263</v>
      </c>
      <c r="O159" s="3" t="s">
        <v>1263</v>
      </c>
      <c r="P159" s="3" t="s">
        <v>2579</v>
      </c>
      <c r="Q159" s="3" t="s">
        <v>2579</v>
      </c>
      <c r="R159" s="3" t="s">
        <v>2714</v>
      </c>
      <c r="S159" s="3" t="s">
        <v>2857</v>
      </c>
      <c r="T159" s="3" t="s">
        <v>2999</v>
      </c>
      <c r="U159" s="3" t="s">
        <v>3296</v>
      </c>
      <c r="V159" s="3" t="s">
        <v>3448</v>
      </c>
      <c r="W159" s="3" t="s">
        <v>3607</v>
      </c>
      <c r="X159" s="3" t="s">
        <v>3759</v>
      </c>
      <c r="Y159" s="3" t="s">
        <v>3912</v>
      </c>
      <c r="Z159" s="3" t="s">
        <v>4063</v>
      </c>
      <c r="AA159" s="3" t="s">
        <v>4221</v>
      </c>
      <c r="AB159" s="3" t="s">
        <v>4361</v>
      </c>
      <c r="AC159" s="3" t="s">
        <v>4518</v>
      </c>
      <c r="AD159" s="3" t="s">
        <v>4672</v>
      </c>
    </row>
    <row r="160" spans="1:30" ht="60" x14ac:dyDescent="0.25">
      <c r="A160" s="15" t="s">
        <v>73</v>
      </c>
      <c r="B160" s="15" t="s">
        <v>1032</v>
      </c>
      <c r="C160" s="3" t="s">
        <v>1079</v>
      </c>
      <c r="D160" s="3" t="s">
        <v>1485</v>
      </c>
      <c r="E160" s="3" t="s">
        <v>1626</v>
      </c>
      <c r="F160" s="3" t="s">
        <v>3132</v>
      </c>
      <c r="G160" s="3" t="s">
        <v>1406</v>
      </c>
      <c r="H160" s="3" t="s">
        <v>1917</v>
      </c>
      <c r="I160" s="3" t="s">
        <v>1768</v>
      </c>
      <c r="J160" s="3" t="s">
        <v>2061</v>
      </c>
      <c r="K160" s="3" t="s">
        <v>2197</v>
      </c>
      <c r="L160" s="3" t="s">
        <v>2313</v>
      </c>
      <c r="M160" s="3" t="s">
        <v>2460</v>
      </c>
      <c r="N160" s="3" t="s">
        <v>1480</v>
      </c>
      <c r="O160" s="3" t="s">
        <v>1480</v>
      </c>
      <c r="P160" s="3" t="s">
        <v>2580</v>
      </c>
      <c r="Q160" s="3" t="s">
        <v>2580</v>
      </c>
      <c r="R160" s="3" t="s">
        <v>2715</v>
      </c>
      <c r="S160" s="3" t="s">
        <v>2858</v>
      </c>
      <c r="T160" s="3" t="s">
        <v>3000</v>
      </c>
      <c r="U160" s="3" t="s">
        <v>3297</v>
      </c>
      <c r="V160" s="3" t="s">
        <v>3449</v>
      </c>
      <c r="W160" s="3" t="s">
        <v>3608</v>
      </c>
      <c r="X160" s="3" t="s">
        <v>3760</v>
      </c>
      <c r="Y160" s="3" t="s">
        <v>3913</v>
      </c>
      <c r="Z160" s="3" t="s">
        <v>4064</v>
      </c>
      <c r="AA160" s="3" t="s">
        <v>4222</v>
      </c>
      <c r="AB160" s="3" t="s">
        <v>4362</v>
      </c>
      <c r="AC160" s="3" t="s">
        <v>4519</v>
      </c>
      <c r="AD160" s="3" t="s">
        <v>4673</v>
      </c>
    </row>
    <row r="161" spans="1:30" ht="30" x14ac:dyDescent="0.25">
      <c r="A161" s="15" t="s">
        <v>73</v>
      </c>
      <c r="B161" s="15" t="s">
        <v>1031</v>
      </c>
      <c r="C161" s="3" t="s">
        <v>1185</v>
      </c>
      <c r="D161" s="3" t="s">
        <v>1485</v>
      </c>
      <c r="E161" s="3" t="s">
        <v>1627</v>
      </c>
      <c r="F161" s="3" t="s">
        <v>3133</v>
      </c>
      <c r="G161" s="3" t="s">
        <v>1407</v>
      </c>
      <c r="H161" s="3" t="s">
        <v>1918</v>
      </c>
      <c r="I161" s="3" t="s">
        <v>1769</v>
      </c>
      <c r="J161" s="3" t="s">
        <v>2062</v>
      </c>
      <c r="K161" s="3" t="s">
        <v>2198</v>
      </c>
      <c r="L161" s="3" t="s">
        <v>2314</v>
      </c>
      <c r="M161" s="3" t="s">
        <v>2461</v>
      </c>
      <c r="N161" s="3" t="s">
        <v>1264</v>
      </c>
      <c r="O161" s="3" t="s">
        <v>1264</v>
      </c>
      <c r="P161" s="3" t="s">
        <v>2581</v>
      </c>
      <c r="Q161" s="3" t="s">
        <v>2581</v>
      </c>
      <c r="R161" s="3" t="s">
        <v>2716</v>
      </c>
      <c r="S161" s="3" t="s">
        <v>2859</v>
      </c>
      <c r="T161" s="3" t="s">
        <v>3001</v>
      </c>
      <c r="U161" s="3" t="s">
        <v>3298</v>
      </c>
      <c r="V161" s="3" t="s">
        <v>3450</v>
      </c>
      <c r="W161" s="3" t="s">
        <v>3609</v>
      </c>
      <c r="X161" s="3" t="s">
        <v>3761</v>
      </c>
      <c r="Y161" s="3" t="s">
        <v>3914</v>
      </c>
      <c r="Z161" s="3" t="s">
        <v>4065</v>
      </c>
      <c r="AA161" s="3" t="s">
        <v>4223</v>
      </c>
      <c r="AB161" s="3" t="s">
        <v>4363</v>
      </c>
      <c r="AC161" s="3" t="s">
        <v>4520</v>
      </c>
      <c r="AD161" s="3" t="s">
        <v>4674</v>
      </c>
    </row>
    <row r="162" spans="1:30" x14ac:dyDescent="0.25">
      <c r="A162" s="15" t="s">
        <v>73</v>
      </c>
      <c r="B162" s="15" t="s">
        <v>442</v>
      </c>
      <c r="C162" s="9" t="s">
        <v>1186</v>
      </c>
      <c r="D162" s="8" t="s">
        <v>1485</v>
      </c>
      <c r="E162" s="9" t="s">
        <v>1628</v>
      </c>
      <c r="F162" s="9" t="s">
        <v>3134</v>
      </c>
      <c r="G162" s="9" t="s">
        <v>1408</v>
      </c>
      <c r="H162" s="9" t="s">
        <v>1919</v>
      </c>
      <c r="I162" s="9" t="s">
        <v>1770</v>
      </c>
      <c r="J162" s="9" t="s">
        <v>2063</v>
      </c>
      <c r="K162" s="9" t="s">
        <v>2199</v>
      </c>
      <c r="L162" s="9" t="s">
        <v>2315</v>
      </c>
      <c r="M162" s="9" t="s">
        <v>2462</v>
      </c>
      <c r="N162" s="9" t="s">
        <v>1265</v>
      </c>
      <c r="O162" s="9" t="s">
        <v>1265</v>
      </c>
      <c r="P162" s="9" t="s">
        <v>2582</v>
      </c>
      <c r="Q162" s="9" t="s">
        <v>2582</v>
      </c>
      <c r="R162" s="9" t="s">
        <v>2717</v>
      </c>
      <c r="S162" s="9" t="s">
        <v>2860</v>
      </c>
      <c r="T162" s="9" t="s">
        <v>3002</v>
      </c>
      <c r="U162" s="9" t="s">
        <v>3299</v>
      </c>
      <c r="V162" s="9" t="s">
        <v>3451</v>
      </c>
      <c r="W162" s="9" t="s">
        <v>3610</v>
      </c>
      <c r="X162" s="9" t="s">
        <v>3762</v>
      </c>
      <c r="Y162" s="9" t="s">
        <v>3915</v>
      </c>
      <c r="Z162" s="3" t="s">
        <v>4066</v>
      </c>
      <c r="AA162" s="3" t="s">
        <v>4224</v>
      </c>
      <c r="AB162" s="3" t="s">
        <v>3610</v>
      </c>
      <c r="AC162" s="3" t="s">
        <v>4521</v>
      </c>
      <c r="AD162" s="3" t="s">
        <v>4675</v>
      </c>
    </row>
    <row r="163" spans="1:30" x14ac:dyDescent="0.25">
      <c r="A163" s="15" t="s">
        <v>73</v>
      </c>
      <c r="B163" s="15" t="s">
        <v>1040</v>
      </c>
      <c r="C163" s="3" t="s">
        <v>1040</v>
      </c>
      <c r="D163" s="3" t="s">
        <v>1485</v>
      </c>
      <c r="E163" s="3" t="s">
        <v>1629</v>
      </c>
      <c r="F163" s="3" t="s">
        <v>3135</v>
      </c>
      <c r="G163" s="3" t="s">
        <v>1409</v>
      </c>
      <c r="H163" s="3" t="s">
        <v>1920</v>
      </c>
      <c r="I163" s="3" t="s">
        <v>1771</v>
      </c>
      <c r="J163" s="3" t="s">
        <v>2064</v>
      </c>
      <c r="K163" s="3" t="s">
        <v>2200</v>
      </c>
      <c r="L163" s="3" t="s">
        <v>2316</v>
      </c>
      <c r="M163" s="3" t="s">
        <v>2463</v>
      </c>
      <c r="N163" s="3" t="s">
        <v>1266</v>
      </c>
      <c r="O163" s="3" t="s">
        <v>1266</v>
      </c>
      <c r="P163" s="3" t="s">
        <v>2583</v>
      </c>
      <c r="Q163" s="3" t="s">
        <v>2583</v>
      </c>
      <c r="R163" s="3" t="s">
        <v>2718</v>
      </c>
      <c r="S163" s="3" t="s">
        <v>2861</v>
      </c>
      <c r="T163" s="3" t="s">
        <v>3003</v>
      </c>
      <c r="U163" s="3" t="s">
        <v>3300</v>
      </c>
      <c r="V163" s="3" t="s">
        <v>3452</v>
      </c>
      <c r="W163" s="3" t="s">
        <v>3611</v>
      </c>
      <c r="X163" s="3" t="s">
        <v>3763</v>
      </c>
      <c r="Y163" s="3" t="s">
        <v>3916</v>
      </c>
      <c r="Z163" s="3" t="s">
        <v>4067</v>
      </c>
      <c r="AA163" s="3" t="s">
        <v>4225</v>
      </c>
      <c r="AB163" s="3" t="s">
        <v>4364</v>
      </c>
      <c r="AC163" s="3" t="s">
        <v>4522</v>
      </c>
      <c r="AD163" s="3" t="s">
        <v>4676</v>
      </c>
    </row>
    <row r="164" spans="1:30" s="2" customFormat="1" x14ac:dyDescent="0.25">
      <c r="A164" s="17" t="s">
        <v>73</v>
      </c>
      <c r="B164" s="15" t="s">
        <v>439</v>
      </c>
      <c r="D164" s="2" t="s">
        <v>1213</v>
      </c>
      <c r="E164" s="2" t="s">
        <v>791</v>
      </c>
      <c r="F164" s="2" t="s">
        <v>709</v>
      </c>
      <c r="G164" s="2" t="s">
        <v>710</v>
      </c>
      <c r="H164" s="2" t="s">
        <v>605</v>
      </c>
      <c r="I164" s="3" t="s">
        <v>443</v>
      </c>
      <c r="J164" s="2" t="s">
        <v>543</v>
      </c>
      <c r="K164" s="2" t="s">
        <v>788</v>
      </c>
      <c r="L164" s="2" t="s">
        <v>775</v>
      </c>
      <c r="M164" s="21" t="s">
        <v>832</v>
      </c>
      <c r="N164" s="2" t="s">
        <v>791</v>
      </c>
      <c r="O164" s="2" t="s">
        <v>791</v>
      </c>
      <c r="P164" s="2" t="s">
        <v>855</v>
      </c>
      <c r="Q164" s="2" t="s">
        <v>680</v>
      </c>
      <c r="R164" s="2" t="s">
        <v>420</v>
      </c>
      <c r="S164" s="2" t="s">
        <v>740</v>
      </c>
      <c r="T164" s="2" t="s">
        <v>566</v>
      </c>
    </row>
  </sheetData>
  <conditionalFormatting sqref="B1:B1048576">
    <cfRule type="duplicateValues" dxfId="3" priority="9"/>
  </conditionalFormatting>
  <conditionalFormatting sqref="D1:AD164">
    <cfRule type="containsBlanks" dxfId="2" priority="7">
      <formula>LEN(TRIM(D1))=0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4FD5-4637-4EFD-B23E-FEE0C47A47ED}">
  <dimension ref="A1:T164"/>
  <sheetViews>
    <sheetView workbookViewId="0">
      <selection activeCell="T1" sqref="E1:T1048576"/>
    </sheetView>
  </sheetViews>
  <sheetFormatPr defaultRowHeight="15" x14ac:dyDescent="0.25"/>
  <sheetData>
    <row r="1" spans="1:20" ht="60" x14ac:dyDescent="0.25">
      <c r="A1" s="13" t="s">
        <v>72</v>
      </c>
      <c r="B1" s="13" t="s">
        <v>0</v>
      </c>
      <c r="C1" s="6" t="s">
        <v>65</v>
      </c>
      <c r="D1" s="6" t="s">
        <v>1214</v>
      </c>
      <c r="E1" s="8" t="str">
        <f>IF(OR(ISBLANK(languages!E1),languages!E1=""),IF(OR(ISBLANK('auto-translations'!E1),'auto-translations'!E1=""),"",'auto-translations'!E1),languages!E1)</f>
        <v>Catalan</v>
      </c>
      <c r="F1" s="8" t="str">
        <f>IF(OR(ISBLANK(languages!F1),languages!F1=""),IF(OR(ISBLANK('auto-translations'!F1),'auto-translations'!F1=""),"",'auto-translations'!F1),languages!F1)</f>
        <v>Chinese - Traditional</v>
      </c>
      <c r="G1" s="8" t="str">
        <f>IF(OR(ISBLANK(languages!G1),languages!G1=""),IF(OR(ISBLANK('auto-translations'!G1),'auto-translations'!G1=""),"",'auto-translations'!G1),languages!G1)</f>
        <v>Chinese - Simplified</v>
      </c>
      <c r="H1" s="8" t="str">
        <f>IF(OR(ISBLANK(languages!H1),languages!H1=""),IF(OR(ISBLANK('auto-translations'!H1),'auto-translations'!H1=""),"",'auto-translations'!H1),languages!H1)</f>
        <v>Czech</v>
      </c>
      <c r="I1" s="8" t="str">
        <f>IF(OR(ISBLANK(languages!I1),languages!I1=""),IF(OR(ISBLANK('auto-translations'!I1),'auto-translations'!I1=""),"",'auto-translations'!I1),languages!I1)</f>
        <v>Danish</v>
      </c>
      <c r="J1" s="8" t="str">
        <f>IF(OR(ISBLANK(languages!J1),languages!J1=""),IF(OR(ISBLANK('auto-translations'!J1),'auto-translations'!J1=""),"",'auto-translations'!J1),languages!J1)</f>
        <v>Dutch</v>
      </c>
      <c r="K1" s="8" t="str">
        <f>IF(OR(ISBLANK(languages!K1),languages!K1=""),IF(OR(ISBLANK('auto-translations'!K1),'auto-translations'!K1=""),"",'auto-translations'!K1),languages!K1)</f>
        <v>German</v>
      </c>
      <c r="L1" s="8" t="str">
        <f>IF(OR(ISBLANK(languages!L1),languages!L1=""),IF(OR(ISBLANK('auto-translations'!L1),'auto-translations'!L1=""),"",'auto-translations'!L1),languages!L1)</f>
        <v>Hausa</v>
      </c>
      <c r="M1" s="8" t="str">
        <f>IF(OR(ISBLANK(languages!M1),languages!M1=""),IF(OR(ISBLANK('auto-translations'!M1),'auto-translations'!M1=""),"",'auto-translations'!M1),languages!M1)</f>
        <v>Māori</v>
      </c>
      <c r="N1" s="8" t="str">
        <f>IF(OR(ISBLANK(languages!N1),languages!N1=""),IF(OR(ISBLANK('auto-translations'!N1),'auto-translations'!N1=""),"",'auto-translations'!N1),languages!N1)</f>
        <v>Spanish - Mexico</v>
      </c>
      <c r="O1" s="8" t="str">
        <f>IF(OR(ISBLANK(languages!O1),languages!O1=""),IF(OR(ISBLANK('auto-translations'!O1),'auto-translations'!O1=""),"",'auto-translations'!O1),languages!O1)</f>
        <v>Spanish - Spain</v>
      </c>
      <c r="P1" s="8" t="str">
        <f>IF(OR(ISBLANK(languages!P1),languages!P1=""),IF(OR(ISBLANK('auto-translations'!P1),'auto-translations'!P1=""),"",'auto-translations'!P1),languages!P1)</f>
        <v>Portuguese - Brazil</v>
      </c>
      <c r="Q1" s="8" t="str">
        <f>IF(OR(ISBLANK(languages!Q1),languages!Q1=""),IF(OR(ISBLANK('auto-translations'!Q1),'auto-translations'!Q1=""),"",'auto-translations'!Q1),languages!Q1)</f>
        <v>Portuguese - Portugal</v>
      </c>
      <c r="R1" s="8" t="str">
        <f>IF(OR(ISBLANK(languages!R1),languages!R1=""),IF(OR(ISBLANK('auto-translations'!R1),'auto-translations'!R1=""),"",'auto-translations'!R1),languages!R1)</f>
        <v>Tamil</v>
      </c>
      <c r="S1" s="8" t="str">
        <f>IF(OR(ISBLANK(languages!S1),languages!S1=""),IF(OR(ISBLANK('auto-translations'!S1),'auto-translations'!S1=""),"",'auto-translations'!S1),languages!S1)</f>
        <v>Thai</v>
      </c>
      <c r="T1" s="8" t="str">
        <f>IF(OR(ISBLANK(languages!T1),languages!T1=""),IF(OR(ISBLANK('auto-translations'!T1),'auto-translations'!T1=""),"",'auto-translations'!T1),languages!T1)</f>
        <v>Vietnamese</v>
      </c>
    </row>
    <row r="2" spans="1:20" ht="45" x14ac:dyDescent="0.25">
      <c r="A2" s="15" t="s">
        <v>73</v>
      </c>
      <c r="B2" s="15" t="s">
        <v>199</v>
      </c>
      <c r="C2" s="12" t="s">
        <v>65</v>
      </c>
      <c r="D2" s="8" t="s">
        <v>1212</v>
      </c>
      <c r="E2" s="8" t="str">
        <f>IF(OR(ISBLANK(languages!E2),languages!E2=""),IF(OR(ISBLANK('auto-translations'!E2),'auto-translations'!E2=""),"",'auto-translations'!E2),languages!E2)</f>
        <v>Català</v>
      </c>
      <c r="F2" s="8" t="str">
        <f>IF(OR(ISBLANK(languages!F2),languages!F2=""),IF(OR(ISBLANK('auto-translations'!F2),'auto-translations'!F2=""),"",'auto-translations'!F2),languages!F2)</f>
        <v>繁體中文</v>
      </c>
      <c r="G2" s="8" t="str">
        <f>IF(OR(ISBLANK(languages!G2),languages!G2=""),IF(OR(ISBLANK('auto-translations'!G2),'auto-translations'!G2=""),"",'auto-translations'!G2),languages!G2)</f>
        <v>简体中文</v>
      </c>
      <c r="H2" s="8" t="str">
        <f>IF(OR(ISBLANK(languages!H2),languages!H2=""),IF(OR(ISBLANK('auto-translations'!H2),'auto-translations'!H2=""),"",'auto-translations'!H2),languages!H2)</f>
        <v>Čeština</v>
      </c>
      <c r="I2" s="8" t="str">
        <f>IF(OR(ISBLANK(languages!I2),languages!I2=""),IF(OR(ISBLANK('auto-translations'!I2),'auto-translations'!I2=""),"",'auto-translations'!I2),languages!I2)</f>
        <v>Dansk</v>
      </c>
      <c r="J2" s="8" t="str">
        <f>IF(OR(ISBLANK(languages!J2),languages!J2=""),IF(OR(ISBLANK('auto-translations'!J2),'auto-translations'!J2=""),"",'auto-translations'!J2),languages!J2)</f>
        <v>Nederlands</v>
      </c>
      <c r="K2" s="8" t="str">
        <f>IF(OR(ISBLANK(languages!K2),languages!K2=""),IF(OR(ISBLANK('auto-translations'!K2),'auto-translations'!K2=""),"",'auto-translations'!K2),languages!K2)</f>
        <v>Deutsch</v>
      </c>
      <c r="L2" s="8" t="str">
        <f>IF(OR(ISBLANK(languages!L2),languages!L2=""),IF(OR(ISBLANK('auto-translations'!L2),'auto-translations'!L2=""),"",'auto-translations'!L2),languages!L2)</f>
        <v>Hausa</v>
      </c>
      <c r="M2" s="8" t="str">
        <f>IF(OR(ISBLANK(languages!M2),languages!M2=""),IF(OR(ISBLANK('auto-translations'!M2),'auto-translations'!M2=""),"",'auto-translations'!M2),languages!M2)</f>
        <v>Māori</v>
      </c>
      <c r="N2" s="8" t="str">
        <f>IF(OR(ISBLANK(languages!N2),languages!N2=""),IF(OR(ISBLANK('auto-translations'!N2),'auto-translations'!N2=""),"",'auto-translations'!N2),languages!N2)</f>
        <v>Español de México</v>
      </c>
      <c r="O2" s="8" t="str">
        <f>IF(OR(ISBLANK(languages!O2),languages!O2=""),IF(OR(ISBLANK('auto-translations'!O2),'auto-translations'!O2=""),"",'auto-translations'!O2),languages!O2)</f>
        <v>Español de España</v>
      </c>
      <c r="P2" s="8" t="str">
        <f>IF(OR(ISBLANK(languages!P2),languages!P2=""),IF(OR(ISBLANK('auto-translations'!P2),'auto-translations'!P2=""),"",'auto-translations'!P2),languages!P2)</f>
        <v>Português do Brasil</v>
      </c>
      <c r="Q2" s="8" t="str">
        <f>IF(OR(ISBLANK(languages!Q2),languages!Q2=""),IF(OR(ISBLANK('auto-translations'!Q2),'auto-translations'!Q2=""),"",'auto-translations'!Q2),languages!Q2)</f>
        <v>Português do Brasil</v>
      </c>
      <c r="R2" s="8" t="str">
        <f>IF(OR(ISBLANK(languages!R2),languages!R2=""),IF(OR(ISBLANK('auto-translations'!R2),'auto-translations'!R2=""),"",'auto-translations'!R2),languages!R2)</f>
        <v>தமிழ்</v>
      </c>
      <c r="S2" s="8" t="str">
        <f>IF(OR(ISBLANK(languages!S2),languages!S2=""),IF(OR(ISBLANK('auto-translations'!S2),'auto-translations'!S2=""),"",'auto-translations'!S2),languages!S2)</f>
        <v>ภาษาไทย</v>
      </c>
      <c r="T2" s="8" t="str">
        <f>IF(OR(ISBLANK(languages!T2),languages!T2=""),IF(OR(ISBLANK('auto-translations'!T2),'auto-translations'!T2=""),"",'auto-translations'!T2),languages!T2)</f>
        <v xml:space="preserve">Tiếng Việt </v>
      </c>
    </row>
    <row r="3" spans="1:20" ht="60" x14ac:dyDescent="0.25">
      <c r="A3" s="15" t="s">
        <v>73</v>
      </c>
      <c r="B3" s="15" t="s">
        <v>857</v>
      </c>
      <c r="C3" s="12">
        <v>0</v>
      </c>
      <c r="D3" s="12" t="s">
        <v>1212</v>
      </c>
      <c r="E3" s="8">
        <f>IF(OR(ISBLANK(languages!E3),languages!E3=""),IF(OR(ISBLANK('auto-translations'!E3),'auto-translations'!E3=""),"",'auto-translations'!E3),languages!E3)</f>
        <v>0</v>
      </c>
      <c r="F3" s="8">
        <f>IF(OR(ISBLANK(languages!F3),languages!F3=""),IF(OR(ISBLANK('auto-translations'!F3),'auto-translations'!F3=""),"",'auto-translations'!F3),languages!F3)</f>
        <v>0</v>
      </c>
      <c r="G3" s="8">
        <f>IF(OR(ISBLANK(languages!G3),languages!G3=""),IF(OR(ISBLANK('auto-translations'!G3),'auto-translations'!G3=""),"",'auto-translations'!G3),languages!G3)</f>
        <v>0</v>
      </c>
      <c r="H3" s="8">
        <f>IF(OR(ISBLANK(languages!H3),languages!H3=""),IF(OR(ISBLANK('auto-translations'!H3),'auto-translations'!H3=""),"",'auto-translations'!H3),languages!H3)</f>
        <v>0</v>
      </c>
      <c r="I3" s="8">
        <f>IF(OR(ISBLANK(languages!I3),languages!I3=""),IF(OR(ISBLANK('auto-translations'!I3),'auto-translations'!I3=""),"",'auto-translations'!I3),languages!I3)</f>
        <v>0</v>
      </c>
      <c r="J3" s="8">
        <f>IF(OR(ISBLANK(languages!J3),languages!J3=""),IF(OR(ISBLANK('auto-translations'!J3),'auto-translations'!J3=""),"",'auto-translations'!J3),languages!J3)</f>
        <v>0</v>
      </c>
      <c r="K3" s="8">
        <f>IF(OR(ISBLANK(languages!K3),languages!K3=""),IF(OR(ISBLANK('auto-translations'!K3),'auto-translations'!K3=""),"",'auto-translations'!K3),languages!K3)</f>
        <v>0</v>
      </c>
      <c r="L3" s="8">
        <f>IF(OR(ISBLANK(languages!L3),languages!L3=""),IF(OR(ISBLANK('auto-translations'!L3),'auto-translations'!L3=""),"",'auto-translations'!L3),languages!L3)</f>
        <v>0</v>
      </c>
      <c r="M3" s="8">
        <f>IF(OR(ISBLANK(languages!M3),languages!M3=""),IF(OR(ISBLANK('auto-translations'!M3),'auto-translations'!M3=""),"",'auto-translations'!M3),languages!M3)</f>
        <v>0</v>
      </c>
      <c r="N3" s="8">
        <f>IF(OR(ISBLANK(languages!N3),languages!N3=""),IF(OR(ISBLANK('auto-translations'!N3),'auto-translations'!N3=""),"",'auto-translations'!N3),languages!N3)</f>
        <v>0</v>
      </c>
      <c r="O3" s="8">
        <f>IF(OR(ISBLANK(languages!O3),languages!O3=""),IF(OR(ISBLANK('auto-translations'!O3),'auto-translations'!O3=""),"",'auto-translations'!O3),languages!O3)</f>
        <v>0</v>
      </c>
      <c r="P3" s="8">
        <f>IF(OR(ISBLANK(languages!P3),languages!P3=""),IF(OR(ISBLANK('auto-translations'!P3),'auto-translations'!P3=""),"",'auto-translations'!P3),languages!P3)</f>
        <v>0</v>
      </c>
      <c r="Q3" s="8">
        <f>IF(OR(ISBLANK(languages!Q3),languages!Q3=""),IF(OR(ISBLANK('auto-translations'!Q3),'auto-translations'!Q3=""),"",'auto-translations'!Q3),languages!Q3)</f>
        <v>0</v>
      </c>
      <c r="R3" s="8">
        <f>IF(OR(ISBLANK(languages!R3),languages!R3=""),IF(OR(ISBLANK('auto-translations'!R3),'auto-translations'!R3=""),"",'auto-translations'!R3),languages!R3)</f>
        <v>0</v>
      </c>
      <c r="S3" s="8">
        <f>IF(OR(ISBLANK(languages!S3),languages!S3=""),IF(OR(ISBLANK('auto-translations'!S3),'auto-translations'!S3=""),"",'auto-translations'!S3),languages!S3)</f>
        <v>0</v>
      </c>
      <c r="T3" s="8">
        <f>IF(OR(ISBLANK(languages!T3),languages!T3=""),IF(OR(ISBLANK('auto-translations'!T3),'auto-translations'!T3=""),"",'auto-translations'!T3),languages!T3)</f>
        <v>0</v>
      </c>
    </row>
    <row r="4" spans="1:20" ht="60" x14ac:dyDescent="0.25">
      <c r="A4" s="15" t="s">
        <v>73</v>
      </c>
      <c r="B4" s="15" t="s">
        <v>789</v>
      </c>
      <c r="C4" s="19">
        <v>1</v>
      </c>
      <c r="D4" s="19" t="s">
        <v>1212</v>
      </c>
      <c r="E4" s="8">
        <f>IF(OR(ISBLANK(languages!E4),languages!E4=""),IF(OR(ISBLANK('auto-translations'!E4),'auto-translations'!E4=""),"",'auto-translations'!E4),languages!E4)</f>
        <v>1</v>
      </c>
      <c r="F4" s="8">
        <f>IF(OR(ISBLANK(languages!F4),languages!F4=""),IF(OR(ISBLANK('auto-translations'!F4),'auto-translations'!F4=""),"",'auto-translations'!F4),languages!F4)</f>
        <v>1</v>
      </c>
      <c r="G4" s="8">
        <f>IF(OR(ISBLANK(languages!G4),languages!G4=""),IF(OR(ISBLANK('auto-translations'!G4),'auto-translations'!G4=""),"",'auto-translations'!G4),languages!G4)</f>
        <v>1</v>
      </c>
      <c r="H4" s="8">
        <f>IF(OR(ISBLANK(languages!H4),languages!H4=""),IF(OR(ISBLANK('auto-translations'!H4),'auto-translations'!H4=""),"",'auto-translations'!H4),languages!H4)</f>
        <v>1</v>
      </c>
      <c r="I4" s="8">
        <f>IF(OR(ISBLANK(languages!I4),languages!I4=""),IF(OR(ISBLANK('auto-translations'!I4),'auto-translations'!I4=""),"",'auto-translations'!I4),languages!I4)</f>
        <v>1</v>
      </c>
      <c r="J4" s="8">
        <f>IF(OR(ISBLANK(languages!J4),languages!J4=""),IF(OR(ISBLANK('auto-translations'!J4),'auto-translations'!J4=""),"",'auto-translations'!J4),languages!J4)</f>
        <v>1</v>
      </c>
      <c r="K4" s="8">
        <f>IF(OR(ISBLANK(languages!K4),languages!K4=""),IF(OR(ISBLANK('auto-translations'!K4),'auto-translations'!K4=""),"",'auto-translations'!K4),languages!K4)</f>
        <v>1</v>
      </c>
      <c r="L4" s="8">
        <f>IF(OR(ISBLANK(languages!L4),languages!L4=""),IF(OR(ISBLANK('auto-translations'!L4),'auto-translations'!L4=""),"",'auto-translations'!L4),languages!L4)</f>
        <v>1</v>
      </c>
      <c r="M4" s="8">
        <f>IF(OR(ISBLANK(languages!M4),languages!M4=""),IF(OR(ISBLANK('auto-translations'!M4),'auto-translations'!M4=""),"",'auto-translations'!M4),languages!M4)</f>
        <v>1</v>
      </c>
      <c r="N4" s="8">
        <f>IF(OR(ISBLANK(languages!N4),languages!N4=""),IF(OR(ISBLANK('auto-translations'!N4),'auto-translations'!N4=""),"",'auto-translations'!N4),languages!N4)</f>
        <v>1</v>
      </c>
      <c r="O4" s="8">
        <f>IF(OR(ISBLANK(languages!O4),languages!O4=""),IF(OR(ISBLANK('auto-translations'!O4),'auto-translations'!O4=""),"",'auto-translations'!O4),languages!O4)</f>
        <v>1</v>
      </c>
      <c r="P4" s="8">
        <f>IF(OR(ISBLANK(languages!P4),languages!P4=""),IF(OR(ISBLANK('auto-translations'!P4),'auto-translations'!P4=""),"",'auto-translations'!P4),languages!P4)</f>
        <v>1</v>
      </c>
      <c r="Q4" s="8">
        <f>IF(OR(ISBLANK(languages!Q4),languages!Q4=""),IF(OR(ISBLANK('auto-translations'!Q4),'auto-translations'!Q4=""),"",'auto-translations'!Q4),languages!Q4)</f>
        <v>1</v>
      </c>
      <c r="R4" s="8">
        <f>IF(OR(ISBLANK(languages!R4),languages!R4=""),IF(OR(ISBLANK('auto-translations'!R4),'auto-translations'!R4=""),"",'auto-translations'!R4),languages!R4)</f>
        <v>0</v>
      </c>
      <c r="S4" s="8">
        <f>IF(OR(ISBLANK(languages!S4),languages!S4=""),IF(OR(ISBLANK('auto-translations'!S4),'auto-translations'!S4=""),"",'auto-translations'!S4),languages!S4)</f>
        <v>1</v>
      </c>
      <c r="T4" s="8">
        <f>IF(OR(ISBLANK(languages!T4),languages!T4=""),IF(OR(ISBLANK('auto-translations'!T4),'auto-translations'!T4=""),"",'auto-translations'!T4),languages!T4)</f>
        <v>1</v>
      </c>
    </row>
    <row r="5" spans="1:20" ht="60" x14ac:dyDescent="0.25">
      <c r="A5" s="15" t="s">
        <v>73</v>
      </c>
      <c r="B5" s="15" t="s">
        <v>754</v>
      </c>
      <c r="C5" s="12" t="s">
        <v>743</v>
      </c>
      <c r="D5" s="12" t="s">
        <v>1212</v>
      </c>
      <c r="E5" s="8" t="str">
        <f>IF(OR(ISBLANK(languages!E5),languages!E5=""),IF(OR(ISBLANK('auto-translations'!E5),'auto-translations'!E5=""),"",'auto-translations'!E5),languages!E5)</f>
        <v>ca</v>
      </c>
      <c r="F5" s="8" t="str">
        <f>IF(OR(ISBLANK(languages!F5),languages!F5=""),IF(OR(ISBLANK('auto-translations'!F5),'auto-translations'!F5=""),"",'auto-translations'!F5),languages!F5)</f>
        <v>zh_Hans</v>
      </c>
      <c r="G5" s="8" t="str">
        <f>IF(OR(ISBLANK(languages!G5),languages!G5=""),IF(OR(ISBLANK('auto-translations'!G5),'auto-translations'!G5=""),"",'auto-translations'!G5),languages!G5)</f>
        <v>zh_Hans</v>
      </c>
      <c r="H5" s="8" t="str">
        <f>IF(OR(ISBLANK(languages!H5),languages!H5=""),IF(OR(ISBLANK('auto-translations'!H5),'auto-translations'!H5=""),"",'auto-translations'!H5),languages!H5)</f>
        <v>cs</v>
      </c>
      <c r="I5" s="8" t="str">
        <f>IF(OR(ISBLANK(languages!I5),languages!I5=""),IF(OR(ISBLANK('auto-translations'!I5),'auto-translations'!I5=""),"",'auto-translations'!I5),languages!I5)</f>
        <v>da</v>
      </c>
      <c r="J5" s="8" t="str">
        <f>IF(OR(ISBLANK(languages!J5),languages!J5=""),IF(OR(ISBLANK('auto-translations'!J5),'auto-translations'!J5=""),"",'auto-translations'!J5),languages!J5)</f>
        <v>nl</v>
      </c>
      <c r="K5" s="8" t="str">
        <f>IF(OR(ISBLANK(languages!K5),languages!K5=""),IF(OR(ISBLANK('auto-translations'!K5),'auto-translations'!K5=""),"",'auto-translations'!K5),languages!K5)</f>
        <v>de</v>
      </c>
      <c r="L5" s="8" t="str">
        <f>IF(OR(ISBLANK(languages!L5),languages!L5=""),IF(OR(ISBLANK('auto-translations'!L5),'auto-translations'!L5=""),"",'auto-translations'!L5),languages!L5)</f>
        <v>ha</v>
      </c>
      <c r="M5" s="8" t="str">
        <f>IF(OR(ISBLANK(languages!M5),languages!M5=""),IF(OR(ISBLANK('auto-translations'!M5),'auto-translations'!M5=""),"",'auto-translations'!M5),languages!M5)</f>
        <v>mi</v>
      </c>
      <c r="N5" s="8" t="str">
        <f>IF(OR(ISBLANK(languages!N5),languages!N5=""),IF(OR(ISBLANK('auto-translations'!N5),'auto-translations'!N5=""),"",'auto-translations'!N5),languages!N5)</f>
        <v>es</v>
      </c>
      <c r="O5" s="8" t="str">
        <f>IF(OR(ISBLANK(languages!O5),languages!O5=""),IF(OR(ISBLANK('auto-translations'!O5),'auto-translations'!O5=""),"",'auto-translations'!O5),languages!O5)</f>
        <v>es</v>
      </c>
      <c r="P5" s="8" t="str">
        <f>IF(OR(ISBLANK(languages!P5),languages!P5=""),IF(OR(ISBLANK('auto-translations'!P5),'auto-translations'!P5=""),"",'auto-translations'!P5),languages!P5)</f>
        <v>pt</v>
      </c>
      <c r="Q5" s="8" t="str">
        <f>IF(OR(ISBLANK(languages!Q5),languages!Q5=""),IF(OR(ISBLANK('auto-translations'!Q5),'auto-translations'!Q5=""),"",'auto-translations'!Q5),languages!Q5)</f>
        <v>pt</v>
      </c>
      <c r="R5" s="8" t="str">
        <f>IF(OR(ISBLANK(languages!R5),languages!R5=""),IF(OR(ISBLANK('auto-translations'!R5),'auto-translations'!R5=""),"",'auto-translations'!R5),languages!R5)</f>
        <v>ta</v>
      </c>
      <c r="S5" s="8" t="str">
        <f>IF(OR(ISBLANK(languages!S5),languages!S5=""),IF(OR(ISBLANK('auto-translations'!S5),'auto-translations'!S5=""),"",'auto-translations'!S5),languages!S5)</f>
        <v>th</v>
      </c>
      <c r="T5" s="8" t="str">
        <f>IF(OR(ISBLANK(languages!T5),languages!T5=""),IF(OR(ISBLANK('auto-translations'!T5),'auto-translations'!T5=""),"",'auto-translations'!T5),languages!T5)</f>
        <v>vi</v>
      </c>
    </row>
    <row r="6" spans="1:20" ht="90" x14ac:dyDescent="0.25">
      <c r="A6" s="15" t="s">
        <v>73</v>
      </c>
      <c r="B6" s="15" t="s">
        <v>197</v>
      </c>
      <c r="C6" s="9" t="s">
        <v>1192</v>
      </c>
      <c r="D6" s="9" t="s">
        <v>1485</v>
      </c>
      <c r="E6" s="8" t="str">
        <f>IF(OR(ISBLANK(languages!E6),languages!E6=""),IF(OR(ISBLANK('auto-translations'!E6),'auto-translations'!E6=""),"",'auto-translations'!E6),languages!E6)</f>
        <v>Informe 1000 Cities Challenge</v>
      </c>
      <c r="F6" s="8" t="str">
        <f>IF(OR(ISBLANK(languages!F6),languages!F6=""),IF(OR(ISBLANK('auto-translations'!F6),'auto-translations'!F6=""),"",'auto-translations'!F6),languages!F6)</f>
        <v>1000 個城市挑戰報告</v>
      </c>
      <c r="G6" s="8" t="str">
        <f>IF(OR(ISBLANK(languages!G6),languages!G6=""),IF(OR(ISBLANK('auto-translations'!G6),'auto-translations'!G6=""),"",'auto-translations'!G6),languages!G6)</f>
        <v>1000 个城市挑战报告</v>
      </c>
      <c r="H6" s="8" t="str">
        <f>IF(OR(ISBLANK(languages!H6),languages!H6=""),IF(OR(ISBLANK('auto-translations'!H6),'auto-translations'!H6=""),"",'auto-translations'!H6),languages!H6)</f>
        <v>Zpráva 1000 Cities Challenge</v>
      </c>
      <c r="I6" s="8" t="str">
        <f>IF(OR(ISBLANK(languages!I6),languages!I6=""),IF(OR(ISBLANK('auto-translations'!I6),'auto-translations'!I6=""),"",'auto-translations'!I6),languages!I6)</f>
        <v>1000 Cities Challenge-rapport</v>
      </c>
      <c r="J6" s="8" t="str">
        <f>IF(OR(ISBLANK(languages!J6),languages!J6=""),IF(OR(ISBLANK('auto-translations'!J6),'auto-translations'!J6=""),"",'auto-translations'!J6),languages!J6)</f>
        <v>1000 Cities Challenge-rapport</v>
      </c>
      <c r="K6" s="8" t="str">
        <f>IF(OR(ISBLANK(languages!K6),languages!K6=""),IF(OR(ISBLANK('auto-translations'!K6),'auto-translations'!K6=""),"",'auto-translations'!K6),languages!K6)</f>
        <v>Bericht zur 1000 Cities Challenge</v>
      </c>
      <c r="L6" s="8" t="str">
        <f>IF(OR(ISBLANK(languages!L6),languages!L6=""),IF(OR(ISBLANK('auto-translations'!L6),'auto-translations'!L6=""),"",'auto-translations'!L6),languages!L6)</f>
        <v>Rahoton Kalubalen Birane 1000</v>
      </c>
      <c r="M6" s="8" t="str">
        <f>IF(OR(ISBLANK(languages!M6),languages!M6=""),IF(OR(ISBLANK('auto-translations'!M6),'auto-translations'!M6=""),"",'auto-translations'!M6),languages!M6)</f>
        <v>1000 Cities Challenge report</v>
      </c>
      <c r="N6" s="8" t="str">
        <f>IF(OR(ISBLANK(languages!N6),languages!N6=""),IF(OR(ISBLANK('auto-translations'!N6),'auto-translations'!N6=""),"",'auto-translations'!N6),languages!N6)</f>
        <v>Informe del Desafío 1000 Ciudades</v>
      </c>
      <c r="O6" s="8" t="str">
        <f>IF(OR(ISBLANK(languages!O6),languages!O6=""),IF(OR(ISBLANK('auto-translations'!O6),'auto-translations'!O6=""),"",'auto-translations'!O6),languages!O6)</f>
        <v>Informe del Desafío 1000 Ciudades</v>
      </c>
      <c r="P6" s="8" t="str">
        <f>IF(OR(ISBLANK(languages!P6),languages!P6=""),IF(OR(ISBLANK('auto-translations'!P6),'auto-translations'!P6=""),"",'auto-translations'!P6),languages!P6)</f>
        <v>Relatório do Desafio 1000 Cidades</v>
      </c>
      <c r="Q6" s="8" t="str">
        <f>IF(OR(ISBLANK(languages!Q6),languages!Q6=""),IF(OR(ISBLANK('auto-translations'!Q6),'auto-translations'!Q6=""),"",'auto-translations'!Q6),languages!Q6)</f>
        <v>Relatório do Desafio 1000 Cidades</v>
      </c>
      <c r="R6" s="8" t="str">
        <f>IF(OR(ISBLANK(languages!R6),languages!R6=""),IF(OR(ISBLANK('auto-translations'!R6),'auto-translations'!R6=""),"",'auto-translations'!R6),languages!R6)</f>
        <v>1000 நகரங்களின் சவால் அறிக்கை</v>
      </c>
      <c r="S6" s="8" t="str">
        <f>IF(OR(ISBLANK(languages!S6),languages!S6=""),IF(OR(ISBLANK('auto-translations'!S6),'auto-translations'!S6=""),"",'auto-translations'!S6),languages!S6)</f>
        <v>รายงานความท้าทาย 1,000 เมือง</v>
      </c>
      <c r="T6" s="8" t="str">
        <f>IF(OR(ISBLANK(languages!T6),languages!T6=""),IF(OR(ISBLANK('auto-translations'!T6),'auto-translations'!T6=""),"",'auto-translations'!T6),languages!T6)</f>
        <v>Báo cáo Thử thách 1000 thành phố</v>
      </c>
    </row>
    <row r="7" spans="1:20" ht="210" x14ac:dyDescent="0.25">
      <c r="A7" s="15" t="s">
        <v>73</v>
      </c>
      <c r="B7" s="15" t="s">
        <v>1034</v>
      </c>
      <c r="C7" s="9" t="s">
        <v>1070</v>
      </c>
      <c r="D7" s="9" t="s">
        <v>1485</v>
      </c>
      <c r="E7" s="8" t="str">
        <f>IF(OR(ISBLANK(languages!E7),languages!E7=""),IF(OR(ISBLANK('auto-translations'!E7),'auto-translations'!E7=""),"",'auto-translations'!E7),languages!E7)</f>
        <v>Indicadors de polítiques per a ciutats saludables i sostenibles</v>
      </c>
      <c r="F7" s="8" t="str">
        <f>IF(OR(ISBLANK(languages!F7),languages!F7=""),IF(OR(ISBLANK('auto-translations'!F7),'auto-translations'!F7=""),"",'auto-translations'!F7),languages!F7)</f>
        <v>健康與永續城市的政策指標</v>
      </c>
      <c r="G7" s="8" t="str">
        <f>IF(OR(ISBLANK(languages!G7),languages!G7=""),IF(OR(ISBLANK('auto-translations'!G7),'auto-translations'!G7=""),"",'auto-translations'!G7),languages!G7)</f>
        <v>健康和可持续城市的政策指标</v>
      </c>
      <c r="H7" s="8" t="str">
        <f>IF(OR(ISBLANK(languages!H7),languages!H7=""),IF(OR(ISBLANK('auto-translations'!H7),'auto-translations'!H7=""),"",'auto-translations'!H7),languages!H7)</f>
        <v>Politické ukazatele pro zdravá a udržitelná města</v>
      </c>
      <c r="I7" s="8" t="str">
        <f>IF(OR(ISBLANK(languages!I7),languages!I7=""),IF(OR(ISBLANK('auto-translations'!I7),'auto-translations'!I7=""),"",'auto-translations'!I7),languages!I7)</f>
        <v>Politiske indikatorer for sunde og bæredygtige byer</v>
      </c>
      <c r="J7" s="8" t="str">
        <f>IF(OR(ISBLANK(languages!J7),languages!J7=""),IF(OR(ISBLANK('auto-translations'!J7),'auto-translations'!J7=""),"",'auto-translations'!J7),languages!J7)</f>
        <v>Beleidsindicatoren voor gezonde en duurzame steden</v>
      </c>
      <c r="K7" s="8" t="str">
        <f>IF(OR(ISBLANK(languages!K7),languages!K7=""),IF(OR(ISBLANK('auto-translations'!K7),'auto-translations'!K7=""),"",'auto-translations'!K7),languages!K7)</f>
        <v>Politische Indikatoren für gesunde und nachhaltige Städte</v>
      </c>
      <c r="L7" s="8" t="str">
        <f>IF(OR(ISBLANK(languages!L7),languages!L7=""),IF(OR(ISBLANK('auto-translations'!L7),'auto-translations'!L7=""),"",'auto-translations'!L7),languages!L7)</f>
        <v>Manufofin manufofi don birane masu lafiya da dorewa</v>
      </c>
      <c r="M7" s="8" t="str">
        <f>IF(OR(ISBLANK(languages!M7),languages!M7=""),IF(OR(ISBLANK('auto-translations'!M7),'auto-translations'!M7=""),"",'auto-translations'!M7),languages!M7)</f>
        <v>Nga tohu kaupapa here mo nga taone hauora me te tauwhiro</v>
      </c>
      <c r="N7" s="8" t="str">
        <f>IF(OR(ISBLANK(languages!N7),languages!N7=""),IF(OR(ISBLANK('auto-translations'!N7),'auto-translations'!N7=""),"",'auto-translations'!N7),languages!N7)</f>
        <v>Indicadores de políticas para ciudades saludables y sostenibles</v>
      </c>
      <c r="O7" s="8" t="str">
        <f>IF(OR(ISBLANK(languages!O7),languages!O7=""),IF(OR(ISBLANK('auto-translations'!O7),'auto-translations'!O7=""),"",'auto-translations'!O7),languages!O7)</f>
        <v>Indicadores de políticas para ciudades saludables y sostenibles</v>
      </c>
      <c r="P7" s="8" t="str">
        <f>IF(OR(ISBLANK(languages!P7),languages!P7=""),IF(OR(ISBLANK('auto-translations'!P7),'auto-translations'!P7=""),"",'auto-translations'!P7),languages!P7)</f>
        <v>Indicadores políticos para cidades saudáveis e sustentáveis</v>
      </c>
      <c r="Q7" s="8" t="str">
        <f>IF(OR(ISBLANK(languages!Q7),languages!Q7=""),IF(OR(ISBLANK('auto-translations'!Q7),'auto-translations'!Q7=""),"",'auto-translations'!Q7),languages!Q7)</f>
        <v>Indicadores políticos para cidades saudáveis e sustentáveis</v>
      </c>
      <c r="R7" s="8" t="str">
        <f>IF(OR(ISBLANK(languages!R7),languages!R7=""),IF(OR(ISBLANK('auto-translations'!R7),'auto-translations'!R7=""),"",'auto-translations'!R7),languages!R7)</f>
        <v>ஆரோக்கியமான மற்றும் நிலையான நகரங்களுக்கான கொள்கை குறிகாட்டிகள்</v>
      </c>
      <c r="S7" s="8" t="str">
        <f>IF(OR(ISBLANK(languages!S7),languages!S7=""),IF(OR(ISBLANK('auto-translations'!S7),'auto-translations'!S7=""),"",'auto-translations'!S7),languages!S7)</f>
        <v>ตัวชี้วัดนโยบายเพื่อเมืองที่มีสุขภาพดีและยั่งยืน</v>
      </c>
      <c r="T7" s="8" t="str">
        <f>IF(OR(ISBLANK(languages!T7),languages!T7=""),IF(OR(ISBLANK('auto-translations'!T7),'auto-translations'!T7=""),"",'auto-translations'!T7),languages!T7)</f>
        <v>Các chỉ số chính sách cho các thành phố lành mạnh và bền vững</v>
      </c>
    </row>
    <row r="8" spans="1:20" ht="285" x14ac:dyDescent="0.25">
      <c r="A8" s="15" t="s">
        <v>73</v>
      </c>
      <c r="B8" s="15" t="s">
        <v>1035</v>
      </c>
      <c r="C8" s="9" t="s">
        <v>1150</v>
      </c>
      <c r="D8" s="9" t="s">
        <v>1485</v>
      </c>
      <c r="E8" s="8" t="str">
        <f>IF(OR(ISBLANK(languages!E8),languages!E8=""),IF(OR(ISBLANK('auto-translations'!E8),'auto-translations'!E8=""),"",'auto-translations'!E8),languages!E8)</f>
        <v>Indicadors polítics i espacials per a ciutats saludables i sostenibles</v>
      </c>
      <c r="F8" s="8" t="str">
        <f>IF(OR(ISBLANK(languages!F8),languages!F8=""),IF(OR(ISBLANK('auto-translations'!F8),'auto-translations'!F8=""),"",'auto-translations'!F8),languages!F8)</f>
        <v>健康與永續城市的政策和空間指標</v>
      </c>
      <c r="G8" s="8" t="str">
        <f>IF(OR(ISBLANK(languages!G8),languages!G8=""),IF(OR(ISBLANK('auto-translations'!G8),'auto-translations'!G8=""),"",'auto-translations'!G8),languages!G8)</f>
        <v>健康和可持续城市的政策和空间指标</v>
      </c>
      <c r="H8" s="8" t="str">
        <f>IF(OR(ISBLANK(languages!H8),languages!H8=""),IF(OR(ISBLANK('auto-translations'!H8),'auto-translations'!H8=""),"",'auto-translations'!H8),languages!H8)</f>
        <v>Politické a prostorové indikátory pro zdravá a udržitelná města</v>
      </c>
      <c r="I8" s="8" t="str">
        <f>IF(OR(ISBLANK(languages!I8),languages!I8=""),IF(OR(ISBLANK('auto-translations'!I8),'auto-translations'!I8=""),"",'auto-translations'!I8),languages!I8)</f>
        <v>Politik og rumlige indikatorer for sunde og bæredygtige byer</v>
      </c>
      <c r="J8" s="8" t="str">
        <f>IF(OR(ISBLANK(languages!J8),languages!J8=""),IF(OR(ISBLANK('auto-translations'!J8),'auto-translations'!J8=""),"",'auto-translations'!J8),languages!J8)</f>
        <v>Beleids- en ruimtelijke indicatoren voor gezonde en duurzame steden</v>
      </c>
      <c r="K8" s="8" t="str">
        <f>IF(OR(ISBLANK(languages!K8),languages!K8=""),IF(OR(ISBLANK('auto-translations'!K8),'auto-translations'!K8=""),"",'auto-translations'!K8),languages!K8)</f>
        <v>Politische und räumliche Indikatoren für gesunde und nachhaltige Städte</v>
      </c>
      <c r="L8" s="8" t="str">
        <f>IF(OR(ISBLANK(languages!L8),languages!L8=""),IF(OR(ISBLANK('auto-translations'!L8),'auto-translations'!L8=""),"",'auto-translations'!L8),languages!L8)</f>
        <v>Manufofin siyasa da sararin samaniya don birane masu lafiya da dorewa</v>
      </c>
      <c r="M8" s="8" t="str">
        <f>IF(OR(ISBLANK(languages!M8),languages!M8=""),IF(OR(ISBLANK('auto-translations'!M8),'auto-translations'!M8=""),"",'auto-translations'!M8),languages!M8)</f>
        <v>Kaupapa here me nga tohu mokowā mo nga taone hauora me te tauwhiro</v>
      </c>
      <c r="N8" s="8" t="str">
        <f>IF(OR(ISBLANK(languages!N8),languages!N8=""),IF(OR(ISBLANK('auto-translations'!N8),'auto-translations'!N8=""),"",'auto-translations'!N8),languages!N8)</f>
        <v>Indicadores políticos y espaciales para ciudades saludables y sostenibles</v>
      </c>
      <c r="O8" s="8" t="str">
        <f>IF(OR(ISBLANK(languages!O8),languages!O8=""),IF(OR(ISBLANK('auto-translations'!O8),'auto-translations'!O8=""),"",'auto-translations'!O8),languages!O8)</f>
        <v>Indicadores políticos y espaciales para ciudades saludables y sostenibles</v>
      </c>
      <c r="P8" s="8" t="str">
        <f>IF(OR(ISBLANK(languages!P8),languages!P8=""),IF(OR(ISBLANK('auto-translations'!P8),'auto-translations'!P8=""),"",'auto-translations'!P8),languages!P8)</f>
        <v>Indicadores políticos e espaciais para cidades saudáveis e sustentáveis</v>
      </c>
      <c r="Q8" s="8" t="str">
        <f>IF(OR(ISBLANK(languages!Q8),languages!Q8=""),IF(OR(ISBLANK('auto-translations'!Q8),'auto-translations'!Q8=""),"",'auto-translations'!Q8),languages!Q8)</f>
        <v>Indicadores políticos e espaciais para cidades saudáveis e sustentáveis</v>
      </c>
      <c r="R8" s="8" t="str">
        <f>IF(OR(ISBLANK(languages!R8),languages!R8=""),IF(OR(ISBLANK('auto-translations'!R8),'auto-translations'!R8=""),"",'auto-translations'!R8),languages!R8)</f>
        <v>ஆரோக்கியமான மற்றும் நிலையான நகரங்களுக்கான கொள்கை மற்றும் இடஞ்சார்ந்த குறிகாட்டிகள்</v>
      </c>
      <c r="S8" s="8" t="str">
        <f>IF(OR(ISBLANK(languages!S8),languages!S8=""),IF(OR(ISBLANK('auto-translations'!S8),'auto-translations'!S8=""),"",'auto-translations'!S8),languages!S8)</f>
        <v>ตัวชี้วัดนโยบายและเชิงพื้นที่สำหรับเมืองที่มีสุขภาพดีและยั่งยืน</v>
      </c>
      <c r="T8" s="8" t="str">
        <f>IF(OR(ISBLANK(languages!T8),languages!T8=""),IF(OR(ISBLANK('auto-translations'!T8),'auto-translations'!T8=""),"",'auto-translations'!T8),languages!T8)</f>
        <v>Các chỉ số chính sách và không gian cho các thành phố lành mạnh và bền vững</v>
      </c>
    </row>
    <row r="9" spans="1:20" ht="225" x14ac:dyDescent="0.25">
      <c r="A9" s="15" t="s">
        <v>73</v>
      </c>
      <c r="B9" s="15" t="s">
        <v>1036</v>
      </c>
      <c r="C9" s="9" t="s">
        <v>1149</v>
      </c>
      <c r="D9" s="9" t="s">
        <v>1485</v>
      </c>
      <c r="E9" s="8" t="str">
        <f>IF(OR(ISBLANK(languages!E9),languages!E9=""),IF(OR(ISBLANK('auto-translations'!E9),'auto-translations'!E9=""),"",'auto-translations'!E9),languages!E9)</f>
        <v>Indicadors espacials per a ciutats saludables i sostenibles</v>
      </c>
      <c r="F9" s="8" t="str">
        <f>IF(OR(ISBLANK(languages!F9),languages!F9=""),IF(OR(ISBLANK('auto-translations'!F9),'auto-translations'!F9=""),"",'auto-translations'!F9),languages!F9)</f>
        <v>健康與永續城市的空間指標</v>
      </c>
      <c r="G9" s="8" t="str">
        <f>IF(OR(ISBLANK(languages!G9),languages!G9=""),IF(OR(ISBLANK('auto-translations'!G9),'auto-translations'!G9=""),"",'auto-translations'!G9),languages!G9)</f>
        <v>健康和可持续城市的空间指标</v>
      </c>
      <c r="H9" s="8" t="str">
        <f>IF(OR(ISBLANK(languages!H9),languages!H9=""),IF(OR(ISBLANK('auto-translations'!H9),'auto-translations'!H9=""),"",'auto-translations'!H9),languages!H9)</f>
        <v>Prostorové indikátory pro zdravá a udržitelná města</v>
      </c>
      <c r="I9" s="8" t="str">
        <f>IF(OR(ISBLANK(languages!I9),languages!I9=""),IF(OR(ISBLANK('auto-translations'!I9),'auto-translations'!I9=""),"",'auto-translations'!I9),languages!I9)</f>
        <v>Rumlige indikatorer for sunde og bæredygtige byer</v>
      </c>
      <c r="J9" s="8" t="str">
        <f>IF(OR(ISBLANK(languages!J9),languages!J9=""),IF(OR(ISBLANK('auto-translations'!J9),'auto-translations'!J9=""),"",'auto-translations'!J9),languages!J9)</f>
        <v>Ruimtelijke indicatoren voor gezonde en duurzame steden</v>
      </c>
      <c r="K9" s="8" t="str">
        <f>IF(OR(ISBLANK(languages!K9),languages!K9=""),IF(OR(ISBLANK('auto-translations'!K9),'auto-translations'!K9=""),"",'auto-translations'!K9),languages!K9)</f>
        <v>Raumindikatoren für gesunde und nachhaltige Städte</v>
      </c>
      <c r="L9" s="8" t="str">
        <f>IF(OR(ISBLANK(languages!L9),languages!L9=""),IF(OR(ISBLANK('auto-translations'!L9),'auto-translations'!L9=""),"",'auto-translations'!L9),languages!L9)</f>
        <v>Alamun sararin samaniya don birane masu lafiya da dorewa</v>
      </c>
      <c r="M9" s="8" t="str">
        <f>IF(OR(ISBLANK(languages!M9),languages!M9=""),IF(OR(ISBLANK('auto-translations'!M9),'auto-translations'!M9=""),"",'auto-translations'!M9),languages!M9)</f>
        <v>Ko nga tohu mokowhiti mo nga taone hauora me te tauwhiro</v>
      </c>
      <c r="N9" s="8" t="str">
        <f>IF(OR(ISBLANK(languages!N9),languages!N9=""),IF(OR(ISBLANK('auto-translations'!N9),'auto-translations'!N9=""),"",'auto-translations'!N9),languages!N9)</f>
        <v>Indicadores espaciales para ciudades saludables y sostenibles</v>
      </c>
      <c r="O9" s="8" t="str">
        <f>IF(OR(ISBLANK(languages!O9),languages!O9=""),IF(OR(ISBLANK('auto-translations'!O9),'auto-translations'!O9=""),"",'auto-translations'!O9),languages!O9)</f>
        <v>Indicadores espaciales para ciudades saludables y sostenibles</v>
      </c>
      <c r="P9" s="8" t="str">
        <f>IF(OR(ISBLANK(languages!P9),languages!P9=""),IF(OR(ISBLANK('auto-translations'!P9),'auto-translations'!P9=""),"",'auto-translations'!P9),languages!P9)</f>
        <v>Indicadores espaciais para cidades saudáveis e sustentáveis</v>
      </c>
      <c r="Q9" s="8" t="str">
        <f>IF(OR(ISBLANK(languages!Q9),languages!Q9=""),IF(OR(ISBLANK('auto-translations'!Q9),'auto-translations'!Q9=""),"",'auto-translations'!Q9),languages!Q9)</f>
        <v>Indicadores espaciais para cidades saudáveis e sustentáveis</v>
      </c>
      <c r="R9" s="8" t="str">
        <f>IF(OR(ISBLANK(languages!R9),languages!R9=""),IF(OR(ISBLANK('auto-translations'!R9),'auto-translations'!R9=""),"",'auto-translations'!R9),languages!R9)</f>
        <v>ஆரோக்கியமான மற்றும் நிலையான நகரங்களுக்கான இடஞ்சார்ந்த குறிகாட்டிகள்</v>
      </c>
      <c r="S9" s="8" t="str">
        <f>IF(OR(ISBLANK(languages!S9),languages!S9=""),IF(OR(ISBLANK('auto-translations'!S9),'auto-translations'!S9=""),"",'auto-translations'!S9),languages!S9)</f>
        <v>ตัวชี้วัดเชิงพื้นที่สำหรับเมืองที่มีสุขภาพดีและยั่งยืน</v>
      </c>
      <c r="T9" s="8" t="str">
        <f>IF(OR(ISBLANK(languages!T9),languages!T9=""),IF(OR(ISBLANK('auto-translations'!T9),'auto-translations'!T9=""),"",'auto-translations'!T9),languages!T9)</f>
        <v>Các chỉ số không gian cho các thành phố lành mạnh và bền vững</v>
      </c>
    </row>
    <row r="10" spans="1:20" ht="409.5" x14ac:dyDescent="0.25">
      <c r="A10" s="15" t="s">
        <v>73</v>
      </c>
      <c r="B10" s="15" t="s">
        <v>1060</v>
      </c>
      <c r="C10" s="9" t="s">
        <v>1073</v>
      </c>
      <c r="D10" s="9" t="s">
        <v>1485</v>
      </c>
      <c r="E10" s="8" t="str">
        <f>IF(OR(ISBLANK(languages!E10),languages!E10=""),IF(OR(ISBLANK('auto-translations'!E10),'auto-translations'!E10=""),"",'auto-translations'!E10),languages!E10)</f>
        <v>Les conclusions preliminars no estan destinades a ser publicades fins que els resultats i les interpretacions siguin validats i aprovats.</v>
      </c>
      <c r="F10" s="8" t="str">
        <f>IF(OR(ISBLANK(languages!F10),languages!F10=""),IF(OR(ISBLANK('auto-translations'!F10),'auto-translations'!F10=""),"",'auto-translations'!F10),languages!F10)</f>
        <v>在結果和解釋得到驗證和批准之前，初步調查結果不會公開發布。</v>
      </c>
      <c r="G10" s="8" t="str">
        <f>IF(OR(ISBLANK(languages!G10),languages!G10=""),IF(OR(ISBLANK('auto-translations'!G10),'auto-translations'!G10=""),"",'auto-translations'!G10),languages!G10)</f>
        <v>在结果和解释得到验证和批准之前，初步调查结果不会公开发布。</v>
      </c>
      <c r="H10" s="8" t="str">
        <f>IF(OR(ISBLANK(languages!H10),languages!H10=""),IF(OR(ISBLANK('auto-translations'!H10),'auto-translations'!H10=""),"",'auto-translations'!H10),languages!H10)</f>
        <v>Předběžná zjištění nejsou určena ke zveřejnění, dokud nebudou ověřeny a schváleny výsledky a interpretace.</v>
      </c>
      <c r="I10" s="8" t="str">
        <f>IF(OR(ISBLANK(languages!I10),languages!I10=""),IF(OR(ISBLANK('auto-translations'!I10),'auto-translations'!I10=""),"",'auto-translations'!I10),languages!I10)</f>
        <v>Foreløbige resultater er ikke beregnet til offentlig offentliggørelse, før resultater og fortolkninger er valideret og godkendt.</v>
      </c>
      <c r="J10" s="8" t="str">
        <f>IF(OR(ISBLANK(languages!J10),languages!J10=""),IF(OR(ISBLANK('auto-translations'!J10),'auto-translations'!J10=""),"",'auto-translations'!J10),languages!J10)</f>
        <v>Voorlopige bevindingen zijn niet bedoeld voor publieke publicatie totdat de resultaten en interpretaties zijn gevalideerd en goedgekeurd.</v>
      </c>
      <c r="K10" s="8" t="str">
        <f>IF(OR(ISBLANK(languages!K10),languages!K10=""),IF(OR(ISBLANK('auto-translations'!K10),'auto-translations'!K10=""),"",'auto-translations'!K10),languages!K10)</f>
        <v>Vorläufige Ergebnisse sind nicht zur Veröffentlichung vorgesehen, bis die Ergebnisse und Interpretationen validiert und genehmigt wurden.</v>
      </c>
      <c r="L10" s="8" t="str">
        <f>IF(OR(ISBLANK(languages!L10),languages!L10=""),IF(OR(ISBLANK('auto-translations'!L10),'auto-translations'!L10=""),"",'auto-translations'!L10),languages!L10)</f>
        <v>Ba a yi nufin binciken farko don sakin jama'a ba har sai an tabbatar da sakamako da fassarorin da aka amince da su.</v>
      </c>
      <c r="M10" s="8" t="str">
        <f>IF(OR(ISBLANK(languages!M10),languages!M10=""),IF(OR(ISBLANK('auto-translations'!M10),'auto-translations'!M10=""),"",'auto-translations'!M10),languages!M10)</f>
        <v>Ko nga kitenga tuatahi kaore i te whakaarohia mo te whakaputanga ma te iwi tae noa ki te whakamanatanga me te whakamanatanga o nga hua me nga whakamaarama.</v>
      </c>
      <c r="N10" s="8" t="str">
        <f>IF(OR(ISBLANK(languages!N10),languages!N10=""),IF(OR(ISBLANK('auto-translations'!N10),'auto-translations'!N10=""),"",'auto-translations'!N10),languages!N10)</f>
        <v>Los hallazgos preliminares no están destinados a ser divulgados públicamente hasta que los resultados y las interpretaciones sean validados y aprobados.</v>
      </c>
      <c r="O10" s="8" t="str">
        <f>IF(OR(ISBLANK(languages!O10),languages!O10=""),IF(OR(ISBLANK('auto-translations'!O10),'auto-translations'!O10=""),"",'auto-translations'!O10),languages!O10)</f>
        <v>Los hallazgos preliminares no están destinados a ser divulgados públicamente hasta que los resultados y las interpretaciones sean validados y aprobados.</v>
      </c>
      <c r="P10" s="8" t="str">
        <f>IF(OR(ISBLANK(languages!P10),languages!P10=""),IF(OR(ISBLANK('auto-translations'!P10),'auto-translations'!P10=""),"",'auto-translations'!P10),languages!P10)</f>
        <v>As descobertas preliminares não se destinam à divulgação pública até que os resultados e as interpretações sejam validados e aprovados.</v>
      </c>
      <c r="Q10" s="8" t="str">
        <f>IF(OR(ISBLANK(languages!Q10),languages!Q10=""),IF(OR(ISBLANK('auto-translations'!Q10),'auto-translations'!Q10=""),"",'auto-translations'!Q10),languages!Q10)</f>
        <v>As descobertas preliminares não se destinam à divulgação pública até que os resultados e as interpretações sejam validados e aprovados.</v>
      </c>
      <c r="R10" s="8" t="str">
        <f>IF(OR(ISBLANK(languages!R10),languages!R10=""),IF(OR(ISBLANK('auto-translations'!R10),'auto-translations'!R10=""),"",'auto-translations'!R10),languages!R10)</f>
        <v>முடிவுகள் மற்றும் விளக்கங்கள் சரிபார்க்கப்பட்டு அங்கீகரிக்கப்படும் வரை பூர்வாங்க கண்டுபிடிப்புகள் பொது வெளியீட்டை நோக்கமாகக் கொண்டிருக்கவில்லை.</v>
      </c>
      <c r="S10" s="8" t="str">
        <f>IF(OR(ISBLANK(languages!S10),languages!S10=""),IF(OR(ISBLANK('auto-translations'!S10),'auto-translations'!S10=""),"",'auto-translations'!S10),languages!S10)</f>
        <v>การค้นพบเบื้องต้นไม่ได้มีไว้สำหรับการเผยแพร่สู่สาธารณะจนกว่าผลลัพธ์และการตีความจะได้รับการตรวจสอบและอนุมัติ</v>
      </c>
      <c r="T10" s="8" t="str">
        <f>IF(OR(ISBLANK(languages!T10),languages!T10=""),IF(OR(ISBLANK('auto-translations'!T10),'auto-translations'!T10=""),"",'auto-translations'!T10),languages!T10)</f>
        <v>Những phát hiện sơ bộ không nhằm mục đích công bố rộng rãi cho đến khi kết quả và diễn giải được xác nhận và phê duyệt.</v>
      </c>
    </row>
    <row r="11" spans="1:20" ht="390" x14ac:dyDescent="0.25">
      <c r="A11" s="15" t="s">
        <v>73</v>
      </c>
      <c r="B11" s="15" t="s">
        <v>1187</v>
      </c>
      <c r="C11" s="9" t="s">
        <v>1188</v>
      </c>
      <c r="D11" s="9" t="s">
        <v>1485</v>
      </c>
      <c r="E11" s="8" t="str">
        <f>IF(OR(ISBLANK(languages!E11),languages!E11=""),IF(OR(ISBLANK('auto-translations'!E11),'auto-translations'!E11=""),"",'auto-translations'!E11),languages!E11)</f>
        <v>Les dades de la llista de verificació de polítiques no s'han pogut carregar i s'han omès. Vegeu https://healthysustainablecities.github.io/software/#Policy-checklist</v>
      </c>
      <c r="F11" s="8" t="str">
        <f>IF(OR(ISBLANK(languages!F11),languages!F11=""),IF(OR(ISBLANK('auto-translations'!F11),'auto-translations'!F11=""),"",'auto-translations'!F11),languages!F11)</f>
        <v>無法載入策略清單資料並已被跳過。請參閱 https://healthysustainablecities.github.io/software/#Policy-checklist</v>
      </c>
      <c r="G11" s="8" t="str">
        <f>IF(OR(ISBLANK(languages!G11),languages!G11=""),IF(OR(ISBLANK('auto-translations'!G11),'auto-translations'!G11=""),"",'auto-translations'!G11),languages!G11)</f>
        <v>无法加载策略清单数据并已被跳过。请参阅 https://healthysustainablecities.github.io/software/#Policy-checklist</v>
      </c>
      <c r="H11" s="8" t="str">
        <f>IF(OR(ISBLANK(languages!H11),languages!H11=""),IF(OR(ISBLANK('auto-translations'!H11),'auto-translations'!H11=""),"",'auto-translations'!H11),languages!H11)</f>
        <v>Data kontrolního seznamu zásad se nepodařilo načíst a byla přeskočena. Viz https://healthysustainablecities.github.io/software/#Policy-checklist</v>
      </c>
      <c r="I11" s="8" t="str">
        <f>IF(OR(ISBLANK(languages!I11),languages!I11=""),IF(OR(ISBLANK('auto-translations'!I11),'auto-translations'!I11=""),"",'auto-translations'!I11),languages!I11)</f>
        <v>Politikchecklistedata kunne ikke indlæses og er blevet sprunget over. Se https://healthysustainablecities.github.io/software/#Policy-checklist</v>
      </c>
      <c r="J11" s="8" t="str">
        <f>IF(OR(ISBLANK(languages!J11),languages!J11=""),IF(OR(ISBLANK('auto-translations'!J11),'auto-translations'!J11=""),"",'auto-translations'!J11),languages!J11)</f>
        <v>Gegevens uit de beleidschecklist kunnen niet worden geladen en zijn overgeslagen. Zie https://healthysustainablecities.github.io/software/#Policy-checklist</v>
      </c>
      <c r="K11" s="8" t="str">
        <f>IF(OR(ISBLANK(languages!K11),languages!K11=""),IF(OR(ISBLANK('auto-translations'!K11),'auto-translations'!K11=""),"",'auto-translations'!K11),languages!K11)</f>
        <v>Die Daten der Richtlinien-Checkliste konnten nicht geladen werden und wurden übersprungen. Siehe https://healthysustainablecities.github.io/software/#Policy-checklist</v>
      </c>
      <c r="L11" s="8" t="str">
        <f>IF(OR(ISBLANK(languages!L11),languages!L11=""),IF(OR(ISBLANK('auto-translations'!L11),'auto-translations'!L11=""),"",'auto-translations'!L11),languages!L11)</f>
        <v>Ba za a iya loda bayanan lissafin manufofin ba kuma an tsallake su. Duba https://healthysustainablecities.github.io/software/#Policy-checklist</v>
      </c>
      <c r="M11" s="8" t="str">
        <f>IF(OR(ISBLANK(languages!M11),languages!M11=""),IF(OR(ISBLANK('auto-translations'!M11),'auto-translations'!M11=""),"",'auto-translations'!M11),languages!M11)</f>
        <v>Ko nga raraunga rarangi arowhai kaupapa here kaore i taea te uta, kua pekehia. Tirohia https://healthysustainablecities.github.io/software/#Policy-checklist</v>
      </c>
      <c r="N11" s="8" t="str">
        <f>IF(OR(ISBLANK(languages!N11),languages!N11=""),IF(OR(ISBLANK('auto-translations'!N11),'auto-translations'!N11=""),"",'auto-translations'!N11),languages!N11)</f>
        <v>Los datos de la lista de verificación de políticas no se pudieron cargar y se omitieron. Consulte https://healthysustainablecities.github.io/software/#Policy-checklist</v>
      </c>
      <c r="O11" s="8" t="str">
        <f>IF(OR(ISBLANK(languages!O11),languages!O11=""),IF(OR(ISBLANK('auto-translations'!O11),'auto-translations'!O11=""),"",'auto-translations'!O11),languages!O11)</f>
        <v>Los datos de la lista de verificación de políticas no se pudieron cargar y se omitieron. Consulte https://healthysustainablecities.github.io/software/#Policy-checklist</v>
      </c>
      <c r="P11" s="8" t="str">
        <f>IF(OR(ISBLANK(languages!P11),languages!P11=""),IF(OR(ISBLANK('auto-translations'!P11),'auto-translations'!P11=""),"",'auto-translations'!P11),languages!P11)</f>
        <v>Os dados da lista de verificação de políticas não puderam ser carregados e foram ignorados. Consulte https://healthysustainablecities.github.io/software/#Policy-checklist</v>
      </c>
      <c r="Q11" s="8" t="str">
        <f>IF(OR(ISBLANK(languages!Q11),languages!Q11=""),IF(OR(ISBLANK('auto-translations'!Q11),'auto-translations'!Q11=""),"",'auto-translations'!Q11),languages!Q11)</f>
        <v>Os dados da lista de verificação de políticas não puderam ser carregados e foram ignorados. Consulte https://healthysustainablecities.github.io/software/#Policy-checklist</v>
      </c>
      <c r="R11" s="8" t="str">
        <f>IF(OR(ISBLANK(languages!R11),languages!R11=""),IF(OR(ISBLANK('auto-translations'!R11),'auto-translations'!R11=""),"",'auto-translations'!R11),languages!R11)</f>
        <v>கொள்கை சரிபார்ப்புப் பட்டியல் தரவை ஏற்ற முடியவில்லை மற்றும் தவிர்க்கப்பட்டது. பார்க்கவும் https://healthysustainablecities.github.io/software/#Policy-checklist</v>
      </c>
      <c r="S11" s="8" t="str">
        <f>IF(OR(ISBLANK(languages!S11),languages!S11=""),IF(OR(ISBLANK('auto-translations'!S11),'auto-translations'!S11=""),"",'auto-translations'!S11),languages!S11)</f>
        <v>โหลดข้อมูลรายการตรวจสอบนโยบายไม่ได้และถูกข้ามไป ดู https://healthysustainablecities.github.io/software/#Policy-checklist</v>
      </c>
      <c r="T11" s="8" t="str">
        <f>IF(OR(ISBLANK(languages!T11),languages!T11=""),IF(OR(ISBLANK('auto-translations'!T11),'auto-translations'!T11=""),"",'auto-translations'!T11),languages!T11)</f>
        <v>Không thể tải dữ liệu danh sách kiểm tra chính sách và đã bị bỏ qua. Xem https://healthysustainablecities.github.io/software/#Policy-checklist</v>
      </c>
    </row>
    <row r="12" spans="1:20" ht="75" x14ac:dyDescent="0.25">
      <c r="A12" s="15" t="s">
        <v>73</v>
      </c>
      <c r="B12" s="15" t="s">
        <v>1075</v>
      </c>
      <c r="C12" s="9" t="s">
        <v>1074</v>
      </c>
      <c r="D12" s="9" t="s">
        <v>1485</v>
      </c>
      <c r="E12" s="8" t="str">
        <f>IF(OR(ISBLANK(languages!E12),languages!E12=""),IF(OR(ISBLANK('auto-translations'!E12),'auto-translations'!E12=""),"",'auto-translations'!E12),languages!E12)</f>
        <v>NOMÉS ESBORRADOR</v>
      </c>
      <c r="F12" s="8" t="str">
        <f>IF(OR(ISBLANK(languages!F12),languages!F12=""),IF(OR(ISBLANK('auto-translations'!F12),'auto-translations'!F12=""),"",'auto-translations'!F12),languages!F12)</f>
        <v>僅草稿</v>
      </c>
      <c r="G12" s="8" t="str">
        <f>IF(OR(ISBLANK(languages!G12),languages!G12=""),IF(OR(ISBLANK('auto-translations'!G12),'auto-translations'!G12=""),"",'auto-translations'!G12),languages!G12)</f>
        <v>仅草稿</v>
      </c>
      <c r="H12" s="8" t="str">
        <f>IF(OR(ISBLANK(languages!H12),languages!H12=""),IF(OR(ISBLANK('auto-translations'!H12),'auto-translations'!H12=""),"",'auto-translations'!H12),languages!H12)</f>
        <v>POUZE NÁVRH</v>
      </c>
      <c r="I12" s="8" t="str">
        <f>IF(OR(ISBLANK(languages!I12),languages!I12=""),IF(OR(ISBLANK('auto-translations'!I12),'auto-translations'!I12=""),"",'auto-translations'!I12),languages!I12)</f>
        <v>KUN UDKAD</v>
      </c>
      <c r="J12" s="8" t="str">
        <f>IF(OR(ISBLANK(languages!J12),languages!J12=""),IF(OR(ISBLANK('auto-translations'!J12),'auto-translations'!J12=""),"",'auto-translations'!J12),languages!J12)</f>
        <v>ALLEEN ONTWERP</v>
      </c>
      <c r="K12" s="8" t="str">
        <f>IF(OR(ISBLANK(languages!K12),languages!K12=""),IF(OR(ISBLANK('auto-translations'!K12),'auto-translations'!K12=""),"",'auto-translations'!K12),languages!K12)</f>
        <v>NUR ENTWURF</v>
      </c>
      <c r="L12" s="8" t="str">
        <f>IF(OR(ISBLANK(languages!L12),languages!L12=""),IF(OR(ISBLANK('auto-translations'!L12),'auto-translations'!L12=""),"",'auto-translations'!L12),languages!L12)</f>
        <v>DAFATAR KAWAI</v>
      </c>
      <c r="M12" s="8" t="str">
        <f>IF(OR(ISBLANK(languages!M12),languages!M12=""),IF(OR(ISBLANK('auto-translations'!M12),'auto-translations'!M12=""),"",'auto-translations'!M12),languages!M12)</f>
        <v>TAHUA ANAKE</v>
      </c>
      <c r="N12" s="8" t="str">
        <f>IF(OR(ISBLANK(languages!N12),languages!N12=""),IF(OR(ISBLANK('auto-translations'!N12),'auto-translations'!N12=""),"",'auto-translations'!N12),languages!N12)</f>
        <v>SÓLO BORRADOR</v>
      </c>
      <c r="O12" s="8" t="str">
        <f>IF(OR(ISBLANK(languages!O12),languages!O12=""),IF(OR(ISBLANK('auto-translations'!O12),'auto-translations'!O12=""),"",'auto-translations'!O12),languages!O12)</f>
        <v>SÓLO BORRADOR</v>
      </c>
      <c r="P12" s="8" t="str">
        <f>IF(OR(ISBLANK(languages!P12),languages!P12=""),IF(OR(ISBLANK('auto-translations'!P12),'auto-translations'!P12=""),"",'auto-translations'!P12),languages!P12)</f>
        <v>SOMENTE ESBOÇO</v>
      </c>
      <c r="Q12" s="8" t="str">
        <f>IF(OR(ISBLANK(languages!Q12),languages!Q12=""),IF(OR(ISBLANK('auto-translations'!Q12),'auto-translations'!Q12=""),"",'auto-translations'!Q12),languages!Q12)</f>
        <v>SOMENTE ESBOÇO</v>
      </c>
      <c r="R12" s="8" t="str">
        <f>IF(OR(ISBLANK(languages!R12),languages!R12=""),IF(OR(ISBLANK('auto-translations'!R12),'auto-translations'!R12=""),"",'auto-translations'!R12),languages!R12)</f>
        <v>வரைவு மட்டுமே</v>
      </c>
      <c r="S12" s="8" t="str">
        <f>IF(OR(ISBLANK(languages!S12),languages!S12=""),IF(OR(ISBLANK('auto-translations'!S12),'auto-translations'!S12=""),"",'auto-translations'!S12),languages!S12)</f>
        <v>ฉบับร่างเท่านั้น</v>
      </c>
      <c r="T12" s="8" t="str">
        <f>IF(OR(ISBLANK(languages!T12),languages!T12=""),IF(OR(ISBLANK('auto-translations'!T12),'auto-translations'!T12=""),"",'auto-translations'!T12),languages!T12)</f>
        <v>CHỈ DỰ THẢO</v>
      </c>
    </row>
    <row r="13" spans="1:20" ht="255" x14ac:dyDescent="0.25">
      <c r="A13" s="15" t="s">
        <v>73</v>
      </c>
      <c r="B13" s="15" t="s">
        <v>23</v>
      </c>
      <c r="C13" s="22" t="s">
        <v>1037</v>
      </c>
      <c r="D13" s="22" t="s">
        <v>1213</v>
      </c>
      <c r="E13" s="8" t="str">
        <f>IF(OR(ISBLANK(languages!E13),languages!E13=""),IF(OR(ISBLANK('auto-translations'!E13),'auto-translations'!E13=""),"",'auto-translations'!E13),languages!E13)</f>
        <v>Col·laboració global sobre indicadors de ciutats saludables i sostenibles</v>
      </c>
      <c r="F13" s="8" t="str">
        <f>IF(OR(ISBLANK(languages!F13),languages!F13=""),IF(OR(ISBLANK('auto-translations'!F13),'auto-translations'!F13=""),"",'auto-translations'!F13),languages!F13)</f>
        <v>全球健康與可持續城市 - 指標合作</v>
      </c>
      <c r="G13" s="8" t="str">
        <f>IF(OR(ISBLANK(languages!G13),languages!G13=""),IF(OR(ISBLANK('auto-translations'!G13),'auto-translations'!G13=""),"",'auto-translations'!G13),languages!G13)</f>
        <v>全球健康与可持续城市 – 指标合作</v>
      </c>
      <c r="H13" s="8" t="str">
        <f>IF(OR(ISBLANK(languages!H13),languages!H13=""),IF(OR(ISBLANK('auto-translations'!H13),'auto-translations'!H13=""),"",'auto-translations'!H13),languages!H13)</f>
        <v>Mezinárodní spolupráce na indikátorech zdravého a udržitelného města</v>
      </c>
      <c r="I13" s="8" t="str">
        <f>IF(OR(ISBLANK(languages!I13),languages!I13=""),IF(OR(ISBLANK('auto-translations'!I13),'auto-translations'!I13=""),"",'auto-translations'!I13),languages!I13)</f>
        <v>Global Healthy &amp; Sustainable City-Indicators Collaboration</v>
      </c>
      <c r="J13" s="8" t="str">
        <f>IF(OR(ISBLANK(languages!J13),languages!J13=""),IF(OR(ISBLANK('auto-translations'!J13),'auto-translations'!J13=""),"",'auto-translations'!J13),languages!J13)</f>
        <v>Wereldwijde samenwerking rond gezonde en duurzame stadsindicatoren</v>
      </c>
      <c r="K13" s="8" t="str">
        <f>IF(OR(ISBLANK(languages!K13),languages!K13=""),IF(OR(ISBLANK('auto-translations'!K13),'auto-translations'!K13=""),"",'auto-translations'!K13),languages!K13)</f>
        <v>Global Healthy &amp; Sustainable City-Indicators Collaboration</v>
      </c>
      <c r="L13" s="8" t="str">
        <f>IF(OR(ISBLANK(languages!L13),languages!L13=""),IF(OR(ISBLANK('auto-translations'!L13),'auto-translations'!L13=""),"",'auto-translations'!L13),languages!L13)</f>
        <v>Haɗin gwiwar Ma'anonin Lafiya da Lafiyar Duniya &amp; Dorewar Birni</v>
      </c>
      <c r="M13" s="8" t="str">
        <f>IF(OR(ISBLANK(languages!M13),languages!M13=""),IF(OR(ISBLANK('auto-translations'!M13),'auto-translations'!M13=""),"",'auto-translations'!M13),languages!M13)</f>
        <v>Te Rōpū Tūtohu Hauora ā-Tāone ki Tuawhenua</v>
      </c>
      <c r="N13" s="8" t="str">
        <f>IF(OR(ISBLANK(languages!N13),languages!N13=""),IF(OR(ISBLANK('auto-translations'!N13),'auto-translations'!N13=""),"",'auto-translations'!N13),languages!N13)</f>
        <v xml:space="preserve">Colaboración global de indicadores de ciudades saludables y sostenibles </v>
      </c>
      <c r="O13" s="8" t="str">
        <f>IF(OR(ISBLANK(languages!O13),languages!O13=""),IF(OR(ISBLANK('auto-translations'!O13),'auto-translations'!O13=""),"",'auto-translations'!O13),languages!O13)</f>
        <v xml:space="preserve">Colaboración global de indicadores de ciudades saludables y sostenibles </v>
      </c>
      <c r="P13" s="8" t="str">
        <f>IF(OR(ISBLANK(languages!P13),languages!P13=""),IF(OR(ISBLANK('auto-translations'!P13),'auto-translations'!P13=""),"",'auto-translations'!P13),languages!P13)</f>
        <v>Colaboração Global de Indicadores de Cidades Saudáveis e Sustentáveis</v>
      </c>
      <c r="Q13" s="8" t="str">
        <f>IF(OR(ISBLANK(languages!Q13),languages!Q13=""),IF(OR(ISBLANK('auto-translations'!Q13),'auto-translations'!Q13=""),"",'auto-translations'!Q13),languages!Q13)</f>
        <v>Colaboração Global Saudável &amp; Sustentável De Indicadores urbanos</v>
      </c>
      <c r="R13" s="8" t="str">
        <f>IF(OR(ISBLANK(languages!R13),languages!R13=""),IF(OR(ISBLANK('auto-translations'!R13),'auto-translations'!R13=""),"",'auto-translations'!R13),languages!R13)</f>
        <v>உலகளாவிய ஆரோக்கியமான மற்றும் நிலையான நகர-குறிகாட்டிகள் ஒத்துழைப்பு</v>
      </c>
      <c r="S13" s="8" t="str">
        <f>IF(OR(ISBLANK(languages!S13),languages!S13=""),IF(OR(ISBLANK('auto-translations'!S13),'auto-translations'!S13=""),"",'auto-translations'!S13),languages!S13)</f>
        <v>ความร่วมมือด้านตัวชี้วัดเมืองที่ดีต่อสุขภาพและยั่งยืนระดับโลก</v>
      </c>
      <c r="T13" s="8" t="str">
        <f>IF(OR(ISBLANK(languages!T13),languages!T13=""),IF(OR(ISBLANK('auto-translations'!T13),'auto-translations'!T13=""),"",'auto-translations'!T13),languages!T13)</f>
        <v>Chương trình hợp tác nghiên cứu về các chỉ số thành phố lành mạnh và bền vững toàn cầu</v>
      </c>
    </row>
    <row r="14" spans="1:20" ht="90" x14ac:dyDescent="0.25">
      <c r="A14" s="15" t="s">
        <v>73</v>
      </c>
      <c r="B14" s="15" t="s">
        <v>18</v>
      </c>
      <c r="C14" s="9" t="s">
        <v>1082</v>
      </c>
      <c r="D14" s="9" t="s">
        <v>1485</v>
      </c>
      <c r="E14" s="8" t="str">
        <f>IF(OR(ISBLANK(languages!E14),languages!E14=""),IF(OR(ISBLANK('auto-translations'!E14),'auto-translations'!E14=""),"",'auto-translations'!E14),languages!E14)</f>
        <v>{city_name}, {country} {year}</v>
      </c>
      <c r="F14" s="8" t="str">
        <f>IF(OR(ISBLANK(languages!F14),languages!F14=""),IF(OR(ISBLANK('auto-translations'!F14),'auto-translations'!F14=""),"",'auto-translations'!F14),languages!F14)</f>
        <v>{城市名稱}，{國家} {年份}</v>
      </c>
      <c r="G14" s="8" t="str">
        <f>IF(OR(ISBLANK(languages!G14),languages!G14=""),IF(OR(ISBLANK('auto-translations'!G14),'auto-translations'!G14=""),"",'auto-translations'!G14),languages!G14)</f>
        <v>{city_name}, {country} {year}</v>
      </c>
      <c r="H14" s="8" t="str">
        <f>IF(OR(ISBLANK(languages!H14),languages!H14=""),IF(OR(ISBLANK('auto-translations'!H14),'auto-translations'!H14=""),"",'auto-translations'!H14),languages!H14)</f>
        <v>{city_name}, {country} {year}</v>
      </c>
      <c r="I14" s="8" t="str">
        <f>IF(OR(ISBLANK(languages!I14),languages!I14=""),IF(OR(ISBLANK('auto-translations'!I14),'auto-translations'!I14=""),"",'auto-translations'!I14),languages!I14)</f>
        <v>{city_name}, {country} {year}</v>
      </c>
      <c r="J14" s="8" t="str">
        <f>IF(OR(ISBLANK(languages!J14),languages!J14=""),IF(OR(ISBLANK('auto-translations'!J14),'auto-translations'!J14=""),"",'auto-translations'!J14),languages!J14)</f>
        <v>{stadsnaam}, {land} {jaar}</v>
      </c>
      <c r="K14" s="8" t="str">
        <f>IF(OR(ISBLANK(languages!K14),languages!K14=""),IF(OR(ISBLANK('auto-translations'!K14),'auto-translations'!K14=""),"",'auto-translations'!K14),languages!K14)</f>
        <v>{city_name}, {country} {year}</v>
      </c>
      <c r="L14" s="8" t="str">
        <f>IF(OR(ISBLANK(languages!L14),languages!L14=""),IF(OR(ISBLANK('auto-translations'!L14),'auto-translations'!L14=""),"",'auto-translations'!L14),languages!L14)</f>
        <v>{birni_name}, {kasa} {shekara}</v>
      </c>
      <c r="M14" s="8" t="str">
        <f>IF(OR(ISBLANK(languages!M14),languages!M14=""),IF(OR(ISBLANK('auto-translations'!M14),'auto-translations'!M14=""),"",'auto-translations'!M14),languages!M14)</f>
        <v>{city_name}, {country} {year}</v>
      </c>
      <c r="N14" s="8" t="str">
        <f>IF(OR(ISBLANK(languages!N14),languages!N14=""),IF(OR(ISBLANK('auto-translations'!N14),'auto-translations'!N14=""),"",'auto-translations'!N14),languages!N14)</f>
        <v>{city_name}, {country} {year}</v>
      </c>
      <c r="O14" s="8" t="str">
        <f>IF(OR(ISBLANK(languages!O14),languages!O14=""),IF(OR(ISBLANK('auto-translations'!O14),'auto-translations'!O14=""),"",'auto-translations'!O14),languages!O14)</f>
        <v>{city_name}, {country} {year}</v>
      </c>
      <c r="P14" s="8" t="str">
        <f>IF(OR(ISBLANK(languages!P14),languages!P14=""),IF(OR(ISBLANK('auto-translations'!P14),'auto-translations'!P14=""),"",'auto-translations'!P14),languages!P14)</f>
        <v>{city_name}, {país} {ano}</v>
      </c>
      <c r="Q14" s="8" t="str">
        <f>IF(OR(ISBLANK(languages!Q14),languages!Q14=""),IF(OR(ISBLANK('auto-translations'!Q14),'auto-translations'!Q14=""),"",'auto-translations'!Q14),languages!Q14)</f>
        <v>{city_name}, {país} {ano}</v>
      </c>
      <c r="R14" s="8" t="str">
        <f>IF(OR(ISBLANK(languages!R14),languages!R14=""),IF(OR(ISBLANK('auto-translations'!R14),'auto-translations'!R14=""),"",'auto-translations'!R14),languages!R14)</f>
        <v>{city_name}, {country} {வருடம்}</v>
      </c>
      <c r="S14" s="8" t="str">
        <f>IF(OR(ISBLANK(languages!S14),languages!S14=""),IF(OR(ISBLANK('auto-translations'!S14),'auto-translations'!S14=""),"",'auto-translations'!S14),languages!S14)</f>
        <v>{city_name}, {ประเทศ} {ปี}</v>
      </c>
      <c r="T14" s="8" t="str">
        <f>IF(OR(ISBLANK(languages!T14),languages!T14=""),IF(OR(ISBLANK('auto-translations'!T14),'auto-translations'!T14=""),"",'auto-translations'!T14),languages!T14)</f>
        <v>{city_name}, {country} {năm}</v>
      </c>
    </row>
    <row r="15" spans="1:20" ht="75" x14ac:dyDescent="0.25">
      <c r="A15" s="15" t="s">
        <v>73</v>
      </c>
      <c r="B15" s="15" t="s">
        <v>1197</v>
      </c>
      <c r="C15" s="9" t="s">
        <v>1097</v>
      </c>
      <c r="D15" s="9" t="s">
        <v>1485</v>
      </c>
      <c r="E15" s="8" t="str">
        <f>IF(OR(ISBLANK(languages!E15),languages!E15=""),IF(OR(ISBLANK('auto-translations'!E15),'auto-translations'!E15=""),"",'auto-translations'!E15),languages!E15)</f>
        <v>context {city_name}</v>
      </c>
      <c r="F15" s="8" t="str">
        <f>IF(OR(ISBLANK(languages!F15),languages!F15=""),IF(OR(ISBLANK('auto-translations'!F15),'auto-translations'!F15=""),"",'auto-translations'!F15),languages!F15)</f>
        <v>{city_name} 上下文</v>
      </c>
      <c r="G15" s="8" t="str">
        <f>IF(OR(ISBLANK(languages!G15),languages!G15=""),IF(OR(ISBLANK('auto-translations'!G15),'auto-translations'!G15=""),"",'auto-translations'!G15),languages!G15)</f>
        <v>{city_name} 上下文</v>
      </c>
      <c r="H15" s="8" t="str">
        <f>IF(OR(ISBLANK(languages!H15),languages!H15=""),IF(OR(ISBLANK('auto-translations'!H15),'auto-translations'!H15=""),"",'auto-translations'!H15),languages!H15)</f>
        <v>kontextu {city_name}</v>
      </c>
      <c r="I15" s="8" t="str">
        <f>IF(OR(ISBLANK(languages!I15),languages!I15=""),IF(OR(ISBLANK('auto-translations'!I15),'auto-translations'!I15=""),"",'auto-translations'!I15),languages!I15)</f>
        <v>{city_name} kontekst</v>
      </c>
      <c r="J15" s="8" t="str">
        <f>IF(OR(ISBLANK(languages!J15),languages!J15=""),IF(OR(ISBLANK('auto-translations'!J15),'auto-translations'!J15=""),"",'auto-translations'!J15),languages!J15)</f>
        <v>{stadsnaam} context</v>
      </c>
      <c r="K15" s="8" t="str">
        <f>IF(OR(ISBLANK(languages!K15),languages!K15=""),IF(OR(ISBLANK('auto-translations'!K15),'auto-translations'!K15=""),"",'auto-translations'!K15),languages!K15)</f>
        <v>{city_name}-Kontext</v>
      </c>
      <c r="L15" s="8" t="str">
        <f>IF(OR(ISBLANK(languages!L15),languages!L15=""),IF(OR(ISBLANK('auto-translations'!L15),'auto-translations'!L15=""),"",'auto-translations'!L15),languages!L15)</f>
        <v>mahallin {birni_name}</v>
      </c>
      <c r="M15" s="8" t="str">
        <f>IF(OR(ISBLANK(languages!M15),languages!M15=""),IF(OR(ISBLANK('auto-translations'!M15),'auto-translations'!M15=""),"",'auto-translations'!M15),languages!M15)</f>
        <v>{city_name} horopaki</v>
      </c>
      <c r="N15" s="8" t="str">
        <f>IF(OR(ISBLANK(languages!N15),languages!N15=""),IF(OR(ISBLANK('auto-translations'!N15),'auto-translations'!N15=""),"",'auto-translations'!N15),languages!N15)</f>
        <v>contexto de {city_name}</v>
      </c>
      <c r="O15" s="8" t="str">
        <f>IF(OR(ISBLANK(languages!O15),languages!O15=""),IF(OR(ISBLANK('auto-translations'!O15),'auto-translations'!O15=""),"",'auto-translations'!O15),languages!O15)</f>
        <v>contexto de {city_name}</v>
      </c>
      <c r="P15" s="8" t="str">
        <f>IF(OR(ISBLANK(languages!P15),languages!P15=""),IF(OR(ISBLANK('auto-translations'!P15),'auto-translations'!P15=""),"",'auto-translations'!P15),languages!P15)</f>
        <v>Contexto de {city_name}</v>
      </c>
      <c r="Q15" s="8" t="str">
        <f>IF(OR(ISBLANK(languages!Q15),languages!Q15=""),IF(OR(ISBLANK('auto-translations'!Q15),'auto-translations'!Q15=""),"",'auto-translations'!Q15),languages!Q15)</f>
        <v>Contexto de {city_name}</v>
      </c>
      <c r="R15" s="8" t="str">
        <f>IF(OR(ISBLANK(languages!R15),languages!R15=""),IF(OR(ISBLANK('auto-translations'!R15),'auto-translations'!R15=""),"",'auto-translations'!R15),languages!R15)</f>
        <v>{city_name} சூழல்</v>
      </c>
      <c r="S15" s="8" t="str">
        <f>IF(OR(ISBLANK(languages!S15),languages!S15=""),IF(OR(ISBLANK('auto-translations'!S15),'auto-translations'!S15=""),"",'auto-translations'!S15),languages!S15)</f>
        <v>บริบทของ {city_name}</v>
      </c>
      <c r="T15" s="8" t="str">
        <f>IF(OR(ISBLANK(languages!T15),languages!T15=""),IF(OR(ISBLANK('auto-translations'!T15),'auto-translations'!T15=""),"",'auto-translations'!T15),languages!T15)</f>
        <v>bối cảnh {city_name}</v>
      </c>
    </row>
    <row r="16" spans="1:20" ht="75" x14ac:dyDescent="0.25">
      <c r="A16" s="15" t="s">
        <v>73</v>
      </c>
      <c r="B16" s="15" t="s">
        <v>1202</v>
      </c>
      <c r="C16" s="9" t="s">
        <v>1152</v>
      </c>
      <c r="D16" s="9" t="s">
        <v>1485</v>
      </c>
      <c r="E16" s="8" t="str">
        <f>IF(OR(ISBLANK(languages!E16),languages!E16=""),IF(OR(ISBLANK('auto-translations'!E16),'auto-translations'!E16=""),"",'auto-translations'!E16),languages!E16)</f>
        <v>Nivells de govern</v>
      </c>
      <c r="F16" s="8" t="str">
        <f>IF(OR(ISBLANK(languages!F16),languages!F16=""),IF(OR(ISBLANK('auto-translations'!F16),'auto-translations'!F16=""),"",'auto-translations'!F16),languages!F16)</f>
        <v>政府層級</v>
      </c>
      <c r="G16" s="8" t="str">
        <f>IF(OR(ISBLANK(languages!G16),languages!G16=""),IF(OR(ISBLANK('auto-translations'!G16),'auto-translations'!G16=""),"",'auto-translations'!G16),languages!G16)</f>
        <v>政府级别</v>
      </c>
      <c r="H16" s="8" t="str">
        <f>IF(OR(ISBLANK(languages!H16),languages!H16=""),IF(OR(ISBLANK('auto-translations'!H16),'auto-translations'!H16=""),"",'auto-translations'!H16),languages!H16)</f>
        <v>Úrovně vlády</v>
      </c>
      <c r="I16" s="8" t="str">
        <f>IF(OR(ISBLANK(languages!I16),languages!I16=""),IF(OR(ISBLANK('auto-translations'!I16),'auto-translations'!I16=""),"",'auto-translations'!I16),languages!I16)</f>
        <v>Regeringsniveauer</v>
      </c>
      <c r="J16" s="8" t="str">
        <f>IF(OR(ISBLANK(languages!J16),languages!J16=""),IF(OR(ISBLANK('auto-translations'!J16),'auto-translations'!J16=""),"",'auto-translations'!J16),languages!J16)</f>
        <v>Bestuursniveaus</v>
      </c>
      <c r="K16" s="8" t="str">
        <f>IF(OR(ISBLANK(languages!K16),languages!K16=""),IF(OR(ISBLANK('auto-translations'!K16),'auto-translations'!K16=""),"",'auto-translations'!K16),languages!K16)</f>
        <v>Regierungsebenen</v>
      </c>
      <c r="L16" s="8" t="str">
        <f>IF(OR(ISBLANK(languages!L16),languages!L16=""),IF(OR(ISBLANK('auto-translations'!L16),'auto-translations'!L16=""),"",'auto-translations'!L16),languages!L16)</f>
        <v>Matakan gwamnati</v>
      </c>
      <c r="M16" s="8" t="str">
        <f>IF(OR(ISBLANK(languages!M16),languages!M16=""),IF(OR(ISBLANK('auto-translations'!M16),'auto-translations'!M16=""),"",'auto-translations'!M16),languages!M16)</f>
        <v>Nga taumata o te kawanatanga</v>
      </c>
      <c r="N16" s="8" t="str">
        <f>IF(OR(ISBLANK(languages!N16),languages!N16=""),IF(OR(ISBLANK('auto-translations'!N16),'auto-translations'!N16=""),"",'auto-translations'!N16),languages!N16)</f>
        <v>Niveles de gobierno</v>
      </c>
      <c r="O16" s="8" t="str">
        <f>IF(OR(ISBLANK(languages!O16),languages!O16=""),IF(OR(ISBLANK('auto-translations'!O16),'auto-translations'!O16=""),"",'auto-translations'!O16),languages!O16)</f>
        <v>Niveles de gobierno</v>
      </c>
      <c r="P16" s="8" t="str">
        <f>IF(OR(ISBLANK(languages!P16),languages!P16=""),IF(OR(ISBLANK('auto-translations'!P16),'auto-translations'!P16=""),"",'auto-translations'!P16),languages!P16)</f>
        <v>Níveis de governo</v>
      </c>
      <c r="Q16" s="8" t="str">
        <f>IF(OR(ISBLANK(languages!Q16),languages!Q16=""),IF(OR(ISBLANK('auto-translations'!Q16),'auto-translations'!Q16=""),"",'auto-translations'!Q16),languages!Q16)</f>
        <v>Níveis de governo</v>
      </c>
      <c r="R16" s="8" t="str">
        <f>IF(OR(ISBLANK(languages!R16),languages!R16=""),IF(OR(ISBLANK('auto-translations'!R16),'auto-translations'!R16=""),"",'auto-translations'!R16),languages!R16)</f>
        <v>அரசாங்கத்தின் நிலைகள்</v>
      </c>
      <c r="S16" s="8" t="str">
        <f>IF(OR(ISBLANK(languages!S16),languages!S16=""),IF(OR(ISBLANK('auto-translations'!S16),'auto-translations'!S16=""),"",'auto-translations'!S16),languages!S16)</f>
        <v>ระดับของรัฐบาล</v>
      </c>
      <c r="T16" s="8" t="str">
        <f>IF(OR(ISBLANK(languages!T16),languages!T16=""),IF(OR(ISBLANK('auto-translations'!T16),'auto-translations'!T16=""),"",'auto-translations'!T16),languages!T16)</f>
        <v>Các cấp chính quyền</v>
      </c>
    </row>
    <row r="17" spans="1:20" ht="135" x14ac:dyDescent="0.25">
      <c r="A17" s="15" t="s">
        <v>73</v>
      </c>
      <c r="B17" s="15" t="s">
        <v>1145</v>
      </c>
      <c r="C17" s="9" t="s">
        <v>1145</v>
      </c>
      <c r="D17" s="9" t="s">
        <v>1485</v>
      </c>
      <c r="E17" s="8" t="str">
        <f>IF(OR(ISBLANK(languages!E17),languages!E17=""),IF(OR(ISBLANK('auto-translations'!E17),'auto-translations'!E17=""),"",'auto-translations'!E17),languages!E17)</f>
        <v>Demografia i equitat sanitària</v>
      </c>
      <c r="F17" s="8" t="str">
        <f>IF(OR(ISBLANK(languages!F17),languages!F17=""),IF(OR(ISBLANK('auto-translations'!F17),'auto-translations'!F17=""),"",'auto-translations'!F17),languages!F17)</f>
        <v>人口統計和健康公平</v>
      </c>
      <c r="G17" s="8" t="str">
        <f>IF(OR(ISBLANK(languages!G17),languages!G17=""),IF(OR(ISBLANK('auto-translations'!G17),'auto-translations'!G17=""),"",'auto-translations'!G17),languages!G17)</f>
        <v>人口统计和健康公平</v>
      </c>
      <c r="H17" s="8" t="str">
        <f>IF(OR(ISBLANK(languages!H17),languages!H17=""),IF(OR(ISBLANK('auto-translations'!H17),'auto-translations'!H17=""),"",'auto-translations'!H17),languages!H17)</f>
        <v>Demografie a rovnost ve zdraví</v>
      </c>
      <c r="I17" s="8" t="str">
        <f>IF(OR(ISBLANK(languages!I17),languages!I17=""),IF(OR(ISBLANK('auto-translations'!I17),'auto-translations'!I17=""),"",'auto-translations'!I17),languages!I17)</f>
        <v>Demografi og sundhedslighed</v>
      </c>
      <c r="J17" s="8" t="str">
        <f>IF(OR(ISBLANK(languages!J17),languages!J17=""),IF(OR(ISBLANK('auto-translations'!J17),'auto-translations'!J17=""),"",'auto-translations'!J17),languages!J17)</f>
        <v>Demografie en gelijkheid in de gezondheidszorg</v>
      </c>
      <c r="K17" s="8" t="str">
        <f>IF(OR(ISBLANK(languages!K17),languages!K17=""),IF(OR(ISBLANK('auto-translations'!K17),'auto-translations'!K17=""),"",'auto-translations'!K17),languages!K17)</f>
        <v>Demografie und gesundheitliche Chancengleichheit</v>
      </c>
      <c r="L17" s="8" t="str">
        <f>IF(OR(ISBLANK(languages!L17),languages!L17=""),IF(OR(ISBLANK('auto-translations'!L17),'auto-translations'!L17=""),"",'auto-translations'!L17),languages!L17)</f>
        <v>Alkaluman jama'a da daidaiton lafiya</v>
      </c>
      <c r="M17" s="8" t="str">
        <f>IF(OR(ISBLANK(languages!M17),languages!M17=""),IF(OR(ISBLANK('auto-translations'!M17),'auto-translations'!M17=""),"",'auto-translations'!M17),languages!M17)</f>
        <v>Te taupori me te tika o te hauora</v>
      </c>
      <c r="N17" s="8" t="str">
        <f>IF(OR(ISBLANK(languages!N17),languages!N17=""),IF(OR(ISBLANK('auto-translations'!N17),'auto-translations'!N17=""),"",'auto-translations'!N17),languages!N17)</f>
        <v>Demografía y equidad en salud</v>
      </c>
      <c r="O17" s="8" t="str">
        <f>IF(OR(ISBLANK(languages!O17),languages!O17=""),IF(OR(ISBLANK('auto-translations'!O17),'auto-translations'!O17=""),"",'auto-translations'!O17),languages!O17)</f>
        <v>Demografía y equidad en salud</v>
      </c>
      <c r="P17" s="8" t="str">
        <f>IF(OR(ISBLANK(languages!P17),languages!P17=""),IF(OR(ISBLANK('auto-translations'!P17),'auto-translations'!P17=""),"",'auto-translations'!P17),languages!P17)</f>
        <v>Demografia e equidade na saúde</v>
      </c>
      <c r="Q17" s="8" t="str">
        <f>IF(OR(ISBLANK(languages!Q17),languages!Q17=""),IF(OR(ISBLANK('auto-translations'!Q17),'auto-translations'!Q17=""),"",'auto-translations'!Q17),languages!Q17)</f>
        <v>Demografia e equidade na saúde</v>
      </c>
      <c r="R17" s="8" t="str">
        <f>IF(OR(ISBLANK(languages!R17),languages!R17=""),IF(OR(ISBLANK('auto-translations'!R17),'auto-translations'!R17=""),"",'auto-translations'!R17),languages!R17)</f>
        <v>மக்கள்தொகை மற்றும் சுகாதார சமத்துவம்</v>
      </c>
      <c r="S17" s="8" t="str">
        <f>IF(OR(ISBLANK(languages!S17),languages!S17=""),IF(OR(ISBLANK('auto-translations'!S17),'auto-translations'!S17=""),"",'auto-translations'!S17),languages!S17)</f>
        <v>ประชากรและความเท่าเทียมด้านสุขภาพ</v>
      </c>
      <c r="T17" s="8" t="str">
        <f>IF(OR(ISBLANK(languages!T17),languages!T17=""),IF(OR(ISBLANK('auto-translations'!T17),'auto-translations'!T17=""),"",'auto-translations'!T17),languages!T17)</f>
        <v>Nhân khẩu học và công bằng sức khỏe</v>
      </c>
    </row>
    <row r="18" spans="1:20" ht="75" x14ac:dyDescent="0.25">
      <c r="A18" s="15" t="s">
        <v>73</v>
      </c>
      <c r="B18" s="15" t="s">
        <v>1146</v>
      </c>
      <c r="C18" s="9" t="s">
        <v>1146</v>
      </c>
      <c r="D18" s="9" t="s">
        <v>1485</v>
      </c>
      <c r="E18" s="8" t="str">
        <f>IF(OR(ISBLANK(languages!E18),languages!E18=""),IF(OR(ISBLANK('auto-translations'!E18),'auto-translations'!E18=""),"",'auto-translations'!E18),languages!E18)</f>
        <v>Context de desastre ambiental</v>
      </c>
      <c r="F18" s="8" t="str">
        <f>IF(OR(ISBLANK(languages!F18),languages!F18=""),IF(OR(ISBLANK('auto-translations'!F18),'auto-translations'!F18=""),"",'auto-translations'!F18),languages!F18)</f>
        <v>環境災害背景</v>
      </c>
      <c r="G18" s="8" t="str">
        <f>IF(OR(ISBLANK(languages!G18),languages!G18=""),IF(OR(ISBLANK('auto-translations'!G18),'auto-translations'!G18=""),"",'auto-translations'!G18),languages!G18)</f>
        <v>环境灾害背景</v>
      </c>
      <c r="H18" s="8" t="str">
        <f>IF(OR(ISBLANK(languages!H18),languages!H18=""),IF(OR(ISBLANK('auto-translations'!H18),'auto-translations'!H18=""),"",'auto-translations'!H18),languages!H18)</f>
        <v>Kontext ekologické katastrofy</v>
      </c>
      <c r="I18" s="8" t="str">
        <f>IF(OR(ISBLANK(languages!I18),languages!I18=""),IF(OR(ISBLANK('auto-translations'!I18),'auto-translations'!I18=""),"",'auto-translations'!I18),languages!I18)</f>
        <v>Miljøkatastrofe kontekst</v>
      </c>
      <c r="J18" s="8" t="str">
        <f>IF(OR(ISBLANK(languages!J18),languages!J18=""),IF(OR(ISBLANK('auto-translations'!J18),'auto-translations'!J18=""),"",'auto-translations'!J18),languages!J18)</f>
        <v>Context van milieurampen</v>
      </c>
      <c r="K18" s="8" t="str">
        <f>IF(OR(ISBLANK(languages!K18),languages!K18=""),IF(OR(ISBLANK('auto-translations'!K18),'auto-translations'!K18=""),"",'auto-translations'!K18),languages!K18)</f>
        <v>Kontext einer Umweltkatastrophe</v>
      </c>
      <c r="L18" s="8" t="str">
        <f>IF(OR(ISBLANK(languages!L18),languages!L18=""),IF(OR(ISBLANK('auto-translations'!L18),'auto-translations'!L18=""),"",'auto-translations'!L18),languages!L18)</f>
        <v>Halin bala'in muhalli</v>
      </c>
      <c r="M18" s="8" t="str">
        <f>IF(OR(ISBLANK(languages!M18),languages!M18=""),IF(OR(ISBLANK('auto-translations'!M18),'auto-translations'!M18=""),"",'auto-translations'!M18),languages!M18)</f>
        <v>Te horopaki aituā taiao</v>
      </c>
      <c r="N18" s="8" t="str">
        <f>IF(OR(ISBLANK(languages!N18),languages!N18=""),IF(OR(ISBLANK('auto-translations'!N18),'auto-translations'!N18=""),"",'auto-translations'!N18),languages!N18)</f>
        <v>Contexto de desastre ambiental</v>
      </c>
      <c r="O18" s="8" t="str">
        <f>IF(OR(ISBLANK(languages!O18),languages!O18=""),IF(OR(ISBLANK('auto-translations'!O18),'auto-translations'!O18=""),"",'auto-translations'!O18),languages!O18)</f>
        <v>Contexto de desastre ambiental</v>
      </c>
      <c r="P18" s="8" t="str">
        <f>IF(OR(ISBLANK(languages!P18),languages!P18=""),IF(OR(ISBLANK('auto-translations'!P18),'auto-translations'!P18=""),"",'auto-translations'!P18),languages!P18)</f>
        <v>Contexto de desastre ambiental</v>
      </c>
      <c r="Q18" s="8" t="str">
        <f>IF(OR(ISBLANK(languages!Q18),languages!Q18=""),IF(OR(ISBLANK('auto-translations'!Q18),'auto-translations'!Q18=""),"",'auto-translations'!Q18),languages!Q18)</f>
        <v>Contexto de desastre ambiental</v>
      </c>
      <c r="R18" s="8" t="str">
        <f>IF(OR(ISBLANK(languages!R18),languages!R18=""),IF(OR(ISBLANK('auto-translations'!R18),'auto-translations'!R18=""),"",'auto-translations'!R18),languages!R18)</f>
        <v>சுற்றுச்சூழல் பேரழிவு சூழல்</v>
      </c>
      <c r="S18" s="8" t="str">
        <f>IF(OR(ISBLANK(languages!S18),languages!S18=""),IF(OR(ISBLANK('auto-translations'!S18),'auto-translations'!S18=""),"",'auto-translations'!S18),languages!S18)</f>
        <v>บริบทภัยพิบัติด้านสิ่งแวดล้อม</v>
      </c>
      <c r="T18" s="8" t="str">
        <f>IF(OR(ISBLANK(languages!T18),languages!T18=""),IF(OR(ISBLANK('auto-translations'!T18),'auto-translations'!T18=""),"",'auto-translations'!T18),languages!T18)</f>
        <v>Bối cảnh thảm họa môi trường</v>
      </c>
    </row>
    <row r="19" spans="1:20" ht="75" x14ac:dyDescent="0.25">
      <c r="A19" s="15" t="s">
        <v>73</v>
      </c>
      <c r="B19" s="15" t="s">
        <v>1193</v>
      </c>
      <c r="C19" s="9" t="s">
        <v>1193</v>
      </c>
      <c r="D19" s="9" t="s">
        <v>1485</v>
      </c>
      <c r="E19" s="8" t="str">
        <f>IF(OR(ISBLANK(languages!E19),languages!E19=""),IF(OR(ISBLANK('auto-translations'!E19),'auto-translations'!E19=""),"",'auto-translations'!E19),languages!E19)</f>
        <v>Context addicional</v>
      </c>
      <c r="F19" s="8" t="str">
        <f>IF(OR(ISBLANK(languages!F19),languages!F19=""),IF(OR(ISBLANK('auto-translations'!F19),'auto-translations'!F19=""),"",'auto-translations'!F19),languages!F19)</f>
        <v>額外的背景資訊</v>
      </c>
      <c r="G19" s="8" t="str">
        <f>IF(OR(ISBLANK(languages!G19),languages!G19=""),IF(OR(ISBLANK('auto-translations'!G19),'auto-translations'!G19=""),"",'auto-translations'!G19),languages!G19)</f>
        <v>额外的背景信息</v>
      </c>
      <c r="H19" s="8" t="str">
        <f>IF(OR(ISBLANK(languages!H19),languages!H19=""),IF(OR(ISBLANK('auto-translations'!H19),'auto-translations'!H19=""),"",'auto-translations'!H19),languages!H19)</f>
        <v>Další kontext</v>
      </c>
      <c r="I19" s="8" t="str">
        <f>IF(OR(ISBLANK(languages!I19),languages!I19=""),IF(OR(ISBLANK('auto-translations'!I19),'auto-translations'!I19=""),"",'auto-translations'!I19),languages!I19)</f>
        <v>Yderligere kontekst</v>
      </c>
      <c r="J19" s="8" t="str">
        <f>IF(OR(ISBLANK(languages!J19),languages!J19=""),IF(OR(ISBLANK('auto-translations'!J19),'auto-translations'!J19=""),"",'auto-translations'!J19),languages!J19)</f>
        <v>Aanvullende context</v>
      </c>
      <c r="K19" s="8" t="str">
        <f>IF(OR(ISBLANK(languages!K19),languages!K19=""),IF(OR(ISBLANK('auto-translations'!K19),'auto-translations'!K19=""),"",'auto-translations'!K19),languages!K19)</f>
        <v>Zusätzlicher Kontext</v>
      </c>
      <c r="L19" s="8" t="str">
        <f>IF(OR(ISBLANK(languages!L19),languages!L19=""),IF(OR(ISBLANK('auto-translations'!L19),'auto-translations'!L19=""),"",'auto-translations'!L19),languages!L19)</f>
        <v>Ƙarin mahallin</v>
      </c>
      <c r="M19" s="8" t="str">
        <f>IF(OR(ISBLANK(languages!M19),languages!M19=""),IF(OR(ISBLANK('auto-translations'!M19),'auto-translations'!M19=""),"",'auto-translations'!M19),languages!M19)</f>
        <v>He horopaki taapiri</v>
      </c>
      <c r="N19" s="8" t="str">
        <f>IF(OR(ISBLANK(languages!N19),languages!N19=""),IF(OR(ISBLANK('auto-translations'!N19),'auto-translations'!N19=""),"",'auto-translations'!N19),languages!N19)</f>
        <v>Contexto adicional</v>
      </c>
      <c r="O19" s="8" t="str">
        <f>IF(OR(ISBLANK(languages!O19),languages!O19=""),IF(OR(ISBLANK('auto-translations'!O19),'auto-translations'!O19=""),"",'auto-translations'!O19),languages!O19)</f>
        <v>Contexto adicional</v>
      </c>
      <c r="P19" s="8" t="str">
        <f>IF(OR(ISBLANK(languages!P19),languages!P19=""),IF(OR(ISBLANK('auto-translations'!P19),'auto-translations'!P19=""),"",'auto-translations'!P19),languages!P19)</f>
        <v>Contexto adicional</v>
      </c>
      <c r="Q19" s="8" t="str">
        <f>IF(OR(ISBLANK(languages!Q19),languages!Q19=""),IF(OR(ISBLANK('auto-translations'!Q19),'auto-translations'!Q19=""),"",'auto-translations'!Q19),languages!Q19)</f>
        <v>Contexto adicional</v>
      </c>
      <c r="R19" s="8" t="str">
        <f>IF(OR(ISBLANK(languages!R19),languages!R19=""),IF(OR(ISBLANK('auto-translations'!R19),'auto-translations'!R19=""),"",'auto-translations'!R19),languages!R19)</f>
        <v>கூடுதல் சூழல்</v>
      </c>
      <c r="S19" s="8" t="str">
        <f>IF(OR(ISBLANK(languages!S19),languages!S19=""),IF(OR(ISBLANK('auto-translations'!S19),'auto-translations'!S19=""),"",'auto-translations'!S19),languages!S19)</f>
        <v>บริบทเพิ่มเติม</v>
      </c>
      <c r="T19" s="8" t="str">
        <f>IF(OR(ISBLANK(languages!T19),languages!T19=""),IF(OR(ISBLANK('auto-translations'!T19),'auto-translations'!T19=""),"",'auto-translations'!T19),languages!T19)</f>
        <v>Bối cảnh bổ sung</v>
      </c>
    </row>
    <row r="20" spans="1:20" ht="409.5" x14ac:dyDescent="0.25">
      <c r="A20" s="15" t="s">
        <v>73</v>
      </c>
      <c r="B20" s="15" t="s">
        <v>1198</v>
      </c>
      <c r="C20" s="9" t="s">
        <v>1153</v>
      </c>
      <c r="D20" s="9" t="s">
        <v>1485</v>
      </c>
      <c r="E20" s="8" t="str">
        <f>IF(OR(ISBLANK(languages!E20),languages!E20=""),IF(OR(ISBLANK('auto-translations'!E20),'auto-translations'!E20=""),"",'auto-translations'!E20),languages!E20)</f>
        <v>Editeu el fitxer de configuració de la regió per proporcionar un context de fons per a la vostra regió d'estudi. Si us plau, resumeix breument la ubicació, la història i la topografia, segons sigui pertinent.</v>
      </c>
      <c r="F20" s="8" t="str">
        <f>IF(OR(ISBLANK(languages!F20),languages!F20=""),IF(OR(ISBLANK('auto-translations'!F20),'auto-translations'!F20=""),"",'auto-translations'!F20),languages!F20)</f>
        <v>編輯區域設定檔以為您的研究區域提供背景上下文。請簡要概述相關的位置、歷史和地形。</v>
      </c>
      <c r="G20" s="8" t="str">
        <f>IF(OR(ISBLANK(languages!G20),languages!G20=""),IF(OR(ISBLANK('auto-translations'!G20),'auto-translations'!G20=""),"",'auto-translations'!G20),languages!G20)</f>
        <v>编辑区域配置文件以为您的研究区域提供背景上下文。请简要概述相关的位置、历史和地形。</v>
      </c>
      <c r="H20" s="8" t="str">
        <f>IF(OR(ISBLANK(languages!H20),languages!H20=""),IF(OR(ISBLANK('auto-translations'!H20),'auto-translations'!H20=""),"",'auto-translations'!H20),languages!H20)</f>
        <v>Upravte konfigurační soubor oblasti tak, aby poskytoval kontext pozadí pro vaši studijní oblast. Stručně prosím shrňte polohu, historii a topografii, je-li to relevantní.</v>
      </c>
      <c r="I20" s="8" t="str">
        <f>IF(OR(ISBLANK(languages!I20),languages!I20=""),IF(OR(ISBLANK('auto-translations'!I20),'auto-translations'!I20=""),"",'auto-translations'!I20),languages!I20)</f>
        <v>Rediger regionskonfigurationsfilen for at give baggrundskontekst for din studieregion. Opsummer venligst kort placering, historie og topografi, som relevant.</v>
      </c>
      <c r="J20" s="8" t="str">
        <f>IF(OR(ISBLANK(languages!J20),languages!J20=""),IF(OR(ISBLANK('auto-translations'!J20),'auto-translations'!J20=""),"",'auto-translations'!J20),languages!J20)</f>
        <v>Bewerk het regioconfiguratiebestand om achtergrondcontext voor uw studieregio te bieden. Geef een korte samenvatting van de locatie, geschiedenis en topografie, indien relevant.</v>
      </c>
      <c r="K20" s="8" t="str">
        <f>IF(OR(ISBLANK(languages!K20),languages!K20=""),IF(OR(ISBLANK('auto-translations'!K20),'auto-translations'!K20=""),"",'auto-translations'!K20),languages!K20)</f>
        <v>Bearbeiten Sie die Regionskonfigurationsdatei, um Hintergrundkontext für Ihre Studienregion bereitzustellen. Bitte fassen Sie gegebenenfalls kurz den Standort, die Geschichte und die Topografie zusammen.</v>
      </c>
      <c r="L20" s="8" t="str">
        <f>IF(OR(ISBLANK(languages!L20),languages!L20=""),IF(OR(ISBLANK('auto-translations'!L20),'auto-translations'!L20=""),"",'auto-translations'!L20),languages!L20)</f>
        <v>Shirya fayil ɗin sanyi na yanki don samar da bayanan baya don yankin binciken ku. Da fatan za a taƙaice wuri, tarihi da hoton ƙasa, kamar yadda ya dace.</v>
      </c>
      <c r="M20" s="8" t="str">
        <f>IF(OR(ISBLANK(languages!M20),languages!M20=""),IF(OR(ISBLANK('auto-translations'!M20),'auto-translations'!M20=""),"",'auto-translations'!M20),languages!M20)</f>
        <v>Whakatikaina te kōnae whirihoranga rohe hei whakarato i te horopaki papamuri mo to rohe ako. Tena koa whakarapopototia te waahi, te hitori me te ahuatanga o te whenua, mena e tika ana.</v>
      </c>
      <c r="N20" s="8" t="str">
        <f>IF(OR(ISBLANK(languages!N20),languages!N20=""),IF(OR(ISBLANK('auto-translations'!N20),'auto-translations'!N20=""),"",'auto-translations'!N20),languages!N20)</f>
        <v>Edite el archivo de configuración de la región para proporcionar contexto de fondo para su región de estudio. Resuma brevemente la ubicación, la historia y la topografía, según corresponda.</v>
      </c>
      <c r="O20" s="8" t="str">
        <f>IF(OR(ISBLANK(languages!O20),languages!O20=""),IF(OR(ISBLANK('auto-translations'!O20),'auto-translations'!O20=""),"",'auto-translations'!O20),languages!O20)</f>
        <v>Edite el archivo de configuración de la región para proporcionar contexto de fondo para su región de estudio. Resuma brevemente la ubicación, la historia y la topografía, según corresponda.</v>
      </c>
      <c r="P20" s="8" t="str">
        <f>IF(OR(ISBLANK(languages!P20),languages!P20=""),IF(OR(ISBLANK('auto-translations'!P20),'auto-translations'!P20=""),"",'auto-translations'!P20),languages!P20)</f>
        <v>Edite o arquivo de configuração da região para fornecer contexto de fundo para sua região de estudo. Por favor, resuma brevemente a localização, história e topografia, conforme relevante.</v>
      </c>
      <c r="Q20" s="8" t="str">
        <f>IF(OR(ISBLANK(languages!Q20),languages!Q20=""),IF(OR(ISBLANK('auto-translations'!Q20),'auto-translations'!Q20=""),"",'auto-translations'!Q20),languages!Q20)</f>
        <v>Edite o arquivo de configuração da região para fornecer contexto de fundo para sua região de estudo. Por favor, resuma brevemente a localização, história e topografia, conforme relevante.</v>
      </c>
      <c r="R20" s="8" t="str">
        <f>IF(OR(ISBLANK(languages!R20),languages!R20=""),IF(OR(ISBLANK('auto-translations'!R20),'auto-translations'!R20=""),"",'auto-translations'!R20),languages!R20)</f>
        <v>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v>
      </c>
      <c r="S20" s="8" t="str">
        <f>IF(OR(ISBLANK(languages!S20),languages!S20=""),IF(OR(ISBLANK('auto-translations'!S20),'auto-translations'!S20=""),"",'auto-translations'!S20),languages!S20)</f>
        <v>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v>
      </c>
      <c r="T20" s="8" t="str">
        <f>IF(OR(ISBLANK(languages!T20),languages!T20=""),IF(OR(ISBLANK('auto-translations'!T20),'auto-translations'!T20=""),"",'auto-translations'!T20),languages!T20)</f>
        <v>Chỉnh sửa tệp cấu hình vùng để cung cấp bối cảnh cơ bản cho khu vực nghiên cứu của bạn. Vui lòng tóm tắt ngắn gọn về vị trí, lịch sử và địa hình nếu có liên quan.</v>
      </c>
    </row>
    <row r="21" spans="1:20" ht="330" x14ac:dyDescent="0.25">
      <c r="A21" s="15" t="s">
        <v>73</v>
      </c>
      <c r="B21" s="15" t="s">
        <v>1203</v>
      </c>
      <c r="C21" s="9" t="s">
        <v>1089</v>
      </c>
      <c r="D21" s="9" t="s">
        <v>1485</v>
      </c>
      <c r="E21" s="8" t="str">
        <f>IF(OR(ISBLANK(languages!E21),languages!E21=""),IF(OR(ISBLANK('auto-translations'!E21),'auto-translations'!E21=""),"",'auto-translations'!E21),languages!E21)</f>
        <v>S'han analitzat els nivells següents de política governamental per a {city_name}: {policy_checklist_levels}.</v>
      </c>
      <c r="F21" s="8" t="str">
        <f>IF(OR(ISBLANK(languages!F21),languages!F21=""),IF(OR(ISBLANK('auto-translations'!F21),'auto-translations'!F21=""),"",'auto-translations'!F21),languages!F21)</f>
        <v>針對 {city_name} 分析了以下層級的政府政策：{policy_checklist_levels}。</v>
      </c>
      <c r="G21" s="8" t="str">
        <f>IF(OR(ISBLANK(languages!G21),languages!G21=""),IF(OR(ISBLANK('auto-translations'!G21),'auto-translations'!G21=""),"",'auto-translations'!G21),languages!G21)</f>
        <v>针对 {city_name} 分析了以下级别的政府政策：{policy_checklist_levels}。</v>
      </c>
      <c r="H21" s="8" t="str">
        <f>IF(OR(ISBLANK(languages!H21),languages!H21=""),IF(OR(ISBLANK('auto-translations'!H21),'auto-translations'!H21=""),"",'auto-translations'!H21),languages!H21)</f>
        <v>Pro město {city_name} byly analyzovány následující úrovně vládní politiky: {policy_checklist_levels}.</v>
      </c>
      <c r="I21" s="8" t="str">
        <f>IF(OR(ISBLANK(languages!I21),languages!I21=""),IF(OR(ISBLANK('auto-translations'!I21),'auto-translations'!I21=""),"",'auto-translations'!I21),languages!I21)</f>
        <v>Følgende niveauer af regeringens politik blev analyseret for {city_name}: {policy_checklist_levels}.</v>
      </c>
      <c r="J21" s="8" t="str">
        <f>IF(OR(ISBLANK(languages!J21),languages!J21=""),IF(OR(ISBLANK('auto-translations'!J21),'auto-translations'!J21=""),"",'auto-translations'!J21),languages!J21)</f>
        <v>De volgende niveaus van overheidsbeleid zijn geanalyseerd voor {city_name}: {policy_checklist_levels}.</v>
      </c>
      <c r="K21" s="8" t="str">
        <f>IF(OR(ISBLANK(languages!K21),languages!K21=""),IF(OR(ISBLANK('auto-translations'!K21),'auto-translations'!K21=""),"",'auto-translations'!K21),languages!K21)</f>
        <v>Die folgenden Ebenen der Regierungspolitik wurden für {city_name} analysiert: {policy_checklist_levels}.</v>
      </c>
      <c r="L21" s="8" t="str">
        <f>IF(OR(ISBLANK(languages!L21),languages!L21=""),IF(OR(ISBLANK('auto-translations'!L21),'auto-translations'!L21=""),"",'auto-translations'!L21),languages!L21)</f>
        <v>An yi nazarin matakan manufofin gwamnati masu zuwa don {city_name}: {policy_checklist_levels}.</v>
      </c>
      <c r="M21" s="8" t="str">
        <f>IF(OR(ISBLANK(languages!M21),languages!M21=""),IF(OR(ISBLANK('auto-translations'!M21),'auto-translations'!M21=""),"",'auto-translations'!M21),languages!M21)</f>
        <v>Ko nga taumata e whai ake nei o nga kaupapa here a te kawanatanga i tātarihia mo {city_name}: {policy_checklist_levels}.</v>
      </c>
      <c r="N21" s="8" t="str">
        <f>IF(OR(ISBLANK(languages!N21),languages!N21=""),IF(OR(ISBLANK('auto-translations'!N21),'auto-translations'!N21=""),"",'auto-translations'!N21),languages!N21)</f>
        <v>Se analizaron los siguientes niveles de política gubernamental para {city_name}: {policy_checklist_levels}.</v>
      </c>
      <c r="O21" s="8" t="str">
        <f>IF(OR(ISBLANK(languages!O21),languages!O21=""),IF(OR(ISBLANK('auto-translations'!O21),'auto-translations'!O21=""),"",'auto-translations'!O21),languages!O21)</f>
        <v>Se analizaron los siguientes niveles de política gubernamental para {city_name}: {policy_checklist_levels}.</v>
      </c>
      <c r="P21" s="8" t="str">
        <f>IF(OR(ISBLANK(languages!P21),languages!P21=""),IF(OR(ISBLANK('auto-translations'!P21),'auto-translations'!P21=""),"",'auto-translations'!P21),languages!P21)</f>
        <v>Os seguintes níveis de política governamental foram analisados para {city_name}: {policy_checklist_levels}.</v>
      </c>
      <c r="Q21" s="8" t="str">
        <f>IF(OR(ISBLANK(languages!Q21),languages!Q21=""),IF(OR(ISBLANK('auto-translations'!Q21),'auto-translations'!Q21=""),"",'auto-translations'!Q21),languages!Q21)</f>
        <v>Os seguintes níveis de política governamental foram analisados para {city_name}: {policy_checklist_levels}.</v>
      </c>
      <c r="R21" s="8" t="str">
        <f>IF(OR(ISBLANK(languages!R21),languages!R21=""),IF(OR(ISBLANK('auto-translations'!R21),'auto-translations'!R21=""),"",'auto-translations'!R21),languages!R21)</f>
        <v>{city_name} க்கான அரசாங்கக் கொள்கையின் பின்வரும் நிலைகள் பகுப்பாய்வு செய்யப்பட்டன: {policy_checklist_levels}.</v>
      </c>
      <c r="S21" s="8" t="str">
        <f>IF(OR(ISBLANK(languages!S21),languages!S21=""),IF(OR(ISBLANK('auto-translations'!S21),'auto-translations'!S21=""),"",'auto-translations'!S21),languages!S21)</f>
        <v>มีการวิเคราะห์นโยบายของรัฐบาลในระดับต่อไปนี้สำหรับ {city_name}: {policy_checklist_levels}</v>
      </c>
      <c r="T21" s="8" t="str">
        <f>IF(OR(ISBLANK(languages!T21),languages!T21=""),IF(OR(ISBLANK('auto-translations'!T21),'auto-translations'!T21=""),"",'auto-translations'!T21),languages!T21)</f>
        <v>Các cấp chính sách chính phủ sau đây đã được phân tích cho {city_name}: {policy_checklist_levels}.</v>
      </c>
    </row>
    <row r="22" spans="1:20" ht="409.5" x14ac:dyDescent="0.25">
      <c r="A22" s="15" t="s">
        <v>73</v>
      </c>
      <c r="B22" s="15" t="s">
        <v>1194</v>
      </c>
      <c r="C22" s="9" t="s">
        <v>1154</v>
      </c>
      <c r="D22" s="9" t="s">
        <v>1485</v>
      </c>
      <c r="E22" s="8" t="str">
        <f>IF(OR(ISBLANK(languages!E22),languages!E22=""),IF(OR(ISBLANK('auto-translations'!E22),'auto-translations'!E22=""),"",'auto-translations'!E22),languages!E22)</f>
        <v xml:space="preserve"> Editeu la secció "Demogràfica i equitat sanitària" del fitxer de configuració de la regió per destacar les característiques demogràfiques socioeconòmiques i els principals reptes i desigualtats de salut presents en aquesta àrea urbana.</v>
      </c>
      <c r="F22" s="8" t="str">
        <f>IF(OR(ISBLANK(languages!F22),languages!F22=""),IF(OR(ISBLANK('auto-translations'!F22),'auto-translations'!F22=""),"",'auto-translations'!F22),languages!F22)</f>
        <v>編輯區域配置文件的「人口統計和健康公平」部分，以突出顯示該城市地區的社會經濟人口特徵以及主要健康挑戰和不平等。</v>
      </c>
      <c r="G22" s="8" t="str">
        <f>IF(OR(ISBLANK(languages!G22),languages!G22=""),IF(OR(ISBLANK('auto-translations'!G22),'auto-translations'!G22=""),"",'auto-translations'!G22),languages!G22)</f>
        <v>编辑区域配置文件的“人口统计和健康公平”部分，以突出显示该城市地区的社会经济人口特征以及主要健康挑战和不平等。</v>
      </c>
      <c r="H22" s="8" t="str">
        <f>IF(OR(ISBLANK(languages!H22),languages!H22=""),IF(OR(ISBLANK('auto-translations'!H22),'auto-translations'!H22=""),"",'auto-translations'!H22),languages!H22)</f>
        <v xml:space="preserve"> Upravte část „Demografie a rovnost ve zdraví“ v konfiguračním souboru regionu, abyste zdůraznili socioekonomické demografické charakteristiky a klíčové zdravotní problémy a nerovnosti přítomné v této městské oblasti.</v>
      </c>
      <c r="I22" s="8" t="str">
        <f>IF(OR(ISBLANK(languages!I22),languages!I22=""),IF(OR(ISBLANK('auto-translations'!I22),'auto-translations'!I22=""),"",'auto-translations'!I22),languages!I22)</f>
        <v xml:space="preserve"> Rediger sektionen "Demografi og sundhedslighed" i regionens konfigurationsfil for at fremhæve socioøkonomiske demografiske karakteristika og centrale sundhedsudfordringer og uligheder i dette byområde.</v>
      </c>
      <c r="J22" s="8" t="str">
        <f>IF(OR(ISBLANK(languages!J22),languages!J22=""),IF(OR(ISBLANK('auto-translations'!J22),'auto-translations'!J22=""),"",'auto-translations'!J22),languages!J22)</f>
        <v xml:space="preserve"> Bewerk de sectie 'Demografie en gezondheidsgelijkheid' van het regioconfiguratiebestand om de sociaal-economische demografische kenmerken en de belangrijkste gezondheidsuitdagingen en ongelijkheden in dit stedelijk gebied te benadrukken.</v>
      </c>
      <c r="K22" s="8" t="str">
        <f>IF(OR(ISBLANK(languages!K22),languages!K22=""),IF(OR(ISBLANK('auto-translations'!K22),'auto-translations'!K22=""),"",'auto-translations'!K22),languages!K22)</f>
        <v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v>
      </c>
      <c r="L22" s="8" t="str">
        <f>IF(OR(ISBLANK(languages!L22),languages!L22=""),IF(OR(ISBLANK('auto-translations'!L22),'auto-translations'!L22=""),"",'auto-translations'!L22),languages!L22)</f>
        <v xml:space="preserve"> Shirya sashin 'Kididdiga da daidaiton lafiya' na fayil ɗin daidaitawar yanki don haskaka halayen alƙaluman zamantakewa da tattalin arziƙi da mahimman ƙalubalen lafiya da rashin daidaito da ake samu a wannan yanki na birni.</v>
      </c>
      <c r="M22" s="8" t="str">
        <f>IF(OR(ISBLANK(languages!M22),languages!M22=""),IF(OR(ISBLANK('auto-translations'!M22),'auto-translations'!M22=""),"",'auto-translations'!M22),languages!M22)</f>
        <v xml:space="preserve"> Whakatikahia te wahanga 'Taipori me te tika hauora' o te konae whirihoranga rohe ki te whakaatu i nga ahuatanga taupori-hapori-ohanga me nga wero hauora matua me nga kore tika kei roto i tenei taone nui.</v>
      </c>
      <c r="N22" s="8" t="str">
        <f>IF(OR(ISBLANK(languages!N22),languages!N22=""),IF(OR(ISBLANK('auto-translations'!N22),'auto-translations'!N22=""),"",'auto-translations'!N22),languages!N22)</f>
        <v xml:space="preserve"> Edite la sección 'Demografía y equidad en salud' del archivo de configuración de la región para resaltar las características demográficas socioeconómicas y los desafíos e inequidades de salud clave presentes en esta área urbana.</v>
      </c>
      <c r="O22" s="8" t="str">
        <f>IF(OR(ISBLANK(languages!O22),languages!O22=""),IF(OR(ISBLANK('auto-translations'!O22),'auto-translations'!O22=""),"",'auto-translations'!O22),languages!O22)</f>
        <v xml:space="preserve"> Edite la sección 'Demografía y equidad en salud' del archivo de configuración de la región para resaltar las características demográficas socioeconómicas y los desafíos e inequidades de salud clave presentes en esta área urbana.</v>
      </c>
      <c r="P22" s="8" t="str">
        <f>IF(OR(ISBLANK(languages!P22),languages!P22=""),IF(OR(ISBLANK('auto-translations'!P22),'auto-translations'!P22=""),"",'auto-translations'!P22),languages!P22)</f>
        <v xml:space="preserve"> Edite a secção “Demografia e equidade na saúde” do ficheiro de configuração da região para destacar as características demográficas socioeconómicas e os principais desafios e desigualdades na saúde presentes nesta área urbana.</v>
      </c>
      <c r="Q22" s="8" t="str">
        <f>IF(OR(ISBLANK(languages!Q22),languages!Q22=""),IF(OR(ISBLANK('auto-translations'!Q22),'auto-translations'!Q22=""),"",'auto-translations'!Q22),languages!Q22)</f>
        <v xml:space="preserve"> Edite a secção “Demografia e equidade na saúde” do ficheiro de configuração da região para destacar as características demográficas socioeconómicas e os principais desafios e desigualdades na saúde presentes nesta área urbana.</v>
      </c>
      <c r="R22" s="8" t="str">
        <f>IF(OR(ISBLANK(languages!R22),languages!R22=""),IF(OR(ISBLANK('auto-translations'!R22),'auto-translations'!R22=""),"",'auto-translations'!R22),languages!R22)</f>
        <v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v>
      </c>
      <c r="S22" s="8" t="str">
        <f>IF(OR(ISBLANK(languages!S22),languages!S22=""),IF(OR(ISBLANK('auto-translations'!S22),'auto-translations'!S22=""),"",'auto-translations'!S22),languages!S22)</f>
        <v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v>
      </c>
      <c r="T22" s="8" t="str">
        <f>IF(OR(ISBLANK(languages!T22),languages!T22=""),IF(OR(ISBLANK('auto-translations'!T22),'auto-translations'!T22=""),"",'auto-translations'!T22),languages!T22)</f>
        <v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v>
      </c>
    </row>
    <row r="23" spans="1:20" ht="300" x14ac:dyDescent="0.25">
      <c r="A23" s="15" t="s">
        <v>73</v>
      </c>
      <c r="B23" s="15" t="s">
        <v>1195</v>
      </c>
      <c r="C23" s="9" t="s">
        <v>1189</v>
      </c>
      <c r="D23" s="9" t="s">
        <v>1485</v>
      </c>
      <c r="E23" s="8" t="str">
        <f>IF(OR(ISBLANK(languages!E23),languages!E23=""),IF(OR(ISBLANK('auto-translations'!E23),'auto-translations'!E23=""),"",'auto-translations'!E23),languages!E23)</f>
        <v>Els perills ambientals que poden afectar l'àrea urbana durant la propera dècada inclouen: {policy_checklist_hazards}.</v>
      </c>
      <c r="F23" s="8" t="str">
        <f>IF(OR(ISBLANK(languages!F23),languages!F23=""),IF(OR(ISBLANK('auto-translations'!F23),'auto-translations'!F23=""),"",'auto-translations'!F23),languages!F23)</f>
        <v>未來十年可能影響城市地區的環境危害包括：{policy_checklist_hazards}。</v>
      </c>
      <c r="G23" s="8" t="str">
        <f>IF(OR(ISBLANK(languages!G23),languages!G23=""),IF(OR(ISBLANK('auto-translations'!G23),'auto-translations'!G23=""),"",'auto-translations'!G23),languages!G23)</f>
        <v>未来十年可能影响城市地区的环境危害包括：{policy_checklist_hazards}。</v>
      </c>
      <c r="H23" s="8" t="str">
        <f>IF(OR(ISBLANK(languages!H23),languages!H23=""),IF(OR(ISBLANK('auto-translations'!H23),'auto-translations'!H23=""),"",'auto-translations'!H23),languages!H23)</f>
        <v>Mezi environmentální rizika, která mohou ovlivnit městskou oblast v nadcházejícím desetiletí, patří: {policy_checklist_hazards}.</v>
      </c>
      <c r="I23" s="8" t="str">
        <f>IF(OR(ISBLANK(languages!I23),languages!I23=""),IF(OR(ISBLANK('auto-translations'!I23),'auto-translations'!I23=""),"",'auto-translations'!I23),languages!I23)</f>
        <v>Miljøfarer, der kan påvirke byområdet i løbet af det kommende årti, omfatter: {policy_checklist_hazards}.</v>
      </c>
      <c r="J23" s="8" t="str">
        <f>IF(OR(ISBLANK(languages!J23),languages!J23=""),IF(OR(ISBLANK('auto-translations'!J23),'auto-translations'!J23=""),"",'auto-translations'!J23),languages!J23)</f>
        <v>Milieugevaren die het komende decennium van invloed kunnen zijn op het stedelijk gebied zijn onder meer: {policy_checklist_hazards}.</v>
      </c>
      <c r="K23" s="8" t="str">
        <f>IF(OR(ISBLANK(languages!K23),languages!K23=""),IF(OR(ISBLANK('auto-translations'!K23),'auto-translations'!K23=""),"",'auto-translations'!K23),languages!K23)</f>
        <v>Zu den Umweltgefahren, die sich im kommenden Jahrzehnt auf das Stadtgebiet auswirken könnten, gehören: {policy_checklist_hazards}.</v>
      </c>
      <c r="L23" s="8" t="str">
        <f>IF(OR(ISBLANK(languages!L23),languages!L23=""),IF(OR(ISBLANK('auto-translations'!L23),'auto-translations'!L23=""),"",'auto-translations'!L23),languages!L23)</f>
        <v>Hatsarin muhalli da ka iya yin tasiri a cikin birni cikin shekaru goma masu zuwa sun haɗa da: {policy_checklist_hazards}.</v>
      </c>
      <c r="M23" s="8" t="str">
        <f>IF(OR(ISBLANK(languages!M23),languages!M23=""),IF(OR(ISBLANK('auto-translations'!M23),'auto-translations'!M23=""),"",'auto-translations'!M23),languages!M23)</f>
        <v>Ko nga aitua taiao ka pa ki te taone nui i roto i nga tau tekau kei te heke mai ko: {policy_checklist_hazards}.</v>
      </c>
      <c r="N23" s="8" t="str">
        <f>IF(OR(ISBLANK(languages!N23),languages!N23=""),IF(OR(ISBLANK('auto-translations'!N23),'auto-translations'!N23=""),"",'auto-translations'!N23),languages!N23)</f>
        <v>Los peligros ambientales que pueden afectar el área urbana durante la próxima década incluyen: {policy_checklist_hazards}.</v>
      </c>
      <c r="O23" s="8" t="str">
        <f>IF(OR(ISBLANK(languages!O23),languages!O23=""),IF(OR(ISBLANK('auto-translations'!O23),'auto-translations'!O23=""),"",'auto-translations'!O23),languages!O23)</f>
        <v>Los peligros ambientales que pueden afectar el área urbana durante la próxima década incluyen: {policy_checklist_hazards}.</v>
      </c>
      <c r="P23" s="8" t="str">
        <f>IF(OR(ISBLANK(languages!P23),languages!P23=""),IF(OR(ISBLANK('auto-translations'!P23),'auto-translations'!P23=""),"",'auto-translations'!P23),languages!P23)</f>
        <v>Os riscos ambientais que podem impactar a área urbana na próxima década incluem: {policy_checklist_hazards}.</v>
      </c>
      <c r="Q23" s="8" t="str">
        <f>IF(OR(ISBLANK(languages!Q23),languages!Q23=""),IF(OR(ISBLANK('auto-translations'!Q23),'auto-translations'!Q23=""),"",'auto-translations'!Q23),languages!Q23)</f>
        <v>Os riscos ambientais que podem impactar a área urbana na próxima década incluem: {policy_checklist_hazards}.</v>
      </c>
      <c r="R23" s="8" t="str">
        <f>IF(OR(ISBLANK(languages!R23),languages!R23=""),IF(OR(ISBLANK('auto-translations'!R23),'auto-translations'!R23=""),"",'auto-translations'!R23),languages!R23)</f>
        <v>வரவிருக்கும் தசாப்தத்தில் நகர்ப்புறத்தை பாதிக்கக்கூடிய சுற்றுச்சூழல் அபாயங்கள்: {policy_checklist_hazards}.</v>
      </c>
      <c r="S23" s="8" t="str">
        <f>IF(OR(ISBLANK(languages!S23),languages!S23=""),IF(OR(ISBLANK('auto-translations'!S23),'auto-translations'!S23=""),"",'auto-translations'!S23),languages!S23)</f>
        <v>อันตรายต่อสิ่งแวดล้อมที่อาจส่งผลกระทบต่อเขตเมืองในทศวรรษต่อๆ ไป ได้แก่: {policy_checklist_อันตรายs}</v>
      </c>
      <c r="T23" s="8" t="str">
        <f>IF(OR(ISBLANK(languages!T23),languages!T23=""),IF(OR(ISBLANK('auto-translations'!T23),'auto-translations'!T23=""),"",'auto-translations'!T23),languages!T23)</f>
        <v>Các mối nguy hiểm về môi trường có thể ảnh hưởng đến khu vực đô thị trong thập kỷ tới bao gồm: {policy_checklist_hazards}.</v>
      </c>
    </row>
    <row r="24" spans="1:20" ht="409.5" x14ac:dyDescent="0.25">
      <c r="A24" s="15" t="s">
        <v>73</v>
      </c>
      <c r="B24" s="15" t="s">
        <v>1196</v>
      </c>
      <c r="C24" s="9" t="s">
        <v>1199</v>
      </c>
      <c r="D24" s="9" t="s">
        <v>1485</v>
      </c>
      <c r="E24" s="8" t="str">
        <f>IF(OR(ISBLANK(languages!E24),languages!E24=""),IF(OR(ISBLANK('auto-translations'!E24),'auto-translations'!E24=""),"",'auto-translations'!E24),languages!E24)</f>
        <v>Detalli qualsevol altra consideració relacionada amb les desigualtats en salut urbana i la geografia d'aquesta ciutat, o consideracions de dades que puguin influir en la interpretació de les conclusions.</v>
      </c>
      <c r="F24" s="8" t="str">
        <f>IF(OR(ISBLANK(languages!F24),languages!F24=""),IF(OR(ISBLANK('auto-translations'!F24),'auto-translations'!F24=""),"",'auto-translations'!F24),languages!F24)</f>
        <v>詳細說明與該城市的城市健康不平等和地理相關的任何其他考慮因素，或可能影響結果解釋的數據考慮。</v>
      </c>
      <c r="G24" s="8" t="str">
        <f>IF(OR(ISBLANK(languages!G24),languages!G24=""),IF(OR(ISBLANK('auto-translations'!G24),'auto-translations'!G24=""),"",'auto-translations'!G24),languages!G24)</f>
        <v>详细说明与该城市的城市健康不平等和地理相关的任何其他考虑因素，或可能影响结果解释的数据考虑因素。</v>
      </c>
      <c r="H24" s="8" t="str">
        <f>IF(OR(ISBLANK(languages!H24),languages!H24=""),IF(OR(ISBLANK('auto-translations'!H24),'auto-translations'!H24=""),"",'auto-translations'!H24),languages!H24)</f>
        <v>Uveďte podrobně jakákoli další hlediska týkající se nerovností v oblasti městského zdraví a geografie v tomto městě nebo úvahy o datech, které by mohly ovlivnit interpretaci zjištění.</v>
      </c>
      <c r="I24" s="8" t="str">
        <f>IF(OR(ISBLANK(languages!I24),languages!I24=""),IF(OR(ISBLANK('auto-translations'!I24),'auto-translations'!I24=""),"",'auto-translations'!I24),languages!I24)</f>
        <v>Detaljerede eventuelle andre overvejelser vedrørende uligheder i byernes sundhed og geografi i denne by, eller dataovervejelser, der kan påvirke fortolkningen af resultaterne.</v>
      </c>
      <c r="J24" s="8" t="str">
        <f>IF(OR(ISBLANK(languages!J24),languages!J24=""),IF(OR(ISBLANK('auto-translations'!J24),'auto-translations'!J24=""),"",'auto-translations'!J24),languages!J24)</f>
        <v>Geef een gedetailleerd overzicht van eventuele andere overwegingen met betrekking tot ongelijkheid op gezondheidsgebied in de stad en de geografie in deze stad, of gegevensoverwegingen die de interpretatie van bevindingen zouden kunnen beïnvloeden.</v>
      </c>
      <c r="K24" s="8" t="str">
        <f>IF(OR(ISBLANK(languages!K24),languages!K24=""),IF(OR(ISBLANK('auto-translations'!K24),'auto-translations'!K24=""),"",'auto-translations'!K24),languages!K24)</f>
        <v>Erläutern Sie alle anderen Überlegungen im Zusammenhang mit städtischen gesundheitlichen Ungleichheiten und der Geografie dieser Stadt oder Datenüberlegungen, die die Interpretation der Ergebnisse beeinflussen könnten.</v>
      </c>
      <c r="L24" s="8" t="str">
        <f>IF(OR(ISBLANK(languages!L24),languages!L24=""),IF(OR(ISBLANK('auto-translations'!L24),'auto-translations'!L24=""),"",'auto-translations'!L24),languages!L24)</f>
        <v>Cikakkun duk wasu la'akari da suka shafi rashin daidaiton lafiyar birane da yanayin ƙasa a cikin wannan birni, ko la'akari da bayanan da za su iya yin tasiri ga fassarar binciken.</v>
      </c>
      <c r="M24" s="8" t="str">
        <f>IF(OR(ISBLANK(languages!M24),languages!M24=""),IF(OR(ISBLANK('auto-translations'!M24),'auto-translations'!M24=""),"",'auto-translations'!M24),languages!M24)</f>
        <v>Whakamāramahia etahi atu whakaaro e pa ana ki nga koretake o te hauora taone me te matawhenua o tenei taone, me nga whakaaro raraunga ka whakaawe i te whakamaoritanga o nga kitenga.</v>
      </c>
      <c r="N24" s="8" t="str">
        <f>IF(OR(ISBLANK(languages!N24),languages!N24=""),IF(OR(ISBLANK('auto-translations'!N24),'auto-translations'!N24=""),"",'auto-translations'!N24),languages!N24)</f>
        <v>Detalle cualquier otra consideración relacionada con las inequidades en salud urbana y la geografía en esta ciudad, o consideraciones de datos que podrían influir en la interpretación de los hallazgos.</v>
      </c>
      <c r="O24" s="8" t="str">
        <f>IF(OR(ISBLANK(languages!O24),languages!O24=""),IF(OR(ISBLANK('auto-translations'!O24),'auto-translations'!O24=""),"",'auto-translations'!O24),languages!O24)</f>
        <v>Detalle cualquier otra consideración relacionada con las inequidades en salud urbana y la geografía en esta ciudad, o consideraciones de datos que podrían influir en la interpretación de los hallazgos.</v>
      </c>
      <c r="P24" s="8" t="str">
        <f>IF(OR(ISBLANK(languages!P24),languages!P24=""),IF(OR(ISBLANK('auto-translations'!P24),'auto-translations'!P24=""),"",'auto-translations'!P24),languages!P24)</f>
        <v>Detalhe quaisquer outras considerações relacionadas com as desigualdades na saúde urbana e a geografia nesta cidade, ou considerações sobre dados que possam influenciar a interpretação dos resultados.</v>
      </c>
      <c r="Q24" s="8" t="str">
        <f>IF(OR(ISBLANK(languages!Q24),languages!Q24=""),IF(OR(ISBLANK('auto-translations'!Q24),'auto-translations'!Q24=""),"",'auto-translations'!Q24),languages!Q24)</f>
        <v>Detalhe quaisquer outras considerações relacionadas com as desigualdades na saúde urbana e a geografia nesta cidade, ou considerações sobre dados que possam influenciar a interpretação dos resultados.</v>
      </c>
      <c r="R24" s="8" t="str">
        <f>IF(OR(ISBLANK(languages!R24),languages!R24=""),IF(OR(ISBLANK('auto-translations'!R24),'auto-translations'!R24=""),"",'auto-translations'!R24),languages!R24)</f>
        <v>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v>
      </c>
      <c r="S24" s="8" t="str">
        <f>IF(OR(ISBLANK(languages!S24),languages!S24=""),IF(OR(ISBLANK('auto-translations'!S24),'auto-translations'!S24=""),"",'auto-translations'!S24),languages!S24)</f>
        <v>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v>
      </c>
      <c r="T24" s="8" t="str">
        <f>IF(OR(ISBLANK(languages!T24),languages!T24=""),IF(OR(ISBLANK('auto-translations'!T24),'auto-translations'!T24=""),"",'auto-translations'!T24),languages!T24)</f>
        <v>Trình bày chi tiết mọi cân nhắc khác liên quan đến sự bất bình đẳng về y tế đô thị và địa lý ở thành phố này hoặc những cân nhắc về dữ liệu có thể ảnh hưởng đến việc giải thích các phát hiện.</v>
      </c>
    </row>
    <row r="25" spans="1:20" ht="75" x14ac:dyDescent="0.25">
      <c r="A25" s="15" t="s">
        <v>924</v>
      </c>
      <c r="B25" s="15" t="s">
        <v>1088</v>
      </c>
      <c r="C25" s="9" t="s">
        <v>1088</v>
      </c>
      <c r="D25" s="9" t="s">
        <v>1485</v>
      </c>
      <c r="E25" s="8" t="str">
        <f>IF(OR(ISBLANK(languages!E25),languages!E25=""),IF(OR(ISBLANK('auto-translations'!E25),'auto-translations'!E25=""),"",'auto-translations'!E25),languages!E25)</f>
        <v>Local</v>
      </c>
      <c r="F25" s="8" t="str">
        <f>IF(OR(ISBLANK(languages!F25),languages!F25=""),IF(OR(ISBLANK('auto-translations'!F25),'auto-translations'!F25=""),"",'auto-translations'!F25),languages!F25)</f>
        <v>當地的</v>
      </c>
      <c r="G25" s="8" t="str">
        <f>IF(OR(ISBLANK(languages!G25),languages!G25=""),IF(OR(ISBLANK('auto-translations'!G25),'auto-translations'!G25=""),"",'auto-translations'!G25),languages!G25)</f>
        <v>当地的</v>
      </c>
      <c r="H25" s="8" t="str">
        <f>IF(OR(ISBLANK(languages!H25),languages!H25=""),IF(OR(ISBLANK('auto-translations'!H25),'auto-translations'!H25=""),"",'auto-translations'!H25),languages!H25)</f>
        <v>Místní</v>
      </c>
      <c r="I25" s="8" t="str">
        <f>IF(OR(ISBLANK(languages!I25),languages!I25=""),IF(OR(ISBLANK('auto-translations'!I25),'auto-translations'!I25=""),"",'auto-translations'!I25),languages!I25)</f>
        <v>Lokal</v>
      </c>
      <c r="J25" s="8" t="str">
        <f>IF(OR(ISBLANK(languages!J25),languages!J25=""),IF(OR(ISBLANK('auto-translations'!J25),'auto-translations'!J25=""),"",'auto-translations'!J25),languages!J25)</f>
        <v>Lokaal</v>
      </c>
      <c r="K25" s="8" t="str">
        <f>IF(OR(ISBLANK(languages!K25),languages!K25=""),IF(OR(ISBLANK('auto-translations'!K25),'auto-translations'!K25=""),"",'auto-translations'!K25),languages!K25)</f>
        <v>Lokal</v>
      </c>
      <c r="L25" s="8" t="str">
        <f>IF(OR(ISBLANK(languages!L25),languages!L25=""),IF(OR(ISBLANK('auto-translations'!L25),'auto-translations'!L25=""),"",'auto-translations'!L25),languages!L25)</f>
        <v>Na gida</v>
      </c>
      <c r="M25" s="8" t="str">
        <f>IF(OR(ISBLANK(languages!M25),languages!M25=""),IF(OR(ISBLANK('auto-translations'!M25),'auto-translations'!M25=""),"",'auto-translations'!M25),languages!M25)</f>
        <v>rohe</v>
      </c>
      <c r="N25" s="8" t="str">
        <f>IF(OR(ISBLANK(languages!N25),languages!N25=""),IF(OR(ISBLANK('auto-translations'!N25),'auto-translations'!N25=""),"",'auto-translations'!N25),languages!N25)</f>
        <v>Local</v>
      </c>
      <c r="O25" s="8" t="str">
        <f>IF(OR(ISBLANK(languages!O25),languages!O25=""),IF(OR(ISBLANK('auto-translations'!O25),'auto-translations'!O25=""),"",'auto-translations'!O25),languages!O25)</f>
        <v>Local</v>
      </c>
      <c r="P25" s="8" t="str">
        <f>IF(OR(ISBLANK(languages!P25),languages!P25=""),IF(OR(ISBLANK('auto-translations'!P25),'auto-translations'!P25=""),"",'auto-translations'!P25),languages!P25)</f>
        <v>Local</v>
      </c>
      <c r="Q25" s="8" t="str">
        <f>IF(OR(ISBLANK(languages!Q25),languages!Q25=""),IF(OR(ISBLANK('auto-translations'!Q25),'auto-translations'!Q25=""),"",'auto-translations'!Q25),languages!Q25)</f>
        <v>Local</v>
      </c>
      <c r="R25" s="8" t="str">
        <f>IF(OR(ISBLANK(languages!R25),languages!R25=""),IF(OR(ISBLANK('auto-translations'!R25),'auto-translations'!R25=""),"",'auto-translations'!R25),languages!R25)</f>
        <v>உள்ளூர்</v>
      </c>
      <c r="S25" s="8" t="str">
        <f>IF(OR(ISBLANK(languages!S25),languages!S25=""),IF(OR(ISBLANK('auto-translations'!S25),'auto-translations'!S25=""),"",'auto-translations'!S25),languages!S25)</f>
        <v>ท้องถิ่น</v>
      </c>
      <c r="T25" s="8" t="str">
        <f>IF(OR(ISBLANK(languages!T25),languages!T25=""),IF(OR(ISBLANK('auto-translations'!T25),'auto-translations'!T25=""),"",'auto-translations'!T25),languages!T25)</f>
        <v>Địa phương</v>
      </c>
    </row>
    <row r="26" spans="1:20" ht="75" x14ac:dyDescent="0.25">
      <c r="A26" s="15" t="s">
        <v>924</v>
      </c>
      <c r="B26" s="15" t="s">
        <v>1087</v>
      </c>
      <c r="C26" s="9" t="s">
        <v>1087</v>
      </c>
      <c r="D26" s="9" t="s">
        <v>1485</v>
      </c>
      <c r="E26" s="8" t="str">
        <f>IF(OR(ISBLANK(languages!E26),languages!E26=""),IF(OR(ISBLANK('auto-translations'!E26),'auto-translations'!E26=""),"",'auto-translations'!E26),languages!E26)</f>
        <v>Metropolitana</v>
      </c>
      <c r="F26" s="8" t="str">
        <f>IF(OR(ISBLANK(languages!F26),languages!F26=""),IF(OR(ISBLANK('auto-translations'!F26),'auto-translations'!F26=""),"",'auto-translations'!F26),languages!F26)</f>
        <v>大都會</v>
      </c>
      <c r="G26" s="8" t="str">
        <f>IF(OR(ISBLANK(languages!G26),languages!G26=""),IF(OR(ISBLANK('auto-translations'!G26),'auto-translations'!G26=""),"",'auto-translations'!G26),languages!G26)</f>
        <v>大都会</v>
      </c>
      <c r="H26" s="8" t="str">
        <f>IF(OR(ISBLANK(languages!H26),languages!H26=""),IF(OR(ISBLANK('auto-translations'!H26),'auto-translations'!H26=""),"",'auto-translations'!H26),languages!H26)</f>
        <v>Metropolitní</v>
      </c>
      <c r="I26" s="8" t="str">
        <f>IF(OR(ISBLANK(languages!I26),languages!I26=""),IF(OR(ISBLANK('auto-translations'!I26),'auto-translations'!I26=""),"",'auto-translations'!I26),languages!I26)</f>
        <v>Metropolitan</v>
      </c>
      <c r="J26" s="8" t="str">
        <f>IF(OR(ISBLANK(languages!J26),languages!J26=""),IF(OR(ISBLANK('auto-translations'!J26),'auto-translations'!J26=""),"",'auto-translations'!J26),languages!J26)</f>
        <v>Metropolitaans</v>
      </c>
      <c r="K26" s="8" t="str">
        <f>IF(OR(ISBLANK(languages!K26),languages!K26=""),IF(OR(ISBLANK('auto-translations'!K26),'auto-translations'!K26=""),"",'auto-translations'!K26),languages!K26)</f>
        <v>Metropolitan</v>
      </c>
      <c r="L26" s="8" t="str">
        <f>IF(OR(ISBLANK(languages!L26),languages!L26=""),IF(OR(ISBLANK('auto-translations'!L26),'auto-translations'!L26=""),"",'auto-translations'!L26),languages!L26)</f>
        <v>Metropolitan</v>
      </c>
      <c r="M26" s="8" t="str">
        <f>IF(OR(ISBLANK(languages!M26),languages!M26=""),IF(OR(ISBLANK('auto-translations'!M26),'auto-translations'!M26=""),"",'auto-translations'!M26),languages!M26)</f>
        <v>Metropolitan</v>
      </c>
      <c r="N26" s="8" t="str">
        <f>IF(OR(ISBLANK(languages!N26),languages!N26=""),IF(OR(ISBLANK('auto-translations'!N26),'auto-translations'!N26=""),"",'auto-translations'!N26),languages!N26)</f>
        <v>Metropolitano</v>
      </c>
      <c r="O26" s="8" t="str">
        <f>IF(OR(ISBLANK(languages!O26),languages!O26=""),IF(OR(ISBLANK('auto-translations'!O26),'auto-translations'!O26=""),"",'auto-translations'!O26),languages!O26)</f>
        <v>Metropolitano</v>
      </c>
      <c r="P26" s="8" t="str">
        <f>IF(OR(ISBLANK(languages!P26),languages!P26=""),IF(OR(ISBLANK('auto-translations'!P26),'auto-translations'!P26=""),"",'auto-translations'!P26),languages!P26)</f>
        <v>Metropolitano</v>
      </c>
      <c r="Q26" s="8" t="str">
        <f>IF(OR(ISBLANK(languages!Q26),languages!Q26=""),IF(OR(ISBLANK('auto-translations'!Q26),'auto-translations'!Q26=""),"",'auto-translations'!Q26),languages!Q26)</f>
        <v>Metropolitano</v>
      </c>
      <c r="R26" s="8" t="str">
        <f>IF(OR(ISBLANK(languages!R26),languages!R26=""),IF(OR(ISBLANK('auto-translations'!R26),'auto-translations'!R26=""),"",'auto-translations'!R26),languages!R26)</f>
        <v>பெருநகரம்</v>
      </c>
      <c r="S26" s="8" t="str">
        <f>IF(OR(ISBLANK(languages!S26),languages!S26=""),IF(OR(ISBLANK('auto-translations'!S26),'auto-translations'!S26=""),"",'auto-translations'!S26),languages!S26)</f>
        <v>นครหลวง</v>
      </c>
      <c r="T26" s="8" t="str">
        <f>IF(OR(ISBLANK(languages!T26),languages!T26=""),IF(OR(ISBLANK('auto-translations'!T26),'auto-translations'!T26=""),"",'auto-translations'!T26),languages!T26)</f>
        <v>Thủ đô</v>
      </c>
    </row>
    <row r="27" spans="1:20" ht="75" x14ac:dyDescent="0.25">
      <c r="A27" s="15" t="s">
        <v>924</v>
      </c>
      <c r="B27" s="15" t="s">
        <v>1086</v>
      </c>
      <c r="C27" s="9" t="s">
        <v>1086</v>
      </c>
      <c r="D27" s="9" t="s">
        <v>1485</v>
      </c>
      <c r="E27" s="8" t="str">
        <f>IF(OR(ISBLANK(languages!E27),languages!E27=""),IF(OR(ISBLANK('auto-translations'!E27),'auto-translations'!E27=""),"",'auto-translations'!E27),languages!E27)</f>
        <v>Regionals</v>
      </c>
      <c r="F27" s="8" t="str">
        <f>IF(OR(ISBLANK(languages!F27),languages!F27=""),IF(OR(ISBLANK('auto-translations'!F27),'auto-translations'!F27=""),"",'auto-translations'!F27),languages!F27)</f>
        <v>區域性</v>
      </c>
      <c r="G27" s="8" t="str">
        <f>IF(OR(ISBLANK(languages!G27),languages!G27=""),IF(OR(ISBLANK('auto-translations'!G27),'auto-translations'!G27=""),"",'auto-translations'!G27),languages!G27)</f>
        <v>区域性</v>
      </c>
      <c r="H27" s="8" t="str">
        <f>IF(OR(ISBLANK(languages!H27),languages!H27=""),IF(OR(ISBLANK('auto-translations'!H27),'auto-translations'!H27=""),"",'auto-translations'!H27),languages!H27)</f>
        <v>Regionální</v>
      </c>
      <c r="I27" s="8" t="str">
        <f>IF(OR(ISBLANK(languages!I27),languages!I27=""),IF(OR(ISBLANK('auto-translations'!I27),'auto-translations'!I27=""),"",'auto-translations'!I27),languages!I27)</f>
        <v>Regional</v>
      </c>
      <c r="J27" s="8" t="str">
        <f>IF(OR(ISBLANK(languages!J27),languages!J27=""),IF(OR(ISBLANK('auto-translations'!J27),'auto-translations'!J27=""),"",'auto-translations'!J27),languages!J27)</f>
        <v>Regionaal</v>
      </c>
      <c r="K27" s="8" t="str">
        <f>IF(OR(ISBLANK(languages!K27),languages!K27=""),IF(OR(ISBLANK('auto-translations'!K27),'auto-translations'!K27=""),"",'auto-translations'!K27),languages!K27)</f>
        <v>Regional</v>
      </c>
      <c r="L27" s="8" t="str">
        <f>IF(OR(ISBLANK(languages!L27),languages!L27=""),IF(OR(ISBLANK('auto-translations'!L27),'auto-translations'!L27=""),"",'auto-translations'!L27),languages!L27)</f>
        <v>Yanki</v>
      </c>
      <c r="M27" s="8" t="str">
        <f>IF(OR(ISBLANK(languages!M27),languages!M27=""),IF(OR(ISBLANK('auto-translations'!M27),'auto-translations'!M27=""),"",'auto-translations'!M27),languages!M27)</f>
        <v>Rohe</v>
      </c>
      <c r="N27" s="8" t="str">
        <f>IF(OR(ISBLANK(languages!N27),languages!N27=""),IF(OR(ISBLANK('auto-translations'!N27),'auto-translations'!N27=""),"",'auto-translations'!N27),languages!N27)</f>
        <v>Regional</v>
      </c>
      <c r="O27" s="8" t="str">
        <f>IF(OR(ISBLANK(languages!O27),languages!O27=""),IF(OR(ISBLANK('auto-translations'!O27),'auto-translations'!O27=""),"",'auto-translations'!O27),languages!O27)</f>
        <v>Regional</v>
      </c>
      <c r="P27" s="8" t="str">
        <f>IF(OR(ISBLANK(languages!P27),languages!P27=""),IF(OR(ISBLANK('auto-translations'!P27),'auto-translations'!P27=""),"",'auto-translations'!P27),languages!P27)</f>
        <v>Regional</v>
      </c>
      <c r="Q27" s="8" t="str">
        <f>IF(OR(ISBLANK(languages!Q27),languages!Q27=""),IF(OR(ISBLANK('auto-translations'!Q27),'auto-translations'!Q27=""),"",'auto-translations'!Q27),languages!Q27)</f>
        <v>Regional</v>
      </c>
      <c r="R27" s="8" t="str">
        <f>IF(OR(ISBLANK(languages!R27),languages!R27=""),IF(OR(ISBLANK('auto-translations'!R27),'auto-translations'!R27=""),"",'auto-translations'!R27),languages!R27)</f>
        <v>பிராந்தியமானது</v>
      </c>
      <c r="S27" s="8" t="str">
        <f>IF(OR(ISBLANK(languages!S27),languages!S27=""),IF(OR(ISBLANK('auto-translations'!S27),'auto-translations'!S27=""),"",'auto-translations'!S27),languages!S27)</f>
        <v>ภูมิภาค</v>
      </c>
      <c r="T27" s="8" t="str">
        <f>IF(OR(ISBLANK(languages!T27),languages!T27=""),IF(OR(ISBLANK('auto-translations'!T27),'auto-translations'!T27=""),"",'auto-translations'!T27),languages!T27)</f>
        <v>Khu vực</v>
      </c>
    </row>
    <row r="28" spans="1:20" ht="75" x14ac:dyDescent="0.25">
      <c r="A28" s="15" t="s">
        <v>924</v>
      </c>
      <c r="B28" s="15" t="s">
        <v>1085</v>
      </c>
      <c r="C28" s="9" t="s">
        <v>1085</v>
      </c>
      <c r="D28" s="9" t="s">
        <v>1485</v>
      </c>
      <c r="E28" s="8" t="str">
        <f>IF(OR(ISBLANK(languages!E28),languages!E28=""),IF(OR(ISBLANK('auto-translations'!E28),'auto-translations'!E28=""),"",'auto-translations'!E28),languages!E28)</f>
        <v>Estat</v>
      </c>
      <c r="F28" s="8" t="str">
        <f>IF(OR(ISBLANK(languages!F28),languages!F28=""),IF(OR(ISBLANK('auto-translations'!F28),'auto-translations'!F28=""),"",'auto-translations'!F28),languages!F28)</f>
        <v>狀態</v>
      </c>
      <c r="G28" s="8" t="str">
        <f>IF(OR(ISBLANK(languages!G28),languages!G28=""),IF(OR(ISBLANK('auto-translations'!G28),'auto-translations'!G28=""),"",'auto-translations'!G28),languages!G28)</f>
        <v>状态</v>
      </c>
      <c r="H28" s="8" t="str">
        <f>IF(OR(ISBLANK(languages!H28),languages!H28=""),IF(OR(ISBLANK('auto-translations'!H28),'auto-translations'!H28=""),"",'auto-translations'!H28),languages!H28)</f>
        <v>Stát</v>
      </c>
      <c r="I28" s="8" t="str">
        <f>IF(OR(ISBLANK(languages!I28),languages!I28=""),IF(OR(ISBLANK('auto-translations'!I28),'auto-translations'!I28=""),"",'auto-translations'!I28),languages!I28)</f>
        <v>Stat</v>
      </c>
      <c r="J28" s="8" t="str">
        <f>IF(OR(ISBLANK(languages!J28),languages!J28=""),IF(OR(ISBLANK('auto-translations'!J28),'auto-translations'!J28=""),"",'auto-translations'!J28),languages!J28)</f>
        <v>Staat</v>
      </c>
      <c r="K28" s="8" t="str">
        <f>IF(OR(ISBLANK(languages!K28),languages!K28=""),IF(OR(ISBLANK('auto-translations'!K28),'auto-translations'!K28=""),"",'auto-translations'!K28),languages!K28)</f>
        <v>Zustand</v>
      </c>
      <c r="L28" s="8" t="str">
        <f>IF(OR(ISBLANK(languages!L28),languages!L28=""),IF(OR(ISBLANK('auto-translations'!L28),'auto-translations'!L28=""),"",'auto-translations'!L28),languages!L28)</f>
        <v>Jiha</v>
      </c>
      <c r="M28" s="8" t="str">
        <f>IF(OR(ISBLANK(languages!M28),languages!M28=""),IF(OR(ISBLANK('auto-translations'!M28),'auto-translations'!M28=""),"",'auto-translations'!M28),languages!M28)</f>
        <v>State</v>
      </c>
      <c r="N28" s="8" t="str">
        <f>IF(OR(ISBLANK(languages!N28),languages!N28=""),IF(OR(ISBLANK('auto-translations'!N28),'auto-translations'!N28=""),"",'auto-translations'!N28),languages!N28)</f>
        <v>Estado</v>
      </c>
      <c r="O28" s="8" t="str">
        <f>IF(OR(ISBLANK(languages!O28),languages!O28=""),IF(OR(ISBLANK('auto-translations'!O28),'auto-translations'!O28=""),"",'auto-translations'!O28),languages!O28)</f>
        <v>Estado</v>
      </c>
      <c r="P28" s="8" t="str">
        <f>IF(OR(ISBLANK(languages!P28),languages!P28=""),IF(OR(ISBLANK('auto-translations'!P28),'auto-translations'!P28=""),"",'auto-translations'!P28),languages!P28)</f>
        <v>Estado</v>
      </c>
      <c r="Q28" s="8" t="str">
        <f>IF(OR(ISBLANK(languages!Q28),languages!Q28=""),IF(OR(ISBLANK('auto-translations'!Q28),'auto-translations'!Q28=""),"",'auto-translations'!Q28),languages!Q28)</f>
        <v>Estado</v>
      </c>
      <c r="R28" s="8" t="str">
        <f>IF(OR(ISBLANK(languages!R28),languages!R28=""),IF(OR(ISBLANK('auto-translations'!R28),'auto-translations'!R28=""),"",'auto-translations'!R28),languages!R28)</f>
        <v>நிலை</v>
      </c>
      <c r="S28" s="8" t="str">
        <f>IF(OR(ISBLANK(languages!S28),languages!S28=""),IF(OR(ISBLANK('auto-translations'!S28),'auto-translations'!S28=""),"",'auto-translations'!S28),languages!S28)</f>
        <v>สถานะ</v>
      </c>
      <c r="T28" s="8" t="str">
        <f>IF(OR(ISBLANK(languages!T28),languages!T28=""),IF(OR(ISBLANK('auto-translations'!T28),'auto-translations'!T28=""),"",'auto-translations'!T28),languages!T28)</f>
        <v>Tình trạng</v>
      </c>
    </row>
    <row r="29" spans="1:20" ht="75" x14ac:dyDescent="0.25">
      <c r="A29" s="15" t="s">
        <v>924</v>
      </c>
      <c r="B29" s="15" t="s">
        <v>1084</v>
      </c>
      <c r="C29" s="9" t="s">
        <v>1084</v>
      </c>
      <c r="D29" s="9" t="s">
        <v>1485</v>
      </c>
      <c r="E29" s="8" t="str">
        <f>IF(OR(ISBLANK(languages!E29),languages!E29=""),IF(OR(ISBLANK('auto-translations'!E29),'auto-translations'!E29=""),"",'auto-translations'!E29),languages!E29)</f>
        <v>Nacional</v>
      </c>
      <c r="F29" s="8" t="str">
        <f>IF(OR(ISBLANK(languages!F29),languages!F29=""),IF(OR(ISBLANK('auto-translations'!F29),'auto-translations'!F29=""),"",'auto-translations'!F29),languages!F29)</f>
        <v>國家的</v>
      </c>
      <c r="G29" s="8" t="str">
        <f>IF(OR(ISBLANK(languages!G29),languages!G29=""),IF(OR(ISBLANK('auto-translations'!G29),'auto-translations'!G29=""),"",'auto-translations'!G29),languages!G29)</f>
        <v>国家的</v>
      </c>
      <c r="H29" s="8" t="str">
        <f>IF(OR(ISBLANK(languages!H29),languages!H29=""),IF(OR(ISBLANK('auto-translations'!H29),'auto-translations'!H29=""),"",'auto-translations'!H29),languages!H29)</f>
        <v>Národní</v>
      </c>
      <c r="I29" s="8" t="str">
        <f>IF(OR(ISBLANK(languages!I29),languages!I29=""),IF(OR(ISBLANK('auto-translations'!I29),'auto-translations'!I29=""),"",'auto-translations'!I29),languages!I29)</f>
        <v>national</v>
      </c>
      <c r="J29" s="8" t="str">
        <f>IF(OR(ISBLANK(languages!J29),languages!J29=""),IF(OR(ISBLANK('auto-translations'!J29),'auto-translations'!J29=""),"",'auto-translations'!J29),languages!J29)</f>
        <v>Nationaal</v>
      </c>
      <c r="K29" s="8" t="str">
        <f>IF(OR(ISBLANK(languages!K29),languages!K29=""),IF(OR(ISBLANK('auto-translations'!K29),'auto-translations'!K29=""),"",'auto-translations'!K29),languages!K29)</f>
        <v>National</v>
      </c>
      <c r="L29" s="8" t="str">
        <f>IF(OR(ISBLANK(languages!L29),languages!L29=""),IF(OR(ISBLANK('auto-translations'!L29),'auto-translations'!L29=""),"",'auto-translations'!L29),languages!L29)</f>
        <v>Ƙasa</v>
      </c>
      <c r="M29" s="8" t="str">
        <f>IF(OR(ISBLANK(languages!M29),languages!M29=""),IF(OR(ISBLANK('auto-translations'!M29),'auto-translations'!M29=""),"",'auto-translations'!M29),languages!M29)</f>
        <v>Motu</v>
      </c>
      <c r="N29" s="8" t="str">
        <f>IF(OR(ISBLANK(languages!N29),languages!N29=""),IF(OR(ISBLANK('auto-translations'!N29),'auto-translations'!N29=""),"",'auto-translations'!N29),languages!N29)</f>
        <v>Nacional</v>
      </c>
      <c r="O29" s="8" t="str">
        <f>IF(OR(ISBLANK(languages!O29),languages!O29=""),IF(OR(ISBLANK('auto-translations'!O29),'auto-translations'!O29=""),"",'auto-translations'!O29),languages!O29)</f>
        <v>Nacional</v>
      </c>
      <c r="P29" s="8" t="str">
        <f>IF(OR(ISBLANK(languages!P29),languages!P29=""),IF(OR(ISBLANK('auto-translations'!P29),'auto-translations'!P29=""),"",'auto-translations'!P29),languages!P29)</f>
        <v>Nacional</v>
      </c>
      <c r="Q29" s="8" t="str">
        <f>IF(OR(ISBLANK(languages!Q29),languages!Q29=""),IF(OR(ISBLANK('auto-translations'!Q29),'auto-translations'!Q29=""),"",'auto-translations'!Q29),languages!Q29)</f>
        <v>Nacional</v>
      </c>
      <c r="R29" s="8" t="str">
        <f>IF(OR(ISBLANK(languages!R29),languages!R29=""),IF(OR(ISBLANK('auto-translations'!R29),'auto-translations'!R29=""),"",'auto-translations'!R29),languages!R29)</f>
        <v>தேசிய</v>
      </c>
      <c r="S29" s="8" t="str">
        <f>IF(OR(ISBLANK(languages!S29),languages!S29=""),IF(OR(ISBLANK('auto-translations'!S29),'auto-translations'!S29=""),"",'auto-translations'!S29),languages!S29)</f>
        <v>ระดับชาติ</v>
      </c>
      <c r="T29" s="8" t="str">
        <f>IF(OR(ISBLANK(languages!T29),languages!T29=""),IF(OR(ISBLANK('auto-translations'!T29),'auto-translations'!T29=""),"",'auto-translations'!T29),languages!T29)</f>
        <v>Quốc gia</v>
      </c>
    </row>
    <row r="30" spans="1:20" ht="75" x14ac:dyDescent="0.25">
      <c r="A30" s="15" t="s">
        <v>1155</v>
      </c>
      <c r="B30" s="15" t="s">
        <v>1164</v>
      </c>
      <c r="C30" s="9" t="s">
        <v>1164</v>
      </c>
      <c r="D30" s="9" t="s">
        <v>1485</v>
      </c>
      <c r="E30" s="8" t="str">
        <f>IF(OR(ISBLANK(languages!E30),languages!E30=""),IF(OR(ISBLANK('auto-translations'!E30),'auto-translations'!E30=""),"",'auto-translations'!E30),languages!E30)</f>
        <v>Tempestes fortes</v>
      </c>
      <c r="F30" s="8" t="str">
        <f>IF(OR(ISBLANK(languages!F30),languages!F30=""),IF(OR(ISBLANK('auto-translations'!F30),'auto-translations'!F30=""),"",'auto-translations'!F30),languages!F30)</f>
        <v>強風暴</v>
      </c>
      <c r="G30" s="8" t="str">
        <f>IF(OR(ISBLANK(languages!G30),languages!G30=""),IF(OR(ISBLANK('auto-translations'!G30),'auto-translations'!G30=""),"",'auto-translations'!G30),languages!G30)</f>
        <v>强风暴</v>
      </c>
      <c r="H30" s="8" t="str">
        <f>IF(OR(ISBLANK(languages!H30),languages!H30=""),IF(OR(ISBLANK('auto-translations'!H30),'auto-translations'!H30=""),"",'auto-translations'!H30),languages!H30)</f>
        <v>Prudké bouřky</v>
      </c>
      <c r="I30" s="8" t="str">
        <f>IF(OR(ISBLANK(languages!I30),languages!I30=""),IF(OR(ISBLANK('auto-translations'!I30),'auto-translations'!I30=""),"",'auto-translations'!I30),languages!I30)</f>
        <v>Kraftige storme</v>
      </c>
      <c r="J30" s="8" t="str">
        <f>IF(OR(ISBLANK(languages!J30),languages!J30=""),IF(OR(ISBLANK('auto-translations'!J30),'auto-translations'!J30=""),"",'auto-translations'!J30),languages!J30)</f>
        <v>Zware stormen</v>
      </c>
      <c r="K30" s="8" t="str">
        <f>IF(OR(ISBLANK(languages!K30),languages!K30=""),IF(OR(ISBLANK('auto-translations'!K30),'auto-translations'!K30=""),"",'auto-translations'!K30),languages!K30)</f>
        <v>Schwere Stürme</v>
      </c>
      <c r="L30" s="8" t="str">
        <f>IF(OR(ISBLANK(languages!L30),languages!L30=""),IF(OR(ISBLANK('auto-translations'!L30),'auto-translations'!L30=""),"",'auto-translations'!L30),languages!L30)</f>
        <v>Guguwa mai tsanani</v>
      </c>
      <c r="M30" s="8" t="str">
        <f>IF(OR(ISBLANK(languages!M30),languages!M30=""),IF(OR(ISBLANK('auto-translations'!M30),'auto-translations'!M30=""),"",'auto-translations'!M30),languages!M30)</f>
        <v>Nga tupuhi kino</v>
      </c>
      <c r="N30" s="8" t="str">
        <f>IF(OR(ISBLANK(languages!N30),languages!N30=""),IF(OR(ISBLANK('auto-translations'!N30),'auto-translations'!N30=""),"",'auto-translations'!N30),languages!N30)</f>
        <v>Tormentas severas</v>
      </c>
      <c r="O30" s="8" t="str">
        <f>IF(OR(ISBLANK(languages!O30),languages!O30=""),IF(OR(ISBLANK('auto-translations'!O30),'auto-translations'!O30=""),"",'auto-translations'!O30),languages!O30)</f>
        <v>Tormentas severas</v>
      </c>
      <c r="P30" s="8" t="str">
        <f>IF(OR(ISBLANK(languages!P30),languages!P30=""),IF(OR(ISBLANK('auto-translations'!P30),'auto-translations'!P30=""),"",'auto-translations'!P30),languages!P30)</f>
        <v>Tempestades severas</v>
      </c>
      <c r="Q30" s="8" t="str">
        <f>IF(OR(ISBLANK(languages!Q30),languages!Q30=""),IF(OR(ISBLANK('auto-translations'!Q30),'auto-translations'!Q30=""),"",'auto-translations'!Q30),languages!Q30)</f>
        <v>Tempestades severas</v>
      </c>
      <c r="R30" s="8" t="str">
        <f>IF(OR(ISBLANK(languages!R30),languages!R30=""),IF(OR(ISBLANK('auto-translations'!R30),'auto-translations'!R30=""),"",'auto-translations'!R30),languages!R30)</f>
        <v>கடுமையான புயல்கள்</v>
      </c>
      <c r="S30" s="8" t="str">
        <f>IF(OR(ISBLANK(languages!S30),languages!S30=""),IF(OR(ISBLANK('auto-translations'!S30),'auto-translations'!S30=""),"",'auto-translations'!S30),languages!S30)</f>
        <v>พายุรุนแรง</v>
      </c>
      <c r="T30" s="8" t="str">
        <f>IF(OR(ISBLANK(languages!T30),languages!T30=""),IF(OR(ISBLANK('auto-translations'!T30),'auto-translations'!T30=""),"",'auto-translations'!T30),languages!T30)</f>
        <v>Bão lớn</v>
      </c>
    </row>
    <row r="31" spans="1:20" ht="75" x14ac:dyDescent="0.25">
      <c r="A31" s="15" t="s">
        <v>1155</v>
      </c>
      <c r="B31" s="15" t="s">
        <v>1156</v>
      </c>
      <c r="C31" s="9" t="s">
        <v>1156</v>
      </c>
      <c r="D31" s="9" t="s">
        <v>1485</v>
      </c>
      <c r="E31" s="8" t="str">
        <f>IF(OR(ISBLANK(languages!E31),languages!E31=""),IF(OR(ISBLANK('auto-translations'!E31),'auto-translations'!E31=""),"",'auto-translations'!E31),languages!E31)</f>
        <v>Inundacions</v>
      </c>
      <c r="F31" s="8" t="str">
        <f>IF(OR(ISBLANK(languages!F31),languages!F31=""),IF(OR(ISBLANK('auto-translations'!F31),'auto-translations'!F31=""),"",'auto-translations'!F31),languages!F31)</f>
        <v>洪水</v>
      </c>
      <c r="G31" s="8" t="str">
        <f>IF(OR(ISBLANK(languages!G31),languages!G31=""),IF(OR(ISBLANK('auto-translations'!G31),'auto-translations'!G31=""),"",'auto-translations'!G31),languages!G31)</f>
        <v>洪水</v>
      </c>
      <c r="H31" s="8" t="str">
        <f>IF(OR(ISBLANK(languages!H31),languages!H31=""),IF(OR(ISBLANK('auto-translations'!H31),'auto-translations'!H31=""),"",'auto-translations'!H31),languages!H31)</f>
        <v>Povodně</v>
      </c>
      <c r="I31" s="8" t="str">
        <f>IF(OR(ISBLANK(languages!I31),languages!I31=""),IF(OR(ISBLANK('auto-translations'!I31),'auto-translations'!I31=""),"",'auto-translations'!I31),languages!I31)</f>
        <v>Oversvømmelser</v>
      </c>
      <c r="J31" s="8" t="str">
        <f>IF(OR(ISBLANK(languages!J31),languages!J31=""),IF(OR(ISBLANK('auto-translations'!J31),'auto-translations'!J31=""),"",'auto-translations'!J31),languages!J31)</f>
        <v>Overstromingen</v>
      </c>
      <c r="K31" s="8" t="str">
        <f>IF(OR(ISBLANK(languages!K31),languages!K31=""),IF(OR(ISBLANK('auto-translations'!K31),'auto-translations'!K31=""),"",'auto-translations'!K31),languages!K31)</f>
        <v>Überschwemmungen</v>
      </c>
      <c r="L31" s="8" t="str">
        <f>IF(OR(ISBLANK(languages!L31),languages!L31=""),IF(OR(ISBLANK('auto-translations'!L31),'auto-translations'!L31=""),"",'auto-translations'!L31),languages!L31)</f>
        <v>Ambaliyar ruwa</v>
      </c>
      <c r="M31" s="8" t="str">
        <f>IF(OR(ISBLANK(languages!M31),languages!M31=""),IF(OR(ISBLANK('auto-translations'!M31),'auto-translations'!M31=""),"",'auto-translations'!M31),languages!M31)</f>
        <v>Waipuke</v>
      </c>
      <c r="N31" s="8" t="str">
        <f>IF(OR(ISBLANK(languages!N31),languages!N31=""),IF(OR(ISBLANK('auto-translations'!N31),'auto-translations'!N31=""),"",'auto-translations'!N31),languages!N31)</f>
        <v>Inundaciones</v>
      </c>
      <c r="O31" s="8" t="str">
        <f>IF(OR(ISBLANK(languages!O31),languages!O31=""),IF(OR(ISBLANK('auto-translations'!O31),'auto-translations'!O31=""),"",'auto-translations'!O31),languages!O31)</f>
        <v>Inundaciones</v>
      </c>
      <c r="P31" s="8" t="str">
        <f>IF(OR(ISBLANK(languages!P31),languages!P31=""),IF(OR(ISBLANK('auto-translations'!P31),'auto-translations'!P31=""),"",'auto-translations'!P31),languages!P31)</f>
        <v>Inundações</v>
      </c>
      <c r="Q31" s="8" t="str">
        <f>IF(OR(ISBLANK(languages!Q31),languages!Q31=""),IF(OR(ISBLANK('auto-translations'!Q31),'auto-translations'!Q31=""),"",'auto-translations'!Q31),languages!Q31)</f>
        <v>Inundações</v>
      </c>
      <c r="R31" s="8" t="str">
        <f>IF(OR(ISBLANK(languages!R31),languages!R31=""),IF(OR(ISBLANK('auto-translations'!R31),'auto-translations'!R31=""),"",'auto-translations'!R31),languages!R31)</f>
        <v>வெள்ளம்</v>
      </c>
      <c r="S31" s="8" t="str">
        <f>IF(OR(ISBLANK(languages!S31),languages!S31=""),IF(OR(ISBLANK('auto-translations'!S31),'auto-translations'!S31=""),"",'auto-translations'!S31),languages!S31)</f>
        <v>น้ำท่วม</v>
      </c>
      <c r="T31" s="8" t="str">
        <f>IF(OR(ISBLANK(languages!T31),languages!T31=""),IF(OR(ISBLANK('auto-translations'!T31),'auto-translations'!T31=""),"",'auto-translations'!T31),languages!T31)</f>
        <v>Lũ lụt</v>
      </c>
    </row>
    <row r="32" spans="1:20" ht="105" x14ac:dyDescent="0.25">
      <c r="A32" s="15" t="s">
        <v>1155</v>
      </c>
      <c r="B32" s="15" t="s">
        <v>1157</v>
      </c>
      <c r="C32" s="9" t="s">
        <v>1157</v>
      </c>
      <c r="D32" s="9" t="s">
        <v>1485</v>
      </c>
      <c r="E32" s="8" t="str">
        <f>IF(OR(ISBLANK(languages!E32),languages!E32=""),IF(OR(ISBLANK('auto-translations'!E32),'auto-translations'!E32=""),"",'auto-translations'!E32),languages!E32)</f>
        <v>Incendis forestals/incendis forestals</v>
      </c>
      <c r="F32" s="8" t="str">
        <f>IF(OR(ISBLANK(languages!F32),languages!F32=""),IF(OR(ISBLANK('auto-translations'!F32),'auto-translations'!F32=""),"",'auto-translations'!F32),languages!F32)</f>
        <v>叢林大火/野火</v>
      </c>
      <c r="G32" s="8" t="str">
        <f>IF(OR(ISBLANK(languages!G32),languages!G32=""),IF(OR(ISBLANK('auto-translations'!G32),'auto-translations'!G32=""),"",'auto-translations'!G32),languages!G32)</f>
        <v>丛林大火/野火</v>
      </c>
      <c r="H32" s="8" t="str">
        <f>IF(OR(ISBLANK(languages!H32),languages!H32=""),IF(OR(ISBLANK('auto-translations'!H32),'auto-translations'!H32=""),"",'auto-translations'!H32),languages!H32)</f>
        <v>Požáry křoví/divoké požáry</v>
      </c>
      <c r="I32" s="8" t="str">
        <f>IF(OR(ISBLANK(languages!I32),languages!I32=""),IF(OR(ISBLANK('auto-translations'!I32),'auto-translations'!I32=""),"",'auto-translations'!I32),languages!I32)</f>
        <v>Skovbrande/naturbrande</v>
      </c>
      <c r="J32" s="8" t="str">
        <f>IF(OR(ISBLANK(languages!J32),languages!J32=""),IF(OR(ISBLANK('auto-translations'!J32),'auto-translations'!J32=""),"",'auto-translations'!J32),languages!J32)</f>
        <v>Bosbranden/bosbranden</v>
      </c>
      <c r="K32" s="8" t="str">
        <f>IF(OR(ISBLANK(languages!K32),languages!K32=""),IF(OR(ISBLANK('auto-translations'!K32),'auto-translations'!K32=""),"",'auto-translations'!K32),languages!K32)</f>
        <v>Buschfeuer/Waldbrände</v>
      </c>
      <c r="L32" s="8" t="str">
        <f>IF(OR(ISBLANK(languages!L32),languages!L32=""),IF(OR(ISBLANK('auto-translations'!L32),'auto-translations'!L32=""),"",'auto-translations'!L32),languages!L32)</f>
        <v>Gobarar daji / gobarar daji</v>
      </c>
      <c r="M32" s="8" t="str">
        <f>IF(OR(ISBLANK(languages!M32),languages!M32=""),IF(OR(ISBLANK('auto-translations'!M32),'auto-translations'!M32=""),"",'auto-translations'!M32),languages!M32)</f>
        <v>Te ahi ngahere/nga ahi mohoao</v>
      </c>
      <c r="N32" s="8" t="str">
        <f>IF(OR(ISBLANK(languages!N32),languages!N32=""),IF(OR(ISBLANK('auto-translations'!N32),'auto-translations'!N32=""),"",'auto-translations'!N32),languages!N32)</f>
        <v>Incendios forestales/incendios forestales</v>
      </c>
      <c r="O32" s="8" t="str">
        <f>IF(OR(ISBLANK(languages!O32),languages!O32=""),IF(OR(ISBLANK('auto-translations'!O32),'auto-translations'!O32=""),"",'auto-translations'!O32),languages!O32)</f>
        <v>Incendios forestales/incendios forestales</v>
      </c>
      <c r="P32" s="8" t="str">
        <f>IF(OR(ISBLANK(languages!P32),languages!P32=""),IF(OR(ISBLANK('auto-translations'!P32),'auto-translations'!P32=""),"",'auto-translations'!P32),languages!P32)</f>
        <v>Incêndios florestais/incêndios florestais</v>
      </c>
      <c r="Q32" s="8" t="str">
        <f>IF(OR(ISBLANK(languages!Q32),languages!Q32=""),IF(OR(ISBLANK('auto-translations'!Q32),'auto-translations'!Q32=""),"",'auto-translations'!Q32),languages!Q32)</f>
        <v>Incêndios florestais/incêndios florestais</v>
      </c>
      <c r="R32" s="8" t="str">
        <f>IF(OR(ISBLANK(languages!R32),languages!R32=""),IF(OR(ISBLANK('auto-translations'!R32),'auto-translations'!R32=""),"",'auto-translations'!R32),languages!R32)</f>
        <v>காட்டுத்தீ / காட்டுத்தீ</v>
      </c>
      <c r="S32" s="8" t="str">
        <f>IF(OR(ISBLANK(languages!S32),languages!S32=""),IF(OR(ISBLANK('auto-translations'!S32),'auto-translations'!S32=""),"",'auto-translations'!S32),languages!S32)</f>
        <v>ไฟป่า/ไฟป่า</v>
      </c>
      <c r="T32" s="8" t="str">
        <f>IF(OR(ISBLANK(languages!T32),languages!T32=""),IF(OR(ISBLANK('auto-translations'!T32),'auto-translations'!T32=""),"",'auto-translations'!T32),languages!T32)</f>
        <v>Cháy rừng/cháy rừng</v>
      </c>
    </row>
    <row r="33" spans="1:20" ht="75" x14ac:dyDescent="0.25">
      <c r="A33" s="15" t="s">
        <v>1155</v>
      </c>
      <c r="B33" s="15" t="s">
        <v>1158</v>
      </c>
      <c r="C33" s="9" t="s">
        <v>1158</v>
      </c>
      <c r="D33" s="9" t="s">
        <v>1485</v>
      </c>
      <c r="E33" s="8" t="str">
        <f>IF(OR(ISBLANK(languages!E33),languages!E33=""),IF(OR(ISBLANK('auto-translations'!E33),'auto-translations'!E33=""),"",'auto-translations'!E33),languages!E33)</f>
        <v>Onades de calor</v>
      </c>
      <c r="F33" s="8" t="str">
        <f>IF(OR(ISBLANK(languages!F33),languages!F33=""),IF(OR(ISBLANK('auto-translations'!F33),'auto-translations'!F33=""),"",'auto-translations'!F33),languages!F33)</f>
        <v>熱浪</v>
      </c>
      <c r="G33" s="8" t="str">
        <f>IF(OR(ISBLANK(languages!G33),languages!G33=""),IF(OR(ISBLANK('auto-translations'!G33),'auto-translations'!G33=""),"",'auto-translations'!G33),languages!G33)</f>
        <v>热浪</v>
      </c>
      <c r="H33" s="8" t="str">
        <f>IF(OR(ISBLANK(languages!H33),languages!H33=""),IF(OR(ISBLANK('auto-translations'!H33),'auto-translations'!H33=""),"",'auto-translations'!H33),languages!H33)</f>
        <v>Vlny veder</v>
      </c>
      <c r="I33" s="8" t="str">
        <f>IF(OR(ISBLANK(languages!I33),languages!I33=""),IF(OR(ISBLANK('auto-translations'!I33),'auto-translations'!I33=""),"",'auto-translations'!I33),languages!I33)</f>
        <v>Hedebølger</v>
      </c>
      <c r="J33" s="8" t="str">
        <f>IF(OR(ISBLANK(languages!J33),languages!J33=""),IF(OR(ISBLANK('auto-translations'!J33),'auto-translations'!J33=""),"",'auto-translations'!J33),languages!J33)</f>
        <v>Hittegolven</v>
      </c>
      <c r="K33" s="8" t="str">
        <f>IF(OR(ISBLANK(languages!K33),languages!K33=""),IF(OR(ISBLANK('auto-translations'!K33),'auto-translations'!K33=""),"",'auto-translations'!K33),languages!K33)</f>
        <v>Hitzewellen</v>
      </c>
      <c r="L33" s="8" t="str">
        <f>IF(OR(ISBLANK(languages!L33),languages!L33=""),IF(OR(ISBLANK('auto-translations'!L33),'auto-translations'!L33=""),"",'auto-translations'!L33),languages!L33)</f>
        <v>Hawan zafi</v>
      </c>
      <c r="M33" s="8" t="str">
        <f>IF(OR(ISBLANK(languages!M33),languages!M33=""),IF(OR(ISBLANK('auto-translations'!M33),'auto-translations'!M33=""),"",'auto-translations'!M33),languages!M33)</f>
        <v>Ngaru wera</v>
      </c>
      <c r="N33" s="8" t="str">
        <f>IF(OR(ISBLANK(languages!N33),languages!N33=""),IF(OR(ISBLANK('auto-translations'!N33),'auto-translations'!N33=""),"",'auto-translations'!N33),languages!N33)</f>
        <v>Olas de calor</v>
      </c>
      <c r="O33" s="8" t="str">
        <f>IF(OR(ISBLANK(languages!O33),languages!O33=""),IF(OR(ISBLANK('auto-translations'!O33),'auto-translations'!O33=""),"",'auto-translations'!O33),languages!O33)</f>
        <v>Olas de calor</v>
      </c>
      <c r="P33" s="8" t="str">
        <f>IF(OR(ISBLANK(languages!P33),languages!P33=""),IF(OR(ISBLANK('auto-translations'!P33),'auto-translations'!P33=""),"",'auto-translations'!P33),languages!P33)</f>
        <v>Ondas de calor</v>
      </c>
      <c r="Q33" s="8" t="str">
        <f>IF(OR(ISBLANK(languages!Q33),languages!Q33=""),IF(OR(ISBLANK('auto-translations'!Q33),'auto-translations'!Q33=""),"",'auto-translations'!Q33),languages!Q33)</f>
        <v>Ondas de calor</v>
      </c>
      <c r="R33" s="8" t="str">
        <f>IF(OR(ISBLANK(languages!R33),languages!R33=""),IF(OR(ISBLANK('auto-translations'!R33),'auto-translations'!R33=""),"",'auto-translations'!R33),languages!R33)</f>
        <v>வெப்ப அலைகள்</v>
      </c>
      <c r="S33" s="8" t="str">
        <f>IF(OR(ISBLANK(languages!S33),languages!S33=""),IF(OR(ISBLANK('auto-translations'!S33),'auto-translations'!S33=""),"",'auto-translations'!S33),languages!S33)</f>
        <v>คลื่นความร้อน</v>
      </c>
      <c r="T33" s="8" t="str">
        <f>IF(OR(ISBLANK(languages!T33),languages!T33=""),IF(OR(ISBLANK('auto-translations'!T33),'auto-translations'!T33=""),"",'auto-translations'!T33),languages!T33)</f>
        <v>Sóng nhiệt</v>
      </c>
    </row>
    <row r="34" spans="1:20" ht="75" x14ac:dyDescent="0.25">
      <c r="A34" s="15" t="s">
        <v>1155</v>
      </c>
      <c r="B34" s="15" t="s">
        <v>1159</v>
      </c>
      <c r="C34" s="9" t="s">
        <v>1159</v>
      </c>
      <c r="D34" s="9" t="s">
        <v>1485</v>
      </c>
      <c r="E34" s="8" t="str">
        <f>IF(OR(ISBLANK(languages!E34),languages!E34=""),IF(OR(ISBLANK('auto-translations'!E34),'auto-translations'!E34=""),"",'auto-translations'!E34),languages!E34)</f>
        <v>Fred extrem</v>
      </c>
      <c r="F34" s="8" t="str">
        <f>IF(OR(ISBLANK(languages!F34),languages!F34=""),IF(OR(ISBLANK('auto-translations'!F34),'auto-translations'!F34=""),"",'auto-translations'!F34),languages!F34)</f>
        <v>極冷</v>
      </c>
      <c r="G34" s="8" t="str">
        <f>IF(OR(ISBLANK(languages!G34),languages!G34=""),IF(OR(ISBLANK('auto-translations'!G34),'auto-translations'!G34=""),"",'auto-translations'!G34),languages!G34)</f>
        <v>极冷</v>
      </c>
      <c r="H34" s="8" t="str">
        <f>IF(OR(ISBLANK(languages!H34),languages!H34=""),IF(OR(ISBLANK('auto-translations'!H34),'auto-translations'!H34=""),"",'auto-translations'!H34),languages!H34)</f>
        <v>Extrémní zima</v>
      </c>
      <c r="I34" s="8" t="str">
        <f>IF(OR(ISBLANK(languages!I34),languages!I34=""),IF(OR(ISBLANK('auto-translations'!I34),'auto-translations'!I34=""),"",'auto-translations'!I34),languages!I34)</f>
        <v>Ekstrem kulde</v>
      </c>
      <c r="J34" s="8" t="str">
        <f>IF(OR(ISBLANK(languages!J34),languages!J34=""),IF(OR(ISBLANK('auto-translations'!J34),'auto-translations'!J34=""),"",'auto-translations'!J34),languages!J34)</f>
        <v>Extreem koud</v>
      </c>
      <c r="K34" s="8" t="str">
        <f>IF(OR(ISBLANK(languages!K34),languages!K34=""),IF(OR(ISBLANK('auto-translations'!K34),'auto-translations'!K34=""),"",'auto-translations'!K34),languages!K34)</f>
        <v>Extrem kalt</v>
      </c>
      <c r="L34" s="8" t="str">
        <f>IF(OR(ISBLANK(languages!L34),languages!L34=""),IF(OR(ISBLANK('auto-translations'!L34),'auto-translations'!L34=""),"",'auto-translations'!L34),languages!L34)</f>
        <v>Tsananin sanyi</v>
      </c>
      <c r="M34" s="8" t="str">
        <f>IF(OR(ISBLANK(languages!M34),languages!M34=""),IF(OR(ISBLANK('auto-translations'!M34),'auto-translations'!M34=""),"",'auto-translations'!M34),languages!M34)</f>
        <v>Tino makariri</v>
      </c>
      <c r="N34" s="8" t="str">
        <f>IF(OR(ISBLANK(languages!N34),languages!N34=""),IF(OR(ISBLANK('auto-translations'!N34),'auto-translations'!N34=""),"",'auto-translations'!N34),languages!N34)</f>
        <v>Extremadamente frio</v>
      </c>
      <c r="O34" s="8" t="str">
        <f>IF(OR(ISBLANK(languages!O34),languages!O34=""),IF(OR(ISBLANK('auto-translations'!O34),'auto-translations'!O34=""),"",'auto-translations'!O34),languages!O34)</f>
        <v>Extremadamente frio</v>
      </c>
      <c r="P34" s="8" t="str">
        <f>IF(OR(ISBLANK(languages!P34),languages!P34=""),IF(OR(ISBLANK('auto-translations'!P34),'auto-translations'!P34=""),"",'auto-translations'!P34),languages!P34)</f>
        <v>Frio extremo</v>
      </c>
      <c r="Q34" s="8" t="str">
        <f>IF(OR(ISBLANK(languages!Q34),languages!Q34=""),IF(OR(ISBLANK('auto-translations'!Q34),'auto-translations'!Q34=""),"",'auto-translations'!Q34),languages!Q34)</f>
        <v>Frio extremo</v>
      </c>
      <c r="R34" s="8" t="str">
        <f>IF(OR(ISBLANK(languages!R34),languages!R34=""),IF(OR(ISBLANK('auto-translations'!R34),'auto-translations'!R34=""),"",'auto-translations'!R34),languages!R34)</f>
        <v>கடும் குளிர்</v>
      </c>
      <c r="S34" s="8" t="str">
        <f>IF(OR(ISBLANK(languages!S34),languages!S34=""),IF(OR(ISBLANK('auto-translations'!S34),'auto-translations'!S34=""),"",'auto-translations'!S34),languages!S34)</f>
        <v>หนาวมาก</v>
      </c>
      <c r="T34" s="8" t="str">
        <f>IF(OR(ISBLANK(languages!T34),languages!T34=""),IF(OR(ISBLANK('auto-translations'!T34),'auto-translations'!T34=""),"",'auto-translations'!T34),languages!T34)</f>
        <v>Cực lạnh</v>
      </c>
    </row>
    <row r="35" spans="1:20" ht="75" x14ac:dyDescent="0.25">
      <c r="A35" s="15" t="s">
        <v>1155</v>
      </c>
      <c r="B35" s="15" t="s">
        <v>1160</v>
      </c>
      <c r="C35" s="9" t="s">
        <v>1160</v>
      </c>
      <c r="D35" s="9" t="s">
        <v>1485</v>
      </c>
      <c r="E35" s="8" t="str">
        <f>IF(OR(ISBLANK(languages!E35),languages!E35=""),IF(OR(ISBLANK('auto-translations'!E35),'auto-translations'!E35=""),"",'auto-translations'!E35),languages!E35)</f>
        <v>Tifons</v>
      </c>
      <c r="F35" s="8" t="str">
        <f>IF(OR(ISBLANK(languages!F35),languages!F35=""),IF(OR(ISBLANK('auto-translations'!F35),'auto-translations'!F35=""),"",'auto-translations'!F35),languages!F35)</f>
        <v>颱風</v>
      </c>
      <c r="G35" s="8" t="str">
        <f>IF(OR(ISBLANK(languages!G35),languages!G35=""),IF(OR(ISBLANK('auto-translations'!G35),'auto-translations'!G35=""),"",'auto-translations'!G35),languages!G35)</f>
        <v>台风</v>
      </c>
      <c r="H35" s="8" t="str">
        <f>IF(OR(ISBLANK(languages!H35),languages!H35=""),IF(OR(ISBLANK('auto-translations'!H35),'auto-translations'!H35=""),"",'auto-translations'!H35),languages!H35)</f>
        <v>tajfuny</v>
      </c>
      <c r="I35" s="8" t="str">
        <f>IF(OR(ISBLANK(languages!I35),languages!I35=""),IF(OR(ISBLANK('auto-translations'!I35),'auto-translations'!I35=""),"",'auto-translations'!I35),languages!I35)</f>
        <v>Tyfoner</v>
      </c>
      <c r="J35" s="8" t="str">
        <f>IF(OR(ISBLANK(languages!J35),languages!J35=""),IF(OR(ISBLANK('auto-translations'!J35),'auto-translations'!J35=""),"",'auto-translations'!J35),languages!J35)</f>
        <v>Tyfoons</v>
      </c>
      <c r="K35" s="8" t="str">
        <f>IF(OR(ISBLANK(languages!K35),languages!K35=""),IF(OR(ISBLANK('auto-translations'!K35),'auto-translations'!K35=""),"",'auto-translations'!K35),languages!K35)</f>
        <v>Taifune</v>
      </c>
      <c r="L35" s="8" t="str">
        <f>IF(OR(ISBLANK(languages!L35),languages!L35=""),IF(OR(ISBLANK('auto-translations'!L35),'auto-translations'!L35=""),"",'auto-translations'!L35),languages!L35)</f>
        <v>Guguwa</v>
      </c>
      <c r="M35" s="8" t="str">
        <f>IF(OR(ISBLANK(languages!M35),languages!M35=""),IF(OR(ISBLANK('auto-translations'!M35),'auto-translations'!M35=""),"",'auto-translations'!M35),languages!M35)</f>
        <v>Nga awhiowhio</v>
      </c>
      <c r="N35" s="8" t="str">
        <f>IF(OR(ISBLANK(languages!N35),languages!N35=""),IF(OR(ISBLANK('auto-translations'!N35),'auto-translations'!N35=""),"",'auto-translations'!N35),languages!N35)</f>
        <v>tifones</v>
      </c>
      <c r="O35" s="8" t="str">
        <f>IF(OR(ISBLANK(languages!O35),languages!O35=""),IF(OR(ISBLANK('auto-translations'!O35),'auto-translations'!O35=""),"",'auto-translations'!O35),languages!O35)</f>
        <v>tifones</v>
      </c>
      <c r="P35" s="8" t="str">
        <f>IF(OR(ISBLANK(languages!P35),languages!P35=""),IF(OR(ISBLANK('auto-translations'!P35),'auto-translations'!P35=""),"",'auto-translations'!P35),languages!P35)</f>
        <v>Tufões</v>
      </c>
      <c r="Q35" s="8" t="str">
        <f>IF(OR(ISBLANK(languages!Q35),languages!Q35=""),IF(OR(ISBLANK('auto-translations'!Q35),'auto-translations'!Q35=""),"",'auto-translations'!Q35),languages!Q35)</f>
        <v>Tufões</v>
      </c>
      <c r="R35" s="8" t="str">
        <f>IF(OR(ISBLANK(languages!R35),languages!R35=""),IF(OR(ISBLANK('auto-translations'!R35),'auto-translations'!R35=""),"",'auto-translations'!R35),languages!R35)</f>
        <v>புயல்கள்</v>
      </c>
      <c r="S35" s="8" t="str">
        <f>IF(OR(ISBLANK(languages!S35),languages!S35=""),IF(OR(ISBLANK('auto-translations'!S35),'auto-translations'!S35=""),"",'auto-translations'!S35),languages!S35)</f>
        <v>ไต้ฝุ่น</v>
      </c>
      <c r="T35" s="8" t="str">
        <f>IF(OR(ISBLANK(languages!T35),languages!T35=""),IF(OR(ISBLANK('auto-translations'!T35),'auto-translations'!T35=""),"",'auto-translations'!T35),languages!T35)</f>
        <v>Bão</v>
      </c>
    </row>
    <row r="36" spans="1:20" ht="75" x14ac:dyDescent="0.25">
      <c r="A36" s="15" t="s">
        <v>1155</v>
      </c>
      <c r="B36" s="15" t="s">
        <v>1161</v>
      </c>
      <c r="C36" s="9" t="s">
        <v>1161</v>
      </c>
      <c r="D36" s="9" t="s">
        <v>1485</v>
      </c>
      <c r="E36" s="8" t="str">
        <f>IF(OR(ISBLANK(languages!E36),languages!E36=""),IF(OR(ISBLANK('auto-translations'!E36),'auto-translations'!E36=""),"",'auto-translations'!E36),languages!E36)</f>
        <v>Huracans</v>
      </c>
      <c r="F36" s="8" t="str">
        <f>IF(OR(ISBLANK(languages!F36),languages!F36=""),IF(OR(ISBLANK('auto-translations'!F36),'auto-translations'!F36=""),"",'auto-translations'!F36),languages!F36)</f>
        <v>颶風</v>
      </c>
      <c r="G36" s="8" t="str">
        <f>IF(OR(ISBLANK(languages!G36),languages!G36=""),IF(OR(ISBLANK('auto-translations'!G36),'auto-translations'!G36=""),"",'auto-translations'!G36),languages!G36)</f>
        <v>飓风</v>
      </c>
      <c r="H36" s="8" t="str">
        <f>IF(OR(ISBLANK(languages!H36),languages!H36=""),IF(OR(ISBLANK('auto-translations'!H36),'auto-translations'!H36=""),"",'auto-translations'!H36),languages!H36)</f>
        <v>Hurikány</v>
      </c>
      <c r="I36" s="8" t="str">
        <f>IF(OR(ISBLANK(languages!I36),languages!I36=""),IF(OR(ISBLANK('auto-translations'!I36),'auto-translations'!I36=""),"",'auto-translations'!I36),languages!I36)</f>
        <v>Orkaner</v>
      </c>
      <c r="J36" s="8" t="str">
        <f>IF(OR(ISBLANK(languages!J36),languages!J36=""),IF(OR(ISBLANK('auto-translations'!J36),'auto-translations'!J36=""),"",'auto-translations'!J36),languages!J36)</f>
        <v>Orkanen</v>
      </c>
      <c r="K36" s="8" t="str">
        <f>IF(OR(ISBLANK(languages!K36),languages!K36=""),IF(OR(ISBLANK('auto-translations'!K36),'auto-translations'!K36=""),"",'auto-translations'!K36),languages!K36)</f>
        <v>Hurrikane</v>
      </c>
      <c r="L36" s="8" t="str">
        <f>IF(OR(ISBLANK(languages!L36),languages!L36=""),IF(OR(ISBLANK('auto-translations'!L36),'auto-translations'!L36=""),"",'auto-translations'!L36),languages!L36)</f>
        <v>Guguwa</v>
      </c>
      <c r="M36" s="8" t="str">
        <f>IF(OR(ISBLANK(languages!M36),languages!M36=""),IF(OR(ISBLANK('auto-translations'!M36),'auto-translations'!M36=""),"",'auto-translations'!M36),languages!M36)</f>
        <v>Huripari</v>
      </c>
      <c r="N36" s="8" t="str">
        <f>IF(OR(ISBLANK(languages!N36),languages!N36=""),IF(OR(ISBLANK('auto-translations'!N36),'auto-translations'!N36=""),"",'auto-translations'!N36),languages!N36)</f>
        <v>Huracanes</v>
      </c>
      <c r="O36" s="8" t="str">
        <f>IF(OR(ISBLANK(languages!O36),languages!O36=""),IF(OR(ISBLANK('auto-translations'!O36),'auto-translations'!O36=""),"",'auto-translations'!O36),languages!O36)</f>
        <v>Huracanes</v>
      </c>
      <c r="P36" s="8" t="str">
        <f>IF(OR(ISBLANK(languages!P36),languages!P36=""),IF(OR(ISBLANK('auto-translations'!P36),'auto-translations'!P36=""),"",'auto-translations'!P36),languages!P36)</f>
        <v>Furacões</v>
      </c>
      <c r="Q36" s="8" t="str">
        <f>IF(OR(ISBLANK(languages!Q36),languages!Q36=""),IF(OR(ISBLANK('auto-translations'!Q36),'auto-translations'!Q36=""),"",'auto-translations'!Q36),languages!Q36)</f>
        <v>Furacões</v>
      </c>
      <c r="R36" s="8" t="str">
        <f>IF(OR(ISBLANK(languages!R36),languages!R36=""),IF(OR(ISBLANK('auto-translations'!R36),'auto-translations'!R36=""),"",'auto-translations'!R36),languages!R36)</f>
        <v>சூறாவளிகள்</v>
      </c>
      <c r="S36" s="8" t="str">
        <f>IF(OR(ISBLANK(languages!S36),languages!S36=""),IF(OR(ISBLANK('auto-translations'!S36),'auto-translations'!S36=""),"",'auto-translations'!S36),languages!S36)</f>
        <v>พายุเฮอริเคน</v>
      </c>
      <c r="T36" s="8" t="str">
        <f>IF(OR(ISBLANK(languages!T36),languages!T36=""),IF(OR(ISBLANK('auto-translations'!T36),'auto-translations'!T36=""),"",'auto-translations'!T36),languages!T36)</f>
        <v>Bão</v>
      </c>
    </row>
    <row r="37" spans="1:20" ht="75" x14ac:dyDescent="0.25">
      <c r="A37" s="15" t="s">
        <v>1155</v>
      </c>
      <c r="B37" s="15" t="s">
        <v>1162</v>
      </c>
      <c r="C37" s="9" t="s">
        <v>1162</v>
      </c>
      <c r="D37" s="9" t="s">
        <v>1485</v>
      </c>
      <c r="E37" s="8" t="str">
        <f>IF(OR(ISBLANK(languages!E37),languages!E37=""),IF(OR(ISBLANK('auto-translations'!E37),'auto-translations'!E37=""),"",'auto-translations'!E37),languages!E37)</f>
        <v>Ciclons</v>
      </c>
      <c r="F37" s="8" t="str">
        <f>IF(OR(ISBLANK(languages!F37),languages!F37=""),IF(OR(ISBLANK('auto-translations'!F37),'auto-translations'!F37=""),"",'auto-translations'!F37),languages!F37)</f>
        <v>旋風分離器</v>
      </c>
      <c r="G37" s="8" t="str">
        <f>IF(OR(ISBLANK(languages!G37),languages!G37=""),IF(OR(ISBLANK('auto-translations'!G37),'auto-translations'!G37=""),"",'auto-translations'!G37),languages!G37)</f>
        <v>旋风分离器</v>
      </c>
      <c r="H37" s="8" t="str">
        <f>IF(OR(ISBLANK(languages!H37),languages!H37=""),IF(OR(ISBLANK('auto-translations'!H37),'auto-translations'!H37=""),"",'auto-translations'!H37),languages!H37)</f>
        <v>Cyklony</v>
      </c>
      <c r="I37" s="8" t="str">
        <f>IF(OR(ISBLANK(languages!I37),languages!I37=""),IF(OR(ISBLANK('auto-translations'!I37),'auto-translations'!I37=""),"",'auto-translations'!I37),languages!I37)</f>
        <v>Cykloner</v>
      </c>
      <c r="J37" s="8" t="str">
        <f>IF(OR(ISBLANK(languages!J37),languages!J37=""),IF(OR(ISBLANK('auto-translations'!J37),'auto-translations'!J37=""),"",'auto-translations'!J37),languages!J37)</f>
        <v>Cyclonen</v>
      </c>
      <c r="K37" s="8" t="str">
        <f>IF(OR(ISBLANK(languages!K37),languages!K37=""),IF(OR(ISBLANK('auto-translations'!K37),'auto-translations'!K37=""),"",'auto-translations'!K37),languages!K37)</f>
        <v>Zyklone</v>
      </c>
      <c r="L37" s="8" t="str">
        <f>IF(OR(ISBLANK(languages!L37),languages!L37=""),IF(OR(ISBLANK('auto-translations'!L37),'auto-translations'!L37=""),"",'auto-translations'!L37),languages!L37)</f>
        <v>Cyclones</v>
      </c>
      <c r="M37" s="8" t="str">
        <f>IF(OR(ISBLANK(languages!M37),languages!M37=""),IF(OR(ISBLANK('auto-translations'!M37),'auto-translations'!M37=""),"",'auto-translations'!M37),languages!M37)</f>
        <v>Huripari</v>
      </c>
      <c r="N37" s="8" t="str">
        <f>IF(OR(ISBLANK(languages!N37),languages!N37=""),IF(OR(ISBLANK('auto-translations'!N37),'auto-translations'!N37=""),"",'auto-translations'!N37),languages!N37)</f>
        <v>ciclones</v>
      </c>
      <c r="O37" s="8" t="str">
        <f>IF(OR(ISBLANK(languages!O37),languages!O37=""),IF(OR(ISBLANK('auto-translations'!O37),'auto-translations'!O37=""),"",'auto-translations'!O37),languages!O37)</f>
        <v>ciclones</v>
      </c>
      <c r="P37" s="8" t="str">
        <f>IF(OR(ISBLANK(languages!P37),languages!P37=""),IF(OR(ISBLANK('auto-translations'!P37),'auto-translations'!P37=""),"",'auto-translations'!P37),languages!P37)</f>
        <v>Ciclones</v>
      </c>
      <c r="Q37" s="8" t="str">
        <f>IF(OR(ISBLANK(languages!Q37),languages!Q37=""),IF(OR(ISBLANK('auto-translations'!Q37),'auto-translations'!Q37=""),"",'auto-translations'!Q37),languages!Q37)</f>
        <v>Ciclones</v>
      </c>
      <c r="R37" s="8" t="str">
        <f>IF(OR(ISBLANK(languages!R37),languages!R37=""),IF(OR(ISBLANK('auto-translations'!R37),'auto-translations'!R37=""),"",'auto-translations'!R37),languages!R37)</f>
        <v>சூறாவளிகள்</v>
      </c>
      <c r="S37" s="8" t="str">
        <f>IF(OR(ISBLANK(languages!S37),languages!S37=""),IF(OR(ISBLANK('auto-translations'!S37),'auto-translations'!S37=""),"",'auto-translations'!S37),languages!S37)</f>
        <v>พายุไซโคลน</v>
      </c>
      <c r="T37" s="8" t="str">
        <f>IF(OR(ISBLANK(languages!T37),languages!T37=""),IF(OR(ISBLANK('auto-translations'!T37),'auto-translations'!T37=""),"",'auto-translations'!T37),languages!T37)</f>
        <v>cơn lốc</v>
      </c>
    </row>
    <row r="38" spans="1:20" ht="75" x14ac:dyDescent="0.25">
      <c r="A38" s="15" t="s">
        <v>1155</v>
      </c>
      <c r="B38" s="15" t="s">
        <v>1163</v>
      </c>
      <c r="C38" s="9" t="s">
        <v>1163</v>
      </c>
      <c r="D38" s="9" t="s">
        <v>1485</v>
      </c>
      <c r="E38" s="8" t="str">
        <f>IF(OR(ISBLANK(languages!E38),languages!E38=""),IF(OR(ISBLANK('auto-translations'!E38),'auto-translations'!E38=""),"",'auto-translations'!E38),languages!E38)</f>
        <v>Terratrèmols</v>
      </c>
      <c r="F38" s="8" t="str">
        <f>IF(OR(ISBLANK(languages!F38),languages!F38=""),IF(OR(ISBLANK('auto-translations'!F38),'auto-translations'!F38=""),"",'auto-translations'!F38),languages!F38)</f>
        <v>地震</v>
      </c>
      <c r="G38" s="8" t="str">
        <f>IF(OR(ISBLANK(languages!G38),languages!G38=""),IF(OR(ISBLANK('auto-translations'!G38),'auto-translations'!G38=""),"",'auto-translations'!G38),languages!G38)</f>
        <v>地震</v>
      </c>
      <c r="H38" s="8" t="str">
        <f>IF(OR(ISBLANK(languages!H38),languages!H38=""),IF(OR(ISBLANK('auto-translations'!H38),'auto-translations'!H38=""),"",'auto-translations'!H38),languages!H38)</f>
        <v>Zemětřesení</v>
      </c>
      <c r="I38" s="8" t="str">
        <f>IF(OR(ISBLANK(languages!I38),languages!I38=""),IF(OR(ISBLANK('auto-translations'!I38),'auto-translations'!I38=""),"",'auto-translations'!I38),languages!I38)</f>
        <v>Jordskælv</v>
      </c>
      <c r="J38" s="8" t="str">
        <f>IF(OR(ISBLANK(languages!J38),languages!J38=""),IF(OR(ISBLANK('auto-translations'!J38),'auto-translations'!J38=""),"",'auto-translations'!J38),languages!J38)</f>
        <v>Aardbevingen</v>
      </c>
      <c r="K38" s="8" t="str">
        <f>IF(OR(ISBLANK(languages!K38),languages!K38=""),IF(OR(ISBLANK('auto-translations'!K38),'auto-translations'!K38=""),"",'auto-translations'!K38),languages!K38)</f>
        <v>Erdbeben</v>
      </c>
      <c r="L38" s="8" t="str">
        <f>IF(OR(ISBLANK(languages!L38),languages!L38=""),IF(OR(ISBLANK('auto-translations'!L38),'auto-translations'!L38=""),"",'auto-translations'!L38),languages!L38)</f>
        <v>Girgizar kasa</v>
      </c>
      <c r="M38" s="8" t="str">
        <f>IF(OR(ISBLANK(languages!M38),languages!M38=""),IF(OR(ISBLANK('auto-translations'!M38),'auto-translations'!M38=""),"",'auto-translations'!M38),languages!M38)</f>
        <v>Nga rū whenua</v>
      </c>
      <c r="N38" s="8" t="str">
        <f>IF(OR(ISBLANK(languages!N38),languages!N38=""),IF(OR(ISBLANK('auto-translations'!N38),'auto-translations'!N38=""),"",'auto-translations'!N38),languages!N38)</f>
        <v>Temblores</v>
      </c>
      <c r="O38" s="8" t="str">
        <f>IF(OR(ISBLANK(languages!O38),languages!O38=""),IF(OR(ISBLANK('auto-translations'!O38),'auto-translations'!O38=""),"",'auto-translations'!O38),languages!O38)</f>
        <v>Temblores</v>
      </c>
      <c r="P38" s="8" t="str">
        <f>IF(OR(ISBLANK(languages!P38),languages!P38=""),IF(OR(ISBLANK('auto-translations'!P38),'auto-translations'!P38=""),"",'auto-translations'!P38),languages!P38)</f>
        <v>Terremotos</v>
      </c>
      <c r="Q38" s="8" t="str">
        <f>IF(OR(ISBLANK(languages!Q38),languages!Q38=""),IF(OR(ISBLANK('auto-translations'!Q38),'auto-translations'!Q38=""),"",'auto-translations'!Q38),languages!Q38)</f>
        <v>Terremotos</v>
      </c>
      <c r="R38" s="8" t="str">
        <f>IF(OR(ISBLANK(languages!R38),languages!R38=""),IF(OR(ISBLANK('auto-translations'!R38),'auto-translations'!R38=""),"",'auto-translations'!R38),languages!R38)</f>
        <v>பூகம்பங்கள்</v>
      </c>
      <c r="S38" s="8" t="str">
        <f>IF(OR(ISBLANK(languages!S38),languages!S38=""),IF(OR(ISBLANK('auto-translations'!S38),'auto-translations'!S38=""),"",'auto-translations'!S38),languages!S38)</f>
        <v>แผ่นดินไหว</v>
      </c>
      <c r="T38" s="8" t="str">
        <f>IF(OR(ISBLANK(languages!T38),languages!T38=""),IF(OR(ISBLANK('auto-translations'!T38),'auto-translations'!T38=""),"",'auto-translations'!T38),languages!T38)</f>
        <v>Động đất</v>
      </c>
    </row>
    <row r="39" spans="1:20" ht="409.5" x14ac:dyDescent="0.25">
      <c r="A39" s="15" t="s">
        <v>1155</v>
      </c>
      <c r="B39" s="15" t="s">
        <v>1083</v>
      </c>
      <c r="C39" s="9" t="s">
        <v>1180</v>
      </c>
      <c r="D39" s="9" t="s">
        <v>1485</v>
      </c>
      <c r="E39" s="8" t="str">
        <f>IF(OR(ISBLANK(languages!E39),languages!E39=""),IF(OR(ISBLANK('auto-translations'!E39),'auto-translations'!E39=""),"",'auto-translations'!E39),languages!E39)</f>
        <v>La regió d'estudi utilitzada per calcular els indicadors espacials de la població de {city_name} presentada en aquest informe s'ha destacat al mapa següent mitjançant l'ombrejat de línies paral·leles.</v>
      </c>
      <c r="F39" s="8" t="str">
        <f>IF(OR(ISBLANK(languages!F39),languages!F39=""),IF(OR(ISBLANK('auto-translations'!F39),'auto-translations'!F39=""),"",'auto-translations'!F39),languages!F39)</f>
        <v>本報告中用於計算 {city_name} 人口空間指標的研究區域已在下圖中使用平行線陰影突出顯示。</v>
      </c>
      <c r="G39" s="8" t="str">
        <f>IF(OR(ISBLANK(languages!G39),languages!G39=""),IF(OR(ISBLANK('auto-translations'!G39),'auto-translations'!G39=""),"",'auto-translations'!G39),languages!G39)</f>
        <v>本报告中用于计算 {city_name} 人口空间指标的研究区域已在下图中使用平行线阴影突出显示。</v>
      </c>
      <c r="H39" s="8" t="str">
        <f>IF(OR(ISBLANK(languages!H39),languages!H39=""),IF(OR(ISBLANK('auto-translations'!H39),'auto-translations'!H39=""),"",'auto-translations'!H39),languages!H39)</f>
        <v>Oblast studie použitá k výpočtu prostorových ukazatelů pro populaci {city_name} uvedená v této zprávě byla zvýrazněna na mapě níže pomocí stínování paralelních čar.</v>
      </c>
      <c r="I39" s="8" t="str">
        <f>IF(OR(ISBLANK(languages!I39),languages!I39=""),IF(OR(ISBLANK('auto-translations'!I39),'auto-translations'!I39=""),"",'auto-translations'!I39),languages!I39)</f>
        <v>Undersøgelsesregionen, der bruges til at beregne rumlige indikatorer for befolkningen i {city_name}, der præsenteres i denne rapport, er blevet fremhævet på kortet nedenfor ved hjælp af parallel linjeskygge.</v>
      </c>
      <c r="J39" s="8" t="str">
        <f>IF(OR(ISBLANK(languages!J39),languages!J39=""),IF(OR(ISBLANK('auto-translations'!J39),'auto-translations'!J39=""),"",'auto-translations'!J39),languages!J39)</f>
        <v>De studieregio die wordt gebruikt om de ruimtelijke indicatoren te berekenen voor de bevolking van {city_name} die in dit rapport wordt gepresenteerd, is op de onderstaande kaart gemarkeerd met behulp van parallelle lijnarcering.</v>
      </c>
      <c r="K39" s="8" t="str">
        <f>IF(OR(ISBLANK(languages!K39),languages!K39=""),IF(OR(ISBLANK('auto-translations'!K39),'auto-translations'!K39=""),"",'auto-translations'!K39),languages!K39)</f>
        <v>Die Untersuchungsregion, die zur Berechnung räumlicher Indikatoren für die in diesem Bericht dargestellte Bevölkerung von {city_name} verwendet wurde, wurde in der Karte unten durch parallele Linienschattierung hervorgehoben.</v>
      </c>
      <c r="L39" s="8" t="str">
        <f>IF(OR(ISBLANK(languages!L39),languages!L39=""),IF(OR(ISBLANK('auto-translations'!L39),'auto-translations'!L39=""),"",'auto-translations'!L39),languages!L39)</f>
        <v>Yankin binciken da aka yi amfani da shi don ƙididdige alamun sararin samaniya ga yawan jama'a na {birni_name} da aka gabatar a cikin wannan rahoto an haskaka shi a cikin taswirar da ke ƙasa ta amfani da shading layi ɗaya.</v>
      </c>
      <c r="M39" s="8" t="str">
        <f>IF(OR(ISBLANK(languages!M39),languages!M39=""),IF(OR(ISBLANK('auto-translations'!M39),'auto-translations'!M39=""),"",'auto-translations'!M39),languages!M39)</f>
        <v>Ko te rohe ako i whakamahia hei tatau i nga tohu mokowā mo te taupori o {city_name} kua whakaatuhia i roto i tenei purongo kua tohuhia ki te mapi i raro nei ma te whakamarumaru raina whakarara.</v>
      </c>
      <c r="N39" s="8" t="str">
        <f>IF(OR(ISBLANK(languages!N39),languages!N39=""),IF(OR(ISBLANK('auto-translations'!N39),'auto-translations'!N39=""),"",'auto-translations'!N39),languages!N39)</f>
        <v>La región de estudio utilizada para calcular los indicadores espaciales para la población de {city_name} presentada en este informe se resalta en el mapa a continuación mediante sombreado de líneas paralelas.</v>
      </c>
      <c r="O39" s="8" t="str">
        <f>IF(OR(ISBLANK(languages!O39),languages!O39=""),IF(OR(ISBLANK('auto-translations'!O39),'auto-translations'!O39=""),"",'auto-translations'!O39),languages!O39)</f>
        <v>La región de estudio utilizada para calcular los indicadores espaciales para la población de {city_name} presentada en este informe se resalta en el mapa a continuación mediante sombreado de líneas paralelas.</v>
      </c>
      <c r="P39" s="8" t="str">
        <f>IF(OR(ISBLANK(languages!P39),languages!P39=""),IF(OR(ISBLANK('auto-translations'!P39),'auto-translations'!P39=""),"",'auto-translations'!P39),languages!P39)</f>
        <v>região de estudo utilizada para calcular os indicadores espaciais para a população de {city_name} apresentados neste relatório foi destacada no mapa abaixo usando sombreamento de linhas paralelas.</v>
      </c>
      <c r="Q39" s="8" t="str">
        <f>IF(OR(ISBLANK(languages!Q39),languages!Q39=""),IF(OR(ISBLANK('auto-translations'!Q39),'auto-translations'!Q39=""),"",'auto-translations'!Q39),languages!Q39)</f>
        <v>região de estudo utilizada para calcular os indicadores espaciais para a população de {city_name} apresentados neste relatório foi destacada no mapa abaixo usando sombreamento de linhas paralelas.</v>
      </c>
      <c r="R39" s="8" t="str">
        <f>IF(OR(ISBLANK(languages!R39),languages!R39=""),IF(OR(ISBLANK('auto-translations'!R39),'auto-translations'!R39=""),"",'auto-translations'!R39),languages!R39)</f>
        <v>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v>
      </c>
      <c r="S39" s="8" t="str">
        <f>IF(OR(ISBLANK(languages!S39),languages!S39=""),IF(OR(ISBLANK('auto-translations'!S39),'auto-translations'!S39=""),"",'auto-translations'!S39),languages!S39)</f>
        <v>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v>
      </c>
      <c r="T39" s="8" t="str">
        <f>IF(OR(ISBLANK(languages!T39),languages!T39=""),IF(OR(ISBLANK('auto-translations'!T39),'auto-translations'!T39=""),"",'auto-translations'!T39),languages!T39)</f>
        <v>Khu vực nghiên cứu dùng để tính toán các chỉ số không gian cho dân số của {city_name} được trình bày trong báo cáo này đã được đánh dấu trong bản đồ bên dưới bằng cách sử dụng tính năng tô bóng đường song song.</v>
      </c>
    </row>
    <row r="40" spans="1:20" ht="75" x14ac:dyDescent="0.25">
      <c r="A40" s="15" t="s">
        <v>1155</v>
      </c>
      <c r="B40" s="15" t="s">
        <v>1171</v>
      </c>
      <c r="C40" s="9" t="s">
        <v>1171</v>
      </c>
      <c r="D40" s="9" t="s">
        <v>1485</v>
      </c>
      <c r="E40" s="8" t="str">
        <f>IF(OR(ISBLANK(languages!E40),languages!E40=""),IF(OR(ISBLANK('auto-translations'!E40),'auto-translations'!E40=""),"",'auto-translations'!E40),languages!E40)</f>
        <v>Regió d'estudi</v>
      </c>
      <c r="F40" s="8" t="str">
        <f>IF(OR(ISBLANK(languages!F40),languages!F40=""),IF(OR(ISBLANK('auto-translations'!F40),'auto-translations'!F40=""),"",'auto-translations'!F40),languages!F40)</f>
        <v>研究區域</v>
      </c>
      <c r="G40" s="8" t="str">
        <f>IF(OR(ISBLANK(languages!G40),languages!G40=""),IF(OR(ISBLANK('auto-translations'!G40),'auto-translations'!G40=""),"",'auto-translations'!G40),languages!G40)</f>
        <v>研究区域</v>
      </c>
      <c r="H40" s="8" t="str">
        <f>IF(OR(ISBLANK(languages!H40),languages!H40=""),IF(OR(ISBLANK('auto-translations'!H40),'auto-translations'!H40=""),"",'auto-translations'!H40),languages!H40)</f>
        <v>Studijní region</v>
      </c>
      <c r="I40" s="8" t="str">
        <f>IF(OR(ISBLANK(languages!I40),languages!I40=""),IF(OR(ISBLANK('auto-translations'!I40),'auto-translations'!I40=""),"",'auto-translations'!I40),languages!I40)</f>
        <v>Studieregion</v>
      </c>
      <c r="J40" s="8" t="str">
        <f>IF(OR(ISBLANK(languages!J40),languages!J40=""),IF(OR(ISBLANK('auto-translations'!J40),'auto-translations'!J40=""),"",'auto-translations'!J40),languages!J40)</f>
        <v>Studie regio</v>
      </c>
      <c r="K40" s="8" t="str">
        <f>IF(OR(ISBLANK(languages!K40),languages!K40=""),IF(OR(ISBLANK('auto-translations'!K40),'auto-translations'!K40=""),"",'auto-translations'!K40),languages!K40)</f>
        <v>Studienregion</v>
      </c>
      <c r="L40" s="8" t="str">
        <f>IF(OR(ISBLANK(languages!L40),languages!L40=""),IF(OR(ISBLANK('auto-translations'!L40),'auto-translations'!L40=""),"",'auto-translations'!L40),languages!L40)</f>
        <v>Yankin karatu</v>
      </c>
      <c r="M40" s="8" t="str">
        <f>IF(OR(ISBLANK(languages!M40),languages!M40=""),IF(OR(ISBLANK('auto-translations'!M40),'auto-translations'!M40=""),"",'auto-translations'!M40),languages!M40)</f>
        <v>Te rohe ako</v>
      </c>
      <c r="N40" s="8" t="str">
        <f>IF(OR(ISBLANK(languages!N40),languages!N40=""),IF(OR(ISBLANK('auto-translations'!N40),'auto-translations'!N40=""),"",'auto-translations'!N40),languages!N40)</f>
        <v>Región de estudio</v>
      </c>
      <c r="O40" s="8" t="str">
        <f>IF(OR(ISBLANK(languages!O40),languages!O40=""),IF(OR(ISBLANK('auto-translations'!O40),'auto-translations'!O40=""),"",'auto-translations'!O40),languages!O40)</f>
        <v>Región de estudio</v>
      </c>
      <c r="P40" s="8" t="str">
        <f>IF(OR(ISBLANK(languages!P40),languages!P40=""),IF(OR(ISBLANK('auto-translations'!P40),'auto-translations'!P40=""),"",'auto-translations'!P40),languages!P40)</f>
        <v>Região de estudo</v>
      </c>
      <c r="Q40" s="8" t="str">
        <f>IF(OR(ISBLANK(languages!Q40),languages!Q40=""),IF(OR(ISBLANK('auto-translations'!Q40),'auto-translations'!Q40=""),"",'auto-translations'!Q40),languages!Q40)</f>
        <v>Região de estudo</v>
      </c>
      <c r="R40" s="8" t="str">
        <f>IF(OR(ISBLANK(languages!R40),languages!R40=""),IF(OR(ISBLANK('auto-translations'!R40),'auto-translations'!R40=""),"",'auto-translations'!R40),languages!R40)</f>
        <v>படிப்பு பகுதி</v>
      </c>
      <c r="S40" s="8" t="str">
        <f>IF(OR(ISBLANK(languages!S40),languages!S40=""),IF(OR(ISBLANK('auto-translations'!S40),'auto-translations'!S40=""),"",'auto-translations'!S40),languages!S40)</f>
        <v>ภูมิภาคการศึกษา</v>
      </c>
      <c r="T40" s="8" t="str">
        <f>IF(OR(ISBLANK(languages!T40),languages!T40=""),IF(OR(ISBLANK('auto-translations'!T40),'auto-translations'!T40=""),"",'auto-translations'!T40),languages!T40)</f>
        <v>Vùng nghiên cứu</v>
      </c>
    </row>
    <row r="41" spans="1:20" ht="75" x14ac:dyDescent="0.25">
      <c r="A41" s="15" t="s">
        <v>74</v>
      </c>
      <c r="B41" s="15" t="s">
        <v>1167</v>
      </c>
      <c r="C41" s="9" t="s">
        <v>1167</v>
      </c>
      <c r="D41" s="9" t="s">
        <v>1485</v>
      </c>
      <c r="E41" s="8" t="str">
        <f>IF(OR(ISBLANK(languages!E41),languages!E41=""),IF(OR(ISBLANK('auto-translations'!E41),'auto-translations'!E41=""),"",'auto-translations'!E41),languages!E41)</f>
        <v>Llegenda del mapa</v>
      </c>
      <c r="F41" s="8" t="str">
        <f>IF(OR(ISBLANK(languages!F41),languages!F41=""),IF(OR(ISBLANK('auto-translations'!F41),'auto-translations'!F41=""),"",'auto-translations'!F41),languages!F41)</f>
        <v>地圖圖例</v>
      </c>
      <c r="G41" s="8" t="str">
        <f>IF(OR(ISBLANK(languages!G41),languages!G41=""),IF(OR(ISBLANK('auto-translations'!G41),'auto-translations'!G41=""),"",'auto-translations'!G41),languages!G41)</f>
        <v>地图图例</v>
      </c>
      <c r="H41" s="8" t="str">
        <f>IF(OR(ISBLANK(languages!H41),languages!H41=""),IF(OR(ISBLANK('auto-translations'!H41),'auto-translations'!H41=""),"",'auto-translations'!H41),languages!H41)</f>
        <v>Legenda mapy</v>
      </c>
      <c r="I41" s="8" t="str">
        <f>IF(OR(ISBLANK(languages!I41),languages!I41=""),IF(OR(ISBLANK('auto-translations'!I41),'auto-translations'!I41=""),"",'auto-translations'!I41),languages!I41)</f>
        <v>Kortforklaring</v>
      </c>
      <c r="J41" s="8" t="str">
        <f>IF(OR(ISBLANK(languages!J41),languages!J41=""),IF(OR(ISBLANK('auto-translations'!J41),'auto-translations'!J41=""),"",'auto-translations'!J41),languages!J41)</f>
        <v>Kaartlegenda</v>
      </c>
      <c r="K41" s="8" t="str">
        <f>IF(OR(ISBLANK(languages!K41),languages!K41=""),IF(OR(ISBLANK('auto-translations'!K41),'auto-translations'!K41=""),"",'auto-translations'!K41),languages!K41)</f>
        <v>Kartenlegende</v>
      </c>
      <c r="L41" s="8" t="str">
        <f>IF(OR(ISBLANK(languages!L41),languages!L41=""),IF(OR(ISBLANK('auto-translations'!L41),'auto-translations'!L41=""),"",'auto-translations'!L41),languages!L41)</f>
        <v>Labarin taswira</v>
      </c>
      <c r="M41" s="8" t="str">
        <f>IF(OR(ISBLANK(languages!M41),languages!M41=""),IF(OR(ISBLANK('auto-translations'!M41),'auto-translations'!M41=""),"",'auto-translations'!M41),languages!M41)</f>
        <v>Mapi korero</v>
      </c>
      <c r="N41" s="8" t="str">
        <f>IF(OR(ISBLANK(languages!N41),languages!N41=""),IF(OR(ISBLANK('auto-translations'!N41),'auto-translations'!N41=""),"",'auto-translations'!N41),languages!N41)</f>
        <v>Leyenda del mapa</v>
      </c>
      <c r="O41" s="8" t="str">
        <f>IF(OR(ISBLANK(languages!O41),languages!O41=""),IF(OR(ISBLANK('auto-translations'!O41),'auto-translations'!O41=""),"",'auto-translations'!O41),languages!O41)</f>
        <v>Leyenda del mapa</v>
      </c>
      <c r="P41" s="8" t="str">
        <f>IF(OR(ISBLANK(languages!P41),languages!P41=""),IF(OR(ISBLANK('auto-translations'!P41),'auto-translations'!P41=""),"",'auto-translations'!P41),languages!P41)</f>
        <v>Legenda do mapa</v>
      </c>
      <c r="Q41" s="8" t="str">
        <f>IF(OR(ISBLANK(languages!Q41),languages!Q41=""),IF(OR(ISBLANK('auto-translations'!Q41),'auto-translations'!Q41=""),"",'auto-translations'!Q41),languages!Q41)</f>
        <v>Legenda do mapa</v>
      </c>
      <c r="R41" s="8" t="str">
        <f>IF(OR(ISBLANK(languages!R41),languages!R41=""),IF(OR(ISBLANK('auto-translations'!R41),'auto-translations'!R41=""),"",'auto-translations'!R41),languages!R41)</f>
        <v>வரைபட புராணம்</v>
      </c>
      <c r="S41" s="8" t="str">
        <f>IF(OR(ISBLANK(languages!S41),languages!S41=""),IF(OR(ISBLANK('auto-translations'!S41),'auto-translations'!S41=""),"",'auto-translations'!S41),languages!S41)</f>
        <v>ตำนานแผนที่</v>
      </c>
      <c r="T41" s="8" t="str">
        <f>IF(OR(ISBLANK(languages!T41),languages!T41=""),IF(OR(ISBLANK('auto-translations'!T41),'auto-translations'!T41=""),"",'auto-translations'!T41),languages!T41)</f>
        <v>Bản đồ huyền thoại</v>
      </c>
    </row>
    <row r="42" spans="1:20" ht="90" x14ac:dyDescent="0.25">
      <c r="A42" s="15" t="s">
        <v>74</v>
      </c>
      <c r="B42" s="15" t="s">
        <v>1168</v>
      </c>
      <c r="C42" s="9" t="s">
        <v>1176</v>
      </c>
      <c r="D42" s="9" t="s">
        <v>1485</v>
      </c>
      <c r="E42" s="8" t="str">
        <f>IF(OR(ISBLANK(languages!E42),languages!E42=""),IF(OR(ISBLANK('auto-translations'!E42),'auto-translations'!E42=""),"",'auto-translations'!E42),languages!E42)</f>
        <v>Límit administratiu ({source})</v>
      </c>
      <c r="F42" s="8" t="str">
        <f>IF(OR(ISBLANK(languages!F42),languages!F42=""),IF(OR(ISBLANK('auto-translations'!F42),'auto-translations'!F42=""),"",'auto-translations'!F42),languages!F42)</f>
        <v>行政邊界（{source}）</v>
      </c>
      <c r="G42" s="8" t="str">
        <f>IF(OR(ISBLANK(languages!G42),languages!G42=""),IF(OR(ISBLANK('auto-translations'!G42),'auto-translations'!G42=""),"",'auto-translations'!G42),languages!G42)</f>
        <v>行政边界（{source}）</v>
      </c>
      <c r="H42" s="8" t="str">
        <f>IF(OR(ISBLANK(languages!H42),languages!H42=""),IF(OR(ISBLANK('auto-translations'!H42),'auto-translations'!H42=""),"",'auto-translations'!H42),languages!H42)</f>
        <v>Administrativní hranice ({source})</v>
      </c>
      <c r="I42" s="8" t="str">
        <f>IF(OR(ISBLANK(languages!I42),languages!I42=""),IF(OR(ISBLANK('auto-translations'!I42),'auto-translations'!I42=""),"",'auto-translations'!I42),languages!I42)</f>
        <v>Administrativ grænse ({source})</v>
      </c>
      <c r="J42" s="8" t="str">
        <f>IF(OR(ISBLANK(languages!J42),languages!J42=""),IF(OR(ISBLANK('auto-translations'!J42),'auto-translations'!J42=""),"",'auto-translations'!J42),languages!J42)</f>
        <v>Administratieve grens ({source})</v>
      </c>
      <c r="K42" s="8" t="str">
        <f>IF(OR(ISBLANK(languages!K42),languages!K42=""),IF(OR(ISBLANK('auto-translations'!K42),'auto-translations'!K42=""),"",'auto-translations'!K42),languages!K42)</f>
        <v>Verwaltungsgrenze ({source})</v>
      </c>
      <c r="L42" s="8" t="str">
        <f>IF(OR(ISBLANK(languages!L42),languages!L42=""),IF(OR(ISBLANK('auto-translations'!L42),'auto-translations'!L42=""),"",'auto-translations'!L42),languages!L42)</f>
        <v>Iyakar gudanarwa ({source})</v>
      </c>
      <c r="M42" s="8" t="str">
        <f>IF(OR(ISBLANK(languages!M42),languages!M42=""),IF(OR(ISBLANK('auto-translations'!M42),'auto-translations'!M42=""),"",'auto-translations'!M42),languages!M42)</f>
        <v>Te rohe whakahaere ({source})</v>
      </c>
      <c r="N42" s="8" t="str">
        <f>IF(OR(ISBLANK(languages!N42),languages!N42=""),IF(OR(ISBLANK('auto-translations'!N42),'auto-translations'!N42=""),"",'auto-translations'!N42),languages!N42)</f>
        <v>Límite administrativo ({source})</v>
      </c>
      <c r="O42" s="8" t="str">
        <f>IF(OR(ISBLANK(languages!O42),languages!O42=""),IF(OR(ISBLANK('auto-translations'!O42),'auto-translations'!O42=""),"",'auto-translations'!O42),languages!O42)</f>
        <v>Límite administrativo ({source})</v>
      </c>
      <c r="P42" s="8" t="str">
        <f>IF(OR(ISBLANK(languages!P42),languages!P42=""),IF(OR(ISBLANK('auto-translations'!P42),'auto-translations'!P42=""),"",'auto-translations'!P42),languages!P42)</f>
        <v>Limite administrativo ({source})</v>
      </c>
      <c r="Q42" s="8" t="str">
        <f>IF(OR(ISBLANK(languages!Q42),languages!Q42=""),IF(OR(ISBLANK('auto-translations'!Q42),'auto-translations'!Q42=""),"",'auto-translations'!Q42),languages!Q42)</f>
        <v>Limite administrativo ({source})</v>
      </c>
      <c r="R42" s="8" t="str">
        <f>IF(OR(ISBLANK(languages!R42),languages!R42=""),IF(OR(ISBLANK('auto-translations'!R42),'auto-translations'!R42=""),"",'auto-translations'!R42),languages!R42)</f>
        <v>நிர்வாக எல்லை ({source})</v>
      </c>
      <c r="S42" s="8" t="str">
        <f>IF(OR(ISBLANK(languages!S42),languages!S42=""),IF(OR(ISBLANK('auto-translations'!S42),'auto-translations'!S42=""),"",'auto-translations'!S42),languages!S42)</f>
        <v>ขอบเขตการบริหาร ({source})</v>
      </c>
      <c r="T42" s="8" t="str">
        <f>IF(OR(ISBLANK(languages!T42),languages!T42=""),IF(OR(ISBLANK('auto-translations'!T42),'auto-translations'!T42=""),"",'auto-translations'!T42),languages!T42)</f>
        <v>Địa giới hành chính ({source})</v>
      </c>
    </row>
    <row r="43" spans="1:20" ht="90" x14ac:dyDescent="0.25">
      <c r="A43" s="15" t="s">
        <v>74</v>
      </c>
      <c r="B43" s="15" t="s">
        <v>1169</v>
      </c>
      <c r="C43" s="9" t="s">
        <v>1177</v>
      </c>
      <c r="D43" s="9" t="s">
        <v>1485</v>
      </c>
      <c r="E43" s="8" t="str">
        <f>IF(OR(ISBLANK(languages!E43),languages!E43=""),IF(OR(ISBLANK('auto-translations'!E43),'auto-translations'!E43=""),"",'auto-translations'!E43),languages!E43)</f>
        <v>Límit urbà ({source})</v>
      </c>
      <c r="F43" s="8" t="str">
        <f>IF(OR(ISBLANK(languages!F43),languages!F43=""),IF(OR(ISBLANK('auto-translations'!F43),'auto-translations'!F43=""),"",'auto-translations'!F43),languages!F43)</f>
        <v>城市邊界（{來源}）</v>
      </c>
      <c r="G43" s="8" t="str">
        <f>IF(OR(ISBLANK(languages!G43),languages!G43=""),IF(OR(ISBLANK('auto-translations'!G43),'auto-translations'!G43=""),"",'auto-translations'!G43),languages!G43)</f>
        <v>城市边界（{source}）</v>
      </c>
      <c r="H43" s="8" t="str">
        <f>IF(OR(ISBLANK(languages!H43),languages!H43=""),IF(OR(ISBLANK('auto-translations'!H43),'auto-translations'!H43=""),"",'auto-translations'!H43),languages!H43)</f>
        <v>Městská hranice ({source})</v>
      </c>
      <c r="I43" s="8" t="str">
        <f>IF(OR(ISBLANK(languages!I43),languages!I43=""),IF(OR(ISBLANK('auto-translations'!I43),'auto-translations'!I43=""),"",'auto-translations'!I43),languages!I43)</f>
        <v>Bygrænse ({source})</v>
      </c>
      <c r="J43" s="8" t="str">
        <f>IF(OR(ISBLANK(languages!J43),languages!J43=""),IF(OR(ISBLANK('auto-translations'!J43),'auto-translations'!J43=""),"",'auto-translations'!J43),languages!J43)</f>
        <v>Stedelijke grens ({source})</v>
      </c>
      <c r="K43" s="8" t="str">
        <f>IF(OR(ISBLANK(languages!K43),languages!K43=""),IF(OR(ISBLANK('auto-translations'!K43),'auto-translations'!K43=""),"",'auto-translations'!K43),languages!K43)</f>
        <v>Stadtgrenze ({source})</v>
      </c>
      <c r="L43" s="8" t="str">
        <f>IF(OR(ISBLANK(languages!L43),languages!L43=""),IF(OR(ISBLANK('auto-translations'!L43),'auto-translations'!L43=""),"",'auto-translations'!L43),languages!L43)</f>
        <v>Iyakar birni ({source})</v>
      </c>
      <c r="M43" s="8" t="str">
        <f>IF(OR(ISBLANK(languages!M43),languages!M43=""),IF(OR(ISBLANK('auto-translations'!M43),'auto-translations'!M43=""),"",'auto-translations'!M43),languages!M43)</f>
        <v>Te rohe taone ({source})</v>
      </c>
      <c r="N43" s="8" t="str">
        <f>IF(OR(ISBLANK(languages!N43),languages!N43=""),IF(OR(ISBLANK('auto-translations'!N43),'auto-translations'!N43=""),"",'auto-translations'!N43),languages!N43)</f>
        <v>Límite urbano ({source})</v>
      </c>
      <c r="O43" s="8" t="str">
        <f>IF(OR(ISBLANK(languages!O43),languages!O43=""),IF(OR(ISBLANK('auto-translations'!O43),'auto-translations'!O43=""),"",'auto-translations'!O43),languages!O43)</f>
        <v>Límite urbano ({source})</v>
      </c>
      <c r="P43" s="8" t="str">
        <f>IF(OR(ISBLANK(languages!P43),languages!P43=""),IF(OR(ISBLANK('auto-translations'!P43),'auto-translations'!P43=""),"",'auto-translations'!P43),languages!P43)</f>
        <v>Limite urbano ({source})</v>
      </c>
      <c r="Q43" s="8" t="str">
        <f>IF(OR(ISBLANK(languages!Q43),languages!Q43=""),IF(OR(ISBLANK('auto-translations'!Q43),'auto-translations'!Q43=""),"",'auto-translations'!Q43),languages!Q43)</f>
        <v>Limite urbano ({source})</v>
      </c>
      <c r="R43" s="8" t="str">
        <f>IF(OR(ISBLANK(languages!R43),languages!R43=""),IF(OR(ISBLANK('auto-translations'!R43),'auto-translations'!R43=""),"",'auto-translations'!R43),languages!R43)</f>
        <v>நகர்ப்புற எல்லை ({source})</v>
      </c>
      <c r="S43" s="8" t="str">
        <f>IF(OR(ISBLANK(languages!S43),languages!S43=""),IF(OR(ISBLANK('auto-translations'!S43),'auto-translations'!S43=""),"",'auto-translations'!S43),languages!S43)</f>
        <v>เขตแดนเมือง ({source})</v>
      </c>
      <c r="T43" s="8" t="str">
        <f>IF(OR(ISBLANK(languages!T43),languages!T43=""),IF(OR(ISBLANK('auto-translations'!T43),'auto-translations'!T43=""),"",'auto-translations'!T43),languages!T43)</f>
        <v>Ranh giới đô thị ({source})</v>
      </c>
    </row>
    <row r="44" spans="1:20" ht="105" x14ac:dyDescent="0.25">
      <c r="A44" s="15" t="s">
        <v>74</v>
      </c>
      <c r="B44" s="15" t="s">
        <v>1170</v>
      </c>
      <c r="C44" s="9" t="s">
        <v>1179</v>
      </c>
      <c r="D44" s="9" t="s">
        <v>1485</v>
      </c>
      <c r="E44" s="8" t="str">
        <f>IF(OR(ISBLANK(languages!E44),languages!E44=""),IF(OR(ISBLANK('auto-translations'!E44),'auto-translations'!E44=""),"",'auto-translations'!E44),languages!E44)</f>
        <v>Estudi del límit de la regió ({source})</v>
      </c>
      <c r="F44" s="8" t="str">
        <f>IF(OR(ISBLANK(languages!F44),languages!F44=""),IF(OR(ISBLANK('auto-translations'!F44),'auto-translations'!F44=""),"",'auto-translations'!F44),languages!F44)</f>
        <v>研究區域邊界（{source}）</v>
      </c>
      <c r="G44" s="8" t="str">
        <f>IF(OR(ISBLANK(languages!G44),languages!G44=""),IF(OR(ISBLANK('auto-translations'!G44),'auto-translations'!G44=""),"",'auto-translations'!G44),languages!G44)</f>
        <v>研究区域边界（{source}）</v>
      </c>
      <c r="H44" s="8" t="str">
        <f>IF(OR(ISBLANK(languages!H44),languages!H44=""),IF(OR(ISBLANK('auto-translations'!H44),'auto-translations'!H44=""),"",'auto-translations'!H44),languages!H44)</f>
        <v>Hranice studijní oblasti ({source})</v>
      </c>
      <c r="I44" s="8" t="str">
        <f>IF(OR(ISBLANK(languages!I44),languages!I44=""),IF(OR(ISBLANK('auto-translations'!I44),'auto-translations'!I44=""),"",'auto-translations'!I44),languages!I44)</f>
        <v>Undersøgelsesregionsgrænse ({source})</v>
      </c>
      <c r="J44" s="8" t="str">
        <f>IF(OR(ISBLANK(languages!J44),languages!J44=""),IF(OR(ISBLANK('auto-translations'!J44),'auto-translations'!J44=""),"",'auto-translations'!J44),languages!J44)</f>
        <v>Grens studiegebied ({source})</v>
      </c>
      <c r="K44" s="8" t="str">
        <f>IF(OR(ISBLANK(languages!K44),languages!K44=""),IF(OR(ISBLANK('auto-translations'!K44),'auto-translations'!K44=""),"",'auto-translations'!K44),languages!K44)</f>
        <v>Grenze der Untersuchungsregion ({source})</v>
      </c>
      <c r="L44" s="8" t="str">
        <f>IF(OR(ISBLANK(languages!L44),languages!L44=""),IF(OR(ISBLANK('auto-translations'!L44),'auto-translations'!L44=""),"",'auto-translations'!L44),languages!L44)</f>
        <v>Iyakar yanki na nazari ({source})</v>
      </c>
      <c r="M44" s="8" t="str">
        <f>IF(OR(ISBLANK(languages!M44),languages!M44=""),IF(OR(ISBLANK('auto-translations'!M44),'auto-translations'!M44=""),"",'auto-translations'!M44),languages!M44)</f>
        <v>Akohia te rohe rohe ({source})</v>
      </c>
      <c r="N44" s="8" t="str">
        <f>IF(OR(ISBLANK(languages!N44),languages!N44=""),IF(OR(ISBLANK('auto-translations'!N44),'auto-translations'!N44=""),"",'auto-translations'!N44),languages!N44)</f>
        <v>Límite de la región de estudio ({source})</v>
      </c>
      <c r="O44" s="8" t="str">
        <f>IF(OR(ISBLANK(languages!O44),languages!O44=""),IF(OR(ISBLANK('auto-translations'!O44),'auto-translations'!O44=""),"",'auto-translations'!O44),languages!O44)</f>
        <v>Límite de la región de estudio ({source})</v>
      </c>
      <c r="P44" s="8" t="str">
        <f>IF(OR(ISBLANK(languages!P44),languages!P44=""),IF(OR(ISBLANK('auto-translations'!P44),'auto-translations'!P44=""),"",'auto-translations'!P44),languages!P44)</f>
        <v>Limite da região de estudo ({source})</v>
      </c>
      <c r="Q44" s="8" t="str">
        <f>IF(OR(ISBLANK(languages!Q44),languages!Q44=""),IF(OR(ISBLANK('auto-translations'!Q44),'auto-translations'!Q44=""),"",'auto-translations'!Q44),languages!Q44)</f>
        <v>Limite da região de estudo ({source})</v>
      </c>
      <c r="R44" s="8" t="str">
        <f>IF(OR(ISBLANK(languages!R44),languages!R44=""),IF(OR(ISBLANK('auto-translations'!R44),'auto-translations'!R44=""),"",'auto-translations'!R44),languages!R44)</f>
        <v>ஆய்வுப் பகுதி எல்லை ({source})</v>
      </c>
      <c r="S44" s="8" t="str">
        <f>IF(OR(ISBLANK(languages!S44),languages!S44=""),IF(OR(ISBLANK('auto-translations'!S44),'auto-translations'!S44=""),"",'auto-translations'!S44),languages!S44)</f>
        <v>ขอบเขตภูมิภาคศึกษา ({source})</v>
      </c>
      <c r="T44" s="8" t="str">
        <f>IF(OR(ISBLANK(languages!T44),languages!T44=""),IF(OR(ISBLANK('auto-translations'!T44),'auto-translations'!T44=""),"",'auto-translations'!T44),languages!T44)</f>
        <v>Ranh giới khu vực nghiên cứu ({source})</v>
      </c>
    </row>
    <row r="45" spans="1:20" ht="210" x14ac:dyDescent="0.25">
      <c r="A45" s="15" t="s">
        <v>74</v>
      </c>
      <c r="B45" s="15" t="s">
        <v>1175</v>
      </c>
      <c r="C45" s="9" t="s">
        <v>1178</v>
      </c>
      <c r="D45" s="9" t="s">
        <v>1485</v>
      </c>
      <c r="E45" s="8" t="str">
        <f>IF(OR(ISBLANK(languages!E45),languages!E45=""),IF(OR(ISBLANK('auto-translations'!E45),'auto-translations'!E45=""),"",'auto-translations'!E45),languages!E45)</f>
        <v>intersecció del límit administratiu i el límit urbà</v>
      </c>
      <c r="F45" s="8" t="str">
        <f>IF(OR(ISBLANK(languages!F45),languages!F45=""),IF(OR(ISBLANK('auto-translations'!F45),'auto-translations'!F45=""),"",'auto-translations'!F45),languages!F45)</f>
        <v>行政邊界與城市邊界相交</v>
      </c>
      <c r="G45" s="8" t="str">
        <f>IF(OR(ISBLANK(languages!G45),languages!G45=""),IF(OR(ISBLANK('auto-translations'!G45),'auto-translations'!G45=""),"",'auto-translations'!G45),languages!G45)</f>
        <v>行政边界与城市边界相交</v>
      </c>
      <c r="H45" s="8" t="str">
        <f>IF(OR(ISBLANK(languages!H45),languages!H45=""),IF(OR(ISBLANK('auto-translations'!H45),'auto-translations'!H45=""),"",'auto-translations'!H45),languages!H45)</f>
        <v>křižovatka správní hranice a městské hranice</v>
      </c>
      <c r="I45" s="8" t="str">
        <f>IF(OR(ISBLANK(languages!I45),languages!I45=""),IF(OR(ISBLANK('auto-translations'!I45),'auto-translations'!I45=""),"",'auto-translations'!I45),languages!I45)</f>
        <v>skæringspunktet mellem administrativ grænse og bygrænse</v>
      </c>
      <c r="J45" s="8" t="str">
        <f>IF(OR(ISBLANK(languages!J45),languages!J45=""),IF(OR(ISBLANK('auto-translations'!J45),'auto-translations'!J45=""),"",'auto-translations'!J45),languages!J45)</f>
        <v>snijpunt van de administratieve grens en de stedelijke grens</v>
      </c>
      <c r="K45" s="8" t="str">
        <f>IF(OR(ISBLANK(languages!K45),languages!K45=""),IF(OR(ISBLANK('auto-translations'!K45),'auto-translations'!K45=""),"",'auto-translations'!K45),languages!K45)</f>
        <v>Schnittpunkt von Verwaltungsgrenze und Stadtgrenze</v>
      </c>
      <c r="L45" s="8" t="str">
        <f>IF(OR(ISBLANK(languages!L45),languages!L45=""),IF(OR(ISBLANK('auto-translations'!L45),'auto-translations'!L45=""),"",'auto-translations'!L45),languages!L45)</f>
        <v>mahada na gudanarwa iyaka da birane iyaka</v>
      </c>
      <c r="M45" s="8" t="str">
        <f>IF(OR(ISBLANK(languages!M45),languages!M45=""),IF(OR(ISBLANK('auto-translations'!M45),'auto-translations'!M45=""),"",'auto-translations'!M45),languages!M45)</f>
        <v>te whakawhitinga o te rohe whakahaere me te rohe taone</v>
      </c>
      <c r="N45" s="8" t="str">
        <f>IF(OR(ISBLANK(languages!N45),languages!N45=""),IF(OR(ISBLANK('auto-translations'!N45),'auto-translations'!N45=""),"",'auto-translations'!N45),languages!N45)</f>
        <v>intersección del límite administrativo y el límite urbano</v>
      </c>
      <c r="O45" s="8" t="str">
        <f>IF(OR(ISBLANK(languages!O45),languages!O45=""),IF(OR(ISBLANK('auto-translations'!O45),'auto-translations'!O45=""),"",'auto-translations'!O45),languages!O45)</f>
        <v>intersección del límite administrativo y el límite urbano</v>
      </c>
      <c r="P45" s="8" t="str">
        <f>IF(OR(ISBLANK(languages!P45),languages!P45=""),IF(OR(ISBLANK('auto-translations'!P45),'auto-translations'!P45=""),"",'auto-translations'!P45),languages!P45)</f>
        <v>interseção da fronteira administrativa e da fronteira urbana</v>
      </c>
      <c r="Q45" s="8" t="str">
        <f>IF(OR(ISBLANK(languages!Q45),languages!Q45=""),IF(OR(ISBLANK('auto-translations'!Q45),'auto-translations'!Q45=""),"",'auto-translations'!Q45),languages!Q45)</f>
        <v>interseção da fronteira administrativa e da fronteira urbana</v>
      </c>
      <c r="R45" s="8" t="str">
        <f>IF(OR(ISBLANK(languages!R45),languages!R45=""),IF(OR(ISBLANK('auto-translations'!R45),'auto-translations'!R45=""),"",'auto-translations'!R45),languages!R45)</f>
        <v>நிர்வாக எல்லை மற்றும் நகர்ப்புற எல்லையின் குறுக்குவெட்டு</v>
      </c>
      <c r="S45" s="8" t="str">
        <f>IF(OR(ISBLANK(languages!S45),languages!S45=""),IF(OR(ISBLANK('auto-translations'!S45),'auto-translations'!S45=""),"",'auto-translations'!S45),languages!S45)</f>
        <v>จุดตัดของเขตปกครองและเขตเมือง</v>
      </c>
      <c r="T45" s="8" t="str">
        <f>IF(OR(ISBLANK(languages!T45),languages!T45=""),IF(OR(ISBLANK('auto-translations'!T45),'auto-translations'!T45=""),"",'auto-translations'!T45),languages!T45)</f>
        <v>nơi giao nhau giữa địa giới hành chính và ranh giới đô thị</v>
      </c>
    </row>
    <row r="46" spans="1:20" ht="60" x14ac:dyDescent="0.25">
      <c r="A46" s="15" t="s">
        <v>74</v>
      </c>
      <c r="B46" s="15" t="s">
        <v>681</v>
      </c>
      <c r="C46" s="9" t="s">
        <v>682</v>
      </c>
      <c r="D46" s="9" t="s">
        <v>1213</v>
      </c>
      <c r="E46" s="8" t="str">
        <f>IF(OR(ISBLANK(languages!E46),languages!E46=""),IF(OR(ISBLANK('auto-translations'!E46),'auto-translations'!E46=""),"",'auto-translations'!E46),languages!E46)</f>
        <v>N</v>
      </c>
      <c r="F46" s="8" t="str">
        <f>IF(OR(ISBLANK(languages!F46),languages!F46=""),IF(OR(ISBLANK('auto-translations'!F46),'auto-translations'!F46=""),"",'auto-translations'!F46),languages!F46)</f>
        <v>北</v>
      </c>
      <c r="G46" s="8" t="str">
        <f>IF(OR(ISBLANK(languages!G46),languages!G46=""),IF(OR(ISBLANK('auto-translations'!G46),'auto-translations'!G46=""),"",'auto-translations'!G46),languages!G46)</f>
        <v>北</v>
      </c>
      <c r="H46" s="8" t="str">
        <f>IF(OR(ISBLANK(languages!H46),languages!H46=""),IF(OR(ISBLANK('auto-translations'!H46),'auto-translations'!H46=""),"",'auto-translations'!H46),languages!H46)</f>
        <v>S</v>
      </c>
      <c r="I46" s="8" t="str">
        <f>IF(OR(ISBLANK(languages!I46),languages!I46=""),IF(OR(ISBLANK('auto-translations'!I46),'auto-translations'!I46=""),"",'auto-translations'!I46),languages!I46)</f>
        <v>N</v>
      </c>
      <c r="J46" s="8" t="str">
        <f>IF(OR(ISBLANK(languages!J46),languages!J46=""),IF(OR(ISBLANK('auto-translations'!J46),'auto-translations'!J46=""),"",'auto-translations'!J46),languages!J46)</f>
        <v>N</v>
      </c>
      <c r="K46" s="8" t="str">
        <f>IF(OR(ISBLANK(languages!K46),languages!K46=""),IF(OR(ISBLANK('auto-translations'!K46),'auto-translations'!K46=""),"",'auto-translations'!K46),languages!K46)</f>
        <v>N</v>
      </c>
      <c r="L46" s="8" t="str">
        <f>IF(OR(ISBLANK(languages!L46),languages!L46=""),IF(OR(ISBLANK('auto-translations'!L46),'auto-translations'!L46=""),"",'auto-translations'!L46),languages!L46)</f>
        <v>N</v>
      </c>
      <c r="M46" s="8" t="str">
        <f>IF(OR(ISBLANK(languages!M46),languages!M46=""),IF(OR(ISBLANK('auto-translations'!M46),'auto-translations'!M46=""),"",'auto-translations'!M46),languages!M46)</f>
        <v>N</v>
      </c>
      <c r="N46" s="8" t="str">
        <f>IF(OR(ISBLANK(languages!N46),languages!N46=""),IF(OR(ISBLANK('auto-translations'!N46),'auto-translations'!N46=""),"",'auto-translations'!N46),languages!N46)</f>
        <v>N</v>
      </c>
      <c r="O46" s="8" t="str">
        <f>IF(OR(ISBLANK(languages!O46),languages!O46=""),IF(OR(ISBLANK('auto-translations'!O46),'auto-translations'!O46=""),"",'auto-translations'!O46),languages!O46)</f>
        <v>N</v>
      </c>
      <c r="P46" s="8" t="str">
        <f>IF(OR(ISBLANK(languages!P46),languages!P46=""),IF(OR(ISBLANK('auto-translations'!P46),'auto-translations'!P46=""),"",'auto-translations'!P46),languages!P46)</f>
        <v>N</v>
      </c>
      <c r="Q46" s="8" t="str">
        <f>IF(OR(ISBLANK(languages!Q46),languages!Q46=""),IF(OR(ISBLANK('auto-translations'!Q46),'auto-translations'!Q46=""),"",'auto-translations'!Q46),languages!Q46)</f>
        <v>N</v>
      </c>
      <c r="R46" s="8" t="str">
        <f>IF(OR(ISBLANK(languages!R46),languages!R46=""),IF(OR(ISBLANK('auto-translations'!R46),'auto-translations'!R46=""),"",'auto-translations'!R46),languages!R46)</f>
        <v>வட</v>
      </c>
      <c r="S46" s="8" t="str">
        <f>IF(OR(ISBLANK(languages!S46),languages!S46=""),IF(OR(ISBLANK('auto-translations'!S46),'auto-translations'!S46=""),"",'auto-translations'!S46),languages!S46)</f>
        <v>ทิศเหนือ</v>
      </c>
      <c r="T46" s="8" t="str">
        <f>IF(OR(ISBLANK(languages!T46),languages!T46=""),IF(OR(ISBLANK('auto-translations'!T46),'auto-translations'!T46=""),"",'auto-translations'!T46),languages!T46)</f>
        <v>N</v>
      </c>
    </row>
    <row r="47" spans="1:20" ht="60" x14ac:dyDescent="0.25">
      <c r="A47" s="15" t="s">
        <v>74</v>
      </c>
      <c r="B47" s="15" t="s">
        <v>684</v>
      </c>
      <c r="C47" s="9" t="s">
        <v>684</v>
      </c>
      <c r="D47" s="9" t="s">
        <v>1213</v>
      </c>
      <c r="E47" s="8" t="str">
        <f>IF(OR(ISBLANK(languages!E47),languages!E47=""),IF(OR(ISBLANK('auto-translations'!E47),'auto-translations'!E47=""),"",'auto-translations'!E47),languages!E47)</f>
        <v>km</v>
      </c>
      <c r="F47" s="8" t="str">
        <f>IF(OR(ISBLANK(languages!F47),languages!F47=""),IF(OR(ISBLANK('auto-translations'!F47),'auto-translations'!F47=""),"",'auto-translations'!F47),languages!F47)</f>
        <v>公里</v>
      </c>
      <c r="G47" s="8" t="str">
        <f>IF(OR(ISBLANK(languages!G47),languages!G47=""),IF(OR(ISBLANK('auto-translations'!G47),'auto-translations'!G47=""),"",'auto-translations'!G47),languages!G47)</f>
        <v>公里</v>
      </c>
      <c r="H47" s="8" t="str">
        <f>IF(OR(ISBLANK(languages!H47),languages!H47=""),IF(OR(ISBLANK('auto-translations'!H47),'auto-translations'!H47=""),"",'auto-translations'!H47),languages!H47)</f>
        <v>km</v>
      </c>
      <c r="I47" s="8" t="str">
        <f>IF(OR(ISBLANK(languages!I47),languages!I47=""),IF(OR(ISBLANK('auto-translations'!I47),'auto-translations'!I47=""),"",'auto-translations'!I47),languages!I47)</f>
        <v>km</v>
      </c>
      <c r="J47" s="8" t="str">
        <f>IF(OR(ISBLANK(languages!J47),languages!J47=""),IF(OR(ISBLANK('auto-translations'!J47),'auto-translations'!J47=""),"",'auto-translations'!J47),languages!J47)</f>
        <v>km</v>
      </c>
      <c r="K47" s="8" t="str">
        <f>IF(OR(ISBLANK(languages!K47),languages!K47=""),IF(OR(ISBLANK('auto-translations'!K47),'auto-translations'!K47=""),"",'auto-translations'!K47),languages!K47)</f>
        <v>km</v>
      </c>
      <c r="L47" s="8" t="str">
        <f>IF(OR(ISBLANK(languages!L47),languages!L47=""),IF(OR(ISBLANK('auto-translations'!L47),'auto-translations'!L47=""),"",'auto-translations'!L47),languages!L47)</f>
        <v>km</v>
      </c>
      <c r="M47" s="8" t="str">
        <f>IF(OR(ISBLANK(languages!M47),languages!M47=""),IF(OR(ISBLANK('auto-translations'!M47),'auto-translations'!M47=""),"",'auto-translations'!M47),languages!M47)</f>
        <v>km</v>
      </c>
      <c r="N47" s="8" t="str">
        <f>IF(OR(ISBLANK(languages!N47),languages!N47=""),IF(OR(ISBLANK('auto-translations'!N47),'auto-translations'!N47=""),"",'auto-translations'!N47),languages!N47)</f>
        <v>km</v>
      </c>
      <c r="O47" s="8" t="str">
        <f>IF(OR(ISBLANK(languages!O47),languages!O47=""),IF(OR(ISBLANK('auto-translations'!O47),'auto-translations'!O47=""),"",'auto-translations'!O47),languages!O47)</f>
        <v>km</v>
      </c>
      <c r="P47" s="8" t="str">
        <f>IF(OR(ISBLANK(languages!P47),languages!P47=""),IF(OR(ISBLANK('auto-translations'!P47),'auto-translations'!P47=""),"",'auto-translations'!P47),languages!P47)</f>
        <v>km</v>
      </c>
      <c r="Q47" s="8" t="str">
        <f>IF(OR(ISBLANK(languages!Q47),languages!Q47=""),IF(OR(ISBLANK('auto-translations'!Q47),'auto-translations'!Q47=""),"",'auto-translations'!Q47),languages!Q47)</f>
        <v>km</v>
      </c>
      <c r="R47" s="8" t="str">
        <f>IF(OR(ISBLANK(languages!R47),languages!R47=""),IF(OR(ISBLANK('auto-translations'!R47),'auto-translations'!R47=""),"",'auto-translations'!R47),languages!R47)</f>
        <v>கி.மீ</v>
      </c>
      <c r="S47" s="8" t="str">
        <f>IF(OR(ISBLANK(languages!S47),languages!S47=""),IF(OR(ISBLANK('auto-translations'!S47),'auto-translations'!S47=""),"",'auto-translations'!S47),languages!S47)</f>
        <v>กม</v>
      </c>
      <c r="T47" s="8" t="str">
        <f>IF(OR(ISBLANK(languages!T47),languages!T47=""),IF(OR(ISBLANK('auto-translations'!T47),'auto-translations'!T47=""),"",'auto-translations'!T47),languages!T47)</f>
        <v>km</v>
      </c>
    </row>
    <row r="48" spans="1:20" ht="60" x14ac:dyDescent="0.25">
      <c r="A48" s="15" t="s">
        <v>74</v>
      </c>
      <c r="B48" s="15" t="s">
        <v>690</v>
      </c>
      <c r="C48" s="9" t="s">
        <v>690</v>
      </c>
      <c r="D48" s="9" t="s">
        <v>1213</v>
      </c>
      <c r="E48" s="8" t="str">
        <f>IF(OR(ISBLANK(languages!E48),languages!E48=""),IF(OR(ISBLANK('auto-translations'!E48),'auto-translations'!E48=""),"",'auto-translations'!E48),languages!E48)</f>
        <v>m</v>
      </c>
      <c r="F48" s="8" t="str">
        <f>IF(OR(ISBLANK(languages!F48),languages!F48=""),IF(OR(ISBLANK('auto-translations'!F48),'auto-translations'!F48=""),"",'auto-translations'!F48),languages!F48)</f>
        <v>米</v>
      </c>
      <c r="G48" s="8" t="str">
        <f>IF(OR(ISBLANK(languages!G48),languages!G48=""),IF(OR(ISBLANK('auto-translations'!G48),'auto-translations'!G48=""),"",'auto-translations'!G48),languages!G48)</f>
        <v>米</v>
      </c>
      <c r="H48" s="8" t="str">
        <f>IF(OR(ISBLANK(languages!H48),languages!H48=""),IF(OR(ISBLANK('auto-translations'!H48),'auto-translations'!H48=""),"",'auto-translations'!H48),languages!H48)</f>
        <v>m</v>
      </c>
      <c r="I48" s="8" t="str">
        <f>IF(OR(ISBLANK(languages!I48),languages!I48=""),IF(OR(ISBLANK('auto-translations'!I48),'auto-translations'!I48=""),"",'auto-translations'!I48),languages!I48)</f>
        <v>m</v>
      </c>
      <c r="J48" s="8" t="str">
        <f>IF(OR(ISBLANK(languages!J48),languages!J48=""),IF(OR(ISBLANK('auto-translations'!J48),'auto-translations'!J48=""),"",'auto-translations'!J48),languages!J48)</f>
        <v>m</v>
      </c>
      <c r="K48" s="8" t="str">
        <f>IF(OR(ISBLANK(languages!K48),languages!K48=""),IF(OR(ISBLANK('auto-translations'!K48),'auto-translations'!K48=""),"",'auto-translations'!K48),languages!K48)</f>
        <v>m</v>
      </c>
      <c r="L48" s="8" t="str">
        <f>IF(OR(ISBLANK(languages!L48),languages!L48=""),IF(OR(ISBLANK('auto-translations'!L48),'auto-translations'!L48=""),"",'auto-translations'!L48),languages!L48)</f>
        <v>m</v>
      </c>
      <c r="M48" s="8" t="str">
        <f>IF(OR(ISBLANK(languages!M48),languages!M48=""),IF(OR(ISBLANK('auto-translations'!M48),'auto-translations'!M48=""),"",'auto-translations'!M48),languages!M48)</f>
        <v>m</v>
      </c>
      <c r="N48" s="8" t="str">
        <f>IF(OR(ISBLANK(languages!N48),languages!N48=""),IF(OR(ISBLANK('auto-translations'!N48),'auto-translations'!N48=""),"",'auto-translations'!N48),languages!N48)</f>
        <v>m</v>
      </c>
      <c r="O48" s="8" t="str">
        <f>IF(OR(ISBLANK(languages!O48),languages!O48=""),IF(OR(ISBLANK('auto-translations'!O48),'auto-translations'!O48=""),"",'auto-translations'!O48),languages!O48)</f>
        <v>m</v>
      </c>
      <c r="P48" s="8" t="str">
        <f>IF(OR(ISBLANK(languages!P48),languages!P48=""),IF(OR(ISBLANK('auto-translations'!P48),'auto-translations'!P48=""),"",'auto-translations'!P48),languages!P48)</f>
        <v>m</v>
      </c>
      <c r="Q48" s="8" t="str">
        <f>IF(OR(ISBLANK(languages!Q48),languages!Q48=""),IF(OR(ISBLANK('auto-translations'!Q48),'auto-translations'!Q48=""),"",'auto-translations'!Q48),languages!Q48)</f>
        <v>m</v>
      </c>
      <c r="R48" s="8" t="str">
        <f>IF(OR(ISBLANK(languages!R48),languages!R48=""),IF(OR(ISBLANK('auto-translations'!R48),'auto-translations'!R48=""),"",'auto-translations'!R48),languages!R48)</f>
        <v>மீட்டர்</v>
      </c>
      <c r="S48" s="8" t="str">
        <f>IF(OR(ISBLANK(languages!S48),languages!S48=""),IF(OR(ISBLANK('auto-translations'!S48),'auto-translations'!S48=""),"",'auto-translations'!S48),languages!S48)</f>
        <v>เมตร</v>
      </c>
      <c r="T48" s="8" t="str">
        <f>IF(OR(ISBLANK(languages!T48),languages!T48=""),IF(OR(ISBLANK('auto-translations'!T48),'auto-translations'!T48=""),"",'auto-translations'!T48),languages!T48)</f>
        <v>m</v>
      </c>
    </row>
    <row r="49" spans="1:20" ht="60" x14ac:dyDescent="0.25">
      <c r="A49" s="15" t="s">
        <v>74</v>
      </c>
      <c r="B49" s="15" t="s">
        <v>253</v>
      </c>
      <c r="C49" s="9" t="s">
        <v>254</v>
      </c>
      <c r="D49" s="9" t="s">
        <v>1213</v>
      </c>
      <c r="E49" s="8" t="str">
        <f>IF(OR(ISBLANK(languages!E49),languages!E49=""),IF(OR(ISBLANK('auto-translations'!E49),'auto-translations'!E49=""),"",'auto-translations'!E49),languages!E49)</f>
        <v>per km²</v>
      </c>
      <c r="F49" s="8" t="str">
        <f>IF(OR(ISBLANK(languages!F49),languages!F49=""),IF(OR(ISBLANK('auto-translations'!F49),'auto-translations'!F49=""),"",'auto-translations'!F49),languages!F49)</f>
        <v>每平方公里</v>
      </c>
      <c r="G49" s="8" t="str">
        <f>IF(OR(ISBLANK(languages!G49),languages!G49=""),IF(OR(ISBLANK('auto-translations'!G49),'auto-translations'!G49=""),"",'auto-translations'!G49),languages!G49)</f>
        <v>每平方公里</v>
      </c>
      <c r="H49" s="8" t="str">
        <f>IF(OR(ISBLANK(languages!H49),languages!H49=""),IF(OR(ISBLANK('auto-translations'!H49),'auto-translations'!H49=""),"",'auto-translations'!H49),languages!H49)</f>
        <v>na km²</v>
      </c>
      <c r="I49" s="8" t="str">
        <f>IF(OR(ISBLANK(languages!I49),languages!I49=""),IF(OR(ISBLANK('auto-translations'!I49),'auto-translations'!I49=""),"",'auto-translations'!I49),languages!I49)</f>
        <v>pr. km²</v>
      </c>
      <c r="J49" s="8" t="str">
        <f>IF(OR(ISBLANK(languages!J49),languages!J49=""),IF(OR(ISBLANK('auto-translations'!J49),'auto-translations'!J49=""),"",'auto-translations'!J49),languages!J49)</f>
        <v>per km²</v>
      </c>
      <c r="K49" s="8" t="str">
        <f>IF(OR(ISBLANK(languages!K49),languages!K49=""),IF(OR(ISBLANK('auto-translations'!K49),'auto-translations'!K49=""),"",'auto-translations'!K49),languages!K49)</f>
        <v>pro km²</v>
      </c>
      <c r="L49" s="8" t="str">
        <f>IF(OR(ISBLANK(languages!L49),languages!L49=""),IF(OR(ISBLANK('auto-translations'!L49),'auto-translations'!L49=""),"",'auto-translations'!L49),languages!L49)</f>
        <v>da km²</v>
      </c>
      <c r="M49" s="8" t="str">
        <f>IF(OR(ISBLANK(languages!M49),languages!M49=""),IF(OR(ISBLANK('auto-translations'!M49),'auto-translations'!M49=""),"",'auto-translations'!M49),languages!M49)</f>
        <v>ia km²</v>
      </c>
      <c r="N49" s="8" t="str">
        <f>IF(OR(ISBLANK(languages!N49),languages!N49=""),IF(OR(ISBLANK('auto-translations'!N49),'auto-translations'!N49=""),"",'auto-translations'!N49),languages!N49)</f>
        <v>por km²</v>
      </c>
      <c r="O49" s="8" t="str">
        <f>IF(OR(ISBLANK(languages!O49),languages!O49=""),IF(OR(ISBLANK('auto-translations'!O49),'auto-translations'!O49=""),"",'auto-translations'!O49),languages!O49)</f>
        <v>por km²</v>
      </c>
      <c r="P49" s="8" t="str">
        <f>IF(OR(ISBLANK(languages!P49),languages!P49=""),IF(OR(ISBLANK('auto-translations'!P49),'auto-translations'!P49=""),"",'auto-translations'!P49),languages!P49)</f>
        <v>por km²</v>
      </c>
      <c r="Q49" s="8" t="str">
        <f>IF(OR(ISBLANK(languages!Q49),languages!Q49=""),IF(OR(ISBLANK('auto-translations'!Q49),'auto-translations'!Q49=""),"",'auto-translations'!Q49),languages!Q49)</f>
        <v>por km²</v>
      </c>
      <c r="R49" s="8" t="str">
        <f>IF(OR(ISBLANK(languages!R49),languages!R49=""),IF(OR(ISBLANK('auto-translations'!R49),'auto-translations'!R49=""),"",'auto-translations'!R49),languages!R49)</f>
        <v>ஒரு கி.மீ²</v>
      </c>
      <c r="S49" s="8" t="str">
        <f>IF(OR(ISBLANK(languages!S49),languages!S49=""),IF(OR(ISBLANK('auto-translations'!S49),'auto-translations'!S49=""),"",'auto-translations'!S49),languages!S49)</f>
        <v>ต่อตารางกิโลเมตร</v>
      </c>
      <c r="T49" s="8" t="str">
        <f>IF(OR(ISBLANK(languages!T49),languages!T49=""),IF(OR(ISBLANK('auto-translations'!T49),'auto-translations'!T49=""),"",'auto-translations'!T49),languages!T49)</f>
        <v>trên mỗi km²</v>
      </c>
    </row>
    <row r="50" spans="1:20" ht="60" x14ac:dyDescent="0.25">
      <c r="A50" s="15" t="s">
        <v>74</v>
      </c>
      <c r="B50" s="15" t="s">
        <v>77</v>
      </c>
      <c r="C50" s="9" t="s">
        <v>77</v>
      </c>
      <c r="D50" s="9" t="s">
        <v>1213</v>
      </c>
      <c r="E50" s="8" t="str">
        <f>IF(OR(ISBLANK(languages!E50),languages!E50=""),IF(OR(ISBLANK('auto-translations'!E50),'auto-translations'!E50=""),"",'auto-translations'!E50),languages!E50)</f>
        <v>Mercat alimentari</v>
      </c>
      <c r="F50" s="8" t="str">
        <f>IF(OR(ISBLANK(languages!F50),languages!F50=""),IF(OR(ISBLANK('auto-translations'!F50),'auto-translations'!F50=""),"",'auto-translations'!F50),languages!F50)</f>
        <v>食品市場</v>
      </c>
      <c r="G50" s="8" t="str">
        <f>IF(OR(ISBLANK(languages!G50),languages!G50=""),IF(OR(ISBLANK('auto-translations'!G50),'auto-translations'!G50=""),"",'auto-translations'!G50),languages!G50)</f>
        <v>食品市场</v>
      </c>
      <c r="H50" s="8" t="str">
        <f>IF(OR(ISBLANK(languages!H50),languages!H50=""),IF(OR(ISBLANK('auto-translations'!H50),'auto-translations'!H50=""),"",'auto-translations'!H50),languages!H50)</f>
        <v>Obchod s potravinami</v>
      </c>
      <c r="I50" s="8" t="str">
        <f>IF(OR(ISBLANK(languages!I50),languages!I50=""),IF(OR(ISBLANK('auto-translations'!I50),'auto-translations'!I50=""),"",'auto-translations'!I50),languages!I50)</f>
        <v>Fødevarerbutikker</v>
      </c>
      <c r="J50" s="8" t="str">
        <f>IF(OR(ISBLANK(languages!J50),languages!J50=""),IF(OR(ISBLANK('auto-translations'!J50),'auto-translations'!J50=""),"",'auto-translations'!J50),languages!J50)</f>
        <v>Supermarkt</v>
      </c>
      <c r="K50" s="8" t="str">
        <f>IF(OR(ISBLANK(languages!K50),languages!K50=""),IF(OR(ISBLANK('auto-translations'!K50),'auto-translations'!K50=""),"",'auto-translations'!K50),languages!K50)</f>
        <v>Lebensmittelmarkt</v>
      </c>
      <c r="L50" s="8" t="str">
        <f>IF(OR(ISBLANK(languages!L50),languages!L50=""),IF(OR(ISBLANK('auto-translations'!L50),'auto-translations'!L50=""),"",'auto-translations'!L50),languages!L50)</f>
        <v>Kasuwar abinci</v>
      </c>
      <c r="M50" s="8" t="str">
        <f>IF(OR(ISBLANK(languages!M50),languages!M50=""),IF(OR(ISBLANK('auto-translations'!M50),'auto-translations'!M50=""),"",'auto-translations'!M50),languages!M50)</f>
        <v>Toa Hokokai</v>
      </c>
      <c r="N50" s="8" t="str">
        <f>IF(OR(ISBLANK(languages!N50),languages!N50=""),IF(OR(ISBLANK('auto-translations'!N50),'auto-translations'!N50=""),"",'auto-translations'!N50),languages!N50)</f>
        <v>Mercado</v>
      </c>
      <c r="O50" s="8" t="str">
        <f>IF(OR(ISBLANK(languages!O50),languages!O50=""),IF(OR(ISBLANK('auto-translations'!O50),'auto-translations'!O50=""),"",'auto-translations'!O50),languages!O50)</f>
        <v>Mercado de alimentos</v>
      </c>
      <c r="P50" s="8" t="str">
        <f>IF(OR(ISBLANK(languages!P50),languages!P50=""),IF(OR(ISBLANK('auto-translations'!P50),'auto-translations'!P50=""),"",'auto-translations'!P50),languages!P50)</f>
        <v>Mercado de Alimentos</v>
      </c>
      <c r="Q50" s="8" t="str">
        <f>IF(OR(ISBLANK(languages!Q50),languages!Q50=""),IF(OR(ISBLANK('auto-translations'!Q50),'auto-translations'!Q50=""),"",'auto-translations'!Q50),languages!Q50)</f>
        <v>Mercado alimentar</v>
      </c>
      <c r="R50" s="8" t="str">
        <f>IF(OR(ISBLANK(languages!R50),languages!R50=""),IF(OR(ISBLANK('auto-translations'!R50),'auto-translations'!R50=""),"",'auto-translations'!R50),languages!R50)</f>
        <v>உணவு சந்தை</v>
      </c>
      <c r="S50" s="8" t="str">
        <f>IF(OR(ISBLANK(languages!S50),languages!S50=""),IF(OR(ISBLANK('auto-translations'!S50),'auto-translations'!S50=""),"",'auto-translations'!S50),languages!S50)</f>
        <v>ตลาดอาหาร</v>
      </c>
      <c r="T50" s="8" t="str">
        <f>IF(OR(ISBLANK(languages!T50),languages!T50=""),IF(OR(ISBLANK('auto-translations'!T50),'auto-translations'!T50=""),"",'auto-translations'!T50),languages!T50)</f>
        <v>Chợ thực phẩm</v>
      </c>
    </row>
    <row r="51" spans="1:20" ht="75" x14ac:dyDescent="0.25">
      <c r="A51" s="15" t="s">
        <v>74</v>
      </c>
      <c r="B51" s="15" t="s">
        <v>128</v>
      </c>
      <c r="C51" s="9" t="s">
        <v>128</v>
      </c>
      <c r="D51" s="9" t="s">
        <v>1213</v>
      </c>
      <c r="E51" s="8" t="str">
        <f>IF(OR(ISBLANK(languages!E51),languages!E51=""),IF(OR(ISBLANK('auto-translations'!E51),'auto-translations'!E51=""),"",'auto-translations'!E51),languages!E51)</f>
        <v>Botiga de barri</v>
      </c>
      <c r="F51" s="8" t="str">
        <f>IF(OR(ISBLANK(languages!F51),languages!F51=""),IF(OR(ISBLANK('auto-translations'!F51),'auto-translations'!F51=""),"",'auto-translations'!F51),languages!F51)</f>
        <v>便利商店</v>
      </c>
      <c r="G51" s="8" t="str">
        <f>IF(OR(ISBLANK(languages!G51),languages!G51=""),IF(OR(ISBLANK('auto-translations'!G51),'auto-translations'!G51=""),"",'auto-translations'!G51),languages!G51)</f>
        <v>便利商店</v>
      </c>
      <c r="H51" s="8" t="str">
        <f>IF(OR(ISBLANK(languages!H51),languages!H51=""),IF(OR(ISBLANK('auto-translations'!H51),'auto-translations'!H51=""),"",'auto-translations'!H51),languages!H51)</f>
        <v>Obchod se smíšeným zbožím</v>
      </c>
      <c r="I51" s="8" t="str">
        <f>IF(OR(ISBLANK(languages!I51),languages!I51=""),IF(OR(ISBLANK('auto-translations'!I51),'auto-translations'!I51=""),"",'auto-translations'!I51),languages!I51)</f>
        <v>Dagligvare -butikker</v>
      </c>
      <c r="J51" s="8" t="str">
        <f>IF(OR(ISBLANK(languages!J51),languages!J51=""),IF(OR(ISBLANK('auto-translations'!J51),'auto-translations'!J51=""),"",'auto-translations'!J51),languages!J51)</f>
        <v>Buurtwinkel</v>
      </c>
      <c r="K51" s="8" t="str">
        <f>IF(OR(ISBLANK(languages!K51),languages!K51=""),IF(OR(ISBLANK('auto-translations'!K51),'auto-translations'!K51=""),"",'auto-translations'!K51),languages!K51)</f>
        <v>Nachbar- schaftsladen</v>
      </c>
      <c r="L51" s="8" t="str">
        <f>IF(OR(ISBLANK(languages!L51),languages!L51=""),IF(OR(ISBLANK('auto-translations'!L51),'auto-translations'!L51=""),"",'auto-translations'!L51),languages!L51)</f>
        <v>kantin kayan dadi</v>
      </c>
      <c r="M51" s="8" t="str">
        <f>IF(OR(ISBLANK(languages!M51),languages!M51=""),IF(OR(ISBLANK('auto-translations'!M51),'auto-translations'!M51=""),"",'auto-translations'!M51),languages!M51)</f>
        <v>Toa Hokohoko</v>
      </c>
      <c r="N51" s="8" t="str">
        <f>IF(OR(ISBLANK(languages!N51),languages!N51=""),IF(OR(ISBLANK('auto-translations'!N51),'auto-translations'!N51=""),"",'auto-translations'!N51),languages!N51)</f>
        <v>Tienda de Conveniencia</v>
      </c>
      <c r="O51" s="8" t="str">
        <f>IF(OR(ISBLANK(languages!O51),languages!O51=""),IF(OR(ISBLANK('auto-translations'!O51),'auto-translations'!O51=""),"",'auto-translations'!O51),languages!O51)</f>
        <v>Tienda de barrio</v>
      </c>
      <c r="P51" s="8" t="str">
        <f>IF(OR(ISBLANK(languages!P51),languages!P51=""),IF(OR(ISBLANK('auto-translations'!P51),'auto-translations'!P51=""),"",'auto-translations'!P51),languages!P51)</f>
        <v>Loja de conveniência</v>
      </c>
      <c r="Q51" s="8" t="str">
        <f>IF(OR(ISBLANK(languages!Q51),languages!Q51=""),IF(OR(ISBLANK('auto-translations'!Q51),'auto-translations'!Q51=""),"",'auto-translations'!Q51),languages!Q51)</f>
        <v>Loja de conveniência</v>
      </c>
      <c r="R51" s="8" t="str">
        <f>IF(OR(ISBLANK(languages!R51),languages!R51=""),IF(OR(ISBLANK('auto-translations'!R51),'auto-translations'!R51=""),"",'auto-translations'!R51),languages!R51)</f>
        <v>மளிகை கடை</v>
      </c>
      <c r="S51" s="8" t="str">
        <f>IF(OR(ISBLANK(languages!S51),languages!S51=""),IF(OR(ISBLANK('auto-translations'!S51),'auto-translations'!S51=""),"",'auto-translations'!S51),languages!S51)</f>
        <v>ร้านสะดวกซื้อ</v>
      </c>
      <c r="T51" s="8" t="str">
        <f>IF(OR(ISBLANK(languages!T51),languages!T51=""),IF(OR(ISBLANK('auto-translations'!T51),'auto-translations'!T51=""),"",'auto-translations'!T51),languages!T51)</f>
        <v>Cửa hàng tiện lợi</v>
      </c>
    </row>
    <row r="52" spans="1:20" ht="75" x14ac:dyDescent="0.25">
      <c r="A52" s="15" t="s">
        <v>74</v>
      </c>
      <c r="B52" s="15" t="s">
        <v>78</v>
      </c>
      <c r="C52" s="9" t="s">
        <v>78</v>
      </c>
      <c r="D52" s="9" t="s">
        <v>1213</v>
      </c>
      <c r="E52" s="8" t="str">
        <f>IF(OR(ISBLANK(languages!E52),languages!E52=""),IF(OR(ISBLANK('auto-translations'!E52),'auto-translations'!E52=""),"",'auto-translations'!E52),languages!E52)</f>
        <v>Qualsevol espai públic obert</v>
      </c>
      <c r="F52" s="8" t="str">
        <f>IF(OR(ISBLANK(languages!F52),languages!F52=""),IF(OR(ISBLANK('auto-translations'!F52),'auto-translations'!F52=""),"",'auto-translations'!F52),languages!F52)</f>
        <v>任何公共開放空間</v>
      </c>
      <c r="G52" s="8" t="str">
        <f>IF(OR(ISBLANK(languages!G52),languages!G52=""),IF(OR(ISBLANK('auto-translations'!G52),'auto-translations'!G52=""),"",'auto-translations'!G52),languages!G52)</f>
        <v>任何公共开放空间</v>
      </c>
      <c r="H52" s="8" t="str">
        <f>IF(OR(ISBLANK(languages!H52),languages!H52=""),IF(OR(ISBLANK('auto-translations'!H52),'auto-translations'!H52=""),"",'auto-translations'!H52),languages!H52)</f>
        <v>Jakékoli veřejné prostranství</v>
      </c>
      <c r="I52" s="8" t="str">
        <f>IF(OR(ISBLANK(languages!I52),languages!I52=""),IF(OR(ISBLANK('auto-translations'!I52),'auto-translations'!I52=""),"",'auto-translations'!I52),languages!I52)</f>
        <v>Enhvert offentligt åbent rum</v>
      </c>
      <c r="J52" s="8" t="str">
        <f>IF(OR(ISBLANK(languages!J52),languages!J52=""),IF(OR(ISBLANK('auto-translations'!J52),'auto-translations'!J52=""),"",'auto-translations'!J52),languages!J52)</f>
        <v>Publieke open ruimte (algemeen)</v>
      </c>
      <c r="K52" s="8" t="str">
        <f>IF(OR(ISBLANK(languages!K52),languages!K52=""),IF(OR(ISBLANK('auto-translations'!K52),'auto-translations'!K52=""),"",'auto-translations'!K52),languages!K52)</f>
        <v>Öffentlicher Freiraum</v>
      </c>
      <c r="L52" s="8" t="str">
        <f>IF(OR(ISBLANK(languages!L52),languages!L52=""),IF(OR(ISBLANK('auto-translations'!L52),'auto-translations'!L52=""),"",'auto-translations'!L52),languages!L52)</f>
        <v>Duk wani fili na jama'a</v>
      </c>
      <c r="M52" s="8" t="str">
        <f>IF(OR(ISBLANK(languages!M52),languages!M52=""),IF(OR(ISBLANK('auto-translations'!M52),'auto-translations'!M52=""),"",'auto-translations'!M52),languages!M52)</f>
        <v>Wāhi Tūwhera</v>
      </c>
      <c r="N52" s="8" t="str">
        <f>IF(OR(ISBLANK(languages!N52),languages!N52=""),IF(OR(ISBLANK('auto-translations'!N52),'auto-translations'!N52=""),"",'auto-translations'!N52),languages!N52)</f>
        <v>Cualquier espacio público abierto</v>
      </c>
      <c r="O52" s="8" t="str">
        <f>IF(OR(ISBLANK(languages!O52),languages!O52=""),IF(OR(ISBLANK('auto-translations'!O52),'auto-translations'!O52=""),"",'auto-translations'!O52),languages!O52)</f>
        <v>Cualquier espacio público abierto</v>
      </c>
      <c r="P52" s="8" t="str">
        <f>IF(OR(ISBLANK(languages!P52),languages!P52=""),IF(OR(ISBLANK('auto-translations'!P52),'auto-translations'!P52=""),"",'auto-translations'!P52),languages!P52)</f>
        <v>Qualquer espaço público aberto</v>
      </c>
      <c r="Q52" s="8" t="str">
        <f>IF(OR(ISBLANK(languages!Q52),languages!Q52=""),IF(OR(ISBLANK('auto-translations'!Q52),'auto-translations'!Q52=""),"",'auto-translations'!Q52),languages!Q52)</f>
        <v>Qualquer espaço público aberto</v>
      </c>
      <c r="R52" s="8" t="str">
        <f>IF(OR(ISBLANK(languages!R52),languages!R52=""),IF(OR(ISBLANK('auto-translations'!R52),'auto-translations'!R52=""),"",'auto-translations'!R52),languages!R52)</f>
        <v>ஏதேனும் பொது திறந்தவெளி</v>
      </c>
      <c r="S52" s="8" t="str">
        <f>IF(OR(ISBLANK(languages!S52),languages!S52=""),IF(OR(ISBLANK('auto-translations'!S52),'auto-translations'!S52=""),"",'auto-translations'!S52),languages!S52)</f>
        <v>พื้นที่เปิดโล่งสาธารณะ</v>
      </c>
      <c r="T52" s="8" t="str">
        <f>IF(OR(ISBLANK(languages!T52),languages!T52=""),IF(OR(ISBLANK('auto-translations'!T52),'auto-translations'!T52=""),"",'auto-translations'!T52),languages!T52)</f>
        <v>Bất kỳ không gian mở công cộng nào</v>
      </c>
    </row>
    <row r="53" spans="1:20" ht="75" x14ac:dyDescent="0.25">
      <c r="A53" s="15" t="s">
        <v>74</v>
      </c>
      <c r="B53" s="15" t="s">
        <v>79</v>
      </c>
      <c r="C53" s="9" t="s">
        <v>79</v>
      </c>
      <c r="D53" s="9" t="s">
        <v>1213</v>
      </c>
      <c r="E53" s="8" t="str">
        <f>IF(OR(ISBLANK(languages!E53),languages!E53=""),IF(OR(ISBLANK('auto-translations'!E53),'auto-translations'!E53=""),"",'auto-translations'!E53),languages!E53)</f>
        <v>Gran espai públic obert</v>
      </c>
      <c r="F53" s="8" t="str">
        <f>IF(OR(ISBLANK(languages!F53),languages!F53=""),IF(OR(ISBLANK('auto-translations'!F53),'auto-translations'!F53=""),"",'auto-translations'!F53),languages!F53)</f>
        <v>大型公共開放空間</v>
      </c>
      <c r="G53" s="8" t="str">
        <f>IF(OR(ISBLANK(languages!G53),languages!G53=""),IF(OR(ISBLANK('auto-translations'!G53),'auto-translations'!G53=""),"",'auto-translations'!G53),languages!G53)</f>
        <v>大型公共开放空间</v>
      </c>
      <c r="H53" s="8" t="str">
        <f>IF(OR(ISBLANK(languages!H53),languages!H53=""),IF(OR(ISBLANK('auto-translations'!H53),'auto-translations'!H53=""),"",'auto-translations'!H53),languages!H53)</f>
        <v>Velké veřejné prostranství</v>
      </c>
      <c r="I53" s="8" t="str">
        <f>IF(OR(ISBLANK(languages!I53),languages!I53=""),IF(OR(ISBLANK('auto-translations'!I53),'auto-translations'!I53=""),"",'auto-translations'!I53),languages!I53)</f>
        <v>Stort offentligt åbent rum</v>
      </c>
      <c r="J53" s="8" t="str">
        <f>IF(OR(ISBLANK(languages!J53),languages!J53=""),IF(OR(ISBLANK('auto-translations'!J53),'auto-translations'!J53=""),"",'auto-translations'!J53),languages!J53)</f>
        <v>Grote publieke open ruimte</v>
      </c>
      <c r="K53" s="8" t="str">
        <f>IF(OR(ISBLANK(languages!K53),languages!K53=""),IF(OR(ISBLANK('auto-translations'!K53),'auto-translations'!K53=""),"",'auto-translations'!K53),languages!K53)</f>
        <v>Großer öffentlicher Freiraum</v>
      </c>
      <c r="L53" s="8" t="str">
        <f>IF(OR(ISBLANK(languages!L53),languages!L53=""),IF(OR(ISBLANK('auto-translations'!L53),'auto-translations'!L53=""),"",'auto-translations'!L53),languages!L53)</f>
        <v>Babban fili na jama'a</v>
      </c>
      <c r="M53" s="8" t="str">
        <f>IF(OR(ISBLANK(languages!M53),languages!M53=""),IF(OR(ISBLANK('auto-translations'!M53),'auto-translations'!M53=""),"",'auto-translations'!M53),languages!M53)</f>
        <v>Wāhi Tūwhera Whānui</v>
      </c>
      <c r="N53" s="8" t="str">
        <f>IF(OR(ISBLANK(languages!N53),languages!N53=""),IF(OR(ISBLANK('auto-translations'!N53),'auto-translations'!N53=""),"",'auto-translations'!N53),languages!N53)</f>
        <v>Espacio público abierto grande</v>
      </c>
      <c r="O53" s="8" t="str">
        <f>IF(OR(ISBLANK(languages!O53),languages!O53=""),IF(OR(ISBLANK('auto-translations'!O53),'auto-translations'!O53=""),"",'auto-translations'!O53),languages!O53)</f>
        <v>Espacio público abierto grande</v>
      </c>
      <c r="P53" s="8" t="str">
        <f>IF(OR(ISBLANK(languages!P53),languages!P53=""),IF(OR(ISBLANK('auto-translations'!P53),'auto-translations'!P53=""),"",'auto-translations'!P53),languages!P53)</f>
        <v>Grande espaço público aberto</v>
      </c>
      <c r="Q53" s="8" t="str">
        <f>IF(OR(ISBLANK(languages!Q53),languages!Q53=""),IF(OR(ISBLANK('auto-translations'!Q53),'auto-translations'!Q53=""),"",'auto-translations'!Q53),languages!Q53)</f>
        <v>Grande espaço público aberto</v>
      </c>
      <c r="R53" s="8" t="str">
        <f>IF(OR(ISBLANK(languages!R53),languages!R53=""),IF(OR(ISBLANK('auto-translations'!R53),'auto-translations'!R53=""),"",'auto-translations'!R53),languages!R53)</f>
        <v>பெரிய பொது திறந்த வெளி</v>
      </c>
      <c r="S53" s="8" t="str">
        <f>IF(OR(ISBLANK(languages!S53),languages!S53=""),IF(OR(ISBLANK('auto-translations'!S53),'auto-translations'!S53=""),"",'auto-translations'!S53),languages!S53)</f>
        <v>พื้นที่เปิดโล่งสาธารณะขนาดใหญ่</v>
      </c>
      <c r="T53" s="8" t="str">
        <f>IF(OR(ISBLANK(languages!T53),languages!T53=""),IF(OR(ISBLANK('auto-translations'!T53),'auto-translations'!T53=""),"",'auto-translations'!T53),languages!T53)</f>
        <v>Không gian mở công cộng rộng lớn</v>
      </c>
    </row>
    <row r="54" spans="1:20" ht="120" x14ac:dyDescent="0.25">
      <c r="A54" s="15" t="s">
        <v>74</v>
      </c>
      <c r="B54" s="15" t="s">
        <v>80</v>
      </c>
      <c r="C54" s="9" t="s">
        <v>80</v>
      </c>
      <c r="D54" s="9" t="s">
        <v>1213</v>
      </c>
      <c r="E54" s="8" t="str">
        <f>IF(OR(ISBLANK(languages!E54),languages!E54=""),IF(OR(ISBLANK('auto-translations'!E54),'auto-translations'!E54=""),"",'auto-translations'!E54),languages!E54)</f>
        <v>Parada de transport públic</v>
      </c>
      <c r="F54" s="8" t="str">
        <f>IF(OR(ISBLANK(languages!F54),languages!F54=""),IF(OR(ISBLANK('auto-translations'!F54),'auto-translations'!F54=""),"",'auto-translations'!F54),languages!F54)</f>
        <v>公共交通站</v>
      </c>
      <c r="G54" s="8" t="str">
        <f>IF(OR(ISBLANK(languages!G54),languages!G54=""),IF(OR(ISBLANK('auto-translations'!G54),'auto-translations'!G54=""),"",'auto-translations'!G54),languages!G54)</f>
        <v>公共交通站</v>
      </c>
      <c r="H54" s="8" t="str">
        <f>IF(OR(ISBLANK(languages!H54),languages!H54=""),IF(OR(ISBLANK('auto-translations'!H54),'auto-translations'!H54=""),"",'auto-translations'!H54),languages!H54)</f>
        <v>Zastávka veřejné dopravy</v>
      </c>
      <c r="I54" s="8" t="str">
        <f>IF(OR(ISBLANK(languages!I54),languages!I54=""),IF(OR(ISBLANK('auto-translations'!I54),'auto-translations'!I54=""),"",'auto-translations'!I54),languages!I54)</f>
        <v>Stop for offentlig transport</v>
      </c>
      <c r="J54" s="8" t="str">
        <f>IF(OR(ISBLANK(languages!J54),languages!J54=""),IF(OR(ISBLANK('auto-translations'!J54),'auto-translations'!J54=""),"",'auto-translations'!J54),languages!J54)</f>
        <v>Halte voor openbaar vervoer</v>
      </c>
      <c r="K54" s="8" t="str">
        <f>IF(OR(ISBLANK(languages!K54),languages!K54=""),IF(OR(ISBLANK('auto-translations'!K54),'auto-translations'!K54=""),"",'auto-translations'!K54),languages!K54)</f>
        <v>Haltestelle der öffent- lichen Verkehrs- mittel</v>
      </c>
      <c r="L54" s="8" t="str">
        <f>IF(OR(ISBLANK(languages!L54),languages!L54=""),IF(OR(ISBLANK('auto-translations'!L54),'auto-translations'!L54=""),"",'auto-translations'!L54),languages!L54)</f>
        <v>Tashar sufurin jama'a</v>
      </c>
      <c r="M54" s="8" t="str">
        <f>IF(OR(ISBLANK(languages!M54),languages!M54=""),IF(OR(ISBLANK('auto-translations'!M54),'auto-translations'!M54=""),"",'auto-translations'!M54),languages!M54)</f>
        <v>Tūnga
    Waka
    Tāone</v>
      </c>
      <c r="N54" s="8" t="str">
        <f>IF(OR(ISBLANK(languages!N54),languages!N54=""),IF(OR(ISBLANK('auto-translations'!N54),'auto-translations'!N54=""),"",'auto-translations'!N54),languages!N54)</f>
        <v>Parada de transporte público</v>
      </c>
      <c r="O54" s="8" t="str">
        <f>IF(OR(ISBLANK(languages!O54),languages!O54=""),IF(OR(ISBLANK('auto-translations'!O54),'auto-translations'!O54=""),"",'auto-translations'!O54),languages!O54)</f>
        <v>Parada de transporte público</v>
      </c>
      <c r="P54" s="8" t="str">
        <f>IF(OR(ISBLANK(languages!P54),languages!P54=""),IF(OR(ISBLANK('auto-translations'!P54),'auto-translations'!P54=""),"",'auto-translations'!P54),languages!P54)</f>
        <v>Parada de transporte público</v>
      </c>
      <c r="Q54" s="8" t="str">
        <f>IF(OR(ISBLANK(languages!Q54),languages!Q54=""),IF(OR(ISBLANK('auto-translations'!Q54),'auto-translations'!Q54=""),"",'auto-translations'!Q54),languages!Q54)</f>
        <v>Paragem de transportes públicos</v>
      </c>
      <c r="R54" s="8" t="str">
        <f>IF(OR(ISBLANK(languages!R54),languages!R54=""),IF(OR(ISBLANK('auto-translations'!R54),'auto-translations'!R54=""),"",'auto-translations'!R54),languages!R54)</f>
        <v>பொது போக்குவரத்து நிறுத்தம்</v>
      </c>
      <c r="S54" s="8" t="str">
        <f>IF(OR(ISBLANK(languages!S54),languages!S54=""),IF(OR(ISBLANK('auto-translations'!S54),'auto-translations'!S54=""),"",'auto-translations'!S54),languages!S54)</f>
        <v>ป้ายจอดรถโดยสาร</v>
      </c>
      <c r="T54" s="8" t="str">
        <f>IF(OR(ISBLANK(languages!T54),languages!T54=""),IF(OR(ISBLANK('auto-translations'!T54),'auto-translations'!T54=""),"",'auto-translations'!T54),languages!T54)</f>
        <v>Điểm dừng đón phương tiện giao thông công cộng</v>
      </c>
    </row>
    <row r="55" spans="1:20" ht="150" x14ac:dyDescent="0.25">
      <c r="A55" s="15" t="s">
        <v>74</v>
      </c>
      <c r="B55" s="15" t="s">
        <v>82</v>
      </c>
      <c r="C55" s="9" t="s">
        <v>82</v>
      </c>
      <c r="D55" s="9" t="s">
        <v>1213</v>
      </c>
      <c r="E55" s="8" t="str">
        <f>IF(OR(ISBLANK(languages!E55),languages!E55=""),IF(OR(ISBLANK('auto-translations'!E55),'auto-translations'!E55=""),"",'auto-translations'!E55),languages!E55)</f>
        <v>Transport públic amb servei regular</v>
      </c>
      <c r="F55" s="8" t="str">
        <f>IF(OR(ISBLANK(languages!F55),languages!F55=""),IF(OR(ISBLANK('auto-translations'!F55),'auto-translations'!F55=""),"",'auto-translations'!F55),languages!F55)</f>
        <v>提供定期服務的公共交通</v>
      </c>
      <c r="G55" s="8" t="str">
        <f>IF(OR(ISBLANK(languages!G55),languages!G55=""),IF(OR(ISBLANK('auto-translations'!G55),'auto-translations'!G55=""),"",'auto-translations'!G55),languages!G55)</f>
        <v>提供定期服务的公共交通</v>
      </c>
      <c r="H55" s="8" t="str">
        <f>IF(OR(ISBLANK(languages!H55),languages!H55=""),IF(OR(ISBLANK('auto-translations'!H55),'auto-translations'!H55=""),"",'auto-translations'!H55),languages!H55)</f>
        <v>Pravidelná linková doprava</v>
      </c>
      <c r="I55" s="8" t="str">
        <f>IF(OR(ISBLANK(languages!I55),languages!I55=""),IF(OR(ISBLANK('auto-translations'!I55),'auto-translations'!I55=""),"",'auto-translations'!I55),languages!I55)</f>
        <v>Offentlig transport med regelmæssige afgange</v>
      </c>
      <c r="J55" s="8" t="str">
        <f>IF(OR(ISBLANK(languages!J55),languages!J55=""),IF(OR(ISBLANK('auto-translations'!J55),'auto-translations'!J55=""),"",'auto-translations'!J55),languages!J55)</f>
        <v>Openbaar vervoer met regelmatige dienst</v>
      </c>
      <c r="K55" s="8" t="str">
        <f>IF(OR(ISBLANK(languages!K55),languages!K55=""),IF(OR(ISBLANK('auto-translations'!K55),'auto-translations'!K55=""),"",'auto-translations'!K55),languages!K55)</f>
        <v>Öffentliche Verkehrsmittel mit Linienverkehr</v>
      </c>
      <c r="L55" s="8" t="str">
        <f>IF(OR(ISBLANK(languages!L55),languages!L55=""),IF(OR(ISBLANK('auto-translations'!L55),'auto-translations'!L55=""),"",'auto-translations'!L55),languages!L55)</f>
        <v>Jirgin jama'a tare da sabis na yau da kullun</v>
      </c>
      <c r="M55" s="8" t="str">
        <f>IF(OR(ISBLANK(languages!M55),languages!M55=""),IF(OR(ISBLANK('auto-translations'!M55),'auto-translations'!M55=""),"",'auto-translations'!M55),languages!M55)</f>
        <v>Tūnga Waka Tāone me ngā Whakaritenga Huarahi</v>
      </c>
      <c r="N55" s="8" t="str">
        <f>IF(OR(ISBLANK(languages!N55),languages!N55=""),IF(OR(ISBLANK('auto-translations'!N55),'auto-translations'!N55=""),"",'auto-translations'!N55),languages!N55)</f>
        <v>Transporte público con servicio regular</v>
      </c>
      <c r="O55" s="8" t="str">
        <f>IF(OR(ISBLANK(languages!O55),languages!O55=""),IF(OR(ISBLANK('auto-translations'!O55),'auto-translations'!O55=""),"",'auto-translations'!O55),languages!O55)</f>
        <v>Transporte público con servicio regular</v>
      </c>
      <c r="P55" s="8" t="str">
        <f>IF(OR(ISBLANK(languages!P55),languages!P55=""),IF(OR(ISBLANK('auto-translations'!P55),'auto-translations'!P55=""),"",'auto-translations'!P55),languages!P55)</f>
        <v>Transporte público com serviço regular</v>
      </c>
      <c r="Q55" s="8" t="str">
        <f>IF(OR(ISBLANK(languages!Q55),languages!Q55=""),IF(OR(ISBLANK('auto-translations'!Q55),'auto-translations'!Q55=""),"",'auto-translations'!Q55),languages!Q55)</f>
        <v>Transportes públicos com serviço regular</v>
      </c>
      <c r="R55" s="8" t="str">
        <f>IF(OR(ISBLANK(languages!R55),languages!R55=""),IF(OR(ISBLANK('auto-translations'!R55),'auto-translations'!R55=""),"",'auto-translations'!R55),languages!R55)</f>
        <v>வழக்கமான சேவையுடன் கூடிய பொதுப் போக்குவரத்து</v>
      </c>
      <c r="S55" s="8" t="str">
        <f>IF(OR(ISBLANK(languages!S55),languages!S55=""),IF(OR(ISBLANK('auto-translations'!S55),'auto-translations'!S55=""),"",'auto-translations'!S55),languages!S55)</f>
        <v>บริการขนส่งสาธารณะ</v>
      </c>
      <c r="T55" s="8" t="str">
        <f>IF(OR(ISBLANK(languages!T55),languages!T55=""),IF(OR(ISBLANK('auto-translations'!T55),'auto-translations'!T55=""),"",'auto-translations'!T55),languages!T55)</f>
        <v>Giao thông công cộng hoạt động thường xuyên</v>
      </c>
    </row>
    <row r="56" spans="1:20" ht="210" x14ac:dyDescent="0.25">
      <c r="A56" s="15" t="s">
        <v>74</v>
      </c>
      <c r="B56" s="15" t="s">
        <v>81</v>
      </c>
      <c r="C56" s="9" t="s">
        <v>81</v>
      </c>
      <c r="D56" s="9" t="s">
        <v>1213</v>
      </c>
      <c r="E56" s="8" t="str">
        <f>IF(OR(ISBLANK(languages!E56),languages!E56=""),IF(OR(ISBLANK('auto-translations'!E56),'auto-translations'!E56=""),"",'auto-translations'!E56),languages!E56)</f>
        <v>Transport públic amb servei regular (no avaluat)</v>
      </c>
      <c r="F56" s="8" t="str">
        <f>IF(OR(ISBLANK(languages!F56),languages!F56=""),IF(OR(ISBLANK('auto-translations'!F56),'auto-translations'!F56=""),"",'auto-translations'!F56),languages!F56)</f>
        <v>提供定期服務的公共交通(未評估)</v>
      </c>
      <c r="G56" s="8" t="str">
        <f>IF(OR(ISBLANK(languages!G56),languages!G56=""),IF(OR(ISBLANK('auto-translations'!G56),'auto-translations'!G56=""),"",'auto-translations'!G56),languages!G56)</f>
        <v>提供定期服务的公共交通(未评估)</v>
      </c>
      <c r="H56" s="8" t="str">
        <f>IF(OR(ISBLANK(languages!H56),languages!H56=""),IF(OR(ISBLANK('auto-translations'!H56),'auto-translations'!H56=""),"",'auto-translations'!H56),languages!H56)</f>
        <v>Pravidelná linková doprava (nehodnoceno)</v>
      </c>
      <c r="I56" s="8" t="str">
        <f>IF(OR(ISBLANK(languages!I56),languages!I56=""),IF(OR(ISBLANK('auto-translations'!I56),'auto-translations'!I56=""),"",'auto-translations'!I56),languages!I56)</f>
        <v>Offentlig transport med regelmæssige afgange (ikke evalueret)</v>
      </c>
      <c r="J56" s="8" t="str">
        <f>IF(OR(ISBLANK(languages!J56),languages!J56=""),IF(OR(ISBLANK('auto-translations'!J56),'auto-translations'!J56=""),"",'auto-translations'!J56),languages!J56)</f>
        <v>Openbaar vervoer met regelmatige dienst (niet geëvalueerd)</v>
      </c>
      <c r="K56" s="8" t="str">
        <f>IF(OR(ISBLANK(languages!K56),languages!K56=""),IF(OR(ISBLANK('auto-translations'!K56),'auto-translations'!K56=""),"",'auto-translations'!K56),languages!K56)</f>
        <v>Öffentliche Verkehrsmittel mit Linienverkehr (nicht evaluiert)</v>
      </c>
      <c r="L56" s="8" t="str">
        <f>IF(OR(ISBLANK(languages!L56),languages!L56=""),IF(OR(ISBLANK('auto-translations'!L56),'auto-translations'!L56=""),"",'auto-translations'!L56),languages!L56)</f>
        <v>Jirgin jama'a tare da sabis na yau da kullun (ba a tantance shi ba)</v>
      </c>
      <c r="M56" s="8" t="str">
        <f>IF(OR(ISBLANK(languages!M56),languages!M56=""),IF(OR(ISBLANK('auto-translations'!M56),'auto-translations'!M56=""),"",'auto-translations'!M56),languages!M56)</f>
        <v>Tūnga Waka Tāone me ngā Whakaritenga Huarahi (kāre anō kia arotakengia)</v>
      </c>
      <c r="N56" s="8" t="str">
        <f>IF(OR(ISBLANK(languages!N56),languages!N56=""),IF(OR(ISBLANK('auto-translations'!N56),'auto-translations'!N56=""),"",'auto-translations'!N56),languages!N56)</f>
        <v>Transporte público con servicio regular (no evaluado)</v>
      </c>
      <c r="O56" s="8" t="str">
        <f>IF(OR(ISBLANK(languages!O56),languages!O56=""),IF(OR(ISBLANK('auto-translations'!O56),'auto-translations'!O56=""),"",'auto-translations'!O56),languages!O56)</f>
        <v>Transporte público con servicio regular (no evaluado)</v>
      </c>
      <c r="P56" s="8" t="str">
        <f>IF(OR(ISBLANK(languages!P56),languages!P56=""),IF(OR(ISBLANK('auto-translations'!P56),'auto-translations'!P56=""),"",'auto-translations'!P56),languages!P56)</f>
        <v>Transporte público com serviço regular (não avaliado)</v>
      </c>
      <c r="Q56" s="8" t="str">
        <f>IF(OR(ISBLANK(languages!Q56),languages!Q56=""),IF(OR(ISBLANK('auto-translations'!Q56),'auto-translations'!Q56=""),"",'auto-translations'!Q56),languages!Q56)</f>
        <v>Transportes públicos com serviço regular (não avaliado)</v>
      </c>
      <c r="R56" s="8" t="str">
        <f>IF(OR(ISBLANK(languages!R56),languages!R56=""),IF(OR(ISBLANK('auto-translations'!R56),'auto-translations'!R56=""),"",'auto-translations'!R56),languages!R56)</f>
        <v>வழக்கமான சேவையுடன் கூடிய பொது போக்குவரத்து (மதிப்பீடு செய்யப்படவில்லை)</v>
      </c>
      <c r="S56" s="8" t="str">
        <f>IF(OR(ISBLANK(languages!S56),languages!S56=""),IF(OR(ISBLANK('auto-translations'!S56),'auto-translations'!S56=""),"",'auto-translations'!S56),languages!S56)</f>
        <v>บริการขนส่งสาธารณะ (ยังไม่ได้รับการประเมินผล)</v>
      </c>
      <c r="T56" s="8" t="str">
        <f>IF(OR(ISBLANK(languages!T56),languages!T56=""),IF(OR(ISBLANK('auto-translations'!T56),'auto-translations'!T56=""),"",'auto-translations'!T56),languages!T56)</f>
        <v>Giao thông công cộng hoạt động thường xuyên (Không được đánh giá)</v>
      </c>
    </row>
    <row r="57" spans="1:20" ht="240" x14ac:dyDescent="0.25">
      <c r="A57" s="15" t="s">
        <v>74</v>
      </c>
      <c r="B57" s="15" t="s">
        <v>702</v>
      </c>
      <c r="C57" s="9" t="s">
        <v>702</v>
      </c>
      <c r="D57" s="9" t="s">
        <v>1213</v>
      </c>
      <c r="E57" s="8" t="str">
        <f>IF(OR(ISBLANK(languages!E57),languages!E57=""),IF(OR(ISBLANK('auto-translations'!E57),'auto-translations'!E57=""),"",'auto-translations'!E57),languages!E57)</f>
        <v>Caminabilitat del barri en relació a les 25 ciutats</v>
      </c>
      <c r="F57" s="8" t="str">
        <f>IF(OR(ISBLANK(languages!F57),languages!F57=""),IF(OR(ISBLANK('auto-translations'!F57),'auto-translations'!F57=""),"",'auto-translations'!F57),languages!F57)</f>
        <v>相較於25個城市的社區可步行性</v>
      </c>
      <c r="G57" s="8" t="str">
        <f>IF(OR(ISBLANK(languages!G57),languages!G57=""),IF(OR(ISBLANK('auto-translations'!G57),'auto-translations'!G57=""),"",'auto-translations'!G57),languages!G57)</f>
        <v>相较于25个城市的社区可步行性</v>
      </c>
      <c r="H57" s="8" t="str">
        <f>IF(OR(ISBLANK(languages!H57),languages!H57=""),IF(OR(ISBLANK('auto-translations'!H57),'auto-translations'!H57=""),"",'auto-translations'!H57),languages!H57)</f>
        <v>Podmínky pro chůzi (walkability) v okolí bydliště v porovnání s 25
městy</v>
      </c>
      <c r="I57" s="8" t="str">
        <f>IF(OR(ISBLANK(languages!I57),languages!I57=""),IF(OR(ISBLANK('auto-translations'!I57),'auto-translations'!I57=""),"",'auto-translations'!I57),languages!I57)</f>
        <v>Walkability i nærområdet sammenlignet med de 25 byer</v>
      </c>
      <c r="J57" s="8" t="str">
        <f>IF(OR(ISBLANK(languages!J57),languages!J57=""),IF(OR(ISBLANK('auto-translations'!J57),'auto-translations'!J57=""),"",'auto-translations'!J57),languages!J57)</f>
        <v>Bewegingsvriendelijkheid ("walkability") in vergelijking met 25 steden</v>
      </c>
      <c r="K57" s="8" t="str">
        <f>IF(OR(ISBLANK(languages!K57),languages!K57=""),IF(OR(ISBLANK('auto-translations'!K57),'auto-translations'!K57=""),"",'auto-translations'!K57),languages!K57)</f>
        <v>Begehbarkeit der Nachbarschaft Im Vergleich zu 25 Städten</v>
      </c>
      <c r="L57" s="8" t="str">
        <f>IF(OR(ISBLANK(languages!L57),languages!L57=""),IF(OR(ISBLANK('auto-translations'!L57),'auto-translations'!L57=""),"",'auto-translations'!L57),languages!L57)</f>
        <v>Tafiya a unguwanni dangane da birane 25</v>
      </c>
      <c r="M57" s="8" t="str">
        <f>IF(OR(ISBLANK(languages!M57),languages!M57=""),IF(OR(ISBLANK('auto-translations'!M57),'auto-translations'!M57=""),"",'auto-translations'!M57),languages!M57)</f>
        <v>Te Hīkoitanga ki rō Hāpori e whai pāngā ana ki ngā tāone e 25.</v>
      </c>
      <c r="N57" s="8" t="str">
        <f>IF(OR(ISBLANK(languages!N57),languages!N57=""),IF(OR(ISBLANK('auto-translations'!N57),'auto-translations'!N57=""),"",'auto-translations'!N57),languages!N57)</f>
        <v>Caminabilidad a nivel colonia en relación con las 25 ciudades</v>
      </c>
      <c r="O57" s="8" t="str">
        <f>IF(OR(ISBLANK(languages!O57),languages!O57=""),IF(OR(ISBLANK('auto-translations'!O57),'auto-translations'!O57=""),"",'auto-translations'!O57),languages!O57)</f>
        <v>Caminabilidad del barrio en relación con las 25 ciudades</v>
      </c>
      <c r="P57" s="8" t="str">
        <f>IF(OR(ISBLANK(languages!P57),languages!P57=""),IF(OR(ISBLANK('auto-translations'!P57),'auto-translations'!P57=""),"",'auto-translations'!P57),languages!P57)</f>
        <v>Caminhabilidade nos bairros em relação às 25 cidades</v>
      </c>
      <c r="Q57" s="8" t="str">
        <f>IF(OR(ISBLANK(languages!Q57),languages!Q57=""),IF(OR(ISBLANK('auto-translations'!Q57),'auto-translations'!Q57=""),"",'auto-translations'!Q57),languages!Q57)</f>
        <v>Caminhabilidade do bairro em relação a 25 cidades</v>
      </c>
      <c r="R57" s="8" t="str">
        <f>IF(OR(ISBLANK(languages!R57),languages!R57=""),IF(OR(ISBLANK('auto-translations'!R57),'auto-translations'!R57=""),"",'auto-translations'!R57),languages!R57)</f>
        <v>25 நகரங்களுக்கு ஒப்பிடுகையில் சுற்றியுள்ள சுற்றுப்புற நடக்கக்கூடிய வசதிகள்</v>
      </c>
      <c r="S57" s="8" t="str">
        <f>IF(OR(ISBLANK(languages!S57),languages!S57=""),IF(OR(ISBLANK('auto-translations'!S57),'auto-translations'!S57=""),"",'auto-translations'!S57),languages!S57)</f>
        <v>ย่านที่สามารถเดินได้โดยเปรียบเทียบ 25 เมือง</v>
      </c>
      <c r="T57" s="8" t="str">
        <f>IF(OR(ISBLANK(languages!T57),languages!T57=""),IF(OR(ISBLANK('auto-translations'!T57),'auto-translations'!T57=""),"",'auto-translations'!T57),languages!T57)</f>
        <v>Khả năng đi bộ trong khu dân cư so với 25 thành phố</v>
      </c>
    </row>
    <row r="58" spans="1:20" ht="60" x14ac:dyDescent="0.25">
      <c r="A58" s="15" t="s">
        <v>74</v>
      </c>
      <c r="B58" s="15" t="s">
        <v>83</v>
      </c>
      <c r="C58" s="9" t="s">
        <v>83</v>
      </c>
      <c r="D58" s="9" t="s">
        <v>1213</v>
      </c>
      <c r="E58" s="8" t="str">
        <f>IF(OR(ISBLANK(languages!E58),languages!E58=""),IF(OR(ISBLANK('auto-translations'!E58),'auto-translations'!E58=""),"",'auto-translations'!E58),languages!E58)</f>
        <v>Baixa</v>
      </c>
      <c r="F58" s="8" t="str">
        <f>IF(OR(ISBLANK(languages!F58),languages!F58=""),IF(OR(ISBLANK('auto-translations'!F58),'auto-translations'!F58=""),"",'auto-translations'!F58),languages!F58)</f>
        <v>低</v>
      </c>
      <c r="G58" s="8" t="str">
        <f>IF(OR(ISBLANK(languages!G58),languages!G58=""),IF(OR(ISBLANK('auto-translations'!G58),'auto-translations'!G58=""),"",'auto-translations'!G58),languages!G58)</f>
        <v>低</v>
      </c>
      <c r="H58" s="8" t="str">
        <f>IF(OR(ISBLANK(languages!H58),languages!H58=""),IF(OR(ISBLANK('auto-translations'!H58),'auto-translations'!H58=""),"",'auto-translations'!H58),languages!H58)</f>
        <v>Nevhodné</v>
      </c>
      <c r="I58" s="8" t="str">
        <f>IF(OR(ISBLANK(languages!I58),languages!I58=""),IF(OR(ISBLANK('auto-translations'!I58),'auto-translations'!I58=""),"",'auto-translations'!I58),languages!I58)</f>
        <v>Lav</v>
      </c>
      <c r="J58" s="8" t="str">
        <f>IF(OR(ISBLANK(languages!J58),languages!J58=""),IF(OR(ISBLANK('auto-translations'!J58),'auto-translations'!J58=""),"",'auto-translations'!J58),languages!J58)</f>
        <v>Laag</v>
      </c>
      <c r="K58" s="8" t="str">
        <f>IF(OR(ISBLANK(languages!K58),languages!K58=""),IF(OR(ISBLANK('auto-translations'!K58),'auto-translations'!K58=""),"",'auto-translations'!K58),languages!K58)</f>
        <v>Niedrig</v>
      </c>
      <c r="L58" s="8" t="str">
        <f>IF(OR(ISBLANK(languages!L58),languages!L58=""),IF(OR(ISBLANK('auto-translations'!L58),'auto-translations'!L58=""),"",'auto-translations'!L58),languages!L58)</f>
        <v>Ƙananan</v>
      </c>
      <c r="M58" s="8" t="str">
        <f>IF(OR(ISBLANK(languages!M58),languages!M58=""),IF(OR(ISBLANK('auto-translations'!M58),'auto-translations'!M58=""),"",'auto-translations'!M58),languages!M58)</f>
        <v>Iti</v>
      </c>
      <c r="N58" s="8" t="str">
        <f>IF(OR(ISBLANK(languages!N58),languages!N58=""),IF(OR(ISBLANK('auto-translations'!N58),'auto-translations'!N58=""),"",'auto-translations'!N58),languages!N58)</f>
        <v>Bajo</v>
      </c>
      <c r="O58" s="8" t="str">
        <f>IF(OR(ISBLANK(languages!O58),languages!O58=""),IF(OR(ISBLANK('auto-translations'!O58),'auto-translations'!O58=""),"",'auto-translations'!O58),languages!O58)</f>
        <v>Baja</v>
      </c>
      <c r="P58" s="8" t="str">
        <f>IF(OR(ISBLANK(languages!P58),languages!P58=""),IF(OR(ISBLANK('auto-translations'!P58),'auto-translations'!P58=""),"",'auto-translations'!P58),languages!P58)</f>
        <v>Baixa</v>
      </c>
      <c r="Q58" s="8" t="str">
        <f>IF(OR(ISBLANK(languages!Q58),languages!Q58=""),IF(OR(ISBLANK('auto-translations'!Q58),'auto-translations'!Q58=""),"",'auto-translations'!Q58),languages!Q58)</f>
        <v>Baixo</v>
      </c>
      <c r="R58" s="8" t="str">
        <f>IF(OR(ISBLANK(languages!R58),languages!R58=""),IF(OR(ISBLANK('auto-translations'!R58),'auto-translations'!R58=""),"",'auto-translations'!R58),languages!R58)</f>
        <v>தாழ்வானது</v>
      </c>
      <c r="S58" s="8" t="str">
        <f>IF(OR(ISBLANK(languages!S58),languages!S58=""),IF(OR(ISBLANK('auto-translations'!S58),'auto-translations'!S58=""),"",'auto-translations'!S58),languages!S58)</f>
        <v>ต่ำ</v>
      </c>
      <c r="T58" s="8" t="str">
        <f>IF(OR(ISBLANK(languages!T58),languages!T58=""),IF(OR(ISBLANK('auto-translations'!T58),'auto-translations'!T58=""),"",'auto-translations'!T58),languages!T58)</f>
        <v>Thấp</v>
      </c>
    </row>
    <row r="59" spans="1:20" ht="60" x14ac:dyDescent="0.25">
      <c r="A59" s="15" t="s">
        <v>74</v>
      </c>
      <c r="B59" s="15" t="s">
        <v>84</v>
      </c>
      <c r="C59" s="9" t="s">
        <v>84</v>
      </c>
      <c r="D59" s="9" t="s">
        <v>1213</v>
      </c>
      <c r="E59" s="8" t="str">
        <f>IF(OR(ISBLANK(languages!E59),languages!E59=""),IF(OR(ISBLANK('auto-translations'!E59),'auto-translations'!E59=""),"",'auto-translations'!E59),languages!E59)</f>
        <v>Mitjana</v>
      </c>
      <c r="F59" s="8" t="str">
        <f>IF(OR(ISBLANK(languages!F59),languages!F59=""),IF(OR(ISBLANK('auto-translations'!F59),'auto-translations'!F59=""),"",'auto-translations'!F59),languages!F59)</f>
        <v>中</v>
      </c>
      <c r="G59" s="8" t="str">
        <f>IF(OR(ISBLANK(languages!G59),languages!G59=""),IF(OR(ISBLANK('auto-translations'!G59),'auto-translations'!G59=""),"",'auto-translations'!G59),languages!G59)</f>
        <v>中</v>
      </c>
      <c r="H59" s="8" t="str">
        <f>IF(OR(ISBLANK(languages!H59),languages!H59=""),IF(OR(ISBLANK('auto-translations'!H59),'auto-translations'!H59=""),"",'auto-translations'!H59),languages!H59)</f>
        <v>Průměrné</v>
      </c>
      <c r="I59" s="8" t="str">
        <f>IF(OR(ISBLANK(languages!I59),languages!I59=""),IF(OR(ISBLANK('auto-translations'!I59),'auto-translations'!I59=""),"",'auto-translations'!I59),languages!I59)</f>
        <v>Middel</v>
      </c>
      <c r="J59" s="8" t="str">
        <f>IF(OR(ISBLANK(languages!J59),languages!J59=""),IF(OR(ISBLANK('auto-translations'!J59),'auto-translations'!J59=""),"",'auto-translations'!J59),languages!J59)</f>
        <v>Gemiddeld</v>
      </c>
      <c r="K59" s="8" t="str">
        <f>IF(OR(ISBLANK(languages!K59),languages!K59=""),IF(OR(ISBLANK('auto-translations'!K59),'auto-translations'!K59=""),"",'auto-translations'!K59),languages!K59)</f>
        <v>Durchschnitt</v>
      </c>
      <c r="L59" s="8" t="str">
        <f>IF(OR(ISBLANK(languages!L59),languages!L59=""),IF(OR(ISBLANK('auto-translations'!L59),'auto-translations'!L59=""),"",'auto-translations'!L59),languages!L59)</f>
        <v>Matsakaicin</v>
      </c>
      <c r="M59" s="8" t="str">
        <f>IF(OR(ISBLANK(languages!M59),languages!M59=""),IF(OR(ISBLANK('auto-translations'!M59),'auto-translations'!M59=""),"",'auto-translations'!M59),languages!M59)</f>
        <v>Toharite</v>
      </c>
      <c r="N59" s="8" t="str">
        <f>IF(OR(ISBLANK(languages!N59),languages!N59=""),IF(OR(ISBLANK('auto-translations'!N59),'auto-translations'!N59=""),"",'auto-translations'!N59),languages!N59)</f>
        <v>Promedio</v>
      </c>
      <c r="O59" s="8" t="str">
        <f>IF(OR(ISBLANK(languages!O59),languages!O59=""),IF(OR(ISBLANK('auto-translations'!O59),'auto-translations'!O59=""),"",'auto-translations'!O59),languages!O59)</f>
        <v>Media</v>
      </c>
      <c r="P59" s="8" t="str">
        <f>IF(OR(ISBLANK(languages!P59),languages!P59=""),IF(OR(ISBLANK('auto-translations'!P59),'auto-translations'!P59=""),"",'auto-translations'!P59),languages!P59)</f>
        <v>Média</v>
      </c>
      <c r="Q59" s="8" t="str">
        <f>IF(OR(ISBLANK(languages!Q59),languages!Q59=""),IF(OR(ISBLANK('auto-translations'!Q59),'auto-translations'!Q59=""),"",'auto-translations'!Q59),languages!Q59)</f>
        <v>Médio</v>
      </c>
      <c r="R59" s="8" t="str">
        <f>IF(OR(ISBLANK(languages!R59),languages!R59=""),IF(OR(ISBLANK('auto-translations'!R59),'auto-translations'!R59=""),"",'auto-translations'!R59),languages!R59)</f>
        <v>நிரலளவு</v>
      </c>
      <c r="S59" s="8" t="str">
        <f>IF(OR(ISBLANK(languages!S59),languages!S59=""),IF(OR(ISBLANK('auto-translations'!S59),'auto-translations'!S59=""),"",'auto-translations'!S59),languages!S59)</f>
        <v>เฉลี่ย</v>
      </c>
      <c r="T59" s="8" t="str">
        <f>IF(OR(ISBLANK(languages!T59),languages!T59=""),IF(OR(ISBLANK('auto-translations'!T59),'auto-translations'!T59=""),"",'auto-translations'!T59),languages!T59)</f>
        <v>Trung bình</v>
      </c>
    </row>
    <row r="60" spans="1:20" ht="60" x14ac:dyDescent="0.25">
      <c r="A60" s="15" t="s">
        <v>74</v>
      </c>
      <c r="B60" s="15" t="s">
        <v>85</v>
      </c>
      <c r="C60" s="9" t="s">
        <v>85</v>
      </c>
      <c r="D60" s="9" t="s">
        <v>1213</v>
      </c>
      <c r="E60" s="8" t="str">
        <f>IF(OR(ISBLANK(languages!E60),languages!E60=""),IF(OR(ISBLANK('auto-translations'!E60),'auto-translations'!E60=""),"",'auto-translations'!E60),languages!E60)</f>
        <v>Alta</v>
      </c>
      <c r="F60" s="8" t="str">
        <f>IF(OR(ISBLANK(languages!F60),languages!F60=""),IF(OR(ISBLANK('auto-translations'!F60),'auto-translations'!F60=""),"",'auto-translations'!F60),languages!F60)</f>
        <v>高</v>
      </c>
      <c r="G60" s="8" t="str">
        <f>IF(OR(ISBLANK(languages!G60),languages!G60=""),IF(OR(ISBLANK('auto-translations'!G60),'auto-translations'!G60=""),"",'auto-translations'!G60),languages!G60)</f>
        <v>高</v>
      </c>
      <c r="H60" s="8" t="str">
        <f>IF(OR(ISBLANK(languages!H60),languages!H60=""),IF(OR(ISBLANK('auto-translations'!H60),'auto-translations'!H60=""),"",'auto-translations'!H60),languages!H60)</f>
        <v>Vhodné</v>
      </c>
      <c r="I60" s="8" t="str">
        <f>IF(OR(ISBLANK(languages!I60),languages!I60=""),IF(OR(ISBLANK('auto-translations'!I60),'auto-translations'!I60=""),"",'auto-translations'!I60),languages!I60)</f>
        <v>Høj</v>
      </c>
      <c r="J60" s="8" t="str">
        <f>IF(OR(ISBLANK(languages!J60),languages!J60=""),IF(OR(ISBLANK('auto-translations'!J60),'auto-translations'!J60=""),"",'auto-translations'!J60),languages!J60)</f>
        <v>Hoog</v>
      </c>
      <c r="K60" s="8" t="str">
        <f>IF(OR(ISBLANK(languages!K60),languages!K60=""),IF(OR(ISBLANK('auto-translations'!K60),'auto-translations'!K60=""),"",'auto-translations'!K60),languages!K60)</f>
        <v>Hoch</v>
      </c>
      <c r="L60" s="8" t="str">
        <f>IF(OR(ISBLANK(languages!L60),languages!L60=""),IF(OR(ISBLANK('auto-translations'!L60),'auto-translations'!L60=""),"",'auto-translations'!L60),languages!L60)</f>
        <v>Babban</v>
      </c>
      <c r="M60" s="8" t="str">
        <f>IF(OR(ISBLANK(languages!M60),languages!M60=""),IF(OR(ISBLANK('auto-translations'!M60),'auto-translations'!M60=""),"",'auto-translations'!M60),languages!M60)</f>
        <v>Tiketike</v>
      </c>
      <c r="N60" s="8" t="str">
        <f>IF(OR(ISBLANK(languages!N60),languages!N60=""),IF(OR(ISBLANK('auto-translations'!N60),'auto-translations'!N60=""),"",'auto-translations'!N60),languages!N60)</f>
        <v>Alto</v>
      </c>
      <c r="O60" s="8" t="str">
        <f>IF(OR(ISBLANK(languages!O60),languages!O60=""),IF(OR(ISBLANK('auto-translations'!O60),'auto-translations'!O60=""),"",'auto-translations'!O60),languages!O60)</f>
        <v>Alta</v>
      </c>
      <c r="P60" s="8" t="str">
        <f>IF(OR(ISBLANK(languages!P60),languages!P60=""),IF(OR(ISBLANK('auto-translations'!P60),'auto-translations'!P60=""),"",'auto-translations'!P60),languages!P60)</f>
        <v>Alta</v>
      </c>
      <c r="Q60" s="8" t="str">
        <f>IF(OR(ISBLANK(languages!Q60),languages!Q60=""),IF(OR(ISBLANK('auto-translations'!Q60),'auto-translations'!Q60=""),"",'auto-translations'!Q60),languages!Q60)</f>
        <v>Alto</v>
      </c>
      <c r="R60" s="8" t="str">
        <f>IF(OR(ISBLANK(languages!R60),languages!R60=""),IF(OR(ISBLANK('auto-translations'!R60),'auto-translations'!R60=""),"",'auto-translations'!R60),languages!R60)</f>
        <v>உயரிடம்</v>
      </c>
      <c r="S60" s="8" t="str">
        <f>IF(OR(ISBLANK(languages!S60),languages!S60=""),IF(OR(ISBLANK('auto-translations'!S60),'auto-translations'!S60=""),"",'auto-translations'!S60),languages!S60)</f>
        <v>สูง</v>
      </c>
      <c r="T60" s="8" t="str">
        <f>IF(OR(ISBLANK(languages!T60),languages!T60=""),IF(OR(ISBLANK('auto-translations'!T60),'auto-translations'!T60=""),"",'auto-translations'!T60),languages!T60)</f>
        <v>Cao</v>
      </c>
    </row>
    <row r="61" spans="1:20" ht="75" x14ac:dyDescent="0.25">
      <c r="A61" s="15" t="s">
        <v>74</v>
      </c>
      <c r="B61" s="15" t="s">
        <v>1045</v>
      </c>
      <c r="C61" s="9" t="s">
        <v>1045</v>
      </c>
      <c r="D61" s="9" t="s">
        <v>1485</v>
      </c>
      <c r="E61" s="8" t="str">
        <f>IF(OR(ISBLANK(languages!E61),languages!E61=""),IF(OR(ISBLANK('auto-translations'!E61),'auto-translations'!E61=""),"",'auto-translations'!E61),languages!E61)</f>
        <v>No</v>
      </c>
      <c r="F61" s="8" t="str">
        <f>IF(OR(ISBLANK(languages!F61),languages!F61=""),IF(OR(ISBLANK('auto-translations'!F61),'auto-translations'!F61=""),"",'auto-translations'!F61),languages!F61)</f>
        <v>不</v>
      </c>
      <c r="G61" s="8" t="str">
        <f>IF(OR(ISBLANK(languages!G61),languages!G61=""),IF(OR(ISBLANK('auto-translations'!G61),'auto-translations'!G61=""),"",'auto-translations'!G61),languages!G61)</f>
        <v>不</v>
      </c>
      <c r="H61" s="8" t="str">
        <f>IF(OR(ISBLANK(languages!H61),languages!H61=""),IF(OR(ISBLANK('auto-translations'!H61),'auto-translations'!H61=""),"",'auto-translations'!H61),languages!H61)</f>
        <v>Ne</v>
      </c>
      <c r="I61" s="8" t="str">
        <f>IF(OR(ISBLANK(languages!I61),languages!I61=""),IF(OR(ISBLANK('auto-translations'!I61),'auto-translations'!I61=""),"",'auto-translations'!I61),languages!I61)</f>
        <v>Ingen</v>
      </c>
      <c r="J61" s="8" t="str">
        <f>IF(OR(ISBLANK(languages!J61),languages!J61=""),IF(OR(ISBLANK('auto-translations'!J61),'auto-translations'!J61=""),"",'auto-translations'!J61),languages!J61)</f>
        <v>Nee</v>
      </c>
      <c r="K61" s="8" t="str">
        <f>IF(OR(ISBLANK(languages!K61),languages!K61=""),IF(OR(ISBLANK('auto-translations'!K61),'auto-translations'!K61=""),"",'auto-translations'!K61),languages!K61)</f>
        <v>NEIN</v>
      </c>
      <c r="L61" s="8" t="str">
        <f>IF(OR(ISBLANK(languages!L61),languages!L61=""),IF(OR(ISBLANK('auto-translations'!L61),'auto-translations'!L61=""),"",'auto-translations'!L61),languages!L61)</f>
        <v>A'a</v>
      </c>
      <c r="M61" s="8" t="str">
        <f>IF(OR(ISBLANK(languages!M61),languages!M61=""),IF(OR(ISBLANK('auto-translations'!M61),'auto-translations'!M61=""),"",'auto-translations'!M61),languages!M61)</f>
        <v>Kao</v>
      </c>
      <c r="N61" s="8" t="str">
        <f>IF(OR(ISBLANK(languages!N61),languages!N61=""),IF(OR(ISBLANK('auto-translations'!N61),'auto-translations'!N61=""),"",'auto-translations'!N61),languages!N61)</f>
        <v>No</v>
      </c>
      <c r="O61" s="8" t="str">
        <f>IF(OR(ISBLANK(languages!O61),languages!O61=""),IF(OR(ISBLANK('auto-translations'!O61),'auto-translations'!O61=""),"",'auto-translations'!O61),languages!O61)</f>
        <v>No</v>
      </c>
      <c r="P61" s="8" t="str">
        <f>IF(OR(ISBLANK(languages!P61),languages!P61=""),IF(OR(ISBLANK('auto-translations'!P61),'auto-translations'!P61=""),"",'auto-translations'!P61),languages!P61)</f>
        <v>Não</v>
      </c>
      <c r="Q61" s="8" t="str">
        <f>IF(OR(ISBLANK(languages!Q61),languages!Q61=""),IF(OR(ISBLANK('auto-translations'!Q61),'auto-translations'!Q61=""),"",'auto-translations'!Q61),languages!Q61)</f>
        <v>Não</v>
      </c>
      <c r="R61" s="8" t="str">
        <f>IF(OR(ISBLANK(languages!R61),languages!R61=""),IF(OR(ISBLANK('auto-translations'!R61),'auto-translations'!R61=""),"",'auto-translations'!R61),languages!R61)</f>
        <v>இல்லை</v>
      </c>
      <c r="S61" s="8" t="str">
        <f>IF(OR(ISBLANK(languages!S61),languages!S61=""),IF(OR(ISBLANK('auto-translations'!S61),'auto-translations'!S61=""),"",'auto-translations'!S61),languages!S61)</f>
        <v>เลขที่</v>
      </c>
      <c r="T61" s="8" t="str">
        <f>IF(OR(ISBLANK(languages!T61),languages!T61=""),IF(OR(ISBLANK('auto-translations'!T61),'auto-translations'!T61=""),"",'auto-translations'!T61),languages!T61)</f>
        <v>KHÔNG</v>
      </c>
    </row>
    <row r="62" spans="1:20" ht="75" x14ac:dyDescent="0.25">
      <c r="A62" s="15" t="s">
        <v>74</v>
      </c>
      <c r="B62" s="15" t="s">
        <v>1046</v>
      </c>
      <c r="C62" s="9" t="s">
        <v>1046</v>
      </c>
      <c r="D62" s="9" t="s">
        <v>1485</v>
      </c>
      <c r="E62" s="8" t="str">
        <f>IF(OR(ISBLANK(languages!E62),languages!E62=""),IF(OR(ISBLANK('auto-translations'!E62),'auto-translations'!E62=""),"",'auto-translations'!E62),languages!E62)</f>
        <v>Sí</v>
      </c>
      <c r="F62" s="8" t="str">
        <f>IF(OR(ISBLANK(languages!F62),languages!F62=""),IF(OR(ISBLANK('auto-translations'!F62),'auto-translations'!F62=""),"",'auto-translations'!F62),languages!F62)</f>
        <v>是的</v>
      </c>
      <c r="G62" s="8" t="str">
        <f>IF(OR(ISBLANK(languages!G62),languages!G62=""),IF(OR(ISBLANK('auto-translations'!G62),'auto-translations'!G62=""),"",'auto-translations'!G62),languages!G62)</f>
        <v>是的</v>
      </c>
      <c r="H62" s="8" t="str">
        <f>IF(OR(ISBLANK(languages!H62),languages!H62=""),IF(OR(ISBLANK('auto-translations'!H62),'auto-translations'!H62=""),"",'auto-translations'!H62),languages!H62)</f>
        <v>Ano</v>
      </c>
      <c r="I62" s="8" t="str">
        <f>IF(OR(ISBLANK(languages!I62),languages!I62=""),IF(OR(ISBLANK('auto-translations'!I62),'auto-translations'!I62=""),"",'auto-translations'!I62),languages!I62)</f>
        <v>Ja</v>
      </c>
      <c r="J62" s="8" t="str">
        <f>IF(OR(ISBLANK(languages!J62),languages!J62=""),IF(OR(ISBLANK('auto-translations'!J62),'auto-translations'!J62=""),"",'auto-translations'!J62),languages!J62)</f>
        <v>Ja</v>
      </c>
      <c r="K62" s="8" t="str">
        <f>IF(OR(ISBLANK(languages!K62),languages!K62=""),IF(OR(ISBLANK('auto-translations'!K62),'auto-translations'!K62=""),"",'auto-translations'!K62),languages!K62)</f>
        <v>Ja</v>
      </c>
      <c r="L62" s="8" t="str">
        <f>IF(OR(ISBLANK(languages!L62),languages!L62=""),IF(OR(ISBLANK('auto-translations'!L62),'auto-translations'!L62=""),"",'auto-translations'!L62),languages!L62)</f>
        <v>Ee</v>
      </c>
      <c r="M62" s="8" t="str">
        <f>IF(OR(ISBLANK(languages!M62),languages!M62=""),IF(OR(ISBLANK('auto-translations'!M62),'auto-translations'!M62=""),"",'auto-translations'!M62),languages!M62)</f>
        <v>Ae</v>
      </c>
      <c r="N62" s="8" t="str">
        <f>IF(OR(ISBLANK(languages!N62),languages!N62=""),IF(OR(ISBLANK('auto-translations'!N62),'auto-translations'!N62=""),"",'auto-translations'!N62),languages!N62)</f>
        <v>Sí</v>
      </c>
      <c r="O62" s="8" t="str">
        <f>IF(OR(ISBLANK(languages!O62),languages!O62=""),IF(OR(ISBLANK('auto-translations'!O62),'auto-translations'!O62=""),"",'auto-translations'!O62),languages!O62)</f>
        <v>Sí</v>
      </c>
      <c r="P62" s="8" t="str">
        <f>IF(OR(ISBLANK(languages!P62),languages!P62=""),IF(OR(ISBLANK('auto-translations'!P62),'auto-translations'!P62=""),"",'auto-translations'!P62),languages!P62)</f>
        <v>Sim</v>
      </c>
      <c r="Q62" s="8" t="str">
        <f>IF(OR(ISBLANK(languages!Q62),languages!Q62=""),IF(OR(ISBLANK('auto-translations'!Q62),'auto-translations'!Q62=""),"",'auto-translations'!Q62),languages!Q62)</f>
        <v>Sim</v>
      </c>
      <c r="R62" s="8" t="str">
        <f>IF(OR(ISBLANK(languages!R62),languages!R62=""),IF(OR(ISBLANK('auto-translations'!R62),'auto-translations'!R62=""),"",'auto-translations'!R62),languages!R62)</f>
        <v>ஆம்</v>
      </c>
      <c r="S62" s="8" t="str">
        <f>IF(OR(ISBLANK(languages!S62),languages!S62=""),IF(OR(ISBLANK('auto-translations'!S62),'auto-translations'!S62=""),"",'auto-translations'!S62),languages!S62)</f>
        <v>ใช่</v>
      </c>
      <c r="T62" s="8" t="str">
        <f>IF(OR(ISBLANK(languages!T62),languages!T62=""),IF(OR(ISBLANK('auto-translations'!T62),'auto-translations'!T62=""),"",'auto-translations'!T62),languages!T62)</f>
        <v>Đúng</v>
      </c>
    </row>
    <row r="63" spans="1:20" ht="285" x14ac:dyDescent="0.25">
      <c r="A63" s="15" t="s">
        <v>74</v>
      </c>
      <c r="B63" s="15" t="s">
        <v>86</v>
      </c>
      <c r="C63" s="9" t="s">
        <v>1041</v>
      </c>
      <c r="D63" s="9" t="s">
        <v>1485</v>
      </c>
      <c r="E63" s="8" t="str">
        <f>IF(OR(ISBLANK(languages!E63),languages!E63=""),IF(OR(ISBLANK('auto-translations'!E63),'auto-translations'!E63=""),"",'auto-translations'!E63),languages!E63)</f>
        <v>El {percent} de la població de {city_name} viu a menys de 500 m del transport públic</v>
      </c>
      <c r="F63" s="8" t="str">
        <f>IF(OR(ISBLANK(languages!F63),languages!F63=""),IF(OR(ISBLANK('auto-translations'!F63),'auto-translations'!F63=""),"",'auto-translations'!F63),languages!F63)</f>
        <v>{city_name} 的 {percent} 人口居住在公共交通 500m 以內</v>
      </c>
      <c r="G63" s="8" t="str">
        <f>IF(OR(ISBLANK(languages!G63),languages!G63=""),IF(OR(ISBLANK('auto-translations'!G63),'auto-translations'!G63=""),"",'auto-translations'!G63),languages!G63)</f>
        <v>{city_name} 的 {percent} 人口居住在公共交通 500m 以内</v>
      </c>
      <c r="H63" s="8" t="str">
        <f>IF(OR(ISBLANK(languages!H63),languages!H63=""),IF(OR(ISBLANK('auto-translations'!H63),'auto-translations'!H63=""),"",'auto-translations'!H63),languages!H63)</f>
        <v>{percent} populace v {city_name} žije do 500 metrů od veřejné dopravy</v>
      </c>
      <c r="I63" s="8" t="str">
        <f>IF(OR(ISBLANK(languages!I63),languages!I63=""),IF(OR(ISBLANK('auto-translations'!I63),'auto-translations'!I63=""),"",'auto-translations'!I63),languages!I63)</f>
        <v>{percent} af befolkningen i {city_name} bor inden for 500 m fra offentlig transport</v>
      </c>
      <c r="J63" s="8" t="str">
        <f>IF(OR(ISBLANK(languages!J63),languages!J63=""),IF(OR(ISBLANK('auto-translations'!J63),'auto-translations'!J63=""),"",'auto-translations'!J63),languages!J63)</f>
        <v>{percent} van de bevolking in {city_name} woont binnen 500 meter van het openbaar vervoer</v>
      </c>
      <c r="K63" s="8" t="str">
        <f>IF(OR(ISBLANK(languages!K63),languages!K63=""),IF(OR(ISBLANK('auto-translations'!K63),'auto-translations'!K63=""),"",'auto-translations'!K63),languages!K63)</f>
        <v>{Prozent} der Bevölkerung in {city_name} leben im Umkreis von 500 m um öffentliche Verkehrsmittel</v>
      </c>
      <c r="L63" s="8" t="str">
        <f>IF(OR(ISBLANK(languages!L63),languages!L63=""),IF(OR(ISBLANK('auto-translations'!L63),'auto-translations'!L63=""),"",'auto-translations'!L63),languages!L63)</f>
        <v>{kashi} na yawan jama'a a cikin {city_name} suna rayuwa tsakanin 500m na jigilar jama'a</v>
      </c>
      <c r="M63" s="8" t="str">
        <f>IF(OR(ISBLANK(languages!M63),languages!M63=""),IF(OR(ISBLANK('auto-translations'!M63),'auto-translations'!M63=""),"",'auto-translations'!M63),languages!M63)</f>
        <v>{ōrau} o te taupori o {city_name} e noho ana i roto i te 500m o te waka tūmatanui</v>
      </c>
      <c r="N63" s="8" t="str">
        <f>IF(OR(ISBLANK(languages!N63),languages!N63=""),IF(OR(ISBLANK('auto-translations'!N63),'auto-translations'!N63=""),"",'auto-translations'!N63),languages!N63)</f>
        <v>El {percent} de la población de {city_name} vive a menos de 500 metros del transporte público.</v>
      </c>
      <c r="O63" s="8" t="str">
        <f>IF(OR(ISBLANK(languages!O63),languages!O63=""),IF(OR(ISBLANK('auto-translations'!O63),'auto-translations'!O63=""),"",'auto-translations'!O63),languages!O63)</f>
        <v>El {percent} de la población de {city_name} vive a menos de 500 metros del transporte público.</v>
      </c>
      <c r="P63" s="8" t="str">
        <f>IF(OR(ISBLANK(languages!P63),languages!P63=""),IF(OR(ISBLANK('auto-translations'!P63),'auto-translations'!P63=""),"",'auto-translations'!P63),languages!P63)</f>
        <v>{percent} da população de {city_name} vive a menos de 500 metros de transporte público</v>
      </c>
      <c r="Q63" s="8" t="str">
        <f>IF(OR(ISBLANK(languages!Q63),languages!Q63=""),IF(OR(ISBLANK('auto-translations'!Q63),'auto-translations'!Q63=""),"",'auto-translations'!Q63),languages!Q63)</f>
        <v>{percent} da população de {city_name} vive a menos de 500 metros de transporte público</v>
      </c>
      <c r="R63" s="8" t="str">
        <f>IF(OR(ISBLANK(languages!R63),languages!R63=""),IF(OR(ISBLANK('auto-translations'!R63),'auto-translations'!R63=""),"",'auto-translations'!R63),languages!R63)</f>
        <v>{city_name} இல் உள்ள மக்கள்தொகையில் {percent} பேர் 500மீ பொதுப் போக்குவரத்தில் வாழ்கின்றனர்</v>
      </c>
      <c r="S63" s="8" t="str">
        <f>IF(OR(ISBLANK(languages!S63),languages!S63=""),IF(OR(ISBLANK('auto-translations'!S63),'auto-translations'!S63=""),"",'auto-translations'!S63),languages!S63)</f>
        <v>{percent} ของประชากรใน {city_name} อาศัยอยู่ในระยะ 500 ม. จากระบบขนส่งสาธารณะ</v>
      </c>
      <c r="T63" s="8" t="str">
        <f>IF(OR(ISBLANK(languages!T63),languages!T63=""),IF(OR(ISBLANK('auto-translations'!T63),'auto-translations'!T63=""),"",'auto-translations'!T63),languages!T63)</f>
        <v>{percent} dân số ở {city_name} sống cách phương tiện giao thông công cộng 500m</v>
      </c>
    </row>
    <row r="64" spans="1:20" ht="409.5" x14ac:dyDescent="0.25">
      <c r="A64" s="15" t="s">
        <v>74</v>
      </c>
      <c r="B64" s="15" t="s">
        <v>87</v>
      </c>
      <c r="C64" s="9" t="s">
        <v>1042</v>
      </c>
      <c r="D64" s="9" t="s">
        <v>1485</v>
      </c>
      <c r="E64" s="8" t="str">
        <f>IF(OR(ISBLANK(languages!E64),languages!E64=""),IF(OR(ISBLANK('auto-translations'!E64),'auto-translations'!E64=""),"",'auto-translations'!E64),languages!E64)</f>
        <v>El {percent} de la població de {city_name} viu a menys de 500 m del transport públic amb una freqüència mitjana de 20 minuts o més entre setmana</v>
      </c>
      <c r="F64" s="8" t="str">
        <f>IF(OR(ISBLANK(languages!F64),languages!F64=""),IF(OR(ISBLANK('auto-translations'!F64),'auto-translations'!F64=""),"",'auto-translations'!F64),languages!F64)</f>
        <v>{city_name} 的 {percent} 人口居住在公共交通 500m 範圍內，工作日平均發車頻率為 20 分鐘或更短</v>
      </c>
      <c r="G64" s="8" t="str">
        <f>IF(OR(ISBLANK(languages!G64),languages!G64=""),IF(OR(ISBLANK('auto-translations'!G64),'auto-translations'!G64=""),"",'auto-translations'!G64),languages!G64)</f>
        <v>{city_name} 的 {percent} 人口居住在公共交通 500m 范围内，工作日平均发车频率为 20 分钟或更短</v>
      </c>
      <c r="H64" s="8" t="str">
        <f>IF(OR(ISBLANK(languages!H64),languages!H64=""),IF(OR(ISBLANK('auto-translations'!H64),'auto-translations'!H64=""),"",'auto-translations'!H64),languages!H64)</f>
        <v>{percent} populace ve městě {city_name} žije do 500 m od veřejné dopravy s průměrnou frekvencí 20 minut nebo lepší v pracovní dny</v>
      </c>
      <c r="I64" s="8" t="str">
        <f>IF(OR(ISBLANK(languages!I64),languages!I64=""),IF(OR(ISBLANK('auto-translations'!I64),'auto-translations'!I64=""),"",'auto-translations'!I64),languages!I64)</f>
        <v>{percent} af befolkningen i {city_name} bor inden for 500 m fra offentlig transport med 20 minutter eller bedre gennemsnitlig hverdagsfrekvens</v>
      </c>
      <c r="J64" s="8" t="str">
        <f>IF(OR(ISBLANK(languages!J64),languages!J64=""),IF(OR(ISBLANK('auto-translations'!J64),'auto-translations'!J64=""),"",'auto-translations'!J64),languages!J64)</f>
        <v>{procent} van de bevolking in {city_name} woont binnen 500 meter van het openbaar vervoer met een gemiddelde frequentie op weekdagen van 20 minuten of beter</v>
      </c>
      <c r="K64" s="8" t="str">
        <f>IF(OR(ISBLANK(languages!K64),languages!K64=""),IF(OR(ISBLANK('auto-translations'!K64),'auto-translations'!K64=""),"",'auto-translations'!K64),languages!K64)</f>
        <v>{Prozent} der Bevölkerung in {city_name} leben im Umkreis von 500 m um öffentliche Verkehrsmittel mit einer durchschnittlichen Verkehrsfrequenz von 20 Minuten oder mehr an Wochentagen</v>
      </c>
      <c r="L64" s="8" t="str">
        <f>IF(OR(ISBLANK(languages!L64),languages!L64=""),IF(OR(ISBLANK('auto-translations'!L64),'auto-translations'!L64=""),"",'auto-translations'!L64),languages!L64)</f>
        <v>{kashi} na yawan jama'a a cikin {city_name} suna rayuwa tsakanin 500m na jigilar jama'a tare da mintuna 20 ko mafi kyawun mitar ranar mako</v>
      </c>
      <c r="M64" s="8" t="str">
        <f>IF(OR(ISBLANK(languages!M64),languages!M64=""),IF(OR(ISBLANK('auto-translations'!M64),'auto-translations'!M64=""),"",'auto-translations'!M64),languages!M64)</f>
        <v>{ōrau} o te taupori o {city_name} e noho ana i roto i te 500m mai i nga waka tūmatanui me te 20 meneti, pai ake ranei te auau o ia ra wiki</v>
      </c>
      <c r="N64" s="8" t="str">
        <f>IF(OR(ISBLANK(languages!N64),languages!N64=""),IF(OR(ISBLANK('auto-translations'!N64),'auto-translations'!N64=""),"",'auto-translations'!N64),languages!N64)</f>
        <v>El {percent} de la población de {city_name} vive a menos de 500 m del transporte público con una frecuencia promedio de 20 minutos o más entre semana.</v>
      </c>
      <c r="O64" s="8" t="str">
        <f>IF(OR(ISBLANK(languages!O64),languages!O64=""),IF(OR(ISBLANK('auto-translations'!O64),'auto-translations'!O64=""),"",'auto-translations'!O64),languages!O64)</f>
        <v>El {percent} de la población de {city_name} vive a menos de 500 m del transporte público con una frecuencia promedio de 20 minutos o más entre semana.</v>
      </c>
      <c r="P64" s="8" t="str">
        <f>IF(OR(ISBLANK(languages!P64),languages!P64=""),IF(OR(ISBLANK('auto-translations'!P64),'auto-translations'!P64=""),"",'auto-translations'!P64),languages!P64)</f>
        <v>{percent} da população de {city_name} vive a menos de 500 m de transporte público, com frequência média de 20 minutos ou melhor durante a semana</v>
      </c>
      <c r="Q64" s="8" t="str">
        <f>IF(OR(ISBLANK(languages!Q64),languages!Q64=""),IF(OR(ISBLANK('auto-translations'!Q64),'auto-translations'!Q64=""),"",'auto-translations'!Q64),languages!Q64)</f>
        <v>{percent} da população de {city_name} vive a menos de 500 m de transporte público, com frequência média de 20 minutos ou melhor durante a semana</v>
      </c>
      <c r="R64" s="8" t="str">
        <f>IF(OR(ISBLANK(languages!R64),languages!R64=""),IF(OR(ISBLANK('auto-translations'!R64),'auto-translations'!R64=""),"",'auto-translations'!R64),languages!R64)</f>
        <v>{city_name} இல் உள்ள மக்கள் தொகையில் {percent} பேர் 500m பொதுப் போக்குவரத்தில் 20 நிமிடங்கள் அல்லது சிறந்த சராசரி வார நாள் அதிர்வெண்ணுடன் வாழ்கின்றனர்</v>
      </c>
      <c r="S64" s="8" t="str">
        <f>IF(OR(ISBLANK(languages!S64),languages!S64=""),IF(OR(ISBLANK('auto-translations'!S64),'auto-translations'!S64=""),"",'auto-translations'!S64),languages!S64)</f>
        <v>{percent} ของประชากรใน {city_name} อาศัยอยู่ในระยะ 500 เมตรจากระบบขนส่งสาธารณะ โดยมีความถี่เฉลี่ยในวันธรรมดา 20 นาทีหรือดีกว่านั้น</v>
      </c>
      <c r="T64" s="8" t="str">
        <f>IF(OR(ISBLANK(languages!T64),languages!T64=""),IF(OR(ISBLANK('auto-translations'!T64),'auto-translations'!T64=""),"",'auto-translations'!T64),languages!T64)</f>
        <v>{percent} dân số ở {city_name} sống cách phương tiện giao thông công cộng 500m với tần suất trung bình các ngày trong tuần là 20 phút hoặc cao hơn</v>
      </c>
    </row>
    <row r="65" spans="1:20" ht="409.5" x14ac:dyDescent="0.25">
      <c r="A65" s="15" t="s">
        <v>74</v>
      </c>
      <c r="B65" s="15" t="s">
        <v>88</v>
      </c>
      <c r="C65" s="9" t="s">
        <v>1048</v>
      </c>
      <c r="D65" s="9" t="s">
        <v>1485</v>
      </c>
      <c r="E65" s="8" t="str">
        <f>IF(OR(ISBLANK(languages!E65),languages!E65=""),IF(OR(ISBLANK('auto-translations'!E65),'auto-translations'!E65=""),"",'auto-translations'!E65),languages!E65)</f>
        <v>El {percent} de la població de {city_name} viu a menys de 500 m d'un espai públic obert d'almenys 1,5 hectàrees de mida</v>
      </c>
      <c r="F65" s="8" t="str">
        <f>IF(OR(ISBLANK(languages!F65),languages!F65=""),IF(OR(ISBLANK('auto-translations'!F65),'auto-translations'!F65=""),"",'auto-translations'!F65),languages!F65)</f>
        <v>{city_name} 的 {percent} 人口居住在面積至少 1.5 公頃的公共開放空間 500m 範圍內</v>
      </c>
      <c r="G65" s="8" t="str">
        <f>IF(OR(ISBLANK(languages!G65),languages!G65=""),IF(OR(ISBLANK('auto-translations'!G65),'auto-translations'!G65=""),"",'auto-translations'!G65),languages!G65)</f>
        <v>{city_name} 的 {percent} 人口居住在面积至少为 1.5 公顷的公共开放空间 500m 范围内</v>
      </c>
      <c r="H65" s="8" t="str">
        <f>IF(OR(ISBLANK(languages!H65),languages!H65=""),IF(OR(ISBLANK('auto-translations'!H65),'auto-translations'!H65=""),"",'auto-translations'!H65),languages!H65)</f>
        <v>{percent} populace v {city_name} žije do 500 m od veřejného prostranství o velikosti alespoň 1,5 hektaru</v>
      </c>
      <c r="I65" s="8" t="str">
        <f>IF(OR(ISBLANK(languages!I65),languages!I65=""),IF(OR(ISBLANK('auto-translations'!I65),'auto-translations'!I65=""),"",'auto-translations'!I65),languages!I65)</f>
        <v>{procent} af befolkningen i {city_name} bor inden for 500 m fra offentligt åbent område på mindst 1,5 hektar stort</v>
      </c>
      <c r="J65" s="8" t="str">
        <f>IF(OR(ISBLANK(languages!J65),languages!J65=""),IF(OR(ISBLANK('auto-translations'!J65),'auto-translations'!J65=""),"",'auto-translations'!J65),languages!J65)</f>
        <v>{percent} van de bevolking in {city_name} woont binnen 500 meter van de openbare ruimte van minimaal 1,5 hectare groot</v>
      </c>
      <c r="K65" s="8" t="str">
        <f>IF(OR(ISBLANK(languages!K65),languages!K65=""),IF(OR(ISBLANK('auto-translations'!K65),'auto-translations'!K65=""),"",'auto-translations'!K65),languages!K65)</f>
        <v>{Prozent} der Bevölkerung in {city_name} leben in einem Umkreis von 500 m um eine öffentliche Freifläche von mindestens 1,5 Hektar</v>
      </c>
      <c r="L65" s="8" t="str">
        <f>IF(OR(ISBLANK(languages!L65),languages!L65=""),IF(OR(ISBLANK('auto-translations'!L65),'auto-translations'!L65=""),"",'auto-translations'!L65),languages!L65)</f>
        <v>{kashi} na yawan jama'a a cikin {city_name} suna zaune a tsakanin 500m na sararin fili na jama'a mai girman aƙalla hekta 1.5</v>
      </c>
      <c r="M65" s="8" t="str">
        <f>IF(OR(ISBLANK(languages!M65),languages!M65=""),IF(OR(ISBLANK('auto-translations'!M65),'auto-translations'!M65=""),"",'auto-translations'!M65),languages!M65)</f>
        <v>{ōrau} o te taupori o {city_name} e noho ana i roto i te 500m o te waahi tuwhera tūmatanui 1.5 heketea te rahi.</v>
      </c>
      <c r="N65" s="8" t="str">
        <f>IF(OR(ISBLANK(languages!N65),languages!N65=""),IF(OR(ISBLANK('auto-translations'!N65),'auto-translations'!N65=""),"",'auto-translations'!N65),languages!N65)</f>
        <v>El {percent} de la población de {city_name} vive a menos de 500 m de espacios públicos abiertos de al menos 1,5 hectáreas de tamaño.</v>
      </c>
      <c r="O65" s="8" t="str">
        <f>IF(OR(ISBLANK(languages!O65),languages!O65=""),IF(OR(ISBLANK('auto-translations'!O65),'auto-translations'!O65=""),"",'auto-translations'!O65),languages!O65)</f>
        <v>El {percent} de la población de {city_name} vive a menos de 500 m de espacios públicos abiertos de al menos 1,5 hectáreas de tamaño.</v>
      </c>
      <c r="P65" s="8" t="str">
        <f>IF(OR(ISBLANK(languages!P65),languages!P65=""),IF(OR(ISBLANK('auto-translations'!P65),'auto-translations'!P65=""),"",'auto-translations'!P65),languages!P65)</f>
        <v>{percent} da população de {city_name} vive num raio de 500 m de espaços públicos abertos com pelo menos 1,5 hectares de tamanho</v>
      </c>
      <c r="Q65" s="8" t="str">
        <f>IF(OR(ISBLANK(languages!Q65),languages!Q65=""),IF(OR(ISBLANK('auto-translations'!Q65),'auto-translations'!Q65=""),"",'auto-translations'!Q65),languages!Q65)</f>
        <v>{percent} da população de {city_name} vive num raio de 500 m de espaços públicos abertos com pelo menos 1,5 hectares de tamanho</v>
      </c>
      <c r="R65" s="8" t="str">
        <f>IF(OR(ISBLANK(languages!R65),languages!R65=""),IF(OR(ISBLANK('auto-translations'!R65),'auto-translations'!R65=""),"",'auto-translations'!R65),languages!R65)</f>
        <v>{city_name} இல் உள்ள மக்கள் தொகையில் {percent} பேர், குறைந்தபட்சம் 1.5 ஹெக்டேர் அளவிலான பொது திறந்தவெளியில் 500மீட்டருக்குள் வாழ்கின்றனர்</v>
      </c>
      <c r="S65" s="8" t="str">
        <f>IF(OR(ISBLANK(languages!S65),languages!S65=""),IF(OR(ISBLANK('auto-translations'!S65),'auto-translations'!S65=""),"",'auto-translations'!S65),languages!S65)</f>
        <v>{percent} ของประชากรใน {city_name} อาศัยอยู่ภายใน 500 เมตรจากพื้นที่เปิดโล่งสาธารณะที่มีขนาดอย่างน้อย 1.5 เฮกตาร์</v>
      </c>
      <c r="T65" s="8" t="str">
        <f>IF(OR(ISBLANK(languages!T65),languages!T65=""),IF(OR(ISBLANK('auto-translations'!T65),'auto-translations'!T65=""),"",'auto-translations'!T65),languages!T65)</f>
        <v>{percent} dân số tại {city_name} sống trong phạm vi 500m không gian mở công cộng có diện tích ít nhất 1,5 ha</v>
      </c>
    </row>
    <row r="66" spans="1:20" ht="409.5" x14ac:dyDescent="0.25">
      <c r="A66" s="15" t="s">
        <v>74</v>
      </c>
      <c r="B66" s="15" t="s">
        <v>296</v>
      </c>
      <c r="C66" s="9" t="s">
        <v>1043</v>
      </c>
      <c r="D66" s="9" t="s">
        <v>1485</v>
      </c>
      <c r="E66" s="8" t="str">
        <f>IF(OR(ISBLANK(languages!E66),languages!E66=""),IF(OR(ISBLANK('auto-translations'!E66),'auto-translations'!E66=""),"",'auto-translations'!E66),languages!E66)</f>
        <v>El {percent} de la població de {city_name} viu en barris que compleixen el llindar de densitat de població amb un 80% de probabilitat de caminar per transportar-se ({n} persones {per_unit})</v>
      </c>
      <c r="F66" s="8" t="str">
        <f>IF(OR(ISBLANK(languages!F66),languages!F66=""),IF(OR(ISBLANK('auto-translations'!F66),'auto-translations'!F66=""),"",'auto-translations'!F66),languages!F66)</f>
        <v>{city_name} 中有 {percent} 的人口居住在符合人口密度門檻的社區，步行出行的機率為 80%（{n} 人 {per_unit}）</v>
      </c>
      <c r="G66" s="8" t="str">
        <f>IF(OR(ISBLANK(languages!G66),languages!G66=""),IF(OR(ISBLANK('auto-translations'!G66),'auto-translations'!G66=""),"",'auto-translations'!G66),languages!G66)</f>
        <v>{city_name} 中有 {percent} 的人口居住在符合人口密度阈值的社区，步行出行的概率为 80%（{n} 人 {per_unit}）</v>
      </c>
      <c r="H66" s="8" t="str">
        <f>IF(OR(ISBLANK(languages!H66),languages!H66=""),IF(OR(ISBLANK('auto-translations'!H66),'auto-translations'!H66=""),"",'auto-translations'!H66),languages!H66)</f>
        <v>{percent} populace v {city_name} žije ve čtvrtích, které splňují práh hustoty zalidnění pro 80% pravděpodobnost, že se zapojí do jakékoli pěší dopravy ({n} lidí {per_unit})</v>
      </c>
      <c r="I66" s="8" t="str">
        <f>IF(OR(ISBLANK(languages!I66),languages!I66=""),IF(OR(ISBLANK('auto-translations'!I66),'auto-translations'!I66=""),"",'auto-translations'!I66),languages!I66)</f>
        <v>{percent} af befolkningen i {city_name} bor i kvarterer, der opfylder tærsklen for befolkningstæthed for 80 % sandsynlighed for at deltage i enhver vandring for at transportere ({n} personer {per_unit})</v>
      </c>
      <c r="J66" s="8" t="str">
        <f>IF(OR(ISBLANK(languages!J66),languages!J66=""),IF(OR(ISBLANK('auto-translations'!J66),'auto-translations'!J66=""),"",'auto-translations'!J66),languages!J66)</f>
        <v>{procent} van de bevolking in {city_name} woont in wijken die voldoen aan de bevolkingsdichtheidsdrempel voor een kans van 80% om deel te nemen aan wandelen voor transport ({n} mensen {per_unit})</v>
      </c>
      <c r="K66" s="8" t="str">
        <f>IF(OR(ISBLANK(languages!K66),languages!K66=""),IF(OR(ISBLANK('auto-translations'!K66),'auto-translations'!K66=""),"",'auto-translations'!K66),languages!K66)</f>
        <v>{Prozent} der Bevölkerung in {city_name} leben in Vierteln, die den Bevölkerungsdichteschwellenwert für eine 80-prozentige Wahrscheinlichkeit erfüllen, zu Fuß zu gehen, um sich fortzubewegen ({n} Personen {per_unit})</v>
      </c>
      <c r="L66" s="8" t="str">
        <f>IF(OR(ISBLANK(languages!L66),languages!L66=""),IF(OR(ISBLANK('auto-translations'!L66),'auto-translations'!L66=""),"",'auto-translations'!L66),languages!L66)</f>
        <v>{kashi} na yawan jama'a a cikin {city_name} suna zaune a unguwannin da ke cika iyakar yawan jama'a don yuwuwar kashi 80% na shiga kowane tafiya don sufuri ({n} mutane {per_unit})</v>
      </c>
      <c r="M66" s="8" t="str">
        <f>IF(OR(ISBLANK(languages!M66),languages!M66=""),IF(OR(ISBLANK('auto-translations'!M66),'auto-translations'!M66=""),"",'auto-translations'!M66),languages!M66)</f>
        <v>{ōrau} o te taupori o {city_name} e noho ana ki nga takiwa e tutuki ana i te paepae kiato o te taupori mo te 80% te tupono ka uru ki tetahi hikoi mo te kawe waka ({n} tangata {ia_wae})</v>
      </c>
      <c r="N66" s="8" t="str">
        <f>IF(OR(ISBLANK(languages!N66),languages!N66=""),IF(OR(ISBLANK('auto-translations'!N66),'auto-translations'!N66=""),"",'auto-translations'!N66),languages!N66)</f>
        <v>El {percent} de la población de {city_name} vive en vecindarios que alcanzan el umbral de densidad de población para tener una probabilidad del 80 % de caminar para desplazarse ({n} personas {per_unit})</v>
      </c>
      <c r="O66" s="8" t="str">
        <f>IF(OR(ISBLANK(languages!O66),languages!O66=""),IF(OR(ISBLANK('auto-translations'!O66),'auto-translations'!O66=""),"",'auto-translations'!O66),languages!O66)</f>
        <v>El {percent} de la población de {city_name} vive en vecindarios que alcanzan el umbral de densidad de población para tener una probabilidad del 80 % de caminar para desplazarse ({n} personas {per_unit})</v>
      </c>
      <c r="P66" s="8" t="str">
        <f>IF(OR(ISBLANK(languages!P66),languages!P66=""),IF(OR(ISBLANK('auto-translations'!P66),'auto-translations'!P66=""),"",'auto-translations'!P66),languages!P66)</f>
        <v>{percent} da população de {city_name} vive em bairros que atendem ao limite de densidade populacional para 80% de probabilidade de praticar qualquer caminhada para transporte ({n} pessoas {per_unit})</v>
      </c>
      <c r="Q66" s="8" t="str">
        <f>IF(OR(ISBLANK(languages!Q66),languages!Q66=""),IF(OR(ISBLANK('auto-translations'!Q66),'auto-translations'!Q66=""),"",'auto-translations'!Q66),languages!Q66)</f>
        <v>{percent} da população de {city_name} vive em bairros que atendem ao limite de densidade populacional para 80% de probabilidade de praticar qualquer caminhada para transporte ({n} pessoas {per_unit})</v>
      </c>
      <c r="R66" s="8" t="str">
        <f>IF(OR(ISBLANK(languages!R66),languages!R66=""),IF(OR(ISBLANK('auto-translations'!R66),'auto-translations'!R66=""),"",'auto-translations'!R66),languages!R66)</f>
        <v>{city_name} இல் உள்ள மக்கள் தொகையில் {percent} பேர், மக்கள் தொகை அடர்த்தி வரம்பை சந்திக்கும் சுற்றுப்புறங்களில் வசிக்கின்றனர்</v>
      </c>
      <c r="S66" s="8" t="str">
        <f>IF(OR(ISBLANK(languages!S66),languages!S66=""),IF(OR(ISBLANK('auto-translations'!S66),'auto-translations'!S66=""),"",'auto-translations'!S66),languages!S66)</f>
        <v>{percent}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v>
      </c>
      <c r="T66" s="8" t="str">
        <f>IF(OR(ISBLANK(languages!T66),languages!T66=""),IF(OR(ISBLANK('auto-translations'!T66),'auto-translations'!T66=""),"",'auto-translations'!T66),languages!T66)</f>
        <v>{percent} dân số ở {city_name} sống trong các khu vực lân cận đáp ứng ngưỡng mật độ dân số với xác suất 80% tham gia đi bộ để di chuyển ({n} người {per_unit})</v>
      </c>
    </row>
    <row r="67" spans="1:20" ht="409.5" x14ac:dyDescent="0.25">
      <c r="A67" s="15" t="s">
        <v>74</v>
      </c>
      <c r="B67" s="15" t="s">
        <v>297</v>
      </c>
      <c r="C67" s="9" t="s">
        <v>1044</v>
      </c>
      <c r="D67" s="9" t="s">
        <v>1485</v>
      </c>
      <c r="E67" s="8" t="str">
        <f>IF(OR(ISBLANK(languages!E67),languages!E67=""),IF(OR(ISBLANK('auto-translations'!E67),'auto-translations'!E67=""),"",'auto-translations'!E67),languages!E67)</f>
        <v>El {percent} de la població de {city_name} viu en barris que compleixen el llindar de densitat d'intersecció de carrers amb un 80% de probabilitat de caminar per transportar-se ({n} interseccions {per_unit})</v>
      </c>
      <c r="F67" s="8" t="str">
        <f>IF(OR(ISBLANK(languages!F67),languages!F67=""),IF(OR(ISBLANK('auto-translations'!F67),'auto-translations'!F67=""),"",'auto-translations'!F67),languages!F67)</f>
        <v>{city_name} 的 {percent} 人口居住在滿足街道交叉口密度閾值的社區，步行出行的機率為 80%（{n} 個交叉口 {per_unit}）</v>
      </c>
      <c r="G67" s="8" t="str">
        <f>IF(OR(ISBLANK(languages!G67),languages!G67=""),IF(OR(ISBLANK('auto-translations'!G67),'auto-translations'!G67=""),"",'auto-translations'!G67),languages!G67)</f>
        <v>{city_name} 的 {percent} 人口居住在满足街道交叉口密度阈值的社区，步行出行的概率为 80%（{n} 个交叉口 {per_unit}）</v>
      </c>
      <c r="H67" s="8" t="str">
        <f>IF(OR(ISBLANK(languages!H67),languages!H67=""),IF(OR(ISBLANK('auto-translations'!H67),'auto-translations'!H67=""),"",'auto-translations'!H67),languages!H67)</f>
        <v>{percent} populace v {city_name} žije ve čtvrtích, které splňují prahovou hodnotu hustoty křižovatek pro 80% pravděpodobnost, že se zapojí do jakékoli chůze za účelem dopravy ({n} křižovatek {per_unit})</v>
      </c>
      <c r="I67" s="8" t="str">
        <f>IF(OR(ISBLANK(languages!I67),languages!I67=""),IF(OR(ISBLANK('auto-translations'!I67),'auto-translations'!I67=""),"",'auto-translations'!I67),languages!I67)</f>
        <v>{percent} af befolkningen i {city_name} bor i kvarterer, der opfylder tærsklen for gadekryds tæthed for 80 % sandsynlighed for at deltage i enhver gang for transport ({n} vejkryds {per_unit})</v>
      </c>
      <c r="J67" s="8" t="str">
        <f>IF(OR(ISBLANK(languages!J67),languages!J67=""),IF(OR(ISBLANK('auto-translations'!J67),'auto-translations'!J67=""),"",'auto-translations'!J67),languages!J67)</f>
        <v>{procent} van de bevolking in {city_name} woont in buurten die voldoen aan de drempel voor de dichtheid van kruispunten, waarbij de kans van 80% is dat ze wandelen voor vervoer ({n} kruispunten {per_unit})</v>
      </c>
      <c r="K67" s="8" t="str">
        <f>IF(OR(ISBLANK(languages!K67),languages!K67=""),IF(OR(ISBLANK('auto-translations'!K67),'auto-translations'!K67=""),"",'auto-translations'!K67),languages!K67)</f>
        <v>{Prozent} der Bevölkerung in {city_name} leben in Vierteln, die den Schwellenwert für die Straßenkreuzungsdichte erreichen, sodass eine Wahrscheinlichkeit von 80 % besteht, zu Fuß zu gehen, um sich fortzubewegen ({n} Kreuzungen {per_unit})</v>
      </c>
      <c r="L67" s="8" t="str">
        <f>IF(OR(ISBLANK(languages!L67),languages!L67=""),IF(OR(ISBLANK('auto-translations'!L67),'auto-translations'!L67=""),"",'auto-translations'!L67),languages!L67)</f>
        <v>{kashi} na yawan jama'a a cikin {city_name} suna zaune a unguwannin da ke saduwa da madaidaicin madaidaicin titin don yuwuwar kashi 80% na shiga kowane tafiya don sufuri ({n} intersections {per_unit})</v>
      </c>
      <c r="M67" s="8" t="str">
        <f>IF(OR(ISBLANK(languages!M67),languages!M67=""),IF(OR(ISBLANK('auto-translations'!M67),'auto-translations'!M67=""),"",'auto-translations'!M67),languages!M67)</f>
        <v>{ōrau} o te taupori o {city_name} e noho ana ki nga takiwa e tutuki ana i te paepae kiato o te huarahi mo te 80% te tupono ka uru ki tetahi hikoi mo te kawe waka ({n} nga whakawhitinga {per_unit})</v>
      </c>
      <c r="N67" s="8" t="str">
        <f>IF(OR(ISBLANK(languages!N67),languages!N67=""),IF(OR(ISBLANK('auto-translations'!N67),'auto-translations'!N67=""),"",'auto-translations'!N67),languages!N67)</f>
        <v>El {percent} de la población de {city_name} vive en vecindarios que alcanzan el umbral de densidad de intersecciones de calles para tener un 80 % de probabilidad de caminar en busca de transporte ({n} intersecciones {per_unit})</v>
      </c>
      <c r="O67" s="8" t="str">
        <f>IF(OR(ISBLANK(languages!O67),languages!O67=""),IF(OR(ISBLANK('auto-translations'!O67),'auto-translations'!O67=""),"",'auto-translations'!O67),languages!O67)</f>
        <v>El {percent} de la población de {city_name} vive en vecindarios que alcanzan el umbral de densidad de intersecciones de calles para tener un 80 % de probabilidad de caminar en busca de transporte ({n} intersecciones {per_unit})</v>
      </c>
      <c r="P67" s="8" t="str">
        <f>IF(OR(ISBLANK(languages!P67),languages!P67=""),IF(OR(ISBLANK('auto-translations'!P67),'auto-translations'!P67=""),"",'auto-translations'!P67),languages!P67)</f>
        <v>{percent} da população de {city_name} vive em bairros que atendem ao limite de densidade de interseções de ruas com 80% de probabilidade de caminhar para se deslocar ({n} interseções {per_unit})</v>
      </c>
      <c r="Q67" s="8" t="str">
        <f>IF(OR(ISBLANK(languages!Q67),languages!Q67=""),IF(OR(ISBLANK('auto-translations'!Q67),'auto-translations'!Q67=""),"",'auto-translations'!Q67),languages!Q67)</f>
        <v>{percent} da população de {city_name} vive em bairros que atendem ao limite de densidade de interseções de ruas com 80% de probabilidade de caminhar para se deslocar ({n} interseções {per_unit})</v>
      </c>
      <c r="R67" s="8" t="str">
        <f>IF(OR(ISBLANK(languages!R67),languages!R67=""),IF(OR(ISBLANK('auto-translations'!R67),'auto-translations'!R67=""),"",'auto-translations'!R67),languages!R67)</f>
        <v>{city_name}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v>
      </c>
      <c r="S67" s="8" t="str">
        <f>IF(OR(ISBLANK(languages!S67),languages!S67=""),IF(OR(ISBLANK('auto-translations'!S67),'auto-translations'!S67=""),"",'auto-translations'!S67),languages!S67)</f>
        <v>{percent}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v>
      </c>
      <c r="T67" s="8" t="str">
        <f>IF(OR(ISBLANK(languages!T67),languages!T67=""),IF(OR(ISBLANK('auto-translations'!T67),'auto-translations'!T67=""),"",'auto-translations'!T67),languages!T67)</f>
        <v>{percent} dân số ở {city_name} sống trong các khu vực lân cận đáp ứng ngưỡng mật độ giao lộ đường phố với xác suất 80% tham gia đi bộ để di chuyển ({n} giao lộ {per_unit})</v>
      </c>
    </row>
    <row r="68" spans="1:20" ht="409.5" x14ac:dyDescent="0.25">
      <c r="A68" s="15" t="s">
        <v>74</v>
      </c>
      <c r="B68" s="15" t="s">
        <v>992</v>
      </c>
      <c r="C68" s="9" t="s">
        <v>1047</v>
      </c>
      <c r="D68" s="9" t="s">
        <v>1485</v>
      </c>
      <c r="E68" s="8" t="str">
        <f>IF(OR(ISBLANK(languages!E68),languages!E68=""),IF(OR(ISBLANK('auto-translations'!E68),'auto-translations'!E68=""),"",'auto-translations'!E68),languages!E68)</f>
        <v>El {percent} de la població de {city_name} viu en barris amb una puntuació de caminabilitat inferior a la mitjana de 25 ciutats a nivell internacional (quadre 1)</v>
      </c>
      <c r="F68" s="8" t="str">
        <f>IF(OR(ISBLANK(languages!F68),languages!F68=""),IF(OR(ISBLANK('auto-translations'!F68),'auto-translations'!F68=""),"",'auto-translations'!F68),languages!F68)</f>
        <v>{city_name} 的 {percent} 人口居住在步行適宜性得分低於國際 25 個城市中位數的社區（框 1）</v>
      </c>
      <c r="G68" s="8" t="str">
        <f>IF(OR(ISBLANK(languages!G68),languages!G68=""),IF(OR(ISBLANK('auto-translations'!G68),'auto-translations'!G68=""),"",'auto-translations'!G68),languages!G68)</f>
        <v>{city_name} 的 {percent} 人口居住在步行适宜性得分低于国际 25 个城市中位数的社区（框 1）</v>
      </c>
      <c r="H68" s="8" t="str">
        <f>IF(OR(ISBLANK(languages!H68),languages!H68=""),IF(OR(ISBLANK('auto-translations'!H68),'auto-translations'!H68=""),"",'auto-translations'!H68),languages!H68)</f>
        <v>{percent} populace v {city_name} žije ve čtvrtích s hodnocením pěší dostupnosti pod průměrem 25 měst v mezinárodním měřítku (rámeček 1)</v>
      </c>
      <c r="I68" s="8" t="str">
        <f>IF(OR(ISBLANK(languages!I68),languages!I68=""),IF(OR(ISBLANK('auto-translations'!I68),'auto-translations'!I68=""),"",'auto-translations'!I68),languages!I68)</f>
        <v>{percent} af befolkningen i {city_name} bor i kvarterer med gangbarhedsscore under medianen for 25 byer internationalt (boks 1)</v>
      </c>
      <c r="J68" s="8" t="str">
        <f>IF(OR(ISBLANK(languages!J68),languages!J68=""),IF(OR(ISBLANK('auto-translations'!J68),'auto-translations'!J68=""),"",'auto-translations'!J68),languages!J68)</f>
        <v>{procent} van de bevolking in {city_name} woont in buurten waar de beloopbaarheidsscore onder de mediaan van 25 internationale steden ligt (Box 1)</v>
      </c>
      <c r="K68" s="8" t="str">
        <f>IF(OR(ISBLANK(languages!K68),languages!K68=""),IF(OR(ISBLANK('auto-translations'!K68),'auto-translations'!K68=""),"",'auto-translations'!K68),languages!K68)</f>
        <v>{Prozent} der Bevölkerung in {city_name} leben in Vierteln, deren Bewertung der Fußgängerfreundlichkeit unter dem Median von 25 Städten weltweit liegt (Kasten 1)</v>
      </c>
      <c r="L68" s="8" t="str">
        <f>IF(OR(ISBLANK(languages!L68),languages!L68=""),IF(OR(ISBLANK('auto-translations'!L68),'auto-translations'!L68=""),"",'auto-translations'!L68),languages!L68)</f>
        <v>{kashi} na yawan jama'ar {city_name} suna zaune ne a unguwannin da ke da maki mai iya tafiya kasa da tsakiyar birane 25 na duniya (Akwatin 1)</v>
      </c>
      <c r="M68" s="8" t="str">
        <f>IF(OR(ISBLANK(languages!M68),languages!M68=""),IF(OR(ISBLANK('auto-translations'!M68),'auto-translations'!M68=""),"",'auto-translations'!M68),languages!M68)</f>
        <v>{ōrau} o te taupori o {city_name} e noho ana ki nga kaainga me te kaha hikoi i raro i te tau waenga o nga taone 25 o te ao (Pouaka 1)</v>
      </c>
      <c r="N68" s="8" t="str">
        <f>IF(OR(ISBLANK(languages!N68),languages!N68=""),IF(OR(ISBLANK('auto-translations'!N68),'auto-translations'!N68=""),"",'auto-translations'!N68),languages!N68)</f>
        <v>El {percent} de la población de {city_name} vive en vecindarios con una puntuación de caminabilidad inferior a la media de 25 ciudades a nivel internacional (Recuadro 1).</v>
      </c>
      <c r="O68" s="8" t="str">
        <f>IF(OR(ISBLANK(languages!O68),languages!O68=""),IF(OR(ISBLANK('auto-translations'!O68),'auto-translations'!O68=""),"",'auto-translations'!O68),languages!O68)</f>
        <v>El {percent} de la población de {city_name} vive en vecindarios con una puntuación de caminabilidad inferior a la media de 25 ciudades a nivel internacional (Recuadro 1).</v>
      </c>
      <c r="P68" s="8" t="str">
        <f>IF(OR(ISBLANK(languages!P68),languages!P68=""),IF(OR(ISBLANK('auto-translations'!P68),'auto-translations'!P68=""),"",'auto-translations'!P68),languages!P68)</f>
        <v>{percentagem} da população de {city_name} vive em bairros com pontuação de transitabilidade abaixo da mediana de 25 cidades em todo o mundo (Quadro 1)</v>
      </c>
      <c r="Q68" s="8" t="str">
        <f>IF(OR(ISBLANK(languages!Q68),languages!Q68=""),IF(OR(ISBLANK('auto-translations'!Q68),'auto-translations'!Q68=""),"",'auto-translations'!Q68),languages!Q68)</f>
        <v>{percentagem} da população de {city_name} vive em bairros com pontuação de transitabilidade abaixo da mediana de 25 cidades em todo o mundo (Quadro 1)</v>
      </c>
      <c r="R68" s="8" t="str">
        <f>IF(OR(ISBLANK(languages!R68),languages!R68=""),IF(OR(ISBLANK('auto-translations'!R68),'auto-translations'!R68=""),"",'auto-translations'!R68),languages!R68)</f>
        <v>{city_name} இல் உள்ள மக்கள்தொகையில் {percent} பேர், சர்வதேச அளவில் 25 நகரங்களின் சராசரிக்கும் குறைவான நடைப்பயணத்துடன் சுற்றுப்புறங்களில் வாழ்கின்றனர் (பெட்டி 1)</v>
      </c>
      <c r="S68" s="8" t="str">
        <f>IF(OR(ISBLANK(languages!S68),languages!S68=""),IF(OR(ISBLANK('auto-translations'!S68),'auto-translations'!S68=""),"",'auto-translations'!S68),languages!S68)</f>
        <v>{percent}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v>
      </c>
      <c r="T68" s="8" t="str">
        <f>IF(OR(ISBLANK(languages!T68),languages!T68=""),IF(OR(ISBLANK('auto-translations'!T68),'auto-translations'!T68=""),"",'auto-translations'!T68),languages!T68)</f>
        <v>{percent} dân số ở {city_name} sống ở các khu vực có khả năng đi bộ dưới mức trung bình của 25 thành phố trên toàn thế giới (Hộp 1)</v>
      </c>
    </row>
    <row r="69" spans="1:20" ht="90" x14ac:dyDescent="0.25">
      <c r="A69" s="15" t="s">
        <v>74</v>
      </c>
      <c r="B69" s="15" t="s">
        <v>89</v>
      </c>
      <c r="C69" s="9" t="s">
        <v>89</v>
      </c>
      <c r="D69" s="9" t="s">
        <v>1213</v>
      </c>
      <c r="E69" s="8" t="str">
        <f>IF(OR(ISBLANK(languages!E69),languages!E69=""),IF(OR(ISBLANK('auto-translations'!E69),'auto-translations'!E69=""),"",'auto-translations'!E69),languages!E69)</f>
        <v>Polítiques identificades</v>
      </c>
      <c r="F69" s="8" t="str">
        <f>IF(OR(ISBLANK(languages!F69),languages!F69=""),IF(OR(ISBLANK('auto-translations'!F69),'auto-translations'!F69=""),"",'auto-translations'!F69),languages!F69)</f>
        <v>現有政策</v>
      </c>
      <c r="G69" s="8" t="str">
        <f>IF(OR(ISBLANK(languages!G69),languages!G69=""),IF(OR(ISBLANK('auto-translations'!G69),'auto-translations'!G69=""),"",'auto-translations'!G69),languages!G69)</f>
        <v>现有政策</v>
      </c>
      <c r="H69" s="8" t="str">
        <f>IF(OR(ISBLANK(languages!H69),languages!H69=""),IF(OR(ISBLANK('auto-translations'!H69),'auto-translations'!H69=""),"",'auto-translations'!H69),languages!H69)</f>
        <v>Dokumenty k dispozici</v>
      </c>
      <c r="I69" s="8" t="str">
        <f>IF(OR(ISBLANK(languages!I69),languages!I69=""),IF(OR(ISBLANK('auto-translations'!I69),'auto-translations'!I69=""),"",'auto-translations'!I69),languages!I69)</f>
        <v>Formulerede poltikker</v>
      </c>
      <c r="J69" s="8" t="str">
        <f>IF(OR(ISBLANK(languages!J69),languages!J69=""),IF(OR(ISBLANK('auto-translations'!J69),'auto-translations'!J69=""),"",'auto-translations'!J69),languages!J69)</f>
        <v xml:space="preserve">Beleid geïdentificeerd </v>
      </c>
      <c r="K69" s="8" t="str">
        <f>IF(OR(ISBLANK(languages!K69),languages!K69=""),IF(OR(ISBLANK('auto-translations'!K69),'auto-translations'!K69=""),"",'auto-translations'!K69),languages!K69)</f>
        <v>Identifizierte Richtlinien</v>
      </c>
      <c r="L69" s="8" t="str">
        <f>IF(OR(ISBLANK(languages!L69),languages!L69=""),IF(OR(ISBLANK('auto-translations'!L69),'auto-translations'!L69=""),"",'auto-translations'!L69),languages!L69)</f>
        <v>An gano manufofin</v>
      </c>
      <c r="M69" s="8" t="str">
        <f>IF(OR(ISBLANK(languages!M69),languages!M69=""),IF(OR(ISBLANK('auto-translations'!M69),'auto-translations'!M69=""),"",'auto-translations'!M69),languages!M69)</f>
        <v>Ngā Kaupapahere i Tautohutia</v>
      </c>
      <c r="N69" s="8" t="str">
        <f>IF(OR(ISBLANK(languages!N69),languages!N69=""),IF(OR(ISBLANK('auto-translations'!N69),'auto-translations'!N69=""),"",'auto-translations'!N69),languages!N69)</f>
        <v>Políticas identificadas</v>
      </c>
      <c r="O69" s="8" t="str">
        <f>IF(OR(ISBLANK(languages!O69),languages!O69=""),IF(OR(ISBLANK('auto-translations'!O69),'auto-translations'!O69=""),"",'auto-translations'!O69),languages!O69)</f>
        <v>Políticas identificadas</v>
      </c>
      <c r="P69" s="8" t="str">
        <f>IF(OR(ISBLANK(languages!P69),languages!P69=""),IF(OR(ISBLANK('auto-translations'!P69),'auto-translations'!P69=""),"",'auto-translations'!P69),languages!P69)</f>
        <v>Políticas identificadas</v>
      </c>
      <c r="Q69" s="8" t="str">
        <f>IF(OR(ISBLANK(languages!Q69),languages!Q69=""),IF(OR(ISBLANK('auto-translations'!Q69),'auto-translations'!Q69=""),"",'auto-translations'!Q69),languages!Q69)</f>
        <v>Políticas identificadas</v>
      </c>
      <c r="R69" s="8" t="str">
        <f>IF(OR(ISBLANK(languages!R69),languages!R69=""),IF(OR(ISBLANK('auto-translations'!R69),'auto-translations'!R69=""),"",'auto-translations'!R69),languages!R69)</f>
        <v>கண்டறியப்பட்ட கொள்கைகள்</v>
      </c>
      <c r="S69" s="8" t="str">
        <f>IF(OR(ISBLANK(languages!S69),languages!S69=""),IF(OR(ISBLANK('auto-translations'!S69),'auto-translations'!S69=""),"",'auto-translations'!S69),languages!S69)</f>
        <v>นโยบายที่ระบุ</v>
      </c>
      <c r="T69" s="8" t="str">
        <f>IF(OR(ISBLANK(languages!T69),languages!T69=""),IF(OR(ISBLANK('auto-translations'!T69),'auto-translations'!T69=""),"",'auto-translations'!T69),languages!T69)</f>
        <v>Chính sách được xác định</v>
      </c>
    </row>
    <row r="70" spans="1:20" ht="165" x14ac:dyDescent="0.25">
      <c r="A70" s="15" t="s">
        <v>74</v>
      </c>
      <c r="B70" s="15" t="s">
        <v>92</v>
      </c>
      <c r="C70" s="9" t="s">
        <v>1190</v>
      </c>
      <c r="D70" s="9" t="s">
        <v>1485</v>
      </c>
      <c r="E70" s="8" t="str">
        <f>IF(OR(ISBLANK(languages!E70),languages!E70=""),IF(OR(ISBLANK('auto-translations'!E70),'auto-translations'!E70=""),"",'auto-translations'!E70),languages!E70)</f>
        <v>% de la població amb accés a menys de 500 m a:</v>
      </c>
      <c r="F70" s="8" t="str">
        <f>IF(OR(ISBLANK(languages!F70),languages!F70=""),IF(OR(ISBLANK('auto-translations'!F70),'auto-translations'!F70=""),"",'auto-translations'!F70),languages!F70)</f>
        <v>500m 範圍內能夠存取以下內容的人口百分比：</v>
      </c>
      <c r="G70" s="8" t="str">
        <f>IF(OR(ISBLANK(languages!G70),languages!G70=""),IF(OR(ISBLANK('auto-translations'!G70),'auto-translations'!G70=""),"",'auto-translations'!G70),languages!G70)</f>
        <v>500米范围内能够访问以下内容的人口百分比：</v>
      </c>
      <c r="H70" s="8" t="str">
        <f>IF(OR(ISBLANK(languages!H70),languages!H70=""),IF(OR(ISBLANK('auto-translations'!H70),'auto-translations'!H70=""),"",'auto-translations'!H70),languages!H70)</f>
        <v>% populace s přístupem do 500 m k:</v>
      </c>
      <c r="I70" s="8" t="str">
        <f>IF(OR(ISBLANK(languages!I70),languages!I70=""),IF(OR(ISBLANK('auto-translations'!I70),'auto-translations'!I70=""),"",'auto-translations'!I70),languages!I70)</f>
        <v>% af befolkningen med adgang inden for 500 m til:</v>
      </c>
      <c r="J70" s="8" t="str">
        <f>IF(OR(ISBLANK(languages!J70),languages!J70=""),IF(OR(ISBLANK('auto-translations'!J70),'auto-translations'!J70=""),"",'auto-translations'!J70),languages!J70)</f>
        <v>% van de bevolking met toegang binnen 500 meter tot:</v>
      </c>
      <c r="K70" s="8" t="str">
        <f>IF(OR(ISBLANK(languages!K70),languages!K70=""),IF(OR(ISBLANK('auto-translations'!K70),'auto-translations'!K70=""),"",'auto-translations'!K70),languages!K70)</f>
        <v>% der Bevölkerung mit Zugang im Umkreis von 500 m zu:</v>
      </c>
      <c r="L70" s="8" t="str">
        <f>IF(OR(ISBLANK(languages!L70),languages!L70=""),IF(OR(ISBLANK('auto-translations'!L70),'auto-translations'!L70=""),"",'auto-translations'!L70),languages!L70)</f>
        <v>% na yawan jama'a tare da shiga tsakanin 500m zuwa:</v>
      </c>
      <c r="M70" s="8" t="str">
        <f>IF(OR(ISBLANK(languages!M70),languages!M70=""),IF(OR(ISBLANK('auto-translations'!M70),'auto-translations'!M70=""),"",'auto-translations'!M70),languages!M70)</f>
        <v>% o te taupori whai urunga i roto i te 500m ki:</v>
      </c>
      <c r="N70" s="8" t="str">
        <f>IF(OR(ISBLANK(languages!N70),languages!N70=""),IF(OR(ISBLANK('auto-translations'!N70),'auto-translations'!N70=""),"",'auto-translations'!N70),languages!N70)</f>
        <v>% de población con acceso dentro de 500 m a:</v>
      </c>
      <c r="O70" s="8" t="str">
        <f>IF(OR(ISBLANK(languages!O70),languages!O70=""),IF(OR(ISBLANK('auto-translations'!O70),'auto-translations'!O70=""),"",'auto-translations'!O70),languages!O70)</f>
        <v>% de población con acceso dentro de 500 m a:</v>
      </c>
      <c r="P70" s="8" t="str">
        <f>IF(OR(ISBLANK(languages!P70),languages!P70=""),IF(OR(ISBLANK('auto-translations'!P70),'auto-translations'!P70=""),"",'auto-translations'!P70),languages!P70)</f>
        <v>% da população com acesso num raio de 500m a:</v>
      </c>
      <c r="Q70" s="8" t="str">
        <f>IF(OR(ISBLANK(languages!Q70),languages!Q70=""),IF(OR(ISBLANK('auto-translations'!Q70),'auto-translations'!Q70=""),"",'auto-translations'!Q70),languages!Q70)</f>
        <v>% da população com acesso num raio de 500m a:</v>
      </c>
      <c r="R70" s="8" t="str">
        <f>IF(OR(ISBLANK(languages!R70),languages!R70=""),IF(OR(ISBLANK('auto-translations'!R70),'auto-translations'!R70=""),"",'auto-translations'!R70),languages!R70)</f>
        <v>500 மீட்டருக்குள் அணுகக்கூடிய மக்கள் தொகையின்%:</v>
      </c>
      <c r="S70" s="8" t="str">
        <f>IF(OR(ISBLANK(languages!S70),languages!S70=""),IF(OR(ISBLANK('auto-translations'!S70),'auto-translations'!S70=""),"",'auto-translations'!S70),languages!S70)</f>
        <v>% ของประชากรที่เข้าถึงได้ภายในระยะ 500 ม. เพื่อ:</v>
      </c>
      <c r="T70" s="8" t="str">
        <f>IF(OR(ISBLANK(languages!T70),languages!T70=""),IF(OR(ISBLANK('auto-translations'!T70),'auto-translations'!T70=""),"",'auto-translations'!T70),languages!T70)</f>
        <v>% dân số có thể tiếp cận trong phạm vi 500m tới:</v>
      </c>
    </row>
    <row r="71" spans="1:20" ht="150" x14ac:dyDescent="0.25">
      <c r="A71" s="15" t="s">
        <v>74</v>
      </c>
      <c r="B71" s="15" t="s">
        <v>90</v>
      </c>
      <c r="C71" s="9" t="s">
        <v>90</v>
      </c>
      <c r="D71" s="9" t="s">
        <v>1485</v>
      </c>
      <c r="E71" s="8" t="str">
        <f>IF(OR(ISBLANK(languages!E71),languages!E71=""),IF(OR(ISBLANK('auto-translations'!E71),'auto-translations'!E71=""),"",'auto-translations'!E71),languages!E71)</f>
        <v>Densitat de població del barri (per km²)</v>
      </c>
      <c r="F71" s="8" t="str">
        <f>IF(OR(ISBLANK(languages!F71),languages!F71=""),IF(OR(ISBLANK('auto-translations'!F71),'auto-translations'!F71=""),"",'auto-translations'!F71),languages!F71)</f>
        <v>鄰里人口密度（每平方公里）</v>
      </c>
      <c r="G71" s="8" t="str">
        <f>IF(OR(ISBLANK(languages!G71),languages!G71=""),IF(OR(ISBLANK('auto-translations'!G71),'auto-translations'!G71=""),"",'auto-translations'!G71),languages!G71)</f>
        <v>邻里人口密度（每平方公里）</v>
      </c>
      <c r="H71" s="8" t="str">
        <f>IF(OR(ISBLANK(languages!H71),languages!H71=""),IF(OR(ISBLANK('auto-translations'!H71),'auto-translations'!H71=""),"",'auto-translations'!H71),languages!H71)</f>
        <v>Hustota obyvatelstva v sousedství (na km²)</v>
      </c>
      <c r="I71" s="8" t="str">
        <f>IF(OR(ISBLANK(languages!I71),languages!I71=""),IF(OR(ISBLANK('auto-translations'!I71),'auto-translations'!I71=""),"",'auto-translations'!I71),languages!I71)</f>
        <v>Befolkningstæthed i kvarteret (pr. km²)</v>
      </c>
      <c r="J71" s="8" t="str">
        <f>IF(OR(ISBLANK(languages!J71),languages!J71=""),IF(OR(ISBLANK('auto-translations'!J71),'auto-translations'!J71=""),"",'auto-translations'!J71),languages!J71)</f>
        <v>Bevolkingsdichtheid van de buurt (per km²)</v>
      </c>
      <c r="K71" s="8" t="str">
        <f>IF(OR(ISBLANK(languages!K71),languages!K71=""),IF(OR(ISBLANK('auto-translations'!K71),'auto-translations'!K71=""),"",'auto-translations'!K71),languages!K71)</f>
        <v>Bevölkerungsdichte in der Nachbarschaft (pro km²)</v>
      </c>
      <c r="L71" s="8" t="str">
        <f>IF(OR(ISBLANK(languages!L71),languages!L71=""),IF(OR(ISBLANK('auto-translations'!L71),'auto-translations'!L71=""),"",'auto-translations'!L71),languages!L71)</f>
        <v>Yawan yawan jama'ar makwafta (a kowace km²)</v>
      </c>
      <c r="M71" s="8" t="str">
        <f>IF(OR(ISBLANK(languages!M71),languages!M71=""),IF(OR(ISBLANK('auto-translations'!M71),'auto-translations'!M71=""),"",'auto-translations'!M71),languages!M71)</f>
        <v>Kiato taupori noho tata (ia km²)</v>
      </c>
      <c r="N71" s="8" t="str">
        <f>IF(OR(ISBLANK(languages!N71),languages!N71=""),IF(OR(ISBLANK('auto-translations'!N71),'auto-translations'!N71=""),"",'auto-translations'!N71),languages!N71)</f>
        <v>Densidad de población del barrio (por km²)</v>
      </c>
      <c r="O71" s="8" t="str">
        <f>IF(OR(ISBLANK(languages!O71),languages!O71=""),IF(OR(ISBLANK('auto-translations'!O71),'auto-translations'!O71=""),"",'auto-translations'!O71),languages!O71)</f>
        <v>Densidad de población del barrio (por km²)</v>
      </c>
      <c r="P71" s="8" t="str">
        <f>IF(OR(ISBLANK(languages!P71),languages!P71=""),IF(OR(ISBLANK('auto-translations'!P71),'auto-translations'!P71=""),"",'auto-translations'!P71),languages!P71)</f>
        <v>Densidade populacional do bairro (por km²)</v>
      </c>
      <c r="Q71" s="8" t="str">
        <f>IF(OR(ISBLANK(languages!Q71),languages!Q71=""),IF(OR(ISBLANK('auto-translations'!Q71),'auto-translations'!Q71=""),"",'auto-translations'!Q71),languages!Q71)</f>
        <v>Densidade populacional do bairro (por km²)</v>
      </c>
      <c r="R71" s="8" t="str">
        <f>IF(OR(ISBLANK(languages!R71),languages!R71=""),IF(OR(ISBLANK('auto-translations'!R71),'auto-translations'!R71=""),"",'auto-translations'!R71),languages!R71)</f>
        <v>சுற்றுப்புற மக்கள் தொகை அடர்த்தி (கிமீ²க்கு)</v>
      </c>
      <c r="S71" s="8" t="str">
        <f>IF(OR(ISBLANK(languages!S71),languages!S71=""),IF(OR(ISBLANK('auto-translations'!S71),'auto-translations'!S71=""),"",'auto-translations'!S71),languages!S71)</f>
        <v>ความหนาแน่นของประชากรในบริเวณใกล้เคียง (ต่อกิโลเมตร²)</v>
      </c>
      <c r="T71" s="8" t="str">
        <f>IF(OR(ISBLANK(languages!T71),languages!T71=""),IF(OR(ISBLANK('auto-translations'!T71),'auto-translations'!T71=""),"",'auto-translations'!T71),languages!T71)</f>
        <v>Mật độ dân số khu vực lân cận (trên km2)</v>
      </c>
    </row>
    <row r="72" spans="1:20" ht="150" x14ac:dyDescent="0.25">
      <c r="A72" s="15" t="s">
        <v>74</v>
      </c>
      <c r="B72" s="15" t="s">
        <v>91</v>
      </c>
      <c r="C72" s="9" t="s">
        <v>91</v>
      </c>
      <c r="D72" s="9" t="s">
        <v>1485</v>
      </c>
      <c r="E72" s="8" t="str">
        <f>IF(OR(ISBLANK(languages!E72),languages!E72=""),IF(OR(ISBLANK('auto-translations'!E72),'auto-translations'!E72=""),"",'auto-translations'!E72),languages!E72)</f>
        <v>Densitat d'intersecció del barri (per km²)</v>
      </c>
      <c r="F72" s="8" t="str">
        <f>IF(OR(ISBLANK(languages!F72),languages!F72=""),IF(OR(ISBLANK('auto-translations'!F72),'auto-translations'!F72=""),"",'auto-translations'!F72),languages!F72)</f>
        <v>鄰里路口密度（每平方公里）</v>
      </c>
      <c r="G72" s="8" t="str">
        <f>IF(OR(ISBLANK(languages!G72),languages!G72=""),IF(OR(ISBLANK('auto-translations'!G72),'auto-translations'!G72=""),"",'auto-translations'!G72),languages!G72)</f>
        <v>邻里路口密度（每平方公里）</v>
      </c>
      <c r="H72" s="8" t="str">
        <f>IF(OR(ISBLANK(languages!H72),languages!H72=""),IF(OR(ISBLANK('auto-translations'!H72),'auto-translations'!H72=""),"",'auto-translations'!H72),languages!H72)</f>
        <v>Hustota křižovatek sousedství (na km²)</v>
      </c>
      <c r="I72" s="8" t="str">
        <f>IF(OR(ISBLANK(languages!I72),languages!I72=""),IF(OR(ISBLANK('auto-translations'!I72),'auto-translations'!I72=""),"",'auto-translations'!I72),languages!I72)</f>
        <v>Kvarterskryds tæthed (pr. km²)</v>
      </c>
      <c r="J72" s="8" t="str">
        <f>IF(OR(ISBLANK(languages!J72),languages!J72=""),IF(OR(ISBLANK('auto-translations'!J72),'auto-translations'!J72=""),"",'auto-translations'!J72),languages!J72)</f>
        <v>Dichtheid kruispunten in de buurt (per km²)</v>
      </c>
      <c r="K72" s="8" t="str">
        <f>IF(OR(ISBLANK(languages!K72),languages!K72=""),IF(OR(ISBLANK('auto-translations'!K72),'auto-translations'!K72=""),"",'auto-translations'!K72),languages!K72)</f>
        <v>Nachbarschaftskreuzungsdichte (pro km²)</v>
      </c>
      <c r="L72" s="8" t="str">
        <f>IF(OR(ISBLANK(languages!L72),languages!L72=""),IF(OR(ISBLANK('auto-translations'!L72),'auto-translations'!L72=""),"",'auto-translations'!L72),languages!L72)</f>
        <v>Matsakaicin maƙwabcin maƙwabta (a kowace km²)</v>
      </c>
      <c r="M72" s="8" t="str">
        <f>IF(OR(ISBLANK(languages!M72),languages!M72=""),IF(OR(ISBLANK('auto-translations'!M72),'auto-translations'!M72=""),"",'auto-translations'!M72),languages!M72)</f>
        <v>Te kiatotanga o te noho tata (ia km²)</v>
      </c>
      <c r="N72" s="8" t="str">
        <f>IF(OR(ISBLANK(languages!N72),languages!N72=""),IF(OR(ISBLANK('auto-translations'!N72),'auto-translations'!N72=""),"",'auto-translations'!N72),languages!N72)</f>
        <v>Densidad de intersecciones de barrio (por km²)</v>
      </c>
      <c r="O72" s="8" t="str">
        <f>IF(OR(ISBLANK(languages!O72),languages!O72=""),IF(OR(ISBLANK('auto-translations'!O72),'auto-translations'!O72=""),"",'auto-translations'!O72),languages!O72)</f>
        <v>Densidad de intersecciones de barrio (por km²)</v>
      </c>
      <c r="P72" s="8" t="str">
        <f>IF(OR(ISBLANK(languages!P72),languages!P72=""),IF(OR(ISBLANK('auto-translations'!P72),'auto-translations'!P72=""),"",'auto-translations'!P72),languages!P72)</f>
        <v>Densidade de interseções de bairros (por km²)</v>
      </c>
      <c r="Q72" s="8" t="str">
        <f>IF(OR(ISBLANK(languages!Q72),languages!Q72=""),IF(OR(ISBLANK('auto-translations'!Q72),'auto-translations'!Q72=""),"",'auto-translations'!Q72),languages!Q72)</f>
        <v>Densidade de interseções de bairros (por km²)</v>
      </c>
      <c r="R72" s="8" t="str">
        <f>IF(OR(ISBLANK(languages!R72),languages!R72=""),IF(OR(ISBLANK('auto-translations'!R72),'auto-translations'!R72=""),"",'auto-translations'!R72),languages!R72)</f>
        <v>அக்கம்பக்கத்தின் குறுக்குவெட்டு அடர்த்தி (கிமீ²க்கு)</v>
      </c>
      <c r="S72" s="8" t="str">
        <f>IF(OR(ISBLANK(languages!S72),languages!S72=""),IF(OR(ISBLANK('auto-translations'!S72),'auto-translations'!S72=""),"",'auto-translations'!S72),languages!S72)</f>
        <v>ความหนาแน่นทางแยกของพื้นที่ใกล้เคียง (ต่อ กม.²)</v>
      </c>
      <c r="T72" s="8" t="str">
        <f>IF(OR(ISBLANK(languages!T72),languages!T72=""),IF(OR(ISBLANK('auto-translations'!T72),'auto-translations'!T72=""),"",'auto-translations'!T72),languages!T72)</f>
        <v>Mật độ giao lộ khu vực lân cận (trên km2)</v>
      </c>
    </row>
    <row r="73" spans="1:20" ht="240" x14ac:dyDescent="0.25">
      <c r="A73" s="15" t="s">
        <v>74</v>
      </c>
      <c r="B73" s="15" t="s">
        <v>105</v>
      </c>
      <c r="C73" s="9" t="s">
        <v>1191</v>
      </c>
      <c r="D73" s="9" t="s">
        <v>1485</v>
      </c>
      <c r="E73" s="8" t="str">
        <f>IF(OR(ISBLANK(languages!E73),languages!E73=""),IF(OR(ISBLANK('auto-translations'!E73),'auto-translations'!E73=""),"",'auto-translations'!E73),languages!E73)</f>
        <v>Interval mitjà i interquartil per a 25 ciutats internacionals (quadre 1)</v>
      </c>
      <c r="F73" s="8" t="str">
        <f>IF(OR(ISBLANK(languages!F73),languages!F73=""),IF(OR(ISBLANK('auto-translations'!F73),'auto-translations'!F73=""),"",'auto-translations'!F73),languages!F73)</f>
        <v>國際 25 個城市的中位數和四分位數範圍（框 1）</v>
      </c>
      <c r="G73" s="8" t="str">
        <f>IF(OR(ISBLANK(languages!G73),languages!G73=""),IF(OR(ISBLANK('auto-translations'!G73),'auto-translations'!G73=""),"",'auto-translations'!G73),languages!G73)</f>
        <v>国际 25 个城市的中位数和四分位数范围（框 1）</v>
      </c>
      <c r="H73" s="8" t="str">
        <f>IF(OR(ISBLANK(languages!H73),languages!H73=""),IF(OR(ISBLANK('auto-translations'!H73),'auto-translations'!H73=""),"",'auto-translations'!H73),languages!H73)</f>
        <v>Medián a mezikvartilový rozsah pro 25 měst v mezinárodním měřítku (rámeček 1)</v>
      </c>
      <c r="I73" s="8" t="str">
        <f>IF(OR(ISBLANK(languages!I73),languages!I73=""),IF(OR(ISBLANK('auto-translations'!I73),'auto-translations'!I73=""),"",'auto-translations'!I73),languages!I73)</f>
        <v>Median- og interkvartilinterval for 25 byer internationalt (boks 1)</v>
      </c>
      <c r="J73" s="8" t="str">
        <f>IF(OR(ISBLANK(languages!J73),languages!J73=""),IF(OR(ISBLANK('auto-translations'!J73),'auto-translations'!J73=""),"",'auto-translations'!J73),languages!J73)</f>
        <v>Mediaan en interkwartielbereik voor 25 internationale steden (Box 1)</v>
      </c>
      <c r="K73" s="8" t="str">
        <f>IF(OR(ISBLANK(languages!K73),languages!K73=""),IF(OR(ISBLANK('auto-translations'!K73),'auto-translations'!K73=""),"",'auto-translations'!K73),languages!K73)</f>
        <v>Median- und Interquartilbereich für 25 Städte weltweit (Kasten 1)</v>
      </c>
      <c r="L73" s="8" t="str">
        <f>IF(OR(ISBLANK(languages!L73),languages!L73=""),IF(OR(ISBLANK('auto-translations'!L73),'auto-translations'!L73=""),"",'auto-translations'!L73),languages!L73)</f>
        <v>Matsakaici da tsaka-tsaki na birane 25 na duniya (Akwatin 1)</v>
      </c>
      <c r="M73" s="8" t="str">
        <f>IF(OR(ISBLANK(languages!M73),languages!M73=""),IF(OR(ISBLANK('auto-translations'!M73),'auto-translations'!M73=""),"",'auto-translations'!M73),languages!M73)</f>
        <v>Te awhe waenga me te hauwhā mo nga taone 25 o te ao (Pouaka 1)</v>
      </c>
      <c r="N73" s="8" t="str">
        <f>IF(OR(ISBLANK(languages!N73),languages!N73=""),IF(OR(ISBLANK('auto-translations'!N73),'auto-translations'!N73=""),"",'auto-translations'!N73),languages!N73)</f>
        <v>Mediana y rango intercuartil de 25 ciudades a nivel internacional (Recuadro 1)</v>
      </c>
      <c r="O73" s="8" t="str">
        <f>IF(OR(ISBLANK(languages!O73),languages!O73=""),IF(OR(ISBLANK('auto-translations'!O73),'auto-translations'!O73=""),"",'auto-translations'!O73),languages!O73)</f>
        <v>Mediana y rango intercuartil de 25 ciudades a nivel internacional (Recuadro 1)</v>
      </c>
      <c r="P73" s="8" t="str">
        <f>IF(OR(ISBLANK(languages!P73),languages!P73=""),IF(OR(ISBLANK('auto-translations'!P73),'auto-translations'!P73=""),"",'auto-translations'!P73),languages!P73)</f>
        <v>Mediana e intervalo interquartil para 25 cidades internacionalmente (Quadro 1)</v>
      </c>
      <c r="Q73" s="8" t="str">
        <f>IF(OR(ISBLANK(languages!Q73),languages!Q73=""),IF(OR(ISBLANK('auto-translations'!Q73),'auto-translations'!Q73=""),"",'auto-translations'!Q73),languages!Q73)</f>
        <v>Mediana e intervalo interquartil para 25 cidades internacionalmente (Quadro 1)</v>
      </c>
      <c r="R73" s="8" t="str">
        <f>IF(OR(ISBLANK(languages!R73),languages!R73=""),IF(OR(ISBLANK('auto-translations'!R73),'auto-translations'!R73=""),"",'auto-translations'!R73),languages!R73)</f>
        <v>சர்வதேச அளவில் 25 நகரங்களுக்கான இடைநிலை மற்றும் இடைக்கால வரம்பு (பெட்டி 1)</v>
      </c>
      <c r="S73" s="8" t="str">
        <f>IF(OR(ISBLANK(languages!S73),languages!S73=""),IF(OR(ISBLANK('auto-translations'!S73),'auto-translations'!S73=""),"",'auto-translations'!S73),languages!S73)</f>
        <v>ค่ามัธยฐานและพิสัยระหว่างควอไทล์สำหรับ 25 เมืองทั่วโลก (กล่องที่ 1)</v>
      </c>
      <c r="T73" s="8" t="str">
        <f>IF(OR(ISBLANK(languages!T73),languages!T73=""),IF(OR(ISBLANK('auto-translations'!T73),'auto-translations'!T73=""),"",'auto-translations'!T73),languages!T73)</f>
        <v>Phạm vi trung bình và liên tứ phân vị của 25 thành phố trên toàn thế giới (Hộp 1)</v>
      </c>
    </row>
    <row r="74" spans="1:20" ht="409.5" x14ac:dyDescent="0.25">
      <c r="A74" s="15" t="s">
        <v>73</v>
      </c>
      <c r="B74" s="15" t="s">
        <v>1103</v>
      </c>
      <c r="C74" s="9" t="s">
        <v>1104</v>
      </c>
      <c r="D74" s="9" t="s">
        <v>1485</v>
      </c>
      <c r="E74" s="8" t="str">
        <f>IF(OR(ISBLANK(languages!E74),languages!E74=""),IF(OR(ISBLANK('auto-translations'!E74),'auto-translations'!E74=""),"",'auto-translations'!E74),languages!E74)</f>
        <v>Els mapes de distribució espacial que es mostren en aquest informe mostren els resultats de les àrees amb estimacions de població segons {config[population][name]}.</v>
      </c>
      <c r="F74" s="8" t="str">
        <f>IF(OR(ISBLANK(languages!F74),languages!F74=""),IF(OR(ISBLANK('auto-translations'!F74),'auto-translations'!F74=""),"",'auto-translations'!F74),languages!F74)</f>
        <v>本報告中的空間分佈圖顯示了根據 {config[population][name]} 進行人口估計的區域的結果。</v>
      </c>
      <c r="G74" s="8" t="str">
        <f>IF(OR(ISBLANK(languages!G74),languages!G74=""),IF(OR(ISBLANK('auto-translations'!G74),'auto-translations'!G74=""),"",'auto-translations'!G74),languages!G74)</f>
        <v>本报告中的空间分布图显示了根据 {config[population][name]} 进行人口估计的区域的结果。</v>
      </c>
      <c r="H74" s="8" t="str">
        <f>IF(OR(ISBLANK(languages!H74),languages!H74=""),IF(OR(ISBLANK('auto-translations'!H74),'auto-translations'!H74=""),"",'auto-translations'!H74),languages!H74)</f>
        <v>Mapy prostorového rozložení uvedené v této zprávě zobrazují výsledky pro oblasti s odhady populace podle {config[population][name]}.</v>
      </c>
      <c r="I74" s="8" t="str">
        <f>IF(OR(ISBLANK(languages!I74),languages!I74=""),IF(OR(ISBLANK('auto-translations'!I74),'auto-translations'!I74=""),"",'auto-translations'!I74),languages!I74)</f>
        <v>De geografiske fordelingskort i denne rapport viser resultater for områder med befolkningsestimater i henhold til {config[population][name]}.</v>
      </c>
      <c r="J74" s="8" t="str">
        <f>IF(OR(ISBLANK(languages!J74),languages!J74=""),IF(OR(ISBLANK('auto-translations'!J74),'auto-translations'!J74=""),"",'auto-translations'!J74),languages!J74)</f>
        <v>De ruimtelijke distributiekaarten in dit rapport geven resultaten weer voor gebieden met bevolkingsschattingen volgens {config[population][name]}.</v>
      </c>
      <c r="K74" s="8" t="str">
        <f>IF(OR(ISBLANK(languages!K74),languages!K74=""),IF(OR(ISBLANK('auto-translations'!K74),'auto-translations'!K74=""),"",'auto-translations'!K74),languages!K74)</f>
        <v>Die in diesem Bericht vorgestellten räumlichen Verteilungskarten zeigen Ergebnisse für Gebiete mit Bevölkerungsschätzungen gemäß {config[population][name]}.</v>
      </c>
      <c r="L74" s="8" t="str">
        <f>IF(OR(ISBLANK(languages!L74),languages!L74=""),IF(OR(ISBLANK('auto-translations'!L74),'auto-translations'!L74=""),"",'auto-translations'!L74),languages!L74)</f>
        <v>Taswirorin rarraba sararin samaniya da aka nuna a cikin wannan rahoton suna nuna sakamakon ga wuraren da ke da kimar yawan jama'a bisa ga {config[yawan][name]}.</v>
      </c>
      <c r="M74" s="8" t="str">
        <f>IF(OR(ISBLANK(languages!M74),languages!M74=""),IF(OR(ISBLANK('auto-translations'!M74),'auto-translations'!M74=""),"",'auto-translations'!M74),languages!M74)</f>
        <v>Ko nga mapi tuari mokowā kei roto i tenei ripoata e whakaatu ana i nga hua mo nga waahi e whakatau tata ana te taupori e ai ki {config[taupori][ingoa]}.</v>
      </c>
      <c r="N74" s="8" t="str">
        <f>IF(OR(ISBLANK(languages!N74),languages!N74=""),IF(OR(ISBLANK('auto-translations'!N74),'auto-translations'!N74=""),"",'auto-translations'!N74),languages!N74)</f>
        <v>Los mapas de distribución espacial que aparecen en este informe muestran resultados para áreas con estimaciones de población según {config[population][name]}.</v>
      </c>
      <c r="O74" s="8" t="str">
        <f>IF(OR(ISBLANK(languages!O74),languages!O74=""),IF(OR(ISBLANK('auto-translations'!O74),'auto-translations'!O74=""),"",'auto-translations'!O74),languages!O74)</f>
        <v>Los mapas de distribución espacial que aparecen en este informe muestran resultados para áreas con estimaciones de población según {config[population][name]}.</v>
      </c>
      <c r="P74" s="8" t="str">
        <f>IF(OR(ISBLANK(languages!P74),languages!P74=""),IF(OR(ISBLANK('auto-translations'!P74),'auto-translations'!P74=""),"",'auto-translations'!P74),languages!P74)</f>
        <v>Os mapas de distribuição espacial apresentados neste relatório exibem resultados para áreas com estimativas populacionais de acordo com {config[população][nome]}.</v>
      </c>
      <c r="Q74" s="8" t="str">
        <f>IF(OR(ISBLANK(languages!Q74),languages!Q74=""),IF(OR(ISBLANK('auto-translations'!Q74),'auto-translations'!Q74=""),"",'auto-translations'!Q74),languages!Q74)</f>
        <v>Os mapas de distribuição espacial apresentados neste relatório exibem resultados para áreas com estimativas populacionais de acordo com {config[população][nome]}.</v>
      </c>
      <c r="R74" s="8" t="str">
        <f>IF(OR(ISBLANK(languages!R74),languages!R74=""),IF(OR(ISBLANK('auto-translations'!R74),'auto-translations'!R74=""),"",'auto-translations'!R74),languages!R74)</f>
        <v>இந்த அறிக்கையில் இடம்பெற்றுள்ள இடஞ்சார்ந்த விநியோக வரைபடங்கள், {config[population][name]} இன் படி மக்கள்தொகை மதிப்பீடுகளைக் கொண்ட பகுதிகளுக்கான முடிவுகளைக் காண்பிக்கும்.</v>
      </c>
      <c r="S74" s="8" t="str">
        <f>IF(OR(ISBLANK(languages!S74),languages!S74=""),IF(OR(ISBLANK('auto-translations'!S74),'auto-translations'!S74=""),"",'auto-translations'!S74),languages!S74)</f>
        <v>แผนที่การกระจายเชิงพื้นที่ที่แสดงในรายงานนี้แสดงผลสำหรับพื้นที่ที่มีการประมาณจำนวนประชากรตาม {config[population][name]}</v>
      </c>
      <c r="T74" s="8" t="str">
        <f>IF(OR(ISBLANK(languages!T74),languages!T74=""),IF(OR(ISBLANK('auto-translations'!T74),'auto-translations'!T74=""),"",'auto-translations'!T74),languages!T74)</f>
        <v>Bản đồ phân bổ không gian được nêu trong báo cáo này hiển thị kết quả cho các khu vực có dân số ước tính theo {config[population][name]}.</v>
      </c>
    </row>
    <row r="75" spans="1:20" ht="409.5" x14ac:dyDescent="0.25">
      <c r="A75" s="15" t="s">
        <v>73</v>
      </c>
      <c r="B75" s="15" t="s">
        <v>58</v>
      </c>
      <c r="C75" s="9" t="s">
        <v>502</v>
      </c>
      <c r="D75" s="9" t="s">
        <v>1213</v>
      </c>
      <c r="E75" s="8" t="str">
        <f>IF(OR(ISBLANK(languages!E75),languages!E75=""),IF(OR(ISBLANK('auto-translations'!E75),'auto-translations'!E75=""),"",'auto-translations'!E75),languages!E75)</f>
        <v>Si us plau, proporcioneu una foto icònica d'alta resolució que mostri un carrer o espai públic convivencial i caminable en aquesta ciutat, idealment en format .jpg amb dimensions de 21:10 (per exemple, 2100px per 1000px)</v>
      </c>
      <c r="F75" s="8" t="str">
        <f>IF(OR(ISBLANK(languages!F75),languages!F75=""),IF(OR(ISBLANK('auto-translations'!F75),'auto-translations'!F75=""),"",'auto-translations'!F75),languages!F75)</f>
        <v>Please provide a high resolution 'hero image' photo showing a convivial, walkable city street or public space for this city, ideally in .jpg format with dimensions in the ratio of 21:10 (e.g. 2100px by 1000px)</v>
      </c>
      <c r="G75" s="8" t="str">
        <f>IF(OR(ISBLANK(languages!G75),languages!G75=""),IF(OR(ISBLANK('auto-translations'!G75),'auto-translations'!G75=""),"",'auto-translations'!G75),languages!G75)</f>
        <v>Please provide a high resolution 'hero image' photo showing a convivial, walkable city street or public space for this city, ideally in .jpg format with dimensions in the ratio of 21:10 (e.g. 2100px by 1000px)</v>
      </c>
      <c r="H75" s="8" t="str">
        <f>IF(OR(ISBLANK(languages!H75),languages!H75=""),IF(OR(ISBLANK('auto-translations'!H75),'auto-translations'!H75=""),"",'auto-translations'!H75),languages!H75)</f>
        <v>Poskytněte prosím fotografii "hlavního obrázku" ve vysokém rozlišení, která zobrazuje příjemnou, pěší městskou třídu nebo veřejný prostor tohoto města, ideálně ve formátu .jpg s rozměry v poměru 21:10 (např. 2100px na 1000px).</v>
      </c>
      <c r="I75" s="8" t="str">
        <f>IF(OR(ISBLANK(languages!I75),languages!I75=""),IF(OR(ISBLANK('auto-translations'!I75),'auto-translations'!I75=""),"",'auto-translations'!I75),languages!I75)</f>
        <v>Angiv venligst et billede i høj opløsning af 'heltebillede', der viser en hyggelig, walkable by street eller offentlige rum til denne by, ideelt i .jpg format med dimensioner i forholdet mellem 21:10 (f.eks. 2100px ved 1000px)</v>
      </c>
      <c r="J75" s="8" t="str">
        <f>IF(OR(ISBLANK(languages!J75),languages!J75=""),IF(OR(ISBLANK('auto-translations'!J75),'auto-translations'!J75=""),"",'auto-translations'!J75),languages!J75)</f>
        <v>Voorzie hier een 'hero image' foto met hoge resolutie van een gezellige, bewegingsvriendelijke straat of publieke open ruimte in deze stad. Idealiter in .jpg formaat met afmetingen in een 21:10 verhouding (vb. 2100px op 1000px)</v>
      </c>
      <c r="K75" s="8" t="str">
        <f>IF(OR(ISBLANK(languages!K75),languages!K75=""),IF(OR(ISBLANK('auto-translations'!K75),'auto-translations'!K75=""),"",'auto-translations'!K75),languages!K75)</f>
        <v>Bitte stellen Sie ein hochauflösendes "Heldenbild" -Foto zur Verfügung, das eine gesellige, begehbare Straße oder einen öffentlichen Raum für diese Stadt zeigt, idealerweise in .jpg Format mit Abmessungen im Verhältnis 21:10 (z. B. 2100px x 1000px)</v>
      </c>
      <c r="L75" s="8" t="str">
        <f>IF(OR(ISBLANK(languages!L75),languages!L75=""),IF(OR(ISBLANK('auto-translations'!L75),'auto-translations'!L75=""),"",'auto-translations'!L75),languages!L75)</f>
        <v>Da fatan za a ba da babban hoton 'hoton gwarzo' wanda ke nuna wani titin birni, mai iya tafiya ko filin jama'a don wannan birni, da kyau a cikin tsarin jpg tare da girma a cikin rabo na 21:10 (misali 2100px ta 1000px)</v>
      </c>
      <c r="M75" s="8" t="str">
        <f>IF(OR(ISBLANK(languages!M75),languages!M75=""),IF(OR(ISBLANK('auto-translations'!M75),'auto-translations'!M75=""),"",'auto-translations'!M75),languages!M75)</f>
        <v>Homai koa he whakaahua 'whakaahua toa' taumira teitei e whakaatu ana i te tiriti o te taone nui e taea ana te hikoi, i te waahi whanui ranei mo tenei taone nui, he ahua pai ki te whakatakotoranga .jpg me te rahi o te 21:10 (hei tauira, 2100px ki te 1000px)</v>
      </c>
      <c r="N75" s="8" t="str">
        <f>IF(OR(ISBLANK(languages!N75),languages!N75=""),IF(OR(ISBLANK('auto-translations'!N75),'auto-translations'!N75=""),"",'auto-translations'!N75),languages!N75)</f>
        <v>Proporcione una "imagen heróica" de alta resolución que muestre un espacio público o de ciudad agradable ycaminable para esta ciudad, idealmente en formato .jpg con dimensiones en la proporción de 21:10 (por ejemplo, 2100px por 1000px)</v>
      </c>
      <c r="O75" s="8" t="str">
        <f>IF(OR(ISBLANK(languages!O75),languages!O75=""),IF(OR(ISBLANK('auto-translations'!O75),'auto-translations'!O75=""),"",'auto-translations'!O75),languages!O75)</f>
        <v>Por favor, proporcionad una imagen icónica de alta resolución que muestre una calle o un espacio público convivencial y caminable en esta ciudad, idealmente en formato .jpg con las proporciones 21:10 (por ejemplo, 2100px por 1000px)</v>
      </c>
      <c r="P75" s="8" t="str">
        <f>IF(OR(ISBLANK(languages!P75),languages!P75=""),IF(OR(ISBLANK('auto-translations'!P75),'auto-translations'!P75=""),"",'auto-translations'!P75),languages!P75)</f>
        <v>Por favor, forneça uma foto de "imagem heróica" de alta resolução mostrando uma rua ou espaço público sociável e caminhável para esta cidade, idealmente em .jpg formato com dimensões na proporção de 21:10 (por exemplo, 2100px por 1000px)</v>
      </c>
      <c r="Q75" s="8" t="str">
        <f>IF(OR(ISBLANK(languages!Q75),languages!Q75=""),IF(OR(ISBLANK('auto-translations'!Q75),'auto-translations'!Q75=""),"",'auto-translations'!Q75),languages!Q75)</f>
        <v>Por favor, forneça uma foto de "imagem de herói" de alta resolução mostrando um convívio, walkable city steet ou espaço público para esta cidade, idealmente em .jpg formato com dimensões na proporção de 21:10 (por exemplo, 2100px por 1000px)</v>
      </c>
      <c r="R75" s="8" t="str">
        <f>IF(OR(ISBLANK(languages!R75),languages!R75=""),IF(OR(ISBLANK('auto-translations'!R75),'auto-translations'!R75=""),"",'auto-translations'!R75),languages!R75)</f>
        <v>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v>
      </c>
      <c r="S75" s="8" t="str">
        <f>IF(OR(ISBLANK(languages!S75),languages!S75=""),IF(OR(ISBLANK('auto-translations'!S75),'auto-translations'!S75=""),"",'auto-translations'!S75),languages!S75)</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v>
      </c>
      <c r="T75" s="8" t="str">
        <f>IF(OR(ISBLANK(languages!T75),languages!T75=""),IF(OR(ISBLANK('auto-translations'!T75),'auto-translations'!T75=""),"",'auto-translations'!T75),languages!T75)</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v>
      </c>
    </row>
    <row r="76" spans="1:20" ht="409.5" x14ac:dyDescent="0.25">
      <c r="A76" s="15" t="s">
        <v>73</v>
      </c>
      <c r="B76" s="15" t="s">
        <v>103</v>
      </c>
      <c r="C76" s="9" t="s">
        <v>504</v>
      </c>
      <c r="D76" s="9" t="s">
        <v>1213</v>
      </c>
      <c r="E76" s="8" t="str">
        <f>IF(OR(ISBLANK(languages!E76),languages!E76=""),IF(OR(ISBLANK('auto-translations'!E76),'auto-translations'!E76=""),"",'auto-translations'!E76),languages!E76)</f>
        <v>Si us plau, proporcioneu una foto icònica d'alta resolució que mostri un carrer o espai públic convivencial i caminable en aquesta ciutat, idealment en format .jpg amb dimensions de 1:1 (per exemple, 1000px per 1000px)</v>
      </c>
      <c r="F76" s="8" t="str">
        <f>IF(OR(ISBLANK(languages!F76),languages!F76=""),IF(OR(ISBLANK('auto-translations'!F76),'auto-translations'!F76=""),"",'auto-translations'!F76),languages!F76)</f>
        <v>Please provide a high resolution 'hero image' photo showing a convivial, walkable city street or public space for this city, ideally in .jpg format with dimensions in the ratio of 1:1 (e.g. 1000px by 1000px)</v>
      </c>
      <c r="G76" s="8" t="str">
        <f>IF(OR(ISBLANK(languages!G76),languages!G76=""),IF(OR(ISBLANK('auto-translations'!G76),'auto-translations'!G76=""),"",'auto-translations'!G76),languages!G76)</f>
        <v>Please provide a high resolution 'hero image' photo showing a convivial, walkable city street or public space for this city, ideally in .jpg format with dimensions in the ratio of 1:1 (e.g. 1000px by 1000px)</v>
      </c>
      <c r="H76" s="8" t="str">
        <f>IF(OR(ISBLANK(languages!H76),languages!H76=""),IF(OR(ISBLANK('auto-translations'!H76),'auto-translations'!H76=""),"",'auto-translations'!H76),languages!H76)</f>
        <v>Poskytněte prosím fotografii "hlavního obrázku" ve vysokém rozlišení, která zobrazuje příjemnou, pěší městskou třídu nebo veřejný prostor tohoto města, ideálně ve formátu .jpg s rozměry v poměru 1:1 (např. 1000px na 1000px).</v>
      </c>
      <c r="I76" s="8" t="str">
        <f>IF(OR(ISBLANK(languages!I76),languages!I76=""),IF(OR(ISBLANK('auto-translations'!I76),'auto-translations'!I76=""),"",'auto-translations'!I76),languages!I76)</f>
        <v>Angiv venligst et billede i høj opløsning af 'heltebillede', der viser en hyggelig, walkable by street eller offentlige rum til denne by, ideelt i .jpg format med dimensioner i forholdet 1:1 (f.eks. 1000px ved 1000px)</v>
      </c>
      <c r="J76" s="8" t="str">
        <f>IF(OR(ISBLANK(languages!J76),languages!J76=""),IF(OR(ISBLANK('auto-translations'!J76),'auto-translations'!J76=""),"",'auto-translations'!J76),languages!J76)</f>
        <v>Voorzie hier een 'hero image' foto van een gezellige, bewegingsvriendelijke straat of publieke open ruimte in deze stad. Idealiter in .jpg formaat met afmetingen in een 1:1 verhouding (vb. 1000 px op 1000 px)</v>
      </c>
      <c r="K76" s="8" t="str">
        <f>IF(OR(ISBLANK(languages!K76),languages!K76=""),IF(OR(ISBLANK('auto-translations'!K76),'auto-translations'!K76=""),"",'auto-translations'!K76),languages!K76)</f>
        <v>Bitte stellen Sie ein hochauflösendes "Heldenbild" -Foto zur Verfügung, das eine gesellige, begehbare Straße oder einen öffentlichen Raum für diese Stadt zeigt, idealerweise in .jpg Format mit Abmessungen im Verhältnis 1: 1 (z. B. 1000px x 1000px)</v>
      </c>
      <c r="L76" s="8" t="str">
        <f>IF(OR(ISBLANK(languages!L76),languages!L76=""),IF(OR(ISBLANK('auto-translations'!L76),'auto-translations'!L76=""),"",'auto-translations'!L76),languages!L76)</f>
        <v>Da fatan za a ba da babban hoton 'hoton gwarzo' wanda ke nuna wani titin birni, mai iya tafiya ko filin jama'a don wannan birni, da kyau a cikin tsarin jpg mai girma a cikin rabo na 1:1 (misali 1000px ta 1000px)</v>
      </c>
      <c r="M76" s="8" t="str">
        <f>IF(OR(ISBLANK(languages!M76),languages!M76=""),IF(OR(ISBLANK('auto-translations'!M76),'auto-translations'!M76=""),"",'auto-translations'!M76),languages!M76)</f>
        <v>Tukuna mai he whakaahua 'whakaahua toa' taumira teitei e whakaatu ana i te tiriti o te taone nui e taea ana te hikoi, i te waahi whanui ranei mo tenei taone nui, he pai rawa ki te whakatakotoranga .jpg me nga inenga o te 1:1 (hei tauira, 1000px ki te 1000px)</v>
      </c>
      <c r="N76" s="8" t="str">
        <f>IF(OR(ISBLANK(languages!N76),languages!N76=""),IF(OR(ISBLANK('auto-translations'!N76),'auto-translations'!N76=""),"",'auto-translations'!N76),languages!N76)</f>
        <v>Proporcione una "imagen heróica" de alta resolución que muestre un espacio público o de ciudad agradable y caminable para esta ciudad, idealmente en formato .jpg con dimensiones en la proporción de 1:1 (por ejemplo, 1000px por 1000px)</v>
      </c>
      <c r="O76" s="8" t="str">
        <f>IF(OR(ISBLANK(languages!O76),languages!O76=""),IF(OR(ISBLANK('auto-translations'!O76),'auto-translations'!O76=""),"",'auto-translations'!O76),languages!O76)</f>
        <v>Por favor, proporcionad una imagen icónica de alta resolución que muestre una calle o un espacio público convivencial y caminable en esta ciudad, idealmente en formato .jpg con las proporciones 1:1 (por ejemplo, 1000px por 1000px)</v>
      </c>
      <c r="P76" s="8" t="str">
        <f>IF(OR(ISBLANK(languages!P76),languages!P76=""),IF(OR(ISBLANK('auto-translations'!P76),'auto-translations'!P76=""),"",'auto-translations'!P76),languages!P76)</f>
        <v>Por favor, forneça uma foto de "imagem heróica" de alta resolução mostrando uma rua ou espaço público sociável e caminhável para esta cidade, idealmente em .jpg formato com dimensões na proporção de 1:1 (por exemplo, 1000px por 1000px)</v>
      </c>
      <c r="Q76" s="8" t="str">
        <f>IF(OR(ISBLANK(languages!Q76),languages!Q76=""),IF(OR(ISBLANK('auto-translations'!Q76),'auto-translations'!Q76=""),"",'auto-translations'!Q76),languages!Q76)</f>
        <v>Por favor, forneça uma foto de "imagem de herói" de alta resolução mostrando um convívio, um espaço público ambulante e urbano para esta cidade, idealmente em formato .jpg com dimensões na proporção de 1:1 (por exemplo, 1000px por 1000px)</v>
      </c>
      <c r="R76" s="8" t="str">
        <f>IF(OR(ISBLANK(languages!R76),languages!R76=""),IF(OR(ISBLANK('auto-translations'!R76),'auto-translations'!R76=""),"",'auto-translations'!R76),languages!R76)</f>
        <v>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v>
      </c>
      <c r="S76" s="8" t="str">
        <f>IF(OR(ISBLANK(languages!S76),languages!S76=""),IF(OR(ISBLANK('auto-translations'!S76),'auto-translations'!S76=""),"",'auto-translations'!S76),languages!S76)</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v>
      </c>
      <c r="T76" s="8" t="str">
        <f>IF(OR(ISBLANK(languages!T76),languages!T76=""),IF(OR(ISBLANK('auto-translations'!T76),'auto-translations'!T76=""),"",'auto-translations'!T76),languages!T76)</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v>
      </c>
    </row>
    <row r="77" spans="1:20" ht="409.5" x14ac:dyDescent="0.25">
      <c r="A77" s="15" t="s">
        <v>73</v>
      </c>
      <c r="B77" s="15" t="s">
        <v>1120</v>
      </c>
      <c r="C77" s="9" t="s">
        <v>1115</v>
      </c>
      <c r="D77" s="9" t="s">
        <v>1485</v>
      </c>
      <c r="E77" s="8" t="str">
        <f>IF(OR(ISBLANK(languages!E77),languages!E77=""),IF(OR(ISBLANK('auto-translations'!E77),'auto-translations'!E77=""),"",'auto-translations'!E77),languages!E77)</f>
        <v>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v>
      </c>
      <c r="F77" s="8" t="str">
        <f>IF(OR(ISBLANK(languages!F77),languages!F77=""),IF(OR(ISBLANK('auto-translations'!F77),'auto-translations'!F77=""),"",'auto-translations'!F77),languages!F77)</f>
        <v>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v>
      </c>
      <c r="G77" s="8" t="str">
        <f>IF(OR(ISBLANK(languages!G77),languages!G77=""),IF(OR(ISBLANK('auto-translations'!G77),'auto-translations'!G77=""),"",'auto-translations'!G77),languages!G77)</f>
        <v>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v>
      </c>
      <c r="H77" s="8" t="str">
        <f>IF(OR(ISBLANK(languages!H77),languages!H77=""),IF(OR(ISBLANK('auto-translations'!H77),'auto-translations'!H77=""),"",'auto-translations'!H77),languages!H77)</f>
        <v>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v>
      </c>
      <c r="I77" s="8" t="str">
        <f>IF(OR(ISBLANK(languages!I77),languages!I77=""),IF(OR(ISBLANK('auto-translations'!I77),'auto-translations'!I77=""),"",'auto-translations'!I77),languages!I77)</f>
        <v>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v>
      </c>
      <c r="J77" s="8" t="str">
        <f>IF(OR(ISBLANK(languages!J77),languages!J77=""),IF(OR(ISBLANK('auto-translations'!J77),'auto-translations'!J77=""),"",'auto-translations'!J77),languages!J77)</f>
        <v>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v>
      </c>
      <c r="K77" s="8" t="str">
        <f>IF(OR(ISBLANK(languages!K77),languages!K77=""),IF(OR(ISBLANK('auto-translations'!K77),'auto-translations'!K77=""),"",'auto-translations'!K77),languages!K77)</f>
        <v>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v>
      </c>
      <c r="L77" s="8" t="str">
        <f>IF(OR(ISBLANK(languages!L77),languages!L77=""),IF(OR(ISBLANK('auto-translations'!L77),'auto-translations'!L77=""),"",'auto-translations'!L77),languages!L77)</f>
        <v>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v>
      </c>
      <c r="M77" s="8" t="str">
        <f>IF(OR(ISBLANK(languages!M77),languages!M77=""),IF(OR(ISBLANK('auto-translations'!M77),'auto-translations'!M77=""),"",'auto-translations'!M77),languages!M77)</f>
        <v>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v>
      </c>
      <c r="N77" s="8" t="str">
        <f>IF(OR(ISBLANK(languages!N77),languages!N77=""),IF(OR(ISBLANK('auto-translations'!N77),'auto-translations'!N77=""),"",'auto-translations'!N77),languages!N77)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O77" s="8" t="str">
        <f>IF(OR(ISBLANK(languages!O77),languages!O77=""),IF(OR(ISBLANK('auto-translations'!O77),'auto-translations'!O77=""),"",'auto-translations'!O77),languages!O77)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P77" s="8" t="str">
        <f>IF(OR(ISBLANK(languages!P77),languages!P77=""),IF(OR(ISBLANK('auto-translations'!P77),'auto-translations'!P77=""),"",'auto-translations'!P77),languages!P77)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Q77" s="8" t="str">
        <f>IF(OR(ISBLANK(languages!Q77),languages!Q77=""),IF(OR(ISBLANK('auto-translations'!Q77),'auto-translations'!Q77=""),"",'auto-translations'!Q77),languages!Q77)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R77" s="8" t="str">
        <f>IF(OR(ISBLANK(languages!R77),languages!R77=""),IF(OR(ISBLANK('auto-translations'!R77),'auto-translations'!R77=""),"",'auto-translations'!R77),languages!R77)</f>
        <v>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7" s="8" t="str">
        <f>IF(OR(ISBLANK(languages!S77),languages!S77=""),IF(OR(ISBLANK('auto-translations'!S77),'auto-translations'!S77=""),"",'auto-translations'!S77),languages!S77)</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7" s="8" t="str">
        <f>IF(OR(ISBLANK(languages!T77),languages!T77=""),IF(OR(ISBLANK('auto-translations'!T77),'auto-translations'!T77=""),"",'auto-translations'!T77),languages!T77)</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78" spans="1:20" ht="409.5" x14ac:dyDescent="0.25">
      <c r="A78" s="15" t="s">
        <v>73</v>
      </c>
      <c r="B78" s="15" t="s">
        <v>1117</v>
      </c>
      <c r="C78" s="9" t="s">
        <v>1118</v>
      </c>
      <c r="D78" s="9" t="s">
        <v>1485</v>
      </c>
      <c r="E78" s="8" t="str">
        <f>IF(OR(ISBLANK(languages!E78),languages!E78=""),IF(OR(ISBLANK('auto-translations'!E78),'auto-translations'!E78=""),"",'auto-translations'!E78),languages!E78)</f>
        <v>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v>
      </c>
      <c r="F78" s="8" t="str">
        <f>IF(OR(ISBLANK(languages!F78),languages!F78=""),IF(OR(ISBLANK('auto-translations'!F78),'auto-translations'!F78=""),"",'auto-translations'!F78),languages!F78)</f>
        <v>本報告概述了{city_name} 在一系列健康與永續城市指標上的表現。作為 1000 個城市挑戰賽的一部分，我們檢視了促進健康和永續發展的城市規劃政策的存在和品質。研究結果可以為當地城市政策所需的改變提供資訊。</v>
      </c>
      <c r="G78" s="8" t="str">
        <f>IF(OR(ISBLANK(languages!G78),languages!G78=""),IF(OR(ISBLANK('auto-translations'!G78),'auto-translations'!G78=""),"",'auto-translations'!G78),languages!G78)</f>
        <v>本报告概述了{city_name} 在一系列健康和可持续城市指标上的表现。作为 1000 个城市挑战赛的一部分，我们检查了促进健康和可持续发展的城市规划政策的存在和质量。研究结果可以为当地城市政策所需的改变提供信息。</v>
      </c>
      <c r="H78" s="8" t="str">
        <f>IF(OR(ISBLANK(languages!H78),languages!H78=""),IF(OR(ISBLANK('auto-translations'!H78),'auto-translations'!H78=""),"",'auto-translations'!H78),languages!H78)</f>
        <v>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v>
      </c>
      <c r="I78" s="8" t="str">
        <f>IF(OR(ISBLANK(languages!I78),languages!I78=""),IF(OR(ISBLANK('auto-translations'!I78),'auto-translations'!I78=""),"",'auto-translations'!I78),languages!I78)</f>
        <v>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v>
      </c>
      <c r="J78" s="8" t="str">
        <f>IF(OR(ISBLANK(languages!J78),languages!J78=""),IF(OR(ISBLANK('auto-translations'!J78),'auto-translations'!J78=""),"",'auto-translations'!J78),languages!J78)</f>
        <v>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v>
      </c>
      <c r="K78" s="8" t="str">
        <f>IF(OR(ISBLANK(languages!K78),languages!K78=""),IF(OR(ISBLANK('auto-translations'!K78),'auto-translations'!K78=""),"",'auto-translations'!K78),languages!K78)</f>
        <v>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v>
      </c>
      <c r="L78" s="8" t="str">
        <f>IF(OR(ISBLANK(languages!L78),languages!L78=""),IF(OR(ISBLANK('auto-translations'!L78),'auto-translations'!L78=""),"",'auto-translations'!L78),languages!L78)</f>
        <v>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v>
      </c>
      <c r="M78" s="8" t="str">
        <f>IF(OR(ISBLANK(languages!M78),languages!M78=""),IF(OR(ISBLANK('auto-translations'!M78),'auto-translations'!M78=""),"",'auto-translations'!M78),languages!M78)</f>
        <v>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v>
      </c>
      <c r="N78" s="8" t="str">
        <f>IF(OR(ISBLANK(languages!N78),languages!N78=""),IF(OR(ISBLANK('auto-translations'!N78),'auto-translations'!N78=""),"",'auto-translations'!N78),languages!N78)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O78" s="8" t="str">
        <f>IF(OR(ISBLANK(languages!O78),languages!O78=""),IF(OR(ISBLANK('auto-translations'!O78),'auto-translations'!O78=""),"",'auto-translations'!O78),languages!O78)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P78" s="8" t="str">
        <f>IF(OR(ISBLANK(languages!P78),languages!P78=""),IF(OR(ISBLANK('auto-translations'!P78),'auto-translations'!P78=""),"",'auto-translations'!P78),languages!P78)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Q78" s="8" t="str">
        <f>IF(OR(ISBLANK(languages!Q78),languages!Q78=""),IF(OR(ISBLANK('auto-translations'!Q78),'auto-translations'!Q78=""),"",'auto-translations'!Q78),languages!Q78)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R78" s="8" t="str">
        <f>IF(OR(ISBLANK(languages!R78),languages!R78=""),IF(OR(ISBLANK('auto-translations'!R78),'auto-translations'!R78=""),"",'auto-translations'!R78),languages!R78)</f>
        <v>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v>
      </c>
      <c r="S78" s="8" t="str">
        <f>IF(OR(ISBLANK(languages!S78),languages!S78=""),IF(OR(ISBLANK('auto-translations'!S78),'auto-translations'!S78=""),"",'auto-translations'!S78),languages!S78)</f>
        <v>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v>
      </c>
      <c r="T78" s="8" t="str">
        <f>IF(OR(ISBLANK(languages!T78),languages!T78=""),IF(OR(ISBLANK('auto-translations'!T78),'auto-translations'!T78=""),"",'auto-translations'!T78),languages!T78)</f>
        <v>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v>
      </c>
    </row>
    <row r="79" spans="1:20" ht="409.5" x14ac:dyDescent="0.25">
      <c r="A79" s="15" t="s">
        <v>73</v>
      </c>
      <c r="B79" s="15" t="s">
        <v>1116</v>
      </c>
      <c r="C79" s="9" t="s">
        <v>1119</v>
      </c>
      <c r="D79" s="9" t="s">
        <v>1485</v>
      </c>
      <c r="E79" s="8" t="str">
        <f>IF(OR(ISBLANK(languages!E79),languages!E79=""),IF(OR(ISBLANK('auto-translations'!E79),'auto-translations'!E79=""),"",'auto-translations'!E79),languages!E79)</f>
        <v>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v>
      </c>
      <c r="F79" s="8" t="str">
        <f>IF(OR(ISBLANK(languages!F79),languages!F79=""),IF(OR(ISBLANK('auto-translations'!F79),'auto-translations'!F79=""),"",'auto-translations'!F79),languages!F79)</f>
        <v>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v>
      </c>
      <c r="G79" s="8" t="str">
        <f>IF(OR(ISBLANK(languages!G79),languages!G79=""),IF(OR(ISBLANK('auto-translations'!G79),'auto-translations'!G79=""),"",'auto-translations'!G79),languages!G79)</f>
        <v>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v>
      </c>
      <c r="H79" s="8" t="str">
        <f>IF(OR(ISBLANK(languages!H79),languages!H79=""),IF(OR(ISBLANK('auto-translations'!H79),'auto-translations'!H79=""),"",'auto-translations'!H79),languages!H79)</f>
        <v>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v>
      </c>
      <c r="I79" s="8" t="str">
        <f>IF(OR(ISBLANK(languages!I79),languages!I79=""),IF(OR(ISBLANK('auto-translations'!I79),'auto-translations'!I79=""),"",'auto-translations'!I79),languages!I79)</f>
        <v>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v>
      </c>
      <c r="J79" s="8" t="str">
        <f>IF(OR(ISBLANK(languages!J79),languages!J79=""),IF(OR(ISBLANK('auto-translations'!J79),'auto-translations'!J79=""),"",'auto-translations'!J79),languages!J79)</f>
        <v>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v>
      </c>
      <c r="K79" s="8" t="str">
        <f>IF(OR(ISBLANK(languages!K79),languages!K79=""),IF(OR(ISBLANK('auto-translations'!K79),'auto-translations'!K79=""),"",'auto-translations'!K79),languages!K79)</f>
        <v>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v>
      </c>
      <c r="L79" s="8" t="str">
        <f>IF(OR(ISBLANK(languages!L79),languages!L79=""),IF(OR(ISBLANK('auto-translations'!L79),'auto-translations'!L79=""),"",'auto-translations'!L79),languages!L79)</f>
        <v>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v>
      </c>
      <c r="M79" s="8" t="str">
        <f>IF(OR(ISBLANK(languages!M79),languages!M79=""),IF(OR(ISBLANK('auto-translations'!M79),'auto-translations'!M79=""),"",'auto-translations'!M79),languages!M79)</f>
        <v>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v>
      </c>
      <c r="N79" s="8" t="str">
        <f>IF(OR(ISBLANK(languages!N79),languages!N79=""),IF(OR(ISBLANK('auto-translations'!N79),'auto-translations'!N79=""),"",'auto-translations'!N79),languages!N79)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O79" s="8" t="str">
        <f>IF(OR(ISBLANK(languages!O79),languages!O79=""),IF(OR(ISBLANK('auto-translations'!O79),'auto-translations'!O79=""),"",'auto-translations'!O79),languages!O79)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P79" s="8" t="str">
        <f>IF(OR(ISBLANK(languages!P79),languages!P79=""),IF(OR(ISBLANK('auto-translations'!P79),'auto-translations'!P79=""),"",'auto-translations'!P79),languages!P79)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Q79" s="8" t="str">
        <f>IF(OR(ISBLANK(languages!Q79),languages!Q79=""),IF(OR(ISBLANK('auto-translations'!Q79),'auto-translations'!Q79=""),"",'auto-translations'!Q79),languages!Q79)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R79" s="8" t="str">
        <f>IF(OR(ISBLANK(languages!R79),languages!R79=""),IF(OR(ISBLANK('auto-translations'!R79),'auto-translations'!R79=""),"",'auto-translations'!R79),languages!R79)</f>
        <v>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9" s="8" t="str">
        <f>IF(OR(ISBLANK(languages!S79),languages!S79=""),IF(OR(ISBLANK('auto-translations'!S79),'auto-translations'!S79=""),"",'auto-translations'!S79),languages!S79)</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9" s="8" t="str">
        <f>IF(OR(ISBLANK(languages!T79),languages!T79=""),IF(OR(ISBLANK('auto-translations'!T79),'auto-translations'!T79=""),"",'auto-translations'!T79),languages!T79)</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80" spans="1:20" ht="240" x14ac:dyDescent="0.25">
      <c r="A80" s="15" t="s">
        <v>73</v>
      </c>
      <c r="B80" s="15" t="s">
        <v>31</v>
      </c>
      <c r="C80" s="9" t="s">
        <v>970</v>
      </c>
      <c r="D80" s="9" t="s">
        <v>1213</v>
      </c>
      <c r="E80" s="8" t="str">
        <f>IF(OR(ISBLANK(languages!E80),languages!E80=""),IF(OR(ISBLANK('auto-translations'!E80),'auto-translations'!E80=""),"",'auto-translations'!E80),languages!E80)</f>
        <v>Percentatge de població amb accés a serveis a menys de 500 metres (m).</v>
      </c>
      <c r="F80" s="8" t="str">
        <f>IF(OR(ISBLANK(languages!F80),languages!F80=""),IF(OR(ISBLANK('auto-translations'!F80),'auto-translations'!F80=""),"",'auto-translations'!F80),languages!F80)</f>
        <v>500米範圍內設有生活服務設施的人口百分比</v>
      </c>
      <c r="G80" s="8" t="str">
        <f>IF(OR(ISBLANK(languages!G80),languages!G80=""),IF(OR(ISBLANK('auto-translations'!G80),'auto-translations'!G80=""),"",'auto-translations'!G80),languages!G80)</f>
        <v>500米范围内设有生活服务设施的人口百分比</v>
      </c>
      <c r="H80" s="8" t="str">
        <f>IF(OR(ISBLANK(languages!H80),languages!H80=""),IF(OR(ISBLANK('auto-translations'!H80),'auto-translations'!H80=""),"",'auto-translations'!H80),languages!H80)</f>
        <v>Podíl obyvatel s docházkovou vzdáleností k občanské vybavenosti do 500 metrů (m)</v>
      </c>
      <c r="I80" s="8" t="str">
        <f>IF(OR(ISBLANK(languages!I80),languages!I80=""),IF(OR(ISBLANK('auto-translations'!I80),'auto-translations'!I80=""),"",'auto-translations'!I80),languages!I80)</f>
        <v>(nedenfor) Procentdel af indbyggere med adgang til faciliteter inden for 500 meter (m) i {city_name}, Danmark</v>
      </c>
      <c r="J80" s="8" t="str">
        <f>IF(OR(ISBLANK(languages!J80),languages!J80=""),IF(OR(ISBLANK('auto-translations'!J80),'auto-translations'!J80=""),"",'auto-translations'!J80),languages!J80)</f>
        <v>Percentage van de bevolking met toegang tot voorzieningen binnen de 500 meter (m)</v>
      </c>
      <c r="K80" s="8" t="str">
        <f>IF(OR(ISBLANK(languages!K80),languages!K80=""),IF(OR(ISBLANK('auto-translations'!K80),'auto-translations'!K80=""),"",'auto-translations'!K80),languages!K80)</f>
        <v>Prozentsatz der Bevölkerung mit Zugang zu Annehmlichkeiten innerhalb von 500 Metern (m)</v>
      </c>
      <c r="L80" s="8" t="str">
        <f>IF(OR(ISBLANK(languages!L80),languages!L80=""),IF(OR(ISBLANK('auto-translations'!L80),'auto-translations'!L80=""),"",'auto-translations'!L80),languages!L80)</f>
        <v>Kashi na yawan jama'a tare da damar samun abubuwan more rayuwa tsakanin mita 500 (m)</v>
      </c>
      <c r="M80" s="8" t="str">
        <f>IF(OR(ISBLANK(languages!M80),languages!M80=""),IF(OR(ISBLANK('auto-translations'!M80),'auto-translations'!M80=""),"",'auto-translations'!M80),languages!M80)</f>
        <v>Paehēneti o te taupori e taea te whāwhā atu ki ngā tāonga me ngā rātonga i roto i te 500 mita</v>
      </c>
      <c r="N80" s="8" t="str">
        <f>IF(OR(ISBLANK(languages!N80),languages!N80=""),IF(OR(ISBLANK('auto-translations'!N80),'auto-translations'!N80=""),"",'auto-translations'!N80),languages!N80)</f>
        <v>Porcentaje de población con acceso a servicios dentro de 500 metros (m), o menos</v>
      </c>
      <c r="O80" s="8" t="str">
        <f>IF(OR(ISBLANK(languages!O80),languages!O80=""),IF(OR(ISBLANK('auto-translations'!O80),'auto-translations'!O80=""),"",'auto-translations'!O80),languages!O80)</f>
        <v>Porcentaje de población con acceso a servicios en menos de 500 metros (m)</v>
      </c>
      <c r="P80" s="8" t="str">
        <f>IF(OR(ISBLANK(languages!P80),languages!P80=""),IF(OR(ISBLANK('auto-translations'!P80),'auto-translations'!P80=""),"",'auto-translations'!P80),languages!P80)</f>
        <v>Porcentagem da população com acesso a comodidades dentro de 500 metros (m)</v>
      </c>
      <c r="Q80" s="8" t="str">
        <f>IF(OR(ISBLANK(languages!Q80),languages!Q80=""),IF(OR(ISBLANK('auto-translations'!Q80),'auto-translations'!Q80=""),"",'auto-translations'!Q80),languages!Q80)</f>
        <v>Percentagem de população com acesso a comodidades em até 500 metros (m)</v>
      </c>
      <c r="R80" s="8" t="str">
        <f>IF(OR(ISBLANK(languages!R80),languages!R80=""),IF(OR(ISBLANK('auto-translations'!R80),'auto-translations'!R80=""),"",'auto-translations'!R80),languages!R80)</f>
        <v>500 மீட்டருக்குள் (மீ) வசதிகளை அணுகக்கூடிய மக்கள் தொகையின் சதவீதம்.</v>
      </c>
      <c r="S80" s="8" t="str">
        <f>IF(OR(ISBLANK(languages!S80),languages!S80=""),IF(OR(ISBLANK('auto-translations'!S80),'auto-translations'!S80=""),"",'auto-translations'!S80),languages!S80)</f>
        <v>ร้อยละของประชากรที่สามารถเข้าถึงสิ่งอำนวยความสะดวกในระยะ 500 เมตร</v>
      </c>
      <c r="T80" s="8" t="str">
        <f>IF(OR(ISBLANK(languages!T80),languages!T80=""),IF(OR(ISBLANK('auto-translations'!T80),'auto-translations'!T80=""),"",'auto-translations'!T80),languages!T80)</f>
        <v>Tỷ lệ dân số được tiếp cận các tiện nghi sống trong vòng phạm vi 500 mét (m)</v>
      </c>
    </row>
    <row r="81" spans="1:20" ht="120" x14ac:dyDescent="0.25">
      <c r="A81" s="15" t="s">
        <v>73</v>
      </c>
      <c r="B81" s="15" t="s">
        <v>32</v>
      </c>
      <c r="C81" s="9" t="s">
        <v>949</v>
      </c>
      <c r="D81" s="9" t="s">
        <v>1485</v>
      </c>
      <c r="E81" s="8" t="str">
        <f>IF(OR(ISBLANK(languages!E81),languages!E81=""),IF(OR(ISBLANK('auto-translations'!E81),'auto-translations'!E81=""),"",'auto-translations'!E81),languages!E81)</f>
        <v>Accesibilitat a peu i destí</v>
      </c>
      <c r="F81" s="8" t="str">
        <f>IF(OR(ISBLANK(languages!F81),languages!F81=""),IF(OR(ISBLANK('auto-translations'!F81),'auto-translations'!F81=""),"",'auto-translations'!F81),languages!F81)</f>
        <v>步行便利性和目的地可及性</v>
      </c>
      <c r="G81" s="8" t="str">
        <f>IF(OR(ISBLANK(languages!G81),languages!G81=""),IF(OR(ISBLANK('auto-translations'!G81),'auto-translations'!G81=""),"",'auto-translations'!G81),languages!G81)</f>
        <v>步行便利性和目的地可达性</v>
      </c>
      <c r="H81" s="8" t="str">
        <f>IF(OR(ISBLANK(languages!H81),languages!H81=""),IF(OR(ISBLANK('auto-translations'!H81),'auto-translations'!H81=""),"",'auto-translations'!H81),languages!H81)</f>
        <v>Pěší dostupnost a přístup k cíli</v>
      </c>
      <c r="I81" s="8" t="str">
        <f>IF(OR(ISBLANK(languages!I81),languages!I81=""),IF(OR(ISBLANK('auto-translations'!I81),'auto-translations'!I81=""),"",'auto-translations'!I81),languages!I81)</f>
        <v>Gangbarhed og destinationsadgang</v>
      </c>
      <c r="J81" s="8" t="str">
        <f>IF(OR(ISBLANK(languages!J81),languages!J81=""),IF(OR(ISBLANK('auto-translations'!J81),'auto-translations'!J81=""),"",'auto-translations'!J81),languages!J81)</f>
        <v>Beloopbaarheid en toegang tot bestemmingen</v>
      </c>
      <c r="K81" s="8" t="str">
        <f>IF(OR(ISBLANK(languages!K81),languages!K81=""),IF(OR(ISBLANK('auto-translations'!K81),'auto-translations'!K81=""),"",'auto-translations'!K81),languages!K81)</f>
        <v>Gehbarkeit und Zielzugang</v>
      </c>
      <c r="L81" s="8" t="str">
        <f>IF(OR(ISBLANK(languages!L81),languages!L81=""),IF(OR(ISBLANK('auto-translations'!L81),'auto-translations'!L81=""),"",'auto-translations'!L81),languages!L81)</f>
        <v>Tafiya da samun damar zuwa</v>
      </c>
      <c r="M81" s="8" t="str">
        <f>IF(OR(ISBLANK(languages!M81),languages!M81=""),IF(OR(ISBLANK('auto-translations'!M81),'auto-translations'!M81=""),"",'auto-translations'!M81),languages!M81)</f>
        <v>Te hikoi me te uru ki te waahi</v>
      </c>
      <c r="N81" s="8" t="str">
        <f>IF(OR(ISBLANK(languages!N81),languages!N81=""),IF(OR(ISBLANK('auto-translations'!N81),'auto-translations'!N81=""),"",'auto-translations'!N81),languages!N81)</f>
        <v>Accesibilidad para peatones y acceso al destino</v>
      </c>
      <c r="O81" s="8" t="str">
        <f>IF(OR(ISBLANK(languages!O81),languages!O81=""),IF(OR(ISBLANK('auto-translations'!O81),'auto-translations'!O81=""),"",'auto-translations'!O81),languages!O81)</f>
        <v>Accesibilidad para peatones y acceso al destino</v>
      </c>
      <c r="P81" s="8" t="str">
        <f>IF(OR(ISBLANK(languages!P81),languages!P81=""),IF(OR(ISBLANK('auto-translations'!P81),'auto-translations'!P81=""),"",'auto-translations'!P81),languages!P81)</f>
        <v>Caminhabilidade e acesso ao destino</v>
      </c>
      <c r="Q81" s="8" t="str">
        <f>IF(OR(ISBLANK(languages!Q81),languages!Q81=""),IF(OR(ISBLANK('auto-translations'!Q81),'auto-translations'!Q81=""),"",'auto-translations'!Q81),languages!Q81)</f>
        <v>Caminhabilidade e acesso ao destino</v>
      </c>
      <c r="R81" s="8" t="str">
        <f>IF(OR(ISBLANK(languages!R81),languages!R81=""),IF(OR(ISBLANK('auto-translations'!R81),'auto-translations'!R81=""),"",'auto-translations'!R81),languages!R81)</f>
        <v>நடைபயிற்சி மற்றும் இலக்கு அணுகல்</v>
      </c>
      <c r="S81" s="8" t="str">
        <f>IF(OR(ISBLANK(languages!S81),languages!S81=""),IF(OR(ISBLANK('auto-translations'!S81),'auto-translations'!S81=""),"",'auto-translations'!S81),languages!S81)</f>
        <v>ความสามารถในการเดินและการเข้าถึงจุดหมายปลายทาง</v>
      </c>
      <c r="T81" s="8" t="str">
        <f>IF(OR(ISBLANK(languages!T81),languages!T81=""),IF(OR(ISBLANK('auto-translations'!T81),'auto-translations'!T81=""),"",'auto-translations'!T81),languages!T81)</f>
        <v>Khả năng đi bộ và truy cập điểm đến</v>
      </c>
    </row>
    <row r="82" spans="1:20" ht="409.5" x14ac:dyDescent="0.25">
      <c r="A82" s="15" t="s">
        <v>73</v>
      </c>
      <c r="B82" s="15" t="s">
        <v>948</v>
      </c>
      <c r="C82" s="9" t="s">
        <v>1147</v>
      </c>
      <c r="D82" s="9" t="s">
        <v>1485</v>
      </c>
      <c r="E82" s="8" t="str">
        <f>IF(OR(ISBLANK(languages!E82),languages!E82=""),IF(OR(ISBLANK('auto-translations'!E82),'auto-translations'!E82=""),"",'auto-translations'!E82),languages!E82)</f>
        <v>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v>
      </c>
      <c r="F82" s="8" t="str">
        <f>IF(OR(ISBLANK(languages!F82),languages!F82=""),IF(OR(ISBLANK('auto-translations'!F82),'auto-translations'!F82=""),"",'auto-translations'!F82),languages!F82)</f>
        <v>公共政策對於支持健康和永續城市和社區的設計和創建至關重要。 1000 個城市挑戰政策清單用於評估與健康和永續城市的證據和原則一致的政策的存在和品質。</v>
      </c>
      <c r="G82" s="8" t="str">
        <f>IF(OR(ISBLANK(languages!G82),languages!G82=""),IF(OR(ISBLANK('auto-translations'!G82),'auto-translations'!G82=""),"",'auto-translations'!G82),languages!G82)</f>
        <v>公共政策对于支持健康和可持续城市和社区的设计和创建至关重要。 1000 个城市挑战政策清单用于评估与健康和可持续城市的证据和原则相一致的政策的存在和质量。</v>
      </c>
      <c r="H82" s="8" t="str">
        <f>IF(OR(ISBLANK(languages!H82),languages!H82=""),IF(OR(ISBLANK('auto-translations'!H82),'auto-translations'!H82=""),"",'auto-translations'!H82),languages!H82)</f>
        <v>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v>
      </c>
      <c r="I82" s="8" t="str">
        <f>IF(OR(ISBLANK(languages!I82),languages!I82=""),IF(OR(ISBLANK('auto-translations'!I82),'auto-translations'!I82=""),"",'auto-translations'!I82),languages!I82)</f>
        <v>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v>
      </c>
      <c r="J82" s="8" t="str">
        <f>IF(OR(ISBLANK(languages!J82),languages!J82=""),IF(OR(ISBLANK('auto-translations'!J82),'auto-translations'!J82=""),"",'auto-translations'!J82),languages!J82)</f>
        <v>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v>
      </c>
      <c r="K82" s="8" t="str">
        <f>IF(OR(ISBLANK(languages!K82),languages!K82=""),IF(OR(ISBLANK('auto-translations'!K82),'auto-translations'!K82=""),"",'auto-translations'!K82),languages!K82)</f>
        <v>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v>
      </c>
      <c r="L82" s="8" t="str">
        <f>IF(OR(ISBLANK(languages!L82),languages!L82=""),IF(OR(ISBLANK('auto-translations'!L82),'auto-translations'!L82=""),"",'auto-translations'!L82),languages!L82)</f>
        <v>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v>
      </c>
      <c r="M82" s="8" t="str">
        <f>IF(OR(ISBLANK(languages!M82),languages!M82=""),IF(OR(ISBLANK('auto-translations'!M82),'auto-translations'!M82=""),"",'auto-translations'!M82),languages!M82)</f>
        <v>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v>
      </c>
      <c r="N82" s="8" t="str">
        <f>IF(OR(ISBLANK(languages!N82),languages!N82=""),IF(OR(ISBLANK('auto-translations'!N82),'auto-translations'!N82=""),"",'auto-translations'!N82),languages!N82)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O82" s="8" t="str">
        <f>IF(OR(ISBLANK(languages!O82),languages!O82=""),IF(OR(ISBLANK('auto-translations'!O82),'auto-translations'!O82=""),"",'auto-translations'!O82),languages!O82)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P82" s="8" t="str">
        <f>IF(OR(ISBLANK(languages!P82),languages!P82=""),IF(OR(ISBLANK('auto-translations'!P82),'auto-translations'!P82=""),"",'auto-translations'!P82),languages!P82)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Q82" s="8" t="str">
        <f>IF(OR(ISBLANK(languages!Q82),languages!Q82=""),IF(OR(ISBLANK('auto-translations'!Q82),'auto-translations'!Q82=""),"",'auto-translations'!Q82),languages!Q82)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R82" s="8" t="str">
        <f>IF(OR(ISBLANK(languages!R82),languages!R82=""),IF(OR(ISBLANK('auto-translations'!R82),'auto-translations'!R82=""),"",'auto-translations'!R82),languages!R82)</f>
        <v>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v>
      </c>
      <c r="S82" s="8" t="str">
        <f>IF(OR(ISBLANK(languages!S82),languages!S82=""),IF(OR(ISBLANK('auto-translations'!S82),'auto-translations'!S82=""),"",'auto-translations'!S82),languages!S82)</f>
        <v>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v>
      </c>
      <c r="T82" s="8" t="str">
        <f>IF(OR(ISBLANK(languages!T82),languages!T82=""),IF(OR(ISBLANK('auto-translations'!T82),'auto-translations'!T82=""),"",'auto-translations'!T82),languages!T82)</f>
        <v>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v>
      </c>
    </row>
    <row r="83" spans="1:20" ht="90" x14ac:dyDescent="0.25">
      <c r="A83" s="15" t="s">
        <v>73</v>
      </c>
      <c r="B83" s="15" t="s">
        <v>35</v>
      </c>
      <c r="C83" s="9" t="s">
        <v>1136</v>
      </c>
      <c r="D83" s="9" t="s">
        <v>1485</v>
      </c>
      <c r="E83" s="8" t="str">
        <f>IF(OR(ISBLANK(languages!E83),languages!E83=""),IF(OR(ISBLANK('auto-translations'!E83),'auto-translations'!E83=""),"",'auto-translations'!E83),languages!E83)</f>
        <v>Puntuació de presència de la política</v>
      </c>
      <c r="F83" s="8" t="str">
        <f>IF(OR(ISBLANK(languages!F83),languages!F83=""),IF(OR(ISBLANK('auto-translations'!F83),'auto-translations'!F83=""),"",'auto-translations'!F83),languages!F83)</f>
        <v>政策存在分數</v>
      </c>
      <c r="G83" s="8" t="str">
        <f>IF(OR(ISBLANK(languages!G83),languages!G83=""),IF(OR(ISBLANK('auto-translations'!G83),'auto-translations'!G83=""),"",'auto-translations'!G83),languages!G83)</f>
        <v>政策存在分数</v>
      </c>
      <c r="H83" s="8" t="str">
        <f>IF(OR(ISBLANK(languages!H83),languages!H83=""),IF(OR(ISBLANK('auto-translations'!H83),'auto-translations'!H83=""),"",'auto-translations'!H83),languages!H83)</f>
        <v>Skóre přítomnosti zásad</v>
      </c>
      <c r="I83" s="8" t="str">
        <f>IF(OR(ISBLANK(languages!I83),languages!I83=""),IF(OR(ISBLANK('auto-translations'!I83),'auto-translations'!I83=""),"",'auto-translations'!I83),languages!I83)</f>
        <v>Score for politiktilstedeværelse</v>
      </c>
      <c r="J83" s="8" t="str">
        <f>IF(OR(ISBLANK(languages!J83),languages!J83=""),IF(OR(ISBLANK('auto-translations'!J83),'auto-translations'!J83=""),"",'auto-translations'!J83),languages!J83)</f>
        <v>Score voor beleidsaanwezigheid</v>
      </c>
      <c r="K83" s="8" t="str">
        <f>IF(OR(ISBLANK(languages!K83),languages!K83=""),IF(OR(ISBLANK('auto-translations'!K83),'auto-translations'!K83=""),"",'auto-translations'!K83),languages!K83)</f>
        <v>Bewertung der Richtlinienpräsenz</v>
      </c>
      <c r="L83" s="8" t="str">
        <f>IF(OR(ISBLANK(languages!L83),languages!L83=""),IF(OR(ISBLANK('auto-translations'!L83),'auto-translations'!L83=""),"",'auto-translations'!L83),languages!L83)</f>
        <v>Makin kasancewar manufa</v>
      </c>
      <c r="M83" s="8" t="str">
        <f>IF(OR(ISBLANK(languages!M83),languages!M83=""),IF(OR(ISBLANK('auto-translations'!M83),'auto-translations'!M83=""),"",'auto-translations'!M83),languages!M83)</f>
        <v>Te kaute kaupapa here</v>
      </c>
      <c r="N83" s="8" t="str">
        <f>IF(OR(ISBLANK(languages!N83),languages!N83=""),IF(OR(ISBLANK('auto-translations'!N83),'auto-translations'!N83=""),"",'auto-translations'!N83),languages!N83)</f>
        <v>Puntuación de presencia de políticas</v>
      </c>
      <c r="O83" s="8" t="str">
        <f>IF(OR(ISBLANK(languages!O83),languages!O83=""),IF(OR(ISBLANK('auto-translations'!O83),'auto-translations'!O83=""),"",'auto-translations'!O83),languages!O83)</f>
        <v>Puntuación de presencia de políticas</v>
      </c>
      <c r="P83" s="8" t="str">
        <f>IF(OR(ISBLANK(languages!P83),languages!P83=""),IF(OR(ISBLANK('auto-translations'!P83),'auto-translations'!P83=""),"",'auto-translations'!P83),languages!P83)</f>
        <v>Pontuação de presença de política</v>
      </c>
      <c r="Q83" s="8" t="str">
        <f>IF(OR(ISBLANK(languages!Q83),languages!Q83=""),IF(OR(ISBLANK('auto-translations'!Q83),'auto-translations'!Q83=""),"",'auto-translations'!Q83),languages!Q83)</f>
        <v>Pontuação de presença de política</v>
      </c>
      <c r="R83" s="8" t="str">
        <f>IF(OR(ISBLANK(languages!R83),languages!R83=""),IF(OR(ISBLANK('auto-translations'!R83),'auto-translations'!R83=""),"",'auto-translations'!R83),languages!R83)</f>
        <v>பாலிசி இருப்பு மதிப்பெண்</v>
      </c>
      <c r="S83" s="8" t="str">
        <f>IF(OR(ISBLANK(languages!S83),languages!S83=""),IF(OR(ISBLANK('auto-translations'!S83),'auto-translations'!S83=""),"",'auto-translations'!S83),languages!S83)</f>
        <v>คะแนนการแสดงตนของนโยบาย</v>
      </c>
      <c r="T83" s="8" t="str">
        <f>IF(OR(ISBLANK(languages!T83),languages!T83=""),IF(OR(ISBLANK('auto-translations'!T83),'auto-translations'!T83=""),"",'auto-translations'!T83),languages!T83)</f>
        <v>Điểm hiện diện chính sách</v>
      </c>
    </row>
    <row r="84" spans="1:20" ht="330" x14ac:dyDescent="0.25">
      <c r="A84" s="15" t="s">
        <v>73</v>
      </c>
      <c r="B84" s="15" t="s">
        <v>106</v>
      </c>
      <c r="C84" s="9" t="s">
        <v>1143</v>
      </c>
      <c r="D84" s="9" t="s">
        <v>1485</v>
      </c>
      <c r="E84" s="8" t="str">
        <f>IF(OR(ISBLANK(languages!E84),languages!E84=""),IF(OR(ISBLANK('auto-translations'!E84),'auto-translations'!E84=""),"",'auto-translations'!E84),languages!E84)</f>
        <v>Presència de polítiques urbanes i de transport de suport a la salut i la sostenibilitat</v>
      </c>
      <c r="F84" s="8" t="str">
        <f>IF(OR(ISBLANK(languages!F84),languages!F84=""),IF(OR(ISBLANK('auto-translations'!F84),'auto-translations'!F84=""),"",'auto-translations'!F84),languages!F84)</f>
        <v>支持健康和永續發展的城市和交通政策</v>
      </c>
      <c r="G84" s="8" t="str">
        <f>IF(OR(ISBLANK(languages!G84),languages!G84=""),IF(OR(ISBLANK('auto-translations'!G84),'auto-translations'!G84=""),"",'auto-translations'!G84),languages!G84)</f>
        <v>支持健康和可持续发展的城市和交通政策</v>
      </c>
      <c r="H84" s="8" t="str">
        <f>IF(OR(ISBLANK(languages!H84),languages!H84=""),IF(OR(ISBLANK('auto-translations'!H84),'auto-translations'!H84=""),"",'auto-translations'!H84),languages!H84)</f>
        <v>Přítomnost městských a dopravních politik podporujících zdraví a udržitelnost</v>
      </c>
      <c r="I84" s="8" t="str">
        <f>IF(OR(ISBLANK(languages!I84),languages!I84=""),IF(OR(ISBLANK('auto-translations'!I84),'auto-translations'!I84=""),"",'auto-translations'!I84),languages!I84)</f>
        <v>Tilstedeværelse af by- og transportpolitikker, der understøtter sundhed og bæredygtighed</v>
      </c>
      <c r="J84" s="8" t="str">
        <f>IF(OR(ISBLANK(languages!J84),languages!J84=""),IF(OR(ISBLANK('auto-translations'!J84),'auto-translations'!J84=""),"",'auto-translations'!J84),languages!J84)</f>
        <v>Aanwezigheid van stedelijk en transportbeleid ter ondersteuning van gezondheid en duurzaamheid</v>
      </c>
      <c r="K84" s="8" t="str">
        <f>IF(OR(ISBLANK(languages!K84),languages!K84=""),IF(OR(ISBLANK('auto-translations'!K84),'auto-translations'!K84=""),"",'auto-translations'!K84),languages!K84)</f>
        <v>Vorhandensein einer Stadt- und Verkehrspolitik, die Gesundheit und Nachhaltigkeit unterstützt</v>
      </c>
      <c r="L84" s="8" t="str">
        <f>IF(OR(ISBLANK(languages!L84),languages!L84=""),IF(OR(ISBLANK('auto-translations'!L84),'auto-translations'!L84=""),"",'auto-translations'!L84),languages!L84)</f>
        <v>Kasancewar manufofin birane da sufuri masu tallafawa lafiya da dorewa</v>
      </c>
      <c r="M84" s="8" t="str">
        <f>IF(OR(ISBLANK(languages!M84),languages!M84=""),IF(OR(ISBLANK('auto-translations'!M84),'auto-translations'!M84=""),"",'auto-translations'!M84),languages!M84)</f>
        <v>Te aroaro o nga kaupapa here mo nga taone me nga waka e tautoko ana i te hauora me te oranga tonutanga</v>
      </c>
      <c r="N84" s="8" t="str">
        <f>IF(OR(ISBLANK(languages!N84),languages!N84=""),IF(OR(ISBLANK('auto-translations'!N84),'auto-translations'!N84=""),"",'auto-translations'!N84),languages!N84)</f>
        <v>Presencia de políticas urbanas y de transporte que apoyen la salud y la sostenibilidad</v>
      </c>
      <c r="O84" s="8" t="str">
        <f>IF(OR(ISBLANK(languages!O84),languages!O84=""),IF(OR(ISBLANK('auto-translations'!O84),'auto-translations'!O84=""),"",'auto-translations'!O84),languages!O84)</f>
        <v>Presencia de políticas urbanas y de transporte que apoyen la salud y la sostenibilidad</v>
      </c>
      <c r="P84" s="8" t="str">
        <f>IF(OR(ISBLANK(languages!P84),languages!P84=""),IF(OR(ISBLANK('auto-translations'!P84),'auto-translations'!P84=""),"",'auto-translations'!P84),languages!P84)</f>
        <v>Presença de políticas urbanas e de transporte que apoiam a saúde e a sustentabilidade</v>
      </c>
      <c r="Q84" s="8" t="str">
        <f>IF(OR(ISBLANK(languages!Q84),languages!Q84=""),IF(OR(ISBLANK('auto-translations'!Q84),'auto-translations'!Q84=""),"",'auto-translations'!Q84),languages!Q84)</f>
        <v>Presença de políticas urbanas e de transporte que apoiam a saúde e a sustentabilidade</v>
      </c>
      <c r="R84" s="8" t="str">
        <f>IF(OR(ISBLANK(languages!R84),languages!R84=""),IF(OR(ISBLANK('auto-translations'!R84),'auto-translations'!R84=""),"",'auto-translations'!R84),languages!R84)</f>
        <v>சுகாதாரம் மற்றும் நிலைத்தன்மையை ஆதரிக்கும் நகர்ப்புற மற்றும் போக்குவரத்துக் கொள்கைகளின் இருப்பு</v>
      </c>
      <c r="S84" s="8" t="str">
        <f>IF(OR(ISBLANK(languages!S84),languages!S84=""),IF(OR(ISBLANK('auto-translations'!S84),'auto-translations'!S84=""),"",'auto-translations'!S84),languages!S84)</f>
        <v>การปรากฏตัวของนโยบายเมืองและการขนส่งที่สนับสนุนสุขภาพและความยั่งยืน</v>
      </c>
      <c r="T84" s="8" t="str">
        <f>IF(OR(ISBLANK(languages!T84),languages!T84=""),IF(OR(ISBLANK('auto-translations'!T84),'auto-translations'!T84=""),"",'auto-translations'!T84),languages!T84)</f>
        <v>Sự hiện diện của các chính sách đô thị và giao thông hỗ trợ sức khỏe và tính bền vững</v>
      </c>
    </row>
    <row r="85" spans="1:20" ht="75" x14ac:dyDescent="0.25">
      <c r="A85" s="15" t="s">
        <v>73</v>
      </c>
      <c r="B85" s="15" t="s">
        <v>36</v>
      </c>
      <c r="C85" s="9" t="s">
        <v>1137</v>
      </c>
      <c r="D85" s="9" t="s">
        <v>1485</v>
      </c>
      <c r="E85" s="8" t="str">
        <f>IF(OR(ISBLANK(languages!E85),languages!E85=""),IF(OR(ISBLANK('auto-translations'!E85),'auto-translations'!E85=""),"",'auto-translations'!E85),languages!E85)</f>
        <v>Puntuació de qualitat de la política</v>
      </c>
      <c r="F85" s="8" t="str">
        <f>IF(OR(ISBLANK(languages!F85),languages!F85=""),IF(OR(ISBLANK('auto-translations'!F85),'auto-translations'!F85=""),"",'auto-translations'!F85),languages!F85)</f>
        <v>政策品質得分</v>
      </c>
      <c r="G85" s="8" t="str">
        <f>IF(OR(ISBLANK(languages!G85),languages!G85=""),IF(OR(ISBLANK('auto-translations'!G85),'auto-translations'!G85=""),"",'auto-translations'!G85),languages!G85)</f>
        <v>政策质量得分</v>
      </c>
      <c r="H85" s="8" t="str">
        <f>IF(OR(ISBLANK(languages!H85),languages!H85=""),IF(OR(ISBLANK('auto-translations'!H85),'auto-translations'!H85=""),"",'auto-translations'!H85),languages!H85)</f>
        <v>Skóre kvality zásad</v>
      </c>
      <c r="I85" s="8" t="str">
        <f>IF(OR(ISBLANK(languages!I85),languages!I85=""),IF(OR(ISBLANK('auto-translations'!I85),'auto-translations'!I85=""),"",'auto-translations'!I85),languages!I85)</f>
        <v>Politikkvalitetsscore</v>
      </c>
      <c r="J85" s="8" t="str">
        <f>IF(OR(ISBLANK(languages!J85),languages!J85=""),IF(OR(ISBLANK('auto-translations'!J85),'auto-translations'!J85=""),"",'auto-translations'!J85),languages!J85)</f>
        <v>Kwaliteitsscore van beleid</v>
      </c>
      <c r="K85" s="8" t="str">
        <f>IF(OR(ISBLANK(languages!K85),languages!K85=""),IF(OR(ISBLANK('auto-translations'!K85),'auto-translations'!K85=""),"",'auto-translations'!K85),languages!K85)</f>
        <v>Qualitätsbewertung der Richtlinie</v>
      </c>
      <c r="L85" s="8" t="str">
        <f>IF(OR(ISBLANK(languages!L85),languages!L85=""),IF(OR(ISBLANK('auto-translations'!L85),'auto-translations'!L85=""),"",'auto-translations'!L85),languages!L85)</f>
        <v>Maki ingancin manufofin</v>
      </c>
      <c r="M85" s="8" t="str">
        <f>IF(OR(ISBLANK(languages!M85),languages!M85=""),IF(OR(ISBLANK('auto-translations'!M85),'auto-translations'!M85=""),"",'auto-translations'!M85),languages!M85)</f>
        <v>Tohu kounga kaupapa here</v>
      </c>
      <c r="N85" s="8" t="str">
        <f>IF(OR(ISBLANK(languages!N85),languages!N85=""),IF(OR(ISBLANK('auto-translations'!N85),'auto-translations'!N85=""),"",'auto-translations'!N85),languages!N85)</f>
        <v>Puntuación de calidad de las políticas</v>
      </c>
      <c r="O85" s="8" t="str">
        <f>IF(OR(ISBLANK(languages!O85),languages!O85=""),IF(OR(ISBLANK('auto-translations'!O85),'auto-translations'!O85=""),"",'auto-translations'!O85),languages!O85)</f>
        <v>Puntuación de calidad de las políticas</v>
      </c>
      <c r="P85" s="8" t="str">
        <f>IF(OR(ISBLANK(languages!P85),languages!P85=""),IF(OR(ISBLANK('auto-translations'!P85),'auto-translations'!P85=""),"",'auto-translations'!P85),languages!P85)</f>
        <v>Índice de qualidade da política</v>
      </c>
      <c r="Q85" s="8" t="str">
        <f>IF(OR(ISBLANK(languages!Q85),languages!Q85=""),IF(OR(ISBLANK('auto-translations'!Q85),'auto-translations'!Q85=""),"",'auto-translations'!Q85),languages!Q85)</f>
        <v>Índice de qualidade da política</v>
      </c>
      <c r="R85" s="8" t="str">
        <f>IF(OR(ISBLANK(languages!R85),languages!R85=""),IF(OR(ISBLANK('auto-translations'!R85),'auto-translations'!R85=""),"",'auto-translations'!R85),languages!R85)</f>
        <v>கொள்கை தர மதிப்பெண்</v>
      </c>
      <c r="S85" s="8" t="str">
        <f>IF(OR(ISBLANK(languages!S85),languages!S85=""),IF(OR(ISBLANK('auto-translations'!S85),'auto-translations'!S85=""),"",'auto-translations'!S85),languages!S85)</f>
        <v>คะแนนคุณภาพนโยบาย</v>
      </c>
      <c r="T85" s="8" t="str">
        <f>IF(OR(ISBLANK(languages!T85),languages!T85=""),IF(OR(ISBLANK('auto-translations'!T85),'auto-translations'!T85=""),"",'auto-translations'!T85),languages!T85)</f>
        <v>Điểm chất lượng chính sách</v>
      </c>
    </row>
    <row r="86" spans="1:20" ht="345" x14ac:dyDescent="0.25">
      <c r="A86" s="15" t="s">
        <v>73</v>
      </c>
      <c r="B86" s="15" t="s">
        <v>107</v>
      </c>
      <c r="C86" s="9" t="s">
        <v>1144</v>
      </c>
      <c r="D86" s="9" t="s">
        <v>1485</v>
      </c>
      <c r="E86" s="8" t="str">
        <f>IF(OR(ISBLANK(languages!E86),languages!E86=""),IF(OR(ISBLANK('auto-translations'!E86),'auto-translations'!E86=""),"",'auto-translations'!E86),languages!E86)</f>
        <v>Valoració de la qualitat de les polítiques per a polítiques mesurables alineades amb l'evidència sobre ciutats saludables</v>
      </c>
      <c r="F86" s="8" t="str">
        <f>IF(OR(ISBLANK(languages!F86),languages!F86=""),IF(OR(ISBLANK('auto-translations'!F86),'auto-translations'!F86=""),"",'auto-translations'!F86),languages!F86)</f>
        <v>對可衡量政策的政策質量評級與健康城市的證據一致</v>
      </c>
      <c r="G86" s="8" t="str">
        <f>IF(OR(ISBLANK(languages!G86),languages!G86=""),IF(OR(ISBLANK('auto-translations'!G86),'auto-translations'!G86=""),"",'auto-translations'!G86),languages!G86)</f>
        <v>对可衡量政策的政策质量评级与健康城市的证据相一致</v>
      </c>
      <c r="H86" s="8" t="str">
        <f>IF(OR(ISBLANK(languages!H86),languages!H86=""),IF(OR(ISBLANK('auto-translations'!H86),'auto-translations'!H86=""),"",'auto-translations'!H86),languages!H86)</f>
        <v>Hodnocení kvality politiky pro měřitelné politiky v souladu s důkazy o zdravých městech</v>
      </c>
      <c r="I86" s="8" t="str">
        <f>IF(OR(ISBLANK(languages!I86),languages!I86=""),IF(OR(ISBLANK('auto-translations'!I86),'auto-translations'!I86=""),"",'auto-translations'!I86),languages!I86)</f>
        <v>Politikkvalitetsvurdering for målbare politikker i overensstemmelse med evidens om sunde byer</v>
      </c>
      <c r="J86" s="8" t="str">
        <f>IF(OR(ISBLANK(languages!J86),languages!J86=""),IF(OR(ISBLANK('auto-translations'!J86),'auto-translations'!J86=""),"",'auto-translations'!J86),languages!J86)</f>
        <v>Beleidskwaliteitsbeoordeling voor meetbaar beleid afgestemd op bewijsmateriaal over gezonde steden</v>
      </c>
      <c r="K86" s="8" t="str">
        <f>IF(OR(ISBLANK(languages!K86),languages!K86=""),IF(OR(ISBLANK('auto-translations'!K86),'auto-translations'!K86=""),"",'auto-translations'!K86),languages!K86)</f>
        <v>Bewertung der politischen Qualität für messbare politische Maßnahmen im Einklang mit Erkenntnissen zu gesunden Städten</v>
      </c>
      <c r="L86" s="8" t="str">
        <f>IF(OR(ISBLANK(languages!L86),languages!L86=""),IF(OR(ISBLANK('auto-translations'!L86),'auto-translations'!L86=""),"",'auto-translations'!L86),languages!L86)</f>
        <v>Ƙimar ingancin manufofin don manufofin ma'auni masu dacewa da shaida akan birane masu lafiya</v>
      </c>
      <c r="M86" s="8" t="str">
        <f>IF(OR(ISBLANK(languages!M86),languages!M86=""),IF(OR(ISBLANK('auto-translations'!M86),'auto-translations'!M86=""),"",'auto-translations'!M86),languages!M86)</f>
        <v>Ko te whakatauranga o te kounga kaupapa here mo nga kaupapa here ine e hono ana ki nga taunakitanga mo nga taone hauora</v>
      </c>
      <c r="N86" s="8" t="str">
        <f>IF(OR(ISBLANK(languages!N86),languages!N86=""),IF(OR(ISBLANK('auto-translations'!N86),'auto-translations'!N86=""),"",'auto-translations'!N86),languages!N86)</f>
        <v>Calificación de la calidad de las políticas mensurables alineadas con la evidencia sobre ciudades saludables</v>
      </c>
      <c r="O86" s="8" t="str">
        <f>IF(OR(ISBLANK(languages!O86),languages!O86=""),IF(OR(ISBLANK('auto-translations'!O86),'auto-translations'!O86=""),"",'auto-translations'!O86),languages!O86)</f>
        <v>Calificación de la calidad de las políticas mensurables alineadas con la evidencia sobre ciudades saludables</v>
      </c>
      <c r="P86" s="8" t="str">
        <f>IF(OR(ISBLANK(languages!P86),languages!P86=""),IF(OR(ISBLANK('auto-translations'!P86),'auto-translations'!P86=""),"",'auto-translations'!P86),languages!P86)</f>
        <v>Classificação da qualidade das políticas para políticas mensuráveis alinhadas com evidências sobre cidades saudáveis</v>
      </c>
      <c r="Q86" s="8" t="str">
        <f>IF(OR(ISBLANK(languages!Q86),languages!Q86=""),IF(OR(ISBLANK('auto-translations'!Q86),'auto-translations'!Q86=""),"",'auto-translations'!Q86),languages!Q86)</f>
        <v>Classificação da qualidade das políticas para políticas mensuráveis alinhadas com evidências sobre cidades saudáveis</v>
      </c>
      <c r="R86" s="8" t="str">
        <f>IF(OR(ISBLANK(languages!R86),languages!R86=""),IF(OR(ISBLANK('auto-translations'!R86),'auto-translations'!R86=""),"",'auto-translations'!R86),languages!R86)</f>
        <v>ஆரோக்கியமான நகரங்களின் ஆதாரங்களுடன் சீரமைக்கப்பட்ட அளவிடக்கூடிய கொள்கைகளுக்கான கொள்கை தர மதிப்பீடு</v>
      </c>
      <c r="S86" s="8" t="str">
        <f>IF(OR(ISBLANK(languages!S86),languages!S86=""),IF(OR(ISBLANK('auto-translations'!S86),'auto-translations'!S86=""),"",'auto-translations'!S86),languages!S86)</f>
        <v>การจัดอันดับคุณภาพนโยบายสำหรับนโยบายที่วัดผลได้ซึ่งสอดคล้องกับหลักฐานเกี่ยวกับเมืองที่มีสุขภาพดี</v>
      </c>
      <c r="T86" s="8" t="str">
        <f>IF(OR(ISBLANK(languages!T86),languages!T86=""),IF(OR(ISBLANK('auto-translations'!T86),'auto-translations'!T86=""),"",'auto-translations'!T86),languages!T86)</f>
        <v>Xếp hạng chất lượng chính sách cho các chính sách có thể đo lường được phù hợp với bằng chứng về các thành phố lành mạnh</v>
      </c>
    </row>
    <row r="87" spans="1:20" ht="105" x14ac:dyDescent="0.25">
      <c r="A87" s="15" t="s">
        <v>73</v>
      </c>
      <c r="B87" s="15" t="s">
        <v>441</v>
      </c>
      <c r="C87" s="9" t="s">
        <v>99</v>
      </c>
      <c r="D87" s="9" t="s">
        <v>1213</v>
      </c>
      <c r="E87" s="8" t="str">
        <f>IF(OR(ISBLANK(languages!E87),languages!E87=""),IF(OR(ISBLANK('auto-translations'!E87),'auto-translations'!E87=""),"",'auto-translations'!E87),languages!E87)</f>
        <v>Requisits per a la planificació urbana</v>
      </c>
      <c r="F87" s="8" t="str">
        <f>IF(OR(ISBLANK(languages!F87),languages!F87=""),IF(OR(ISBLANK('auto-translations'!F87),'auto-translations'!F87=""),"",'auto-translations'!F87),languages!F87)</f>
        <v>城市規劃指標</v>
      </c>
      <c r="G87" s="8" t="str">
        <f>IF(OR(ISBLANK(languages!G87),languages!G87=""),IF(OR(ISBLANK('auto-translations'!G87),'auto-translations'!G87=""),"",'auto-translations'!G87),languages!G87)</f>
        <v>城市规划指标</v>
      </c>
      <c r="H87" s="8" t="str">
        <f>IF(OR(ISBLANK(languages!H87),languages!H87=""),IF(OR(ISBLANK('auto-translations'!H87),'auto-translations'!H87=""),"",'auto-translations'!H87),languages!H87)</f>
        <v>Požadavky územního plánování</v>
      </c>
      <c r="I87" s="8" t="str">
        <f>IF(OR(ISBLANK(languages!I87),languages!I87=""),IF(OR(ISBLANK('auto-translations'!I87),'auto-translations'!I87=""),"",'auto-translations'!I87),languages!I87)</f>
        <v>Betingelser for sund, bæredygtig byplanlægning</v>
      </c>
      <c r="J87" s="8" t="str">
        <f>IF(OR(ISBLANK(languages!J87),languages!J87=""),IF(OR(ISBLANK('auto-translations'!J87),'auto-translations'!J87=""),"",'auto-translations'!J87),languages!J87)</f>
        <v>Stedenbouwkundige vereisten</v>
      </c>
      <c r="K87" s="8" t="str">
        <f>IF(OR(ISBLANK(languages!K87),languages!K87=""),IF(OR(ISBLANK('auto-translations'!K87),'auto-translations'!K87=""),"",'auto-translations'!K87),languages!K87)</f>
        <v>Stadtplanerische Anforderungen</v>
      </c>
      <c r="L87" s="8" t="str">
        <f>IF(OR(ISBLANK(languages!L87),languages!L87=""),IF(OR(ISBLANK('auto-translations'!L87),'auto-translations'!L87=""),"",'auto-translations'!L87),languages!L87)</f>
        <v>Bukatun tsara birni</v>
      </c>
      <c r="M87" s="8" t="str">
        <f>IF(OR(ISBLANK(languages!M87),languages!M87=""),IF(OR(ISBLANK('auto-translations'!M87),'auto-translations'!M87=""),"",'auto-translations'!M87),languages!M87)</f>
        <v>Ngā tikanga whakarite tāone</v>
      </c>
      <c r="N87" s="8" t="str">
        <f>IF(OR(ISBLANK(languages!N87),languages!N87=""),IF(OR(ISBLANK('auto-translations'!N87),'auto-translations'!N87=""),"",'auto-translations'!N87),languages!N87)</f>
        <v>Requisitos para la planeación urbana</v>
      </c>
      <c r="O87" s="8" t="str">
        <f>IF(OR(ISBLANK(languages!O87),languages!O87=""),IF(OR(ISBLANK('auto-translations'!O87),'auto-translations'!O87=""),"",'auto-translations'!O87),languages!O87)</f>
        <v>Requisitos para la planificación urbana</v>
      </c>
      <c r="P87" s="8" t="str">
        <f>IF(OR(ISBLANK(languages!P87),languages!P87=""),IF(OR(ISBLANK('auto-translations'!P87),'auto-translations'!P87=""),"",'auto-translations'!P87),languages!P87)</f>
        <v>Requisitos de planejamento da cidade</v>
      </c>
      <c r="Q87" s="8" t="str">
        <f>IF(OR(ISBLANK(languages!Q87),languages!Q87=""),IF(OR(ISBLANK('auto-translations'!Q87),'auto-translations'!Q87=""),"",'auto-translations'!Q87),languages!Q87)</f>
        <v>Requisitos de planeamento da cidade</v>
      </c>
      <c r="R87" s="8" t="str">
        <f>IF(OR(ISBLANK(languages!R87),languages!R87=""),IF(OR(ISBLANK('auto-translations'!R87),'auto-translations'!R87=""),"",'auto-translations'!R87),languages!R87)</f>
        <v>நகர திட்டமிடல் தேவைகள்</v>
      </c>
      <c r="S87" s="8" t="str">
        <f>IF(OR(ISBLANK(languages!S87),languages!S87=""),IF(OR(ISBLANK('auto-translations'!S87),'auto-translations'!S87=""),"",'auto-translations'!S87),languages!S87)</f>
        <v>ข้อกำหนดในการวางผังเมือง</v>
      </c>
      <c r="T87" s="8" t="str">
        <f>IF(OR(ISBLANK(languages!T87),languages!T87=""),IF(OR(ISBLANK('auto-translations'!T87),'auto-translations'!T87=""),"",'auto-translations'!T87),languages!T87)</f>
        <v xml:space="preserve">Các yêu cầu quy hoạch đô thị </v>
      </c>
    </row>
    <row r="88" spans="1:20" ht="409.5" x14ac:dyDescent="0.25">
      <c r="A88" s="15" t="s">
        <v>73</v>
      </c>
      <c r="B88" s="15" t="s">
        <v>42</v>
      </c>
      <c r="C88" s="10" t="s">
        <v>744</v>
      </c>
      <c r="D88" s="10" t="s">
        <v>1213</v>
      </c>
      <c r="E88" s="8" t="str">
        <f>IF(OR(ISBLANK(languages!E88),languages!E88=""),IF(OR(ISBLANK('auto-translations'!E88),'auto-translations'!E88=""),"",'auto-translations'!E88),languages!E88)</f>
        <v>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v>
      </c>
      <c r="F88" s="8" t="str">
        <f>IF(OR(ISBLANK(languages!F88),languages!F88=""),IF(OR(ISBLANK('auto-translations'!F88),'auto-translations'!F88=""),"",'auto-translations'!F88),languages!F88)</f>
        <v>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v>
      </c>
      <c r="G88" s="8" t="str">
        <f>IF(OR(ISBLANK(languages!G88),languages!G88=""),IF(OR(ISBLANK('auto-translations'!G88),'auto-translations'!G88=""),"",'auto-translations'!G88),languages!G88)</f>
        <v>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v>
      </c>
      <c r="H88" s="8" t="str">
        <f>IF(OR(ISBLANK(languages!H88),languages!H88=""),IF(OR(ISBLANK('auto-translations'!H88),'auto-translations'!H88=""),"",'auto-translations'!H88),languages!H88)</f>
        <v>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v>
      </c>
      <c r="I88" s="8" t="str">
        <f>IF(OR(ISBLANK(languages!I88),languages!I88=""),IF(OR(ISBLANK('auto-translations'!I88),'auto-translations'!I88=""),"",'auto-translations'!I88),languages!I88)</f>
        <v>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v>
      </c>
      <c r="J88" s="8" t="str">
        <f>IF(OR(ISBLANK(languages!J88),languages!J88=""),IF(OR(ISBLANK('auto-translations'!J88),'auto-translations'!J88=""),"",'auto-translations'!J88),languages!J88)</f>
        <v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v>
      </c>
      <c r="K88" s="8" t="str">
        <f>IF(OR(ISBLANK(languages!K88),languages!K88=""),IF(OR(ISBLANK('auto-translations'!K88),'auto-translations'!K88=""),"",'auto-translations'!K88),languages!K88)</f>
        <v>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v>
      </c>
      <c r="L88" s="8" t="str">
        <f>IF(OR(ISBLANK(languages!L88),languages!L88=""),IF(OR(ISBLANK('auto-translations'!L88),'auto-translations'!L88=""),"",'auto-translations'!L88),languages!L88)</f>
        <v>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v>
      </c>
      <c r="M88" s="8" t="str">
        <f>IF(OR(ISBLANK(languages!M88),languages!M88=""),IF(OR(ISBLANK('auto-translations'!M88),'auto-translations'!M88=""),"",'auto-translations'!M88),languages!M88)</f>
        <v>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v>
      </c>
      <c r="N88" s="8" t="str">
        <f>IF(OR(ISBLANK(languages!N88),languages!N88=""),IF(OR(ISBLANK('auto-translations'!N88),'auto-translations'!N88=""),"",'auto-translations'!N88),languages!N88)</f>
        <v>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v>
      </c>
      <c r="O88" s="8" t="str">
        <f>IF(OR(ISBLANK(languages!O88),languages!O88=""),IF(OR(ISBLANK('auto-translations'!O88),'auto-translations'!O88=""),"",'auto-translations'!O88),languages!O88)</f>
        <v>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v>
      </c>
      <c r="P88" s="8" t="str">
        <f>IF(OR(ISBLANK(languages!P88),languages!P88=""),IF(OR(ISBLANK('auto-translations'!P88),'auto-translations'!P88=""),"",'auto-translations'!P88),languages!P88)</f>
        <v>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v>
      </c>
      <c r="Q88" s="8" t="str">
        <f>IF(OR(ISBLANK(languages!Q88),languages!Q88=""),IF(OR(ISBLANK('auto-translations'!Q88),'auto-translations'!Q88=""),"",'auto-translations'!Q88),languages!Q88)</f>
        <v>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v>
      </c>
      <c r="R88" s="8" t="str">
        <f>IF(OR(ISBLANK(languages!R88),languages!R88=""),IF(OR(ISBLANK('auto-translations'!R88),'auto-translations'!R88=""),"",'auto-translations'!R88),languages!R88)</f>
        <v>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v>
      </c>
      <c r="S88" s="8" t="str">
        <f>IF(OR(ISBLANK(languages!S88),languages!S88=""),IF(OR(ISBLANK('auto-translations'!S88),'auto-translations'!S88=""),"",'auto-translations'!S88),languages!S88)</f>
        <v>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v>
      </c>
      <c r="T88" s="8" t="str">
        <f>IF(OR(ISBLANK(languages!T88),languages!T88=""),IF(OR(ISBLANK('auto-translations'!T88),'auto-translations'!T88=""),"",'auto-translations'!T88),languages!T88)</f>
        <v>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v>
      </c>
    </row>
    <row r="89" spans="1:20" ht="105" x14ac:dyDescent="0.25">
      <c r="A89" s="15" t="s">
        <v>73</v>
      </c>
      <c r="B89" s="15" t="s">
        <v>990</v>
      </c>
      <c r="C89" s="10" t="s">
        <v>991</v>
      </c>
      <c r="D89" s="10" t="s">
        <v>1485</v>
      </c>
      <c r="E89" s="8" t="str">
        <f>IF(OR(ISBLANK(languages!E89),languages!E89=""),IF(OR(ISBLANK('auto-translations'!E89),'auto-translations'!E89=""),"",'auto-translations'!E89),languages!E89)</f>
        <v>Desigualtats de caminabilitat</v>
      </c>
      <c r="F89" s="8" t="str">
        <f>IF(OR(ISBLANK(languages!F89),languages!F89=""),IF(OR(ISBLANK('auto-translations'!F89),'auto-translations'!F89=""),"",'auto-translations'!F89),languages!F89)</f>
        <v>步行適宜性不平等</v>
      </c>
      <c r="G89" s="8" t="str">
        <f>IF(OR(ISBLANK(languages!G89),languages!G89=""),IF(OR(ISBLANK('auto-translations'!G89),'auto-translations'!G89=""),"",'auto-translations'!G89),languages!G89)</f>
        <v>步行适宜性不平等</v>
      </c>
      <c r="H89" s="8" t="str">
        <f>IF(OR(ISBLANK(languages!H89),languages!H89=""),IF(OR(ISBLANK('auto-translations'!H89),'auto-translations'!H89=""),"",'auto-translations'!H89),languages!H89)</f>
        <v>Nesrovnalosti v pochůznosti</v>
      </c>
      <c r="I89" s="8" t="str">
        <f>IF(OR(ISBLANK(languages!I89),languages!I89=""),IF(OR(ISBLANK('auto-translations'!I89),'auto-translations'!I89=""),"",'auto-translations'!I89),languages!I89)</f>
        <v>Uligheder i gangbarhed</v>
      </c>
      <c r="J89" s="8" t="str">
        <f>IF(OR(ISBLANK(languages!J89),languages!J89=""),IF(OR(ISBLANK('auto-translations'!J89),'auto-translations'!J89=""),"",'auto-translations'!J89),languages!J89)</f>
        <v>Ongelijkheid op het gebied van beloopbaarheid</v>
      </c>
      <c r="K89" s="8" t="str">
        <f>IF(OR(ISBLANK(languages!K89),languages!K89=""),IF(OR(ISBLANK('auto-translations'!K89),'auto-translations'!K89=""),"",'auto-translations'!K89),languages!K89)</f>
        <v>Begehbarkeitsungleichheiten</v>
      </c>
      <c r="L89" s="8" t="str">
        <f>IF(OR(ISBLANK(languages!L89),languages!L89=""),IF(OR(ISBLANK('auto-translations'!L89),'auto-translations'!L89=""),"",'auto-translations'!L89),languages!L89)</f>
        <v>Rashin daidaiton tafiya</v>
      </c>
      <c r="M89" s="8" t="str">
        <f>IF(OR(ISBLANK(languages!M89),languages!M89=""),IF(OR(ISBLANK('auto-translations'!M89),'auto-translations'!M89=""),"",'auto-translations'!M89),languages!M89)</f>
        <v>Te kore tika o te haere</v>
      </c>
      <c r="N89" s="8" t="str">
        <f>IF(OR(ISBLANK(languages!N89),languages!N89=""),IF(OR(ISBLANK('auto-translations'!N89),'auto-translations'!N89=""),"",'auto-translations'!N89),languages!N89)</f>
        <v>Desigualdades en la caminabilidad</v>
      </c>
      <c r="O89" s="8" t="str">
        <f>IF(OR(ISBLANK(languages!O89),languages!O89=""),IF(OR(ISBLANK('auto-translations'!O89),'auto-translations'!O89=""),"",'auto-translations'!O89),languages!O89)</f>
        <v>Desigualdades en la caminabilidad</v>
      </c>
      <c r="P89" s="8" t="str">
        <f>IF(OR(ISBLANK(languages!P89),languages!P89=""),IF(OR(ISBLANK('auto-translations'!P89),'auto-translations'!P89=""),"",'auto-translations'!P89),languages!P89)</f>
        <v>Desigualdades de caminhabilidade</v>
      </c>
      <c r="Q89" s="8" t="str">
        <f>IF(OR(ISBLANK(languages!Q89),languages!Q89=""),IF(OR(ISBLANK('auto-translations'!Q89),'auto-translations'!Q89=""),"",'auto-translations'!Q89),languages!Q89)</f>
        <v>Desigualdades de caminhabilidade</v>
      </c>
      <c r="R89" s="8" t="str">
        <f>IF(OR(ISBLANK(languages!R89),languages!R89=""),IF(OR(ISBLANK('auto-translations'!R89),'auto-translations'!R89=""),"",'auto-translations'!R89),languages!R89)</f>
        <v>நடக்கக்கூடிய ஏற்றத்தாழ்வுகள்</v>
      </c>
      <c r="S89" s="8" t="str">
        <f>IF(OR(ISBLANK(languages!S89),languages!S89=""),IF(OR(ISBLANK('auto-translations'!S89),'auto-translations'!S89=""),"",'auto-translations'!S89),languages!S89)</f>
        <v>ความไม่เท่าเทียมกันของความสามารถในการเดิน</v>
      </c>
      <c r="T89" s="8" t="str">
        <f>IF(OR(ISBLANK(languages!T89),languages!T89=""),IF(OR(ISBLANK('auto-translations'!T89),'auto-translations'!T89=""),"",'auto-translations'!T89),languages!T89)</f>
        <v>Bất bình đẳng về khả năng đi bộ</v>
      </c>
    </row>
    <row r="90" spans="1:20" ht="240" x14ac:dyDescent="0.25">
      <c r="A90" s="15" t="s">
        <v>73</v>
      </c>
      <c r="B90" s="15" t="s">
        <v>952</v>
      </c>
      <c r="C90" s="10" t="s">
        <v>1151</v>
      </c>
      <c r="D90" s="10" t="s">
        <v>1485</v>
      </c>
      <c r="E90" s="8" t="str">
        <f>IF(OR(ISBLANK(languages!E90),languages!E90=""),IF(OR(ISBLANK('auto-translations'!E90),'auto-translations'!E90=""),"",'auto-translations'!E90),languages!E90)</f>
        <v>Quadre 1: L'estudi Lancet Global Health Series de 25 ciutats a nivell internacional</v>
      </c>
      <c r="F90" s="8" t="str">
        <f>IF(OR(ISBLANK(languages!F90),languages!F90=""),IF(OR(ISBLANK('auto-translations'!F90),'auto-translations'!F90=""),"",'auto-translations'!F90),languages!F90)</f>
        <v>框 1：《刺胳針》全球健康系列對國際 25 個城市的研究</v>
      </c>
      <c r="G90" s="8" t="str">
        <f>IF(OR(ISBLANK(languages!G90),languages!G90=""),IF(OR(ISBLANK('auto-translations'!G90),'auto-translations'!G90=""),"",'auto-translations'!G90),languages!G90)</f>
        <v>框 1：《柳叶刀》全球健康系列对国际 25 个城市的研究</v>
      </c>
      <c r="H90" s="8" t="str">
        <f>IF(OR(ISBLANK(languages!H90),languages!H90=""),IF(OR(ISBLANK('auto-translations'!H90),'auto-translations'!H90=""),"",'auto-translations'!H90),languages!H90)</f>
        <v>Rámeček 1: Studie Lancet Global Health Series 25 měst po celém světě</v>
      </c>
      <c r="I90" s="8" t="str">
        <f>IF(OR(ISBLANK(languages!I90),languages!I90=""),IF(OR(ISBLANK('auto-translations'!I90),'auto-translations'!I90=""),"",'auto-translations'!I90),languages!I90)</f>
        <v>Boks 1: Lancet Global Health Series-undersøgelsen af 25 byer internationalt</v>
      </c>
      <c r="J90" s="8" t="str">
        <f>IF(OR(ISBLANK(languages!J90),languages!J90=""),IF(OR(ISBLANK('auto-translations'!J90),'auto-translations'!J90=""),"",'auto-translations'!J90),languages!J90)</f>
        <v>Box 1: De Lancet Global Health Series-studie van 25 internationale steden</v>
      </c>
      <c r="K90" s="8" t="str">
        <f>IF(OR(ISBLANK(languages!K90),languages!K90=""),IF(OR(ISBLANK('auto-translations'!K90),'auto-translations'!K90=""),"",'auto-translations'!K90),languages!K90)</f>
        <v>Kasten 1: Die Lancet Global Health Series-Studie mit 25 Städten weltweit</v>
      </c>
      <c r="L90" s="8" t="str">
        <f>IF(OR(ISBLANK(languages!L90),languages!L90=""),IF(OR(ISBLANK('auto-translations'!L90),'auto-translations'!L90=""),"",'auto-translations'!L90),languages!L90)</f>
        <v>Akwati 1: Nazarin Lancet Global Health Series na birane 25 na duniya</v>
      </c>
      <c r="M90" s="8" t="str">
        <f>IF(OR(ISBLANK(languages!M90),languages!M90=""),IF(OR(ISBLANK('auto-translations'!M90),'auto-translations'!M90=""),"",'auto-translations'!M90),languages!M90)</f>
        <v>Pouaka 1: Te Rangataka Hauora a Lancet Global Health Series mo nga taone 25 o te ao</v>
      </c>
      <c r="N90" s="8" t="str">
        <f>IF(OR(ISBLANK(languages!N90),languages!N90=""),IF(OR(ISBLANK('auto-translations'!N90),'auto-translations'!N90=""),"",'auto-translations'!N90),languages!N90)</f>
        <v>Cuadro 1: Estudio de The Lancet Global Health Series de 25 ciudades a nivel internacional</v>
      </c>
      <c r="O90" s="8" t="str">
        <f>IF(OR(ISBLANK(languages!O90),languages!O90=""),IF(OR(ISBLANK('auto-translations'!O90),'auto-translations'!O90=""),"",'auto-translations'!O90),languages!O90)</f>
        <v>Cuadro 1: Estudio de The Lancet Global Health Series de 25 ciudades a nivel internacional</v>
      </c>
      <c r="P90" s="8" t="str">
        <f>IF(OR(ISBLANK(languages!P90),languages!P90=""),IF(OR(ISBLANK('auto-translations'!P90),'auto-translations'!P90=""),"",'auto-translations'!P90),languages!P90)</f>
        <v>Caixa 1: Estudo The Lancet Global Health Series de 25 cidades internacionalmente</v>
      </c>
      <c r="Q90" s="8" t="str">
        <f>IF(OR(ISBLANK(languages!Q90),languages!Q90=""),IF(OR(ISBLANK('auto-translations'!Q90),'auto-translations'!Q90=""),"",'auto-translations'!Q90),languages!Q90)</f>
        <v>Caixa 1: Estudo The Lancet Global Health Series de 25 cidades internacionalmente</v>
      </c>
      <c r="R90" s="8" t="str">
        <f>IF(OR(ISBLANK(languages!R90),languages!R90=""),IF(OR(ISBLANK('auto-translations'!R90),'auto-translations'!R90=""),"",'auto-translations'!R90),languages!R90)</f>
        <v>பெட்டி 1: சர்வதேச அளவில் 25 நகரங்களின் லான்செட் குளோபல் ஹெல்த் சீரிஸ் ஆய்வு</v>
      </c>
      <c r="S90" s="8" t="str">
        <f>IF(OR(ISBLANK(languages!S90),languages!S90=""),IF(OR(ISBLANK('auto-translations'!S90),'auto-translations'!S90=""),"",'auto-translations'!S90),languages!S90)</f>
        <v>กล่องที่ 1: การศึกษา Lancet Global Health Series ใน 25 เมืองทั่วโลก</v>
      </c>
      <c r="T90" s="8" t="str">
        <f>IF(OR(ISBLANK(languages!T90),languages!T90=""),IF(OR(ISBLANK('auto-translations'!T90),'auto-translations'!T90=""),"",'auto-translations'!T90),languages!T90)</f>
        <v>Hộp 1: Nghiên cứu về Chuỗi Y tế Toàn cầu của Lancet tại 25 thành phố trên thế giới</v>
      </c>
    </row>
    <row r="91" spans="1:20" ht="409.5" x14ac:dyDescent="0.25">
      <c r="A91" s="15" t="s">
        <v>73</v>
      </c>
      <c r="B91" s="15" t="s">
        <v>951</v>
      </c>
      <c r="C91" s="10" t="s">
        <v>1096</v>
      </c>
      <c r="D91" s="10" t="s">
        <v>1485</v>
      </c>
      <c r="E91" s="8" t="str">
        <f>IF(OR(ISBLANK(languages!E91),languages!E91=""),IF(OR(ISBLANK('auto-translations'!E91),'auto-translations'!E91=""),"",'auto-translations'!E91),languages!E91)</f>
        <v>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v>
      </c>
      <c r="F91" s="8" t="str">
        <f>IF(OR(ISBLANK(languages!F91),languages!F91=""),IF(OR(ISBLANK('auto-translations'!F91),'auto-translations'!F91=""),"",'auto-translations'!F91),languages!F91)</f>
        <v>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v>
      </c>
      <c r="G91" s="8" t="str">
        <f>IF(OR(ISBLANK(languages!G91),languages!G91=""),IF(OR(ISBLANK('auto-translations'!G91),'auto-translations'!G91=""),"",'auto-translations'!G91),languages!G91)</f>
        <v>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v>
      </c>
      <c r="H91" s="8" t="str">
        <f>IF(OR(ISBLANK(languages!H91),languages!H91=""),IF(OR(ISBLANK('auto-translations'!H91),'auto-translations'!H91=""),"",'auto-translations'!H91),languages!H91)</f>
        <v>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v>
      </c>
      <c r="I91" s="8" t="str">
        <f>IF(OR(ISBLANK(languages!I91),languages!I91=""),IF(OR(ISBLANK('auto-translations'!I91),'auto-translations'!I91=""),"",'auto-translations'!I91),languages!I91)</f>
        <v>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v>
      </c>
      <c r="J91" s="8" t="str">
        <f>IF(OR(ISBLANK(languages!J91),languages!J91=""),IF(OR(ISBLANK('auto-translations'!J91),'auto-translations'!J91=""),"",'auto-translations'!J91),languages!J91)</f>
        <v>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v>
      </c>
      <c r="K91" s="8" t="str">
        <f>IF(OR(ISBLANK(languages!K91),languages!K91=""),IF(OR(ISBLANK('auto-translations'!K91),'auto-translations'!K91=""),"",'auto-translations'!K91),languages!K91)</f>
        <v>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v>
      </c>
      <c r="L91" s="8" t="str">
        <f>IF(OR(ISBLANK(languages!L91),languages!L91=""),IF(OR(ISBLANK('auto-translations'!L91),'auto-translations'!L91=""),"",'auto-translations'!L91),languages!L91)</f>
        <v>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v>
      </c>
      <c r="M91" s="8" t="str">
        <f>IF(OR(ISBLANK(languages!M91),languages!M91=""),IF(OR(ISBLANK('auto-translations'!M91),'auto-translations'!M91=""),"",'auto-translations'!M91),languages!M91)</f>
        <v>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v>
      </c>
      <c r="N91" s="8" t="str">
        <f>IF(OR(ISBLANK(languages!N91),languages!N91=""),IF(OR(ISBLANK('auto-translations'!N91),'auto-translations'!N91=""),"",'auto-translations'!N91),languages!N91)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O91" s="8" t="str">
        <f>IF(OR(ISBLANK(languages!O91),languages!O91=""),IF(OR(ISBLANK('auto-translations'!O91),'auto-translations'!O91=""),"",'auto-translations'!O91),languages!O91)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P91" s="8" t="str">
        <f>IF(OR(ISBLANK(languages!P91),languages!P91=""),IF(OR(ISBLANK('auto-translations'!P91),'auto-translations'!P91=""),"",'auto-translations'!P91),languages!P91)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Q91" s="8" t="str">
        <f>IF(OR(ISBLANK(languages!Q91),languages!Q91=""),IF(OR(ISBLANK('auto-translations'!Q91),'auto-translations'!Q91=""),"",'auto-translations'!Q91),languages!Q91)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R91" s="8" t="str">
        <f>IF(OR(ISBLANK(languages!R91),languages!R91=""),IF(OR(ISBLANK('auto-translations'!R91),'auto-translations'!R91=""),"",'auto-translations'!R91),languages!R91)</f>
        <v>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v>
      </c>
      <c r="S91" s="8" t="str">
        <f>IF(OR(ISBLANK(languages!S91),languages!S91=""),IF(OR(ISBLANK('auto-translations'!S91),'auto-translations'!S91=""),"",'auto-translations'!S91),languages!S91)</f>
        <v>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v>
      </c>
      <c r="T91" s="8" t="str">
        <f>IF(OR(ISBLANK(languages!T91),languages!T91=""),IF(OR(ISBLANK('auto-translations'!T91),'auto-translations'!T91=""),"",'auto-translations'!T91),languages!T91)</f>
        <v>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v>
      </c>
    </row>
    <row r="92" spans="1:20" ht="180" x14ac:dyDescent="0.25">
      <c r="A92" s="15" t="s">
        <v>73</v>
      </c>
      <c r="B92" s="15" t="s">
        <v>987</v>
      </c>
      <c r="C92" s="10" t="s">
        <v>1098</v>
      </c>
      <c r="D92" s="10" t="s">
        <v>1485</v>
      </c>
      <c r="E92" s="8" t="str">
        <f>IF(OR(ISBLANK(languages!E92),languages!E92=""),IF(OR(ISBLANK('auto-translations'!E92),'auto-translations'!E92=""),"",'auto-translations'!E92),languages!E92)</f>
        <v>Llindars de disseny urbà per promoure la marxa</v>
      </c>
      <c r="F92" s="8" t="str">
        <f>IF(OR(ISBLANK(languages!F92),languages!F92=""),IF(OR(ISBLANK('auto-translations'!F92),'auto-translations'!F92=""),"",'auto-translations'!F92),languages!F92)</f>
        <v>城市設計門檻促進步行</v>
      </c>
      <c r="G92" s="8" t="str">
        <f>IF(OR(ISBLANK(languages!G92),languages!G92=""),IF(OR(ISBLANK('auto-translations'!G92),'auto-translations'!G92=""),"",'auto-translations'!G92),languages!G92)</f>
        <v>城市设计门槛促进步行</v>
      </c>
      <c r="H92" s="8" t="str">
        <f>IF(OR(ISBLANK(languages!H92),languages!H92=""),IF(OR(ISBLANK('auto-translations'!H92),'auto-translations'!H92=""),"",'auto-translations'!H92),languages!H92)</f>
        <v>Městské prahy pro podporu chůze</v>
      </c>
      <c r="I92" s="8" t="str">
        <f>IF(OR(ISBLANK(languages!I92),languages!I92=""),IF(OR(ISBLANK('auto-translations'!I92),'auto-translations'!I92=""),"",'auto-translations'!I92),languages!I92)</f>
        <v>Bydesigntærskler for at fremme gang</v>
      </c>
      <c r="J92" s="8" t="str">
        <f>IF(OR(ISBLANK(languages!J92),languages!J92=""),IF(OR(ISBLANK('auto-translations'!J92),'auto-translations'!J92=""),"",'auto-translations'!J92),languages!J92)</f>
        <v>Stedenbouwkundige drempels om lopen te bevorderen</v>
      </c>
      <c r="K92" s="8" t="str">
        <f>IF(OR(ISBLANK(languages!K92),languages!K92=""),IF(OR(ISBLANK('auto-translations'!K92),'auto-translations'!K92=""),"",'auto-translations'!K92),languages!K92)</f>
        <v>Städtebauliche Schwellen zur Förderung des Gehens</v>
      </c>
      <c r="L92" s="8" t="str">
        <f>IF(OR(ISBLANK(languages!L92),languages!L92=""),IF(OR(ISBLANK('auto-translations'!L92),'auto-translations'!L92=""),"",'auto-translations'!L92),languages!L92)</f>
        <v>Ƙofar ƙirar birni don haɓaka tafiya</v>
      </c>
      <c r="M92" s="8" t="str">
        <f>IF(OR(ISBLANK(languages!M92),languages!M92=""),IF(OR(ISBLANK('auto-translations'!M92),'auto-translations'!M92=""),"",'auto-translations'!M92),languages!M92)</f>
        <v>Nga paepae hoahoa taone hei whakatairanga i te hikoi</v>
      </c>
      <c r="N92" s="8" t="str">
        <f>IF(OR(ISBLANK(languages!N92),languages!N92=""),IF(OR(ISBLANK('auto-translations'!N92),'auto-translations'!N92=""),"",'auto-translations'!N92),languages!N92)</f>
        <v>Umbrales de diseño urbano para promover la caminata.</v>
      </c>
      <c r="O92" s="8" t="str">
        <f>IF(OR(ISBLANK(languages!O92),languages!O92=""),IF(OR(ISBLANK('auto-translations'!O92),'auto-translations'!O92=""),"",'auto-translations'!O92),languages!O92)</f>
        <v>Umbrales de diseño urbano para promover la caminata.</v>
      </c>
      <c r="P92" s="8" t="str">
        <f>IF(OR(ISBLANK(languages!P92),languages!P92=""),IF(OR(ISBLANK('auto-translations'!P92),'auto-translations'!P92=""),"",'auto-translations'!P92),languages!P92)</f>
        <v>Limiares de desenho urbano para promover caminhadas</v>
      </c>
      <c r="Q92" s="8" t="str">
        <f>IF(OR(ISBLANK(languages!Q92),languages!Q92=""),IF(OR(ISBLANK('auto-translations'!Q92),'auto-translations'!Q92=""),"",'auto-translations'!Q92),languages!Q92)</f>
        <v>Limiares de desenho urbano para promover caminhadas</v>
      </c>
      <c r="R92" s="8" t="str">
        <f>IF(OR(ISBLANK(languages!R92),languages!R92=""),IF(OR(ISBLANK('auto-translations'!R92),'auto-translations'!R92=""),"",'auto-translations'!R92),languages!R92)</f>
        <v>நடைப்பயிற்சியை ஊக்குவிக்க நகர்ப்புற வடிவமைப்பு வரம்புகள்</v>
      </c>
      <c r="S92" s="8" t="str">
        <f>IF(OR(ISBLANK(languages!S92),languages!S92=""),IF(OR(ISBLANK('auto-translations'!S92),'auto-translations'!S92=""),"",'auto-translations'!S92),languages!S92)</f>
        <v>เกณฑ์การออกแบบชุมชนเมืองเพื่อส่งเสริมการเดิน</v>
      </c>
      <c r="T92" s="8" t="str">
        <f>IF(OR(ISBLANK(languages!T92),languages!T92=""),IF(OR(ISBLANK('auto-translations'!T92),'auto-translations'!T92=""),"",'auto-translations'!T92),languages!T92)</f>
        <v>Ngưỡng thiết kế đô thị để thúc đẩy việc đi bộ</v>
      </c>
    </row>
    <row r="93" spans="1:20" ht="409.5" x14ac:dyDescent="0.25">
      <c r="A93" s="15" t="s">
        <v>73</v>
      </c>
      <c r="B93" s="15" t="s">
        <v>988</v>
      </c>
      <c r="C93" s="10" t="s">
        <v>1101</v>
      </c>
      <c r="D93" s="10" t="s">
        <v>1485</v>
      </c>
      <c r="E93" s="8" t="str">
        <f>IF(OR(ISBLANK(languages!E93),languages!E93=""),IF(OR(ISBLANK('auto-translations'!E93),'auto-translations'!E93=""),"",'auto-translations'!E93),languages!E93)</f>
        <v>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v>
      </c>
      <c r="F93" s="8" t="str">
        <f>IF(OR(ISBLANK(languages!F93),languages!F93=""),IF(OR(ISBLANK('auto-translations'!F93),'auto-translations'!F93=""),"",'auto-translations'!F93),languages!F93)</f>
        <v>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v>
      </c>
      <c r="G93" s="8" t="str">
        <f>IF(OR(ISBLANK(languages!G93),languages!G93=""),IF(OR(ISBLANK('auto-translations'!G93),'auto-translations'!G93=""),"",'auto-translations'!G93),languages!G93)</f>
        <v>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v>
      </c>
      <c r="H93" s="8" t="str">
        <f>IF(OR(ISBLANK(languages!H93),languages!H93=""),IF(OR(ISBLANK('auto-translations'!H93),'auto-translations'!H93=""),"",'auto-translations'!H93),languages!H93)</f>
        <v>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v>
      </c>
      <c r="I93" s="8" t="str">
        <f>IF(OR(ISBLANK(languages!I93),languages!I93=""),IF(OR(ISBLANK('auto-translations'!I93),'auto-translations'!I93=""),"",'auto-translations'!I93),languages!I93)</f>
        <v>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v>
      </c>
      <c r="J93" s="8" t="str">
        <f>IF(OR(ISBLANK(languages!J93),languages!J93=""),IF(OR(ISBLANK('auto-translations'!J93),'auto-translations'!J93=""),"",'auto-translations'!J93),languages!J93)</f>
        <v>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v>
      </c>
      <c r="K93" s="8" t="str">
        <f>IF(OR(ISBLANK(languages!K93),languages!K93=""),IF(OR(ISBLANK('auto-translations'!K93),'auto-translations'!K93=""),"",'auto-translations'!K93),languages!K93)</f>
        <v>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v>
      </c>
      <c r="L93" s="8" t="str">
        <f>IF(OR(ISBLANK(languages!L93),languages!L93=""),IF(OR(ISBLANK('auto-translations'!L93),'auto-translations'!L93=""),"",'auto-translations'!L93),languages!L93)</f>
        <v>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v>
      </c>
      <c r="M93" s="8" t="str">
        <f>IF(OR(ISBLANK(languages!M93),languages!M93=""),IF(OR(ISBLANK('auto-translations'!M93),'auto-translations'!M93=""),"",'auto-translations'!M93),languages!M93)</f>
        <v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v>
      </c>
      <c r="N93" s="8" t="str">
        <f>IF(OR(ISBLANK(languages!N93),languages!N93=""),IF(OR(ISBLANK('auto-translations'!N93),'auto-translations'!N93=""),"",'auto-translations'!N93),languages!N93)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O93" s="8" t="str">
        <f>IF(OR(ISBLANK(languages!O93),languages!O93=""),IF(OR(ISBLANK('auto-translations'!O93),'auto-translations'!O93=""),"",'auto-translations'!O93),languages!O93)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P93" s="8" t="str">
        <f>IF(OR(ISBLANK(languages!P93),languages!P93=""),IF(OR(ISBLANK('auto-translations'!P93),'auto-translations'!P93=""),"",'auto-translations'!P93),languages!P93)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Q93" s="8" t="str">
        <f>IF(OR(ISBLANK(languages!Q93),languages!Q93=""),IF(OR(ISBLANK('auto-translations'!Q93),'auto-translations'!Q93=""),"",'auto-translations'!Q93),languages!Q93)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R93" s="8" t="str">
        <f>IF(OR(ISBLANK(languages!R93),languages!R93=""),IF(OR(ISBLANK('auto-translations'!R93),'auto-translations'!R93=""),"",'auto-translations'!R93),languages!R93)</f>
        <v>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v>
      </c>
      <c r="S93" s="8" t="str">
        <f>IF(OR(ISBLANK(languages!S93),languages!S93=""),IF(OR(ISBLANK('auto-translations'!S93),'auto-translations'!S93=""),"",'auto-translations'!S93),languages!S93)</f>
        <v>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v>
      </c>
      <c r="T93" s="8" t="str">
        <f>IF(OR(ISBLANK(languages!T93),languages!T93=""),IF(OR(ISBLANK('auto-translations'!T93),'auto-translations'!T93=""),"",'auto-translations'!T93),languages!T93)</f>
        <v>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v>
      </c>
    </row>
    <row r="94" spans="1:20" ht="225" x14ac:dyDescent="0.25">
      <c r="A94" s="15" t="s">
        <v>73</v>
      </c>
      <c r="B94" s="15" t="s">
        <v>1123</v>
      </c>
      <c r="C94" s="10" t="s">
        <v>1124</v>
      </c>
      <c r="D94" s="10" t="s">
        <v>1485</v>
      </c>
      <c r="E94" s="8" t="str">
        <f>IF(OR(ISBLANK(languages!E94),languages!E94=""),IF(OR(ISBLANK('auto-translations'!E94),'auto-translations'!E94=""),"",'auto-translations'!E94),languages!E94)</f>
        <v>Probabilitat de realitzar qualsevol caminada per al transport</v>
      </c>
      <c r="F94" s="8" t="str">
        <f>IF(OR(ISBLANK(languages!F94),languages!F94=""),IF(OR(ISBLANK('auto-translations'!F94),'auto-translations'!F94=""),"",'auto-translations'!F94),languages!F94)</f>
        <v>進行任何步行交通的機率</v>
      </c>
      <c r="G94" s="8" t="str">
        <f>IF(OR(ISBLANK(languages!G94),languages!G94=""),IF(OR(ISBLANK('auto-translations'!G94),'auto-translations'!G94=""),"",'auto-translations'!G94),languages!G94)</f>
        <v>进行任何步行交通的概率</v>
      </c>
      <c r="H94" s="8" t="str">
        <f>IF(OR(ISBLANK(languages!H94),languages!H94=""),IF(OR(ISBLANK('auto-translations'!H94),'auto-translations'!H94=""),"",'auto-translations'!H94),languages!H94)</f>
        <v>Pravděpodobnost zapojení se do jakékoli chůze pro dopravu</v>
      </c>
      <c r="I94" s="8" t="str">
        <f>IF(OR(ISBLANK(languages!I94),languages!I94=""),IF(OR(ISBLANK('auto-translations'!I94),'auto-translations'!I94=""),"",'auto-translations'!I94),languages!I94)</f>
        <v>Sandsynlighed for at deltage i enhver gang til transport</v>
      </c>
      <c r="J94" s="8" t="str">
        <f>IF(OR(ISBLANK(languages!J94),languages!J94=""),IF(OR(ISBLANK('auto-translations'!J94),'auto-translations'!J94=""),"",'auto-translations'!J94),languages!J94)</f>
        <v>Waarschijnlijkheid dat u gaat wandelen voor transport</v>
      </c>
      <c r="K94" s="8" t="str">
        <f>IF(OR(ISBLANK(languages!K94),languages!K94=""),IF(OR(ISBLANK('auto-translations'!K94),'auto-translations'!K94=""),"",'auto-translations'!K94),languages!K94)</f>
        <v>Wahrscheinlichkeit, zu Fuß zu gehen, um sich fortzubewegen</v>
      </c>
      <c r="L94" s="8" t="str">
        <f>IF(OR(ISBLANK(languages!L94),languages!L94=""),IF(OR(ISBLANK('auto-translations'!L94),'auto-translations'!L94=""),"",'auto-translations'!L94),languages!L94)</f>
        <v>Yiwuwar shiga kowane tafiya don sufuri</v>
      </c>
      <c r="M94" s="8" t="str">
        <f>IF(OR(ISBLANK(languages!M94),languages!M94=""),IF(OR(ISBLANK('auto-translations'!M94),'auto-translations'!M94=""),"",'auto-translations'!M94),languages!M94)</f>
        <v>Te tūponotanga o te haere i roto i tetahi hīkoi mō te kawe</v>
      </c>
      <c r="N94" s="8" t="str">
        <f>IF(OR(ISBLANK(languages!N94),languages!N94=""),IF(OR(ISBLANK('auto-translations'!N94),'auto-translations'!N94=""),"",'auto-translations'!N94),languages!N94)</f>
        <v>Probabilidad de realizar alguna caminata para transporte.</v>
      </c>
      <c r="O94" s="8" t="str">
        <f>IF(OR(ISBLANK(languages!O94),languages!O94=""),IF(OR(ISBLANK('auto-translations'!O94),'auto-translations'!O94=""),"",'auto-translations'!O94),languages!O94)</f>
        <v>Probabilidad de realizar alguna caminata para transporte.</v>
      </c>
      <c r="P94" s="8" t="str">
        <f>IF(OR(ISBLANK(languages!P94),languages!P94=""),IF(OR(ISBLANK('auto-translations'!P94),'auto-translations'!P94=""),"",'auto-translations'!P94),languages!P94)</f>
        <v>Probabilidade de praticar qualquer caminhada para transporte</v>
      </c>
      <c r="Q94" s="8" t="str">
        <f>IF(OR(ISBLANK(languages!Q94),languages!Q94=""),IF(OR(ISBLANK('auto-translations'!Q94),'auto-translations'!Q94=""),"",'auto-translations'!Q94),languages!Q94)</f>
        <v>Probabilidade de praticar qualquer caminhada para transporte</v>
      </c>
      <c r="R94" s="8" t="str">
        <f>IF(OR(ISBLANK(languages!R94),languages!R94=""),IF(OR(ISBLANK('auto-translations'!R94),'auto-translations'!R94=""),"",'auto-translations'!R94),languages!R94)</f>
        <v>போக்குவரத்துக்காக எந்த நடைப்பயணத்திலும் ஈடுபடுவதற்கான நிகழ்தகவு</v>
      </c>
      <c r="S94" s="8" t="str">
        <f>IF(OR(ISBLANK(languages!S94),languages!S94=""),IF(OR(ISBLANK('auto-translations'!S94),'auto-translations'!S94=""),"",'auto-translations'!S94),languages!S94)</f>
        <v>ความน่าจะเป็นในการเดินเพื่อการขนส่ง</v>
      </c>
      <c r="T94" s="8" t="str">
        <f>IF(OR(ISBLANK(languages!T94),languages!T94=""),IF(OR(ISBLANK('auto-translations'!T94),'auto-translations'!T94=""),"",'auto-translations'!T94),languages!T94)</f>
        <v>Xác suất tham gia vào bất kỳ hoạt động đi bộ nào để vận chuyển</v>
      </c>
    </row>
    <row r="95" spans="1:20" ht="75" x14ac:dyDescent="0.25">
      <c r="A95" s="15" t="s">
        <v>73</v>
      </c>
      <c r="B95" s="15" t="s">
        <v>1125</v>
      </c>
      <c r="C95" s="10" t="s">
        <v>1126</v>
      </c>
      <c r="D95" s="10" t="s">
        <v>1485</v>
      </c>
      <c r="E95" s="8" t="str">
        <f>IF(OR(ISBLANK(languages!E95),languages!E95=""),IF(OR(ISBLANK('auto-translations'!E95),'auto-translations'!E95=""),"",'auto-translations'!E95),languages!E95)</f>
        <v>5.700 persones per km²</v>
      </c>
      <c r="F95" s="8" t="str">
        <f>IF(OR(ISBLANK(languages!F95),languages!F95=""),IF(OR(ISBLANK('auto-translations'!F95),'auto-translations'!F95=""),"",'auto-translations'!F95),languages!F95)</f>
        <v>每平方公里 5,700 人</v>
      </c>
      <c r="G95" s="8" t="str">
        <f>IF(OR(ISBLANK(languages!G95),languages!G95=""),IF(OR(ISBLANK('auto-translations'!G95),'auto-translations'!G95=""),"",'auto-translations'!G95),languages!G95)</f>
        <v>每平方公里 5,700 人</v>
      </c>
      <c r="H95" s="8" t="str">
        <f>IF(OR(ISBLANK(languages!H95),languages!H95=""),IF(OR(ISBLANK('auto-translations'!H95),'auto-translations'!H95=""),"",'auto-translations'!H95),languages!H95)</f>
        <v>5 700 lidí na km²</v>
      </c>
      <c r="I95" s="8" t="str">
        <f>IF(OR(ISBLANK(languages!I95),languages!I95=""),IF(OR(ISBLANK('auto-translations'!I95),'auto-translations'!I95=""),"",'auto-translations'!I95),languages!I95)</f>
        <v>5.700 mennesker pr. km²</v>
      </c>
      <c r="J95" s="8" t="str">
        <f>IF(OR(ISBLANK(languages!J95),languages!J95=""),IF(OR(ISBLANK('auto-translations'!J95),'auto-translations'!J95=""),"",'auto-translations'!J95),languages!J95)</f>
        <v>5.700 mensen per km²</v>
      </c>
      <c r="K95" s="8" t="str">
        <f>IF(OR(ISBLANK(languages!K95),languages!K95=""),IF(OR(ISBLANK('auto-translations'!K95),'auto-translations'!K95=""),"",'auto-translations'!K95),languages!K95)</f>
        <v>5.700 Menschen pro km²</v>
      </c>
      <c r="L95" s="8" t="str">
        <f>IF(OR(ISBLANK(languages!L95),languages!L95=""),IF(OR(ISBLANK('auto-translations'!L95),'auto-translations'!L95=""),"",'auto-translations'!L95),languages!L95)</f>
        <v>5,700 mutane a kowace km²</v>
      </c>
      <c r="M95" s="8" t="str">
        <f>IF(OR(ISBLANK(languages!M95),languages!M95=""),IF(OR(ISBLANK('auto-translations'!M95),'auto-translations'!M95=""),"",'auto-translations'!M95),languages!M95)</f>
        <v>5,700 tangata mo ia km²</v>
      </c>
      <c r="N95" s="8" t="str">
        <f>IF(OR(ISBLANK(languages!N95),languages!N95=""),IF(OR(ISBLANK('auto-translations'!N95),'auto-translations'!N95=""),"",'auto-translations'!N95),languages!N95)</f>
        <v>5.700 personas por km²</v>
      </c>
      <c r="O95" s="8" t="str">
        <f>IF(OR(ISBLANK(languages!O95),languages!O95=""),IF(OR(ISBLANK('auto-translations'!O95),'auto-translations'!O95=""),"",'auto-translations'!O95),languages!O95)</f>
        <v>5.700 personas por km²</v>
      </c>
      <c r="P95" s="8" t="str">
        <f>IF(OR(ISBLANK(languages!P95),languages!P95=""),IF(OR(ISBLANK('auto-translations'!P95),'auto-translations'!P95=""),"",'auto-translations'!P95),languages!P95)</f>
        <v>5.700 pessoas por km²</v>
      </c>
      <c r="Q95" s="8" t="str">
        <f>IF(OR(ISBLANK(languages!Q95),languages!Q95=""),IF(OR(ISBLANK('auto-translations'!Q95),'auto-translations'!Q95=""),"",'auto-translations'!Q95),languages!Q95)</f>
        <v>5.700 pessoas por km²</v>
      </c>
      <c r="R95" s="8" t="str">
        <f>IF(OR(ISBLANK(languages!R95),languages!R95=""),IF(OR(ISBLANK('auto-translations'!R95),'auto-translations'!R95=""),"",'auto-translations'!R95),languages!R95)</f>
        <v>ஒரு கிமீ²க்கு 5,700 பேர்</v>
      </c>
      <c r="S95" s="8" t="str">
        <f>IF(OR(ISBLANK(languages!S95),languages!S95=""),IF(OR(ISBLANK('auto-translations'!S95),'auto-translations'!S95=""),"",'auto-translations'!S95),languages!S95)</f>
        <v>5,700 คนต่อตารางกิโลเมตร</v>
      </c>
      <c r="T95" s="8" t="str">
        <f>IF(OR(ISBLANK(languages!T95),languages!T95=""),IF(OR(ISBLANK('auto-translations'!T95),'auto-translations'!T95=""),"",'auto-translations'!T95),languages!T95)</f>
        <v>5.700 người/km2</v>
      </c>
    </row>
    <row r="96" spans="1:20" ht="75" x14ac:dyDescent="0.25">
      <c r="A96" s="15" t="s">
        <v>73</v>
      </c>
      <c r="B96" s="15" t="s">
        <v>1127</v>
      </c>
      <c r="C96" s="10" t="s">
        <v>1128</v>
      </c>
      <c r="D96" s="10" t="s">
        <v>1485</v>
      </c>
      <c r="E96" s="8" t="str">
        <f>IF(OR(ISBLANK(languages!E96),languages!E96=""),IF(OR(ISBLANK('auto-translations'!E96),'auto-translations'!E96=""),"",'auto-translations'!E96),languages!E96)</f>
        <v>100 cruïlles per km</v>
      </c>
      <c r="F96" s="8" t="str">
        <f>IF(OR(ISBLANK(languages!F96),languages!F96=""),IF(OR(ISBLANK('auto-translations'!F96),'auto-translations'!F96=""),"",'auto-translations'!F96),languages!F96)</f>
        <v>每公里 100 個交叉路口</v>
      </c>
      <c r="G96" s="8" t="str">
        <f>IF(OR(ISBLANK(languages!G96),languages!G96=""),IF(OR(ISBLANK('auto-translations'!G96),'auto-translations'!G96=""),"",'auto-translations'!G96),languages!G96)</f>
        <v>每公里 100 个交叉路口</v>
      </c>
      <c r="H96" s="8" t="str">
        <f>IF(OR(ISBLANK(languages!H96),languages!H96=""),IF(OR(ISBLANK('auto-translations'!H96),'auto-translations'!H96=""),"",'auto-translations'!H96),languages!H96)</f>
        <v>100 křižovatek na km</v>
      </c>
      <c r="I96" s="8" t="str">
        <f>IF(OR(ISBLANK(languages!I96),languages!I96=""),IF(OR(ISBLANK('auto-translations'!I96),'auto-translations'!I96=""),"",'auto-translations'!I96),languages!I96)</f>
        <v>100 kryds pr. km</v>
      </c>
      <c r="J96" s="8" t="str">
        <f>IF(OR(ISBLANK(languages!J96),languages!J96=""),IF(OR(ISBLANK('auto-translations'!J96),'auto-translations'!J96=""),"",'auto-translations'!J96),languages!J96)</f>
        <v>100 kruispunten per km</v>
      </c>
      <c r="K96" s="8" t="str">
        <f>IF(OR(ISBLANK(languages!K96),languages!K96=""),IF(OR(ISBLANK('auto-translations'!K96),'auto-translations'!K96=""),"",'auto-translations'!K96),languages!K96)</f>
        <v>100 Kreuzungen pro km</v>
      </c>
      <c r="L96" s="8" t="str">
        <f>IF(OR(ISBLANK(languages!L96),languages!L96=""),IF(OR(ISBLANK('auto-translations'!L96),'auto-translations'!L96=""),"",'auto-translations'!L96),languages!L96)</f>
        <v>100 intersection a kowace km</v>
      </c>
      <c r="M96" s="8" t="str">
        <f>IF(OR(ISBLANK(languages!M96),languages!M96=""),IF(OR(ISBLANK('auto-translations'!M96),'auto-translations'!M96=""),"",'auto-translations'!M96),languages!M96)</f>
        <v>100 nga whakawhitinga mo ia km</v>
      </c>
      <c r="N96" s="8" t="str">
        <f>IF(OR(ISBLANK(languages!N96),languages!N96=""),IF(OR(ISBLANK('auto-translations'!N96),'auto-translations'!N96=""),"",'auto-translations'!N96),languages!N96)</f>
        <v>100 intersecciones por km</v>
      </c>
      <c r="O96" s="8" t="str">
        <f>IF(OR(ISBLANK(languages!O96),languages!O96=""),IF(OR(ISBLANK('auto-translations'!O96),'auto-translations'!O96=""),"",'auto-translations'!O96),languages!O96)</f>
        <v>100 intersecciones por km</v>
      </c>
      <c r="P96" s="8" t="str">
        <f>IF(OR(ISBLANK(languages!P96),languages!P96=""),IF(OR(ISBLANK('auto-translations'!P96),'auto-translations'!P96=""),"",'auto-translations'!P96),languages!P96)</f>
        <v>100 cruzamentos por km</v>
      </c>
      <c r="Q96" s="8" t="str">
        <f>IF(OR(ISBLANK(languages!Q96),languages!Q96=""),IF(OR(ISBLANK('auto-translations'!Q96),'auto-translations'!Q96=""),"",'auto-translations'!Q96),languages!Q96)</f>
        <v>100 cruzamentos por km</v>
      </c>
      <c r="R96" s="8" t="str">
        <f>IF(OR(ISBLANK(languages!R96),languages!R96=""),IF(OR(ISBLANK('auto-translations'!R96),'auto-translations'!R96=""),"",'auto-translations'!R96),languages!R96)</f>
        <v>ஒரு கி.மீ.க்கு 100 சந்திப்புகள்</v>
      </c>
      <c r="S96" s="8" t="str">
        <f>IF(OR(ISBLANK(languages!S96),languages!S96=""),IF(OR(ISBLANK('auto-translations'!S96),'auto-translations'!S96=""),"",'auto-translations'!S96),languages!S96)</f>
        <v>100 ทางแยกต่อกิโลเมตร</v>
      </c>
      <c r="T96" s="8" t="str">
        <f>IF(OR(ISBLANK(languages!T96),languages!T96=""),IF(OR(ISBLANK('auto-translations'!T96),'auto-translations'!T96=""),"",'auto-translations'!T96),languages!T96)</f>
        <v>100 nút giao mỗi km</v>
      </c>
    </row>
    <row r="97" spans="1:20" ht="75" x14ac:dyDescent="0.25">
      <c r="A97" s="15" t="s">
        <v>73</v>
      </c>
      <c r="B97" s="15" t="s">
        <v>1181</v>
      </c>
      <c r="C97" s="10" t="s">
        <v>1181</v>
      </c>
      <c r="D97" s="10" t="s">
        <v>1485</v>
      </c>
      <c r="E97" s="8" t="str">
        <f>IF(OR(ISBLANK(languages!E97),languages!E97=""),IF(OR(ISBLANK('auto-translations'!E97),'auto-translations'!E97=""),"",'auto-translations'!E97),languages!E97)</f>
        <v>llindar objectiu</v>
      </c>
      <c r="F97" s="8" t="str">
        <f>IF(OR(ISBLANK(languages!F97),languages!F97=""),IF(OR(ISBLANK('auto-translations'!F97),'auto-translations'!F97=""),"",'auto-translations'!F97),languages!F97)</f>
        <v>目標閾值</v>
      </c>
      <c r="G97" s="8" t="str">
        <f>IF(OR(ISBLANK(languages!G97),languages!G97=""),IF(OR(ISBLANK('auto-translations'!G97),'auto-translations'!G97=""),"",'auto-translations'!G97),languages!G97)</f>
        <v>目标阈值</v>
      </c>
      <c r="H97" s="8" t="str">
        <f>IF(OR(ISBLANK(languages!H97),languages!H97=""),IF(OR(ISBLANK('auto-translations'!H97),'auto-translations'!H97=""),"",'auto-translations'!H97),languages!H97)</f>
        <v>cílový práh</v>
      </c>
      <c r="I97" s="8" t="str">
        <f>IF(OR(ISBLANK(languages!I97),languages!I97=""),IF(OR(ISBLANK('auto-translations'!I97),'auto-translations'!I97=""),"",'auto-translations'!I97),languages!I97)</f>
        <v>måltærskel</v>
      </c>
      <c r="J97" s="8" t="str">
        <f>IF(OR(ISBLANK(languages!J97),languages!J97=""),IF(OR(ISBLANK('auto-translations'!J97),'auto-translations'!J97=""),"",'auto-translations'!J97),languages!J97)</f>
        <v>doeldrempel</v>
      </c>
      <c r="K97" s="8" t="str">
        <f>IF(OR(ISBLANK(languages!K97),languages!K97=""),IF(OR(ISBLANK('auto-translations'!K97),'auto-translations'!K97=""),"",'auto-translations'!K97),languages!K97)</f>
        <v>Zielschwelle</v>
      </c>
      <c r="L97" s="8" t="str">
        <f>IF(OR(ISBLANK(languages!L97),languages!L97=""),IF(OR(ISBLANK('auto-translations'!L97),'auto-translations'!L97=""),"",'auto-translations'!L97),languages!L97)</f>
        <v>manufa kofa</v>
      </c>
      <c r="M97" s="8" t="str">
        <f>IF(OR(ISBLANK(languages!M97),languages!M97=""),IF(OR(ISBLANK('auto-translations'!M97),'auto-translations'!M97=""),"",'auto-translations'!M97),languages!M97)</f>
        <v>taumata taumata</v>
      </c>
      <c r="N97" s="8" t="str">
        <f>IF(OR(ISBLANK(languages!N97),languages!N97=""),IF(OR(ISBLANK('auto-translations'!N97),'auto-translations'!N97=""),"",'auto-translations'!N97),languages!N97)</f>
        <v>umbral objetivo</v>
      </c>
      <c r="O97" s="8" t="str">
        <f>IF(OR(ISBLANK(languages!O97),languages!O97=""),IF(OR(ISBLANK('auto-translations'!O97),'auto-translations'!O97=""),"",'auto-translations'!O97),languages!O97)</f>
        <v>umbral objetivo</v>
      </c>
      <c r="P97" s="8" t="str">
        <f>IF(OR(ISBLANK(languages!P97),languages!P97=""),IF(OR(ISBLANK('auto-translations'!P97),'auto-translations'!P97=""),"",'auto-translations'!P97),languages!P97)</f>
        <v>limite alvo</v>
      </c>
      <c r="Q97" s="8" t="str">
        <f>IF(OR(ISBLANK(languages!Q97),languages!Q97=""),IF(OR(ISBLANK('auto-translations'!Q97),'auto-translations'!Q97=""),"",'auto-translations'!Q97),languages!Q97)</f>
        <v>limite alvo</v>
      </c>
      <c r="R97" s="8" t="str">
        <f>IF(OR(ISBLANK(languages!R97),languages!R97=""),IF(OR(ISBLANK('auto-translations'!R97),'auto-translations'!R97=""),"",'auto-translations'!R97),languages!R97)</f>
        <v>இலக்கு வாசல்</v>
      </c>
      <c r="S97" s="8" t="str">
        <f>IF(OR(ISBLANK(languages!S97),languages!S97=""),IF(OR(ISBLANK('auto-translations'!S97),'auto-translations'!S97=""),"",'auto-translations'!S97),languages!S97)</f>
        <v>เกณฑ์เป้าหมาย</v>
      </c>
      <c r="T97" s="8" t="str">
        <f>IF(OR(ISBLANK(languages!T97),languages!T97=""),IF(OR(ISBLANK('auto-translations'!T97),'auto-translations'!T97=""),"",'auto-translations'!T97),languages!T97)</f>
        <v>ngưỡng mục tiêu</v>
      </c>
    </row>
    <row r="98" spans="1:20" ht="75" x14ac:dyDescent="0.25">
      <c r="A98" s="15" t="s">
        <v>925</v>
      </c>
      <c r="B98" s="15" t="s">
        <v>54</v>
      </c>
      <c r="C98" s="9" t="s">
        <v>54</v>
      </c>
      <c r="D98" s="9" t="s">
        <v>1213</v>
      </c>
      <c r="E98" s="8" t="str">
        <f>IF(OR(ISBLANK(languages!E98),languages!E98=""),IF(OR(ISBLANK('auto-translations'!E98),'auto-translations'!E98=""),"",'auto-translations'!E98),languages!E98)</f>
        <v>Política identificada</v>
      </c>
      <c r="F98" s="8" t="str">
        <f>IF(OR(ISBLANK(languages!F98),languages!F98=""),IF(OR(ISBLANK('auto-translations'!F98),'auto-translations'!F98=""),"",'auto-translations'!F98),languages!F98)</f>
        <v>現有政策</v>
      </c>
      <c r="G98" s="8" t="str">
        <f>IF(OR(ISBLANK(languages!G98),languages!G98=""),IF(OR(ISBLANK('auto-translations'!G98),'auto-translations'!G98=""),"",'auto-translations'!G98),languages!G98)</f>
        <v>现有政策</v>
      </c>
      <c r="H98" s="8" t="str">
        <f>IF(OR(ISBLANK(languages!H98),languages!H98=""),IF(OR(ISBLANK('auto-translations'!H98),'auto-translations'!H98=""),"",'auto-translations'!H98),languages!H98)</f>
        <v>Dokument k dispozici</v>
      </c>
      <c r="I98" s="8" t="str">
        <f>IF(OR(ISBLANK(languages!I98),languages!I98=""),IF(OR(ISBLANK('auto-translations'!I98),'auto-translations'!I98=""),"",'auto-translations'!I98),languages!I98)</f>
        <v>Identificeret politik</v>
      </c>
      <c r="J98" s="8" t="str">
        <f>IF(OR(ISBLANK(languages!J98),languages!J98=""),IF(OR(ISBLANK('auto-translations'!J98),'auto-translations'!J98=""),"",'auto-translations'!J98),languages!J98)</f>
        <v>Beleid geïdentificeerd</v>
      </c>
      <c r="K98" s="8" t="str">
        <f>IF(OR(ISBLANK(languages!K98),languages!K98=""),IF(OR(ISBLANK('auto-translations'!K98),'auto-translations'!K98=""),"",'auto-translations'!K98),languages!K98)</f>
        <v>Richtlinie identifiziert</v>
      </c>
      <c r="L98" s="8" t="str">
        <f>IF(OR(ISBLANK(languages!L98),languages!L98=""),IF(OR(ISBLANK('auto-translations'!L98),'auto-translations'!L98=""),"",'auto-translations'!L98),languages!L98)</f>
        <v>An gano manufar</v>
      </c>
      <c r="M98" s="8" t="str">
        <f>IF(OR(ISBLANK(languages!M98),languages!M98=""),IF(OR(ISBLANK('auto-translations'!M98),'auto-translations'!M98=""),"",'auto-translations'!M98),languages!M98)</f>
        <v>Ngā Kaupapahere</v>
      </c>
      <c r="N98" s="8" t="str">
        <f>IF(OR(ISBLANK(languages!N98),languages!N98=""),IF(OR(ISBLANK('auto-translations'!N98),'auto-translations'!N98=""),"",'auto-translations'!N98),languages!N98)</f>
        <v>Política identificada</v>
      </c>
      <c r="O98" s="8" t="str">
        <f>IF(OR(ISBLANK(languages!O98),languages!O98=""),IF(OR(ISBLANK('auto-translations'!O98),'auto-translations'!O98=""),"",'auto-translations'!O98),languages!O98)</f>
        <v>Política identificada</v>
      </c>
      <c r="P98" s="8" t="str">
        <f>IF(OR(ISBLANK(languages!P98),languages!P98=""),IF(OR(ISBLANK('auto-translations'!P98),'auto-translations'!P98=""),"",'auto-translations'!P98),languages!P98)</f>
        <v>Política identificada</v>
      </c>
      <c r="Q98" s="8" t="str">
        <f>IF(OR(ISBLANK(languages!Q98),languages!Q98=""),IF(OR(ISBLANK('auto-translations'!Q98),'auto-translations'!Q98=""),"",'auto-translations'!Q98),languages!Q98)</f>
        <v>Política identificada</v>
      </c>
      <c r="R98" s="8" t="str">
        <f>IF(OR(ISBLANK(languages!R98),languages!R98=""),IF(OR(ISBLANK('auto-translations'!R98),'auto-translations'!R98=""),"",'auto-translations'!R98),languages!R98)</f>
        <v>கண்டறியப்பட்ட கொள்கை</v>
      </c>
      <c r="S98" s="8" t="str">
        <f>IF(OR(ISBLANK(languages!S98),languages!S98=""),IF(OR(ISBLANK('auto-translations'!S98),'auto-translations'!S98=""),"",'auto-translations'!S98),languages!S98)</f>
        <v>นโยบายที่ ระบุ</v>
      </c>
      <c r="T98" s="8" t="str">
        <f>IF(OR(ISBLANK(languages!T98),languages!T98=""),IF(OR(ISBLANK('auto-translations'!T98),'auto-translations'!T98=""),"",'auto-translations'!T98),languages!T98)</f>
        <v>Chính sách đã được xác định</v>
      </c>
    </row>
    <row r="99" spans="1:20" ht="165" x14ac:dyDescent="0.25">
      <c r="A99" s="15" t="s">
        <v>925</v>
      </c>
      <c r="B99" s="15" t="s">
        <v>862</v>
      </c>
      <c r="C99" s="9" t="s">
        <v>1092</v>
      </c>
      <c r="D99" s="9" t="s">
        <v>1485</v>
      </c>
      <c r="E99" s="8" t="str">
        <f>IF(OR(ISBLANK(languages!E99),languages!E99=""),IF(OR(ISBLANK('auto-translations'!E99),'auto-translations'!E99=""),"",'auto-translations'!E99),languages!E99)</f>
        <v>S'alinea amb l'evidència de ciutats saludables</v>
      </c>
      <c r="F99" s="8" t="str">
        <f>IF(OR(ISBLANK(languages!F99),languages!F99=""),IF(OR(ISBLANK('auto-translations'!F99),'auto-translations'!F99=""),"",'auto-translations'!F99),languages!F99)</f>
        <v>與健康城市證據一致</v>
      </c>
      <c r="G99" s="8" t="str">
        <f>IF(OR(ISBLANK(languages!G99),languages!G99=""),IF(OR(ISBLANK('auto-translations'!G99),'auto-translations'!G99=""),"",'auto-translations'!G99),languages!G99)</f>
        <v>与健康城市证据一致</v>
      </c>
      <c r="H99" s="8" t="str">
        <f>IF(OR(ISBLANK(languages!H99),languages!H99=""),IF(OR(ISBLANK('auto-translations'!H99),'auto-translations'!H99=""),"",'auto-translations'!H99),languages!H99)</f>
        <v>V souladu s důkazy zdravých měst</v>
      </c>
      <c r="I99" s="8" t="str">
        <f>IF(OR(ISBLANK(languages!I99),languages!I99=""),IF(OR(ISBLANK('auto-translations'!I99),'auto-translations'!I99=""),"",'auto-translations'!I99),languages!I99)</f>
        <v>Er på linje med beviser for sunde byer</v>
      </c>
      <c r="J99" s="8" t="str">
        <f>IF(OR(ISBLANK(languages!J99),languages!J99=""),IF(OR(ISBLANK('auto-translations'!J99),'auto-translations'!J99=""),"",'auto-translations'!J99),languages!J99)</f>
        <v>Sluit aan bij het bewijs van gezonde steden</v>
      </c>
      <c r="K99" s="8" t="str">
        <f>IF(OR(ISBLANK(languages!K99),languages!K99=""),IF(OR(ISBLANK('auto-translations'!K99),'auto-translations'!K99=""),"",'auto-translations'!K99),languages!K99)</f>
        <v>Entspricht den Erkenntnissen zu gesunden Städten</v>
      </c>
      <c r="L99" s="8" t="str">
        <f>IF(OR(ISBLANK(languages!L99),languages!L99=""),IF(OR(ISBLANK('auto-translations'!L99),'auto-translations'!L99=""),"",'auto-translations'!L99),languages!L99)</f>
        <v>Daidaita da shaidar birane masu lafiya</v>
      </c>
      <c r="M99" s="8" t="str">
        <f>IF(OR(ISBLANK(languages!M99),languages!M99=""),IF(OR(ISBLANK('auto-translations'!M99),'auto-translations'!M99=""),"",'auto-translations'!M99),languages!M99)</f>
        <v>Ka whakahāngai ki nga taunakitanga taone hauora</v>
      </c>
      <c r="N99" s="8" t="str">
        <f>IF(OR(ISBLANK(languages!N99),languages!N99=""),IF(OR(ISBLANK('auto-translations'!N99),'auto-translations'!N99=""),"",'auto-translations'!N99),languages!N99)</f>
        <v>Se alinea con la evidencia de ciudades saludables</v>
      </c>
      <c r="O99" s="8" t="str">
        <f>IF(OR(ISBLANK(languages!O99),languages!O99=""),IF(OR(ISBLANK('auto-translations'!O99),'auto-translations'!O99=""),"",'auto-translations'!O99),languages!O99)</f>
        <v>Se alinea con la evidencia de ciudades saludables</v>
      </c>
      <c r="P99" s="8" t="str">
        <f>IF(OR(ISBLANK(languages!P99),languages!P99=""),IF(OR(ISBLANK('auto-translations'!P99),'auto-translations'!P99=""),"",'auto-translations'!P99),languages!P99)</f>
        <v>Alinha-se com as evidências de cidades saudáveis</v>
      </c>
      <c r="Q99" s="8" t="str">
        <f>IF(OR(ISBLANK(languages!Q99),languages!Q99=""),IF(OR(ISBLANK('auto-translations'!Q99),'auto-translations'!Q99=""),"",'auto-translations'!Q99),languages!Q99)</f>
        <v>Alinha-se com as evidências de cidades saudáveis</v>
      </c>
      <c r="R99" s="8" t="str">
        <f>IF(OR(ISBLANK(languages!R99),languages!R99=""),IF(OR(ISBLANK('auto-translations'!R99),'auto-translations'!R99=""),"",'auto-translations'!R99),languages!R99)</f>
        <v>ஆரோக்கியமான நகரங்களின் சான்றுகளுடன் இணைகிறது</v>
      </c>
      <c r="S99" s="8" t="str">
        <f>IF(OR(ISBLANK(languages!S99),languages!S99=""),IF(OR(ISBLANK('auto-translations'!S99),'auto-translations'!S99=""),"",'auto-translations'!S99),languages!S99)</f>
        <v>สอดคล้องกับหลักฐานเมืองที่มีสุขภาพดี</v>
      </c>
      <c r="T99" s="8" t="str">
        <f>IF(OR(ISBLANK(languages!T99),languages!T99=""),IF(OR(ISBLANK('auto-translations'!T99),'auto-translations'!T99=""),"",'auto-translations'!T99),languages!T99)</f>
        <v>Phù hợp với bằng chứng về thành phố lành mạnh</v>
      </c>
    </row>
    <row r="100" spans="1:20" ht="75" x14ac:dyDescent="0.25">
      <c r="A100" s="15" t="s">
        <v>925</v>
      </c>
      <c r="B100" s="15" t="s">
        <v>53</v>
      </c>
      <c r="C100" s="9" t="s">
        <v>53</v>
      </c>
      <c r="D100" s="9" t="s">
        <v>1213</v>
      </c>
      <c r="E100" s="8" t="str">
        <f>IF(OR(ISBLANK(languages!E100),languages!E100=""),IF(OR(ISBLANK('auto-translations'!E100),'auto-translations'!E100=""),"",'auto-translations'!E100),languages!E100)</f>
        <v>Objectiu mesurable</v>
      </c>
      <c r="F100" s="8" t="str">
        <f>IF(OR(ISBLANK(languages!F100),languages!F100=""),IF(OR(ISBLANK('auto-translations'!F100),'auto-translations'!F100=""),"",'auto-translations'!F100),languages!F100)</f>
        <v>可衡量的目標</v>
      </c>
      <c r="G100" s="8" t="str">
        <f>IF(OR(ISBLANK(languages!G100),languages!G100=""),IF(OR(ISBLANK('auto-translations'!G100),'auto-translations'!G100=""),"",'auto-translations'!G100),languages!G100)</f>
        <v>可衡量的目标</v>
      </c>
      <c r="H100" s="8" t="str">
        <f>IF(OR(ISBLANK(languages!H100),languages!H100=""),IF(OR(ISBLANK('auto-translations'!H100),'auto-translations'!H100=""),"",'auto-translations'!H100),languages!H100)</f>
        <v>Měřitelný cíl</v>
      </c>
      <c r="I100" s="8" t="str">
        <f>IF(OR(ISBLANK(languages!I100),languages!I100=""),IF(OR(ISBLANK('auto-translations'!I100),'auto-translations'!I100=""),"",'auto-translations'!I100),languages!I100)</f>
        <v>Målbar målsætning</v>
      </c>
      <c r="J100" s="8" t="str">
        <f>IF(OR(ISBLANK(languages!J100),languages!J100=""),IF(OR(ISBLANK('auto-translations'!J100),'auto-translations'!J100=""),"",'auto-translations'!J100),languages!J100)</f>
        <v>Meetbaar doel</v>
      </c>
      <c r="K100" s="8" t="str">
        <f>IF(OR(ISBLANK(languages!K100),languages!K100=""),IF(OR(ISBLANK('auto-translations'!K100),'auto-translations'!K100=""),"",'auto-translations'!K100),languages!K100)</f>
        <v>Messbares Ziel</v>
      </c>
      <c r="L100" s="8" t="str">
        <f>IF(OR(ISBLANK(languages!L100),languages!L100=""),IF(OR(ISBLANK('auto-translations'!L100),'auto-translations'!L100=""),"",'auto-translations'!L100),languages!L100)</f>
        <v>Makasudin aunawa</v>
      </c>
      <c r="M100" s="8" t="str">
        <f>IF(OR(ISBLANK(languages!M100),languages!M100=""),IF(OR(ISBLANK('auto-translations'!M100),'auto-translations'!M100=""),"",'auto-translations'!M100),languages!M100)</f>
        <v>Te Taumata Whakaine</v>
      </c>
      <c r="N100" s="8" t="str">
        <f>IF(OR(ISBLANK(languages!N100),languages!N100=""),IF(OR(ISBLANK('auto-translations'!N100),'auto-translations'!N100=""),"",'auto-translations'!N100),languages!N100)</f>
        <v>Objetivo medible</v>
      </c>
      <c r="O100" s="8" t="str">
        <f>IF(OR(ISBLANK(languages!O100),languages!O100=""),IF(OR(ISBLANK('auto-translations'!O100),'auto-translations'!O100=""),"",'auto-translations'!O100),languages!O100)</f>
        <v>Objetivo medible</v>
      </c>
      <c r="P100" s="8" t="str">
        <f>IF(OR(ISBLANK(languages!P100),languages!P100=""),IF(OR(ISBLANK('auto-translations'!P100),'auto-translations'!P100=""),"",'auto-translations'!P100),languages!P100)</f>
        <v>Meta mensurável</v>
      </c>
      <c r="Q100" s="8" t="str">
        <f>IF(OR(ISBLANK(languages!Q100),languages!Q100=""),IF(OR(ISBLANK('auto-translations'!Q100),'auto-translations'!Q100=""),"",'auto-translations'!Q100),languages!Q100)</f>
        <v>Meta mensurável</v>
      </c>
      <c r="R100" s="8" t="str">
        <f>IF(OR(ISBLANK(languages!R100),languages!R100=""),IF(OR(ISBLANK('auto-translations'!R100),'auto-translations'!R100=""),"",'auto-translations'!R100),languages!R100)</f>
        <v>அளவிடக்கூடிய இலக்கு</v>
      </c>
      <c r="S100" s="8" t="str">
        <f>IF(OR(ISBLANK(languages!S100),languages!S100=""),IF(OR(ISBLANK('auto-translations'!S100),'auto-translations'!S100=""),"",'auto-translations'!S100),languages!S100)</f>
        <v>เป้าหมายที่วัดได้</v>
      </c>
      <c r="T100" s="8" t="str">
        <f>IF(OR(ISBLANK(languages!T100),languages!T100=""),IF(OR(ISBLANK('auto-translations'!T100),'auto-translations'!T100=""),"",'auto-translations'!T100),languages!T100)</f>
        <v>Mục tiêu có thể đo lường được</v>
      </c>
    </row>
    <row r="101" spans="1:20" ht="105" x14ac:dyDescent="0.25">
      <c r="A101" s="15" t="s">
        <v>925</v>
      </c>
      <c r="B101" s="15" t="s">
        <v>953</v>
      </c>
      <c r="C101" s="9" t="s">
        <v>954</v>
      </c>
      <c r="D101" s="9" t="s">
        <v>1485</v>
      </c>
      <c r="E101" s="8" t="str">
        <f>IF(OR(ISBLANK(languages!E101),languages!E101=""),IF(OR(ISBLANK('auto-translations'!E101),'auto-translations'!E101=""),"",'auto-translations'!E101),languages!E101)</f>
        <v>Llindar informat per evidència</v>
      </c>
      <c r="F101" s="8" t="str">
        <f>IF(OR(ISBLANK(languages!F101),languages!F101=""),IF(OR(ISBLANK('auto-translations'!F101),'auto-translations'!F101=""),"",'auto-translations'!F101),languages!F101)</f>
        <v>循證閾值</v>
      </c>
      <c r="G101" s="8" t="str">
        <f>IF(OR(ISBLANK(languages!G101),languages!G101=""),IF(OR(ISBLANK('auto-translations'!G101),'auto-translations'!G101=""),"",'auto-translations'!G101),languages!G101)</f>
        <v>循证阈值</v>
      </c>
      <c r="H101" s="8" t="str">
        <f>IF(OR(ISBLANK(languages!H101),languages!H101=""),IF(OR(ISBLANK('auto-translations'!H101),'auto-translations'!H101=""),"",'auto-translations'!H101),languages!H101)</f>
        <v>Prahová hodnota založená na důkazech</v>
      </c>
      <c r="I101" s="8" t="str">
        <f>IF(OR(ISBLANK(languages!I101),languages!I101=""),IF(OR(ISBLANK('auto-translations'!I101),'auto-translations'!I101=""),"",'auto-translations'!I101),languages!I101)</f>
        <v>Evidens-informeret tærskel</v>
      </c>
      <c r="J101" s="8" t="str">
        <f>IF(OR(ISBLANK(languages!J101),languages!J101=""),IF(OR(ISBLANK('auto-translations'!J101),'auto-translations'!J101=""),"",'auto-translations'!J101),languages!J101)</f>
        <v>Op bewijs gebaseerde drempel</v>
      </c>
      <c r="K101" s="8" t="str">
        <f>IF(OR(ISBLANK(languages!K101),languages!K101=""),IF(OR(ISBLANK('auto-translations'!K101),'auto-translations'!K101=""),"",'auto-translations'!K101),languages!K101)</f>
        <v>Evidenzbasierte Schwelle</v>
      </c>
      <c r="L101" s="8" t="str">
        <f>IF(OR(ISBLANK(languages!L101),languages!L101=""),IF(OR(ISBLANK('auto-translations'!L101),'auto-translations'!L101=""),"",'auto-translations'!L101),languages!L101)</f>
        <v>Shaida - bakin kofa</v>
      </c>
      <c r="M101" s="8" t="str">
        <f>IF(OR(ISBLANK(languages!M101),languages!M101=""),IF(OR(ISBLANK('auto-translations'!M101),'auto-translations'!M101=""),"",'auto-translations'!M101),languages!M101)</f>
        <v>Te paepae whakamohio i nga taunakitanga</v>
      </c>
      <c r="N101" s="8" t="str">
        <f>IF(OR(ISBLANK(languages!N101),languages!N101=""),IF(OR(ISBLANK('auto-translations'!N101),'auto-translations'!N101=""),"",'auto-translations'!N101),languages!N101)</f>
        <v>Umbral basado en evidencia</v>
      </c>
      <c r="O101" s="8" t="str">
        <f>IF(OR(ISBLANK(languages!O101),languages!O101=""),IF(OR(ISBLANK('auto-translations'!O101),'auto-translations'!O101=""),"",'auto-translations'!O101),languages!O101)</f>
        <v>Umbral basado en evidencia</v>
      </c>
      <c r="P101" s="8" t="str">
        <f>IF(OR(ISBLANK(languages!P101),languages!P101=""),IF(OR(ISBLANK('auto-translations'!P101),'auto-translations'!P101=""),"",'auto-translations'!P101),languages!P101)</f>
        <v>Limite informado por evidências</v>
      </c>
      <c r="Q101" s="8" t="str">
        <f>IF(OR(ISBLANK(languages!Q101),languages!Q101=""),IF(OR(ISBLANK('auto-translations'!Q101),'auto-translations'!Q101=""),"",'auto-translations'!Q101),languages!Q101)</f>
        <v>Limite informado por evidências</v>
      </c>
      <c r="R101" s="8" t="str">
        <f>IF(OR(ISBLANK(languages!R101),languages!R101=""),IF(OR(ISBLANK('auto-translations'!R101),'auto-translations'!R101=""),"",'auto-translations'!R101),languages!R101)</f>
        <v>சான்று-அறிவிக்கப்பட்ட வாசல்</v>
      </c>
      <c r="S101" s="8" t="str">
        <f>IF(OR(ISBLANK(languages!S101),languages!S101=""),IF(OR(ISBLANK('auto-translations'!S101),'auto-translations'!S101=""),"",'auto-translations'!S101),languages!S101)</f>
        <v>เกณฑ์การแจ้งหลักฐาน</v>
      </c>
      <c r="T101" s="8" t="str">
        <f>IF(OR(ISBLANK(languages!T101),languages!T101=""),IF(OR(ISBLANK('auto-translations'!T101),'auto-translations'!T101=""),"",'auto-translations'!T101),languages!T101)</f>
        <v>Ngưỡng thông tin bằng chứng</v>
      </c>
    </row>
    <row r="102" spans="1:20" ht="165" x14ac:dyDescent="0.25">
      <c r="A102" s="15" t="s">
        <v>73</v>
      </c>
      <c r="B102" s="15" t="s">
        <v>1093</v>
      </c>
      <c r="C102" s="9" t="s">
        <v>1094</v>
      </c>
      <c r="D102" s="9" t="s">
        <v>1485</v>
      </c>
      <c r="E102" s="8" t="str">
        <f>IF(OR(ISBLANK(languages!E102),languages!E102=""),IF(OR(ISBLANK('auto-translations'!E102),'auto-translations'!E102=""),"",'auto-translations'!E102),languages!E102)</f>
        <v>Clau: Sí ✔ No ✘ Mixt ✔/✘ No aplicable -</v>
      </c>
      <c r="F102" s="8" t="str">
        <f>IF(OR(ISBLANK(languages!F102),languages!F102=""),IF(OR(ISBLANK('auto-translations'!F102),'auto-translations'!F102=""),"",'auto-translations'!F102),languages!F102)</f>
        <v>重點：是 ✔ 否 ✘ 混合 ✔/✘ 不適用 -</v>
      </c>
      <c r="G102" s="8" t="str">
        <f>IF(OR(ISBLANK(languages!G102),languages!G102=""),IF(OR(ISBLANK('auto-translations'!G102),'auto-translations'!G102=""),"",'auto-translations'!G102),languages!G102)</f>
        <v>要点：是 ✔ 否 ✘ 混合 ✔/✘ 不适用 -</v>
      </c>
      <c r="H102" s="8" t="str">
        <f>IF(OR(ISBLANK(languages!H102),languages!H102=""),IF(OR(ISBLANK('auto-translations'!H102),'auto-translations'!H102=""),"",'auto-translations'!H102),languages!H102)</f>
        <v>Klíč: Ano ✔ Ne ✘ Smíšené ✔/✘ Nelze použít -</v>
      </c>
      <c r="I102" s="8" t="str">
        <f>IF(OR(ISBLANK(languages!I102),languages!I102=""),IF(OR(ISBLANK('auto-translations'!I102),'auto-translations'!I102=""),"",'auto-translations'!I102),languages!I102)</f>
        <v>Nøgle: Ja ✔ Nej ✘ Blandet ✔/✘ Ikke relevant -</v>
      </c>
      <c r="J102" s="8" t="str">
        <f>IF(OR(ISBLANK(languages!J102),languages!J102=""),IF(OR(ISBLANK('auto-translations'!J102),'auto-translations'!J102=""),"",'auto-translations'!J102),languages!J102)</f>
        <v>Legende: Ja ✔ Nee ✘ Gemengd ✔/✘ Niet van toepassing -</v>
      </c>
      <c r="K102" s="8" t="str">
        <f>IF(OR(ISBLANK(languages!K102),languages!K102=""),IF(OR(ISBLANK('auto-translations'!K102),'auto-translations'!K102=""),"",'auto-translations'!K102),languages!K102)</f>
        <v>Schlüssel: Ja ✔ Nein ✘ Gemischt ✔/✘ Nicht anwendbar -</v>
      </c>
      <c r="L102" s="8" t="str">
        <f>IF(OR(ISBLANK(languages!L102),languages!L102=""),IF(OR(ISBLANK('auto-translations'!L102),'auto-translations'!L102=""),"",'auto-translations'!L102),languages!L102)</f>
        <v>Maɓalli: Ee ✔ A'a ✘ Mixed ✔/✘ Ba a zartar ba -</v>
      </c>
      <c r="M102" s="8" t="str">
        <f>IF(OR(ISBLANK(languages!M102),languages!M102=""),IF(OR(ISBLANK('auto-translations'!M102),'auto-translations'!M102=""),"",'auto-translations'!M102),languages!M102)</f>
        <v>Kī: Āe ✔ Kāo ✘ Ranu ✔/✘ Kāore e hāngai -</v>
      </c>
      <c r="N102" s="8" t="str">
        <f>IF(OR(ISBLANK(languages!N102),languages!N102=""),IF(OR(ISBLANK('auto-translations'!N102),'auto-translations'!N102=""),"",'auto-translations'!N102),languages!N102)</f>
        <v>Clave: Sí ✔ No ✘ Mixto ✔/✘ No aplica -</v>
      </c>
      <c r="O102" s="8" t="str">
        <f>IF(OR(ISBLANK(languages!O102),languages!O102=""),IF(OR(ISBLANK('auto-translations'!O102),'auto-translations'!O102=""),"",'auto-translations'!O102),languages!O102)</f>
        <v>Clave: Sí ✔ No ✘ Mixto ✔/✘ No aplica -</v>
      </c>
      <c r="P102" s="8" t="str">
        <f>IF(OR(ISBLANK(languages!P102),languages!P102=""),IF(OR(ISBLANK('auto-translations'!P102),'auto-translations'!P102=""),"",'auto-translations'!P102),languages!P102)</f>
        <v>Legenda: Sim ✔ Não ✘ Misto ✔/✘ Não aplicável -</v>
      </c>
      <c r="Q102" s="8" t="str">
        <f>IF(OR(ISBLANK(languages!Q102),languages!Q102=""),IF(OR(ISBLANK('auto-translations'!Q102),'auto-translations'!Q102=""),"",'auto-translations'!Q102),languages!Q102)</f>
        <v>Legenda: Sim ✔ Não ✘ Misto ✔/✘ Não aplicável -</v>
      </c>
      <c r="R102" s="8" t="str">
        <f>IF(OR(ISBLANK(languages!R102),languages!R102=""),IF(OR(ISBLANK('auto-translations'!R102),'auto-translations'!R102=""),"",'auto-translations'!R102),languages!R102)</f>
        <v>விசை: ஆம் ✔ இல்லை ✘ கலப்பு ✔/✘ பொருந்தாது -</v>
      </c>
      <c r="S102" s="8" t="str">
        <f>IF(OR(ISBLANK(languages!S102),languages!S102=""),IF(OR(ISBLANK('auto-translations'!S102),'auto-translations'!S102=""),"",'auto-translations'!S102),languages!S102)</f>
        <v>คีย์: ใช่ ✔ ไม่ใช่ ✘ ผสม ✔/✘ ไม่เกี่ยวข้อง -</v>
      </c>
      <c r="T102" s="8" t="str">
        <f>IF(OR(ISBLANK(languages!T102),languages!T102=""),IF(OR(ISBLANK('auto-translations'!T102),'auto-translations'!T102=""),"",'auto-translations'!T102),languages!T102)</f>
        <v>Chìa khóa: Có ✔ Không ✘ Hỗn hợp ✔/✘ Không áp dụng -</v>
      </c>
    </row>
    <row r="103" spans="1:20" ht="270" x14ac:dyDescent="0.25">
      <c r="A103" s="15" t="s">
        <v>924</v>
      </c>
      <c r="B103" s="15" t="s">
        <v>911</v>
      </c>
      <c r="C103" s="9" t="s">
        <v>911</v>
      </c>
      <c r="D103" s="9" t="s">
        <v>1485</v>
      </c>
      <c r="E103" s="8" t="str">
        <f>IF(OR(ISBLANK(languages!E103),languages!E103=""),IF(OR(ISBLANK('auto-translations'!E103),'auto-translations'!E103=""),"",'auto-translations'!E103),languages!E103)</f>
        <v>Polítiques d'urbanisme integrats per a la salut i la sostenibilitat</v>
      </c>
      <c r="F103" s="8" t="str">
        <f>IF(OR(ISBLANK(languages!F103),languages!F103=""),IF(OR(ISBLANK('auto-translations'!F103),'auto-translations'!F103=""),"",'auto-translations'!F103),languages!F103)</f>
        <v>促進健康與永續發展的綜合城市規劃政策</v>
      </c>
      <c r="G103" s="8" t="str">
        <f>IF(OR(ISBLANK(languages!G103),languages!G103=""),IF(OR(ISBLANK('auto-translations'!G103),'auto-translations'!G103=""),"",'auto-translations'!G103),languages!G103)</f>
        <v>促进健康和可持续发展的综合城市规划政策</v>
      </c>
      <c r="H103" s="8" t="str">
        <f>IF(OR(ISBLANK(languages!H103),languages!H103=""),IF(OR(ISBLANK('auto-translations'!H103),'auto-translations'!H103=""),"",'auto-translations'!H103),languages!H103)</f>
        <v>Integrované politiky městského plánování pro zdraví a udržitelnost</v>
      </c>
      <c r="I103" s="8" t="str">
        <f>IF(OR(ISBLANK(languages!I103),languages!I103=""),IF(OR(ISBLANK('auto-translations'!I103),'auto-translations'!I103=""),"",'auto-translations'!I103),languages!I103)</f>
        <v>Integrerede byplanlægningspolitikker for sundhed og bæredygtighed</v>
      </c>
      <c r="J103" s="8" t="str">
        <f>IF(OR(ISBLANK(languages!J103),languages!J103=""),IF(OR(ISBLANK('auto-translations'!J103),'auto-translations'!J103=""),"",'auto-translations'!J103),languages!J103)</f>
        <v>Geïntegreerd stadsplanningsbeleid voor gezondheid en duurzaamheid</v>
      </c>
      <c r="K103" s="8" t="str">
        <f>IF(OR(ISBLANK(languages!K103),languages!K103=""),IF(OR(ISBLANK('auto-translations'!K103),'auto-translations'!K103=""),"",'auto-translations'!K103),languages!K103)</f>
        <v>Integrierte Stadtplanungspolitik für Gesundheit und Nachhaltigkeit</v>
      </c>
      <c r="L103" s="8" t="str">
        <f>IF(OR(ISBLANK(languages!L103),languages!L103=""),IF(OR(ISBLANK('auto-translations'!L103),'auto-translations'!L103=""),"",'auto-translations'!L103),languages!L103)</f>
        <v>Hadaddiyar manufofin tsara birni don lafiya da dorewa</v>
      </c>
      <c r="M103" s="8" t="str">
        <f>IF(OR(ISBLANK(languages!M103),languages!M103=""),IF(OR(ISBLANK('auto-translations'!M103),'auto-translations'!M103=""),"",'auto-translations'!M103),languages!M103)</f>
        <v>Ko nga kaupapa here whakamahere taone nui mo te hauora me te oranga tonutanga</v>
      </c>
      <c r="N103" s="8" t="str">
        <f>IF(OR(ISBLANK(languages!N103),languages!N103=""),IF(OR(ISBLANK('auto-translations'!N103),'auto-translations'!N103=""),"",'auto-translations'!N103),languages!N103)</f>
        <v>Políticas integradas de planificación urbana para la salud y la sostenibilidad</v>
      </c>
      <c r="O103" s="8" t="str">
        <f>IF(OR(ISBLANK(languages!O103),languages!O103=""),IF(OR(ISBLANK('auto-translations'!O103),'auto-translations'!O103=""),"",'auto-translations'!O103),languages!O103)</f>
        <v>Políticas integradas de planificación urbana para la salud y la sostenibilidad</v>
      </c>
      <c r="P103" s="8" t="str">
        <f>IF(OR(ISBLANK(languages!P103),languages!P103=""),IF(OR(ISBLANK('auto-translations'!P103),'auto-translations'!P103=""),"",'auto-translations'!P103),languages!P103)</f>
        <v>Políticas integradas de planejamento urbano para saúde e sustentabilidade</v>
      </c>
      <c r="Q103" s="8" t="str">
        <f>IF(OR(ISBLANK(languages!Q103),languages!Q103=""),IF(OR(ISBLANK('auto-translations'!Q103),'auto-translations'!Q103=""),"",'auto-translations'!Q103),languages!Q103)</f>
        <v>Políticas integradas de planejamento urbano para saúde e sustentabilidade</v>
      </c>
      <c r="R103" s="8" t="str">
        <f>IF(OR(ISBLANK(languages!R103),languages!R103=""),IF(OR(ISBLANK('auto-translations'!R103),'auto-translations'!R103=""),"",'auto-translations'!R103),languages!R103)</f>
        <v>ஆரோக்கியம் மற்றும் நிலைத்தன்மைக்கான ஒருங்கிணைந்த நகர திட்டமிடல் கொள்கைகள்</v>
      </c>
      <c r="S103" s="8" t="str">
        <f>IF(OR(ISBLANK(languages!S103),languages!S103=""),IF(OR(ISBLANK('auto-translations'!S103),'auto-translations'!S103=""),"",'auto-translations'!S103),languages!S103)</f>
        <v>นโยบายการวางผังเมืองแบบบูรณาการเพื่อสุขภาพและความยั่งยืน</v>
      </c>
      <c r="T103" s="8" t="str">
        <f>IF(OR(ISBLANK(languages!T103),languages!T103=""),IF(OR(ISBLANK('auto-translations'!T103),'auto-translations'!T103=""),"",'auto-translations'!T103),languages!T103)</f>
        <v>Chính sách quy hoạch thành phố tích hợp vì sức khỏe và tính bền vững</v>
      </c>
    </row>
    <row r="104" spans="1:20" ht="409.5" x14ac:dyDescent="0.25">
      <c r="A104" s="15" t="s">
        <v>73</v>
      </c>
      <c r="B104" s="15" t="s">
        <v>1090</v>
      </c>
      <c r="C104" s="9" t="s">
        <v>1102</v>
      </c>
      <c r="D104" s="9" t="s">
        <v>1485</v>
      </c>
      <c r="E104" s="8" t="str">
        <f>IF(OR(ISBLANK(languages!E104),languages!E104=""),IF(OR(ISBLANK('auto-translations'!E104),'auto-translations'!E104=""),"",'auto-translations'!E104),languages!E104)</f>
        <v>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v>
      </c>
      <c r="F104" s="8" t="str">
        <f>IF(OR(ISBLANK(languages!F104),languages!F104=""),IF(OR(ISBLANK('auto-translations'!F104),'auto-translations'!F104=""),"",'auto-translations'!F104),languages!F104)</f>
        <v>許多部門都參與創造健康和永續的城市，包括土地使用、交通、住房、公園、經濟發展和基礎設施。需要進行綜合規劃以確保跨部門政策的一致性。交通和城市政策需要納入健康考慮，並應優先考慮對主動交通和公共交通的投資。</v>
      </c>
      <c r="G104" s="8" t="str">
        <f>IF(OR(ISBLANK(languages!G104),languages!G104=""),IF(OR(ISBLANK('auto-translations'!G104),'auto-translations'!G104=""),"",'auto-translations'!G104),languages!G104)</f>
        <v>许多部门都参与创建健康和可持续的城市，包括土地使用、交通、住房、公园、经济发展和基础设施。需要进行综合规划以确保跨部门政策的一致性。交通和城市政策需要纳入健康考虑，并应优先考虑对主动交通和公共交通的投资。</v>
      </c>
      <c r="H104" s="8" t="str">
        <f>IF(OR(ISBLANK(languages!H104),languages!H104=""),IF(OR(ISBLANK('auto-translations'!H104),'auto-translations'!H104=""),"",'auto-translations'!H104),languages!H104)</f>
        <v>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v>
      </c>
      <c r="I104" s="8" t="str">
        <f>IF(OR(ISBLANK(languages!I104),languages!I104=""),IF(OR(ISBLANK('auto-translations'!I104),'auto-translations'!I104=""),"",'auto-translations'!I104),languages!I104)</f>
        <v>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v>
      </c>
      <c r="J104" s="8" t="str">
        <f>IF(OR(ISBLANK(languages!J104),languages!J104=""),IF(OR(ISBLANK('auto-translations'!J104),'auto-translations'!J104=""),"",'auto-translations'!J104),languages!J104)</f>
        <v>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v>
      </c>
      <c r="K104" s="8" t="str">
        <f>IF(OR(ISBLANK(languages!K104),languages!K104=""),IF(OR(ISBLANK('auto-translations'!K104),'auto-translations'!K104=""),"",'auto-translations'!K104),languages!K104)</f>
        <v>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v>
      </c>
      <c r="L104" s="8" t="str">
        <f>IF(OR(ISBLANK(languages!L104),languages!L104=""),IF(OR(ISBLANK('auto-translations'!L104),'auto-translations'!L104=""),"",'auto-translations'!L104),languages!L104)</f>
        <v>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v>
      </c>
      <c r="M104" s="8" t="str">
        <f>IF(OR(ISBLANK(languages!M104),languages!M104=""),IF(OR(ISBLANK('auto-translations'!M104),'auto-translations'!M104=""),"",'auto-translations'!M104),languages!M104)</f>
        <v>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v>
      </c>
      <c r="N104" s="8" t="str">
        <f>IF(OR(ISBLANK(languages!N104),languages!N104=""),IF(OR(ISBLANK('auto-translations'!N104),'auto-translations'!N104=""),"",'auto-translations'!N104),languages!N104)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O104" s="8" t="str">
        <f>IF(OR(ISBLANK(languages!O104),languages!O104=""),IF(OR(ISBLANK('auto-translations'!O104),'auto-translations'!O104=""),"",'auto-translations'!O104),languages!O104)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P104" s="8" t="str">
        <f>IF(OR(ISBLANK(languages!P104),languages!P104=""),IF(OR(ISBLANK('auto-translations'!P104),'auto-translations'!P104=""),"",'auto-translations'!P104),languages!P104)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Q104" s="8" t="str">
        <f>IF(OR(ISBLANK(languages!Q104),languages!Q104=""),IF(OR(ISBLANK('auto-translations'!Q104),'auto-translations'!Q104=""),"",'auto-translations'!Q104),languages!Q104)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R104" s="8" t="str">
        <f>IF(OR(ISBLANK(languages!R104),languages!R104=""),IF(OR(ISBLANK('auto-translations'!R104),'auto-translations'!R104=""),"",'auto-translations'!R104),languages!R104)</f>
        <v>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v>
      </c>
      <c r="S104" s="8" t="str">
        <f>IF(OR(ISBLANK(languages!S104),languages!S104=""),IF(OR(ISBLANK('auto-translations'!S104),'auto-translations'!S104=""),"",'auto-translations'!S104),languages!S104)</f>
        <v>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v>
      </c>
      <c r="T104" s="8" t="str">
        <f>IF(OR(ISBLANK(languages!T104),languages!T104=""),IF(OR(ISBLANK('auto-translations'!T104),'auto-translations'!T104=""),"",'auto-translations'!T104),languages!T104)</f>
        <v>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v>
      </c>
    </row>
    <row r="105" spans="1:20" ht="255" x14ac:dyDescent="0.25">
      <c r="A105" s="15" t="s">
        <v>923</v>
      </c>
      <c r="B105" s="15" t="s">
        <v>914</v>
      </c>
      <c r="C105" s="9" t="s">
        <v>918</v>
      </c>
      <c r="D105" s="9" t="s">
        <v>1485</v>
      </c>
      <c r="E105" s="8" t="str">
        <f>IF(OR(ISBLANK(languages!E105),languages!E105=""),IF(OR(ISBLANK('auto-translations'!E105),'auto-translations'!E105=""),"",'auto-translations'!E105),languages!E105)</f>
        <v>Política de transport amb accions enfocades a la salut</v>
      </c>
      <c r="F105" s="8" t="str">
        <f>IF(OR(ISBLANK(languages!F105),languages!F105=""),IF(OR(ISBLANK('auto-translations'!F105),'auto-translations'!F105=""),"",'auto-translations'!F105),languages!F105)</f>
        <v>採取以健康為重點的行動的交通政策</v>
      </c>
      <c r="G105" s="8" t="str">
        <f>IF(OR(ISBLANK(languages!G105),languages!G105=""),IF(OR(ISBLANK('auto-translations'!G105),'auto-translations'!G105=""),"",'auto-translations'!G105),languages!G105)</f>
        <v>采取以健康为重点的行动的交通政策</v>
      </c>
      <c r="H105" s="8" t="str">
        <f>IF(OR(ISBLANK(languages!H105),languages!H105=""),IF(OR(ISBLANK('auto-translations'!H105),'auto-translations'!H105=""),"",'auto-translations'!H105),languages!H105)</f>
        <v>Dopravní politika s opatřeními zaměřenými na zdraví</v>
      </c>
      <c r="I105" s="8" t="str">
        <f>IF(OR(ISBLANK(languages!I105),languages!I105=""),IF(OR(ISBLANK('auto-translations'!I105),'auto-translations'!I105=""),"",'auto-translations'!I105),languages!I105)</f>
        <v>Transportpolitik med sundhedsfokuserede handlinger</v>
      </c>
      <c r="J105" s="8" t="str">
        <f>IF(OR(ISBLANK(languages!J105),languages!J105=""),IF(OR(ISBLANK('auto-translations'!J105),'auto-translations'!J105=""),"",'auto-translations'!J105),languages!J105)</f>
        <v>Transportbeleid met op gezondheid gerichte acties</v>
      </c>
      <c r="K105" s="8" t="str">
        <f>IF(OR(ISBLANK(languages!K105),languages!K105=""),IF(OR(ISBLANK('auto-translations'!K105),'auto-translations'!K105=""),"",'auto-translations'!K105),languages!K105)</f>
        <v>Verkehrspolitik mit gesundheitsorientierten Maßnahmen</v>
      </c>
      <c r="L105" s="8" t="str">
        <f>IF(OR(ISBLANK(languages!L105),languages!L105=""),IF(OR(ISBLANK('auto-translations'!L105),'auto-translations'!L105=""),"",'auto-translations'!L105),languages!L105)</f>
        <v>Manufar sufuri tare da ayyuka mai da hankali kan lafiya</v>
      </c>
      <c r="M105" s="8" t="str">
        <f>IF(OR(ISBLANK(languages!M105),languages!M105=""),IF(OR(ISBLANK('auto-translations'!M105),'auto-translations'!M105=""),"",'auto-translations'!M105),languages!M105)</f>
        <v>Kaupapa here kawe me nga mahi e arotahi ana ki te hauora</v>
      </c>
      <c r="N105" s="8" t="str">
        <f>IF(OR(ISBLANK(languages!N105),languages!N105=""),IF(OR(ISBLANK('auto-translations'!N105),'auto-translations'!N105=""),"",'auto-translations'!N105),languages!N105)</f>
        <v>Política de transporte con acciones centradas en la salud</v>
      </c>
      <c r="O105" s="8" t="str">
        <f>IF(OR(ISBLANK(languages!O105),languages!O105=""),IF(OR(ISBLANK('auto-translations'!O105),'auto-translations'!O105=""),"",'auto-translations'!O105),languages!O105)</f>
        <v>Política de transporte con acciones centradas en la salud</v>
      </c>
      <c r="P105" s="8" t="str">
        <f>IF(OR(ISBLANK(languages!P105),languages!P105=""),IF(OR(ISBLANK('auto-translations'!P105),'auto-translations'!P105=""),"",'auto-translations'!P105),languages!P105)</f>
        <v>Política de transportes com ações focadas na saúde</v>
      </c>
      <c r="Q105" s="8" t="str">
        <f>IF(OR(ISBLANK(languages!Q105),languages!Q105=""),IF(OR(ISBLANK('auto-translations'!Q105),'auto-translations'!Q105=""),"",'auto-translations'!Q105),languages!Q105)</f>
        <v>Política de transportes com ações focadas na saúde</v>
      </c>
      <c r="R105" s="8" t="str">
        <f>IF(OR(ISBLANK(languages!R105),languages!R105=""),IF(OR(ISBLANK('auto-translations'!R105),'auto-translations'!R105=""),"",'auto-translations'!R105),languages!R105)</f>
        <v>சுகாதாரத்தை மையமாகக் கொண்ட நடவடிக்கைகள் கொண்ட போக்குவரத்துக் கொள்கை</v>
      </c>
      <c r="S105" s="8" t="str">
        <f>IF(OR(ISBLANK(languages!S105),languages!S105=""),IF(OR(ISBLANK('auto-translations'!S105),'auto-translations'!S105=""),"",'auto-translations'!S105),languages!S105)</f>
        <v>นโยบายการขนส่งที่เน้นการดำเนินการด้านสุขภาพ</v>
      </c>
      <c r="T105" s="8" t="str">
        <f>IF(OR(ISBLANK(languages!T105),languages!T105=""),IF(OR(ISBLANK('auto-translations'!T105),'auto-translations'!T105=""),"",'auto-translations'!T105),languages!T105)</f>
        <v>Chính sách giao thông với các hành động tập trung vào sức khỏe</v>
      </c>
    </row>
    <row r="106" spans="1:20" ht="240" x14ac:dyDescent="0.25">
      <c r="A106" s="15" t="s">
        <v>923</v>
      </c>
      <c r="B106" s="15" t="s">
        <v>915</v>
      </c>
      <c r="C106" s="9" t="s">
        <v>919</v>
      </c>
      <c r="D106" s="9" t="s">
        <v>1485</v>
      </c>
      <c r="E106" s="8" t="str">
        <f>IF(OR(ISBLANK(languages!E106),languages!E106=""),IF(OR(ISBLANK('auto-translations'!E106),'auto-translations'!E106=""),"",'auto-translations'!E106),languages!E106)</f>
        <v>Política urbanística amb actuacions enfocades a la salut</v>
      </c>
      <c r="F106" s="8" t="str">
        <f>IF(OR(ISBLANK(languages!F106),languages!F106=""),IF(OR(ISBLANK('auto-translations'!F106),'auto-translations'!F106=""),"",'auto-translations'!F106),languages!F106)</f>
        <v>採取以健康為重點的行動的城市政策</v>
      </c>
      <c r="G106" s="8" t="str">
        <f>IF(OR(ISBLANK(languages!G106),languages!G106=""),IF(OR(ISBLANK('auto-translations'!G106),'auto-translations'!G106=""),"",'auto-translations'!G106),languages!G106)</f>
        <v>采取以健康为重点的行动的城市政策</v>
      </c>
      <c r="H106" s="8" t="str">
        <f>IF(OR(ISBLANK(languages!H106),languages!H106=""),IF(OR(ISBLANK('auto-translations'!H106),'auto-translations'!H106=""),"",'auto-translations'!H106),languages!H106)</f>
        <v>Městská politika s akcemi zaměřenými na zdraví</v>
      </c>
      <c r="I106" s="8" t="str">
        <f>IF(OR(ISBLANK(languages!I106),languages!I106=""),IF(OR(ISBLANK('auto-translations'!I106),'auto-translations'!I106=""),"",'auto-translations'!I106),languages!I106)</f>
        <v>Bypolitik med sundhedsfokuserede handlinger</v>
      </c>
      <c r="J106" s="8" t="str">
        <f>IF(OR(ISBLANK(languages!J106),languages!J106=""),IF(OR(ISBLANK('auto-translations'!J106),'auto-translations'!J106=""),"",'auto-translations'!J106),languages!J106)</f>
        <v>Stedelijk beleid met op gezondheid gerichte acties</v>
      </c>
      <c r="K106" s="8" t="str">
        <f>IF(OR(ISBLANK(languages!K106),languages!K106=""),IF(OR(ISBLANK('auto-translations'!K106),'auto-translations'!K106=""),"",'auto-translations'!K106),languages!K106)</f>
        <v>Stadtpolitik mit gesundheitsorientierten Maßnahmen</v>
      </c>
      <c r="L106" s="8" t="str">
        <f>IF(OR(ISBLANK(languages!L106),languages!L106=""),IF(OR(ISBLANK('auto-translations'!L106),'auto-translations'!L106=""),"",'auto-translations'!L106),languages!L106)</f>
        <v>Manufar birni tare da ayyuka mai da hankali kan lafiya</v>
      </c>
      <c r="M106" s="8" t="str">
        <f>IF(OR(ISBLANK(languages!M106),languages!M106=""),IF(OR(ISBLANK('auto-translations'!M106),'auto-translations'!M106=""),"",'auto-translations'!M106),languages!M106)</f>
        <v>Kaupapa here taone me nga mahi e arotahi ana ki te hauora</v>
      </c>
      <c r="N106" s="8" t="str">
        <f>IF(OR(ISBLANK(languages!N106),languages!N106=""),IF(OR(ISBLANK('auto-translations'!N106),'auto-translations'!N106=""),"",'auto-translations'!N106),languages!N106)</f>
        <v>Política urbana con acciones centradas en la salud</v>
      </c>
      <c r="O106" s="8" t="str">
        <f>IF(OR(ISBLANK(languages!O106),languages!O106=""),IF(OR(ISBLANK('auto-translations'!O106),'auto-translations'!O106=""),"",'auto-translations'!O106),languages!O106)</f>
        <v>Política urbana con acciones centradas en la salud</v>
      </c>
      <c r="P106" s="8" t="str">
        <f>IF(OR(ISBLANK(languages!P106),languages!P106=""),IF(OR(ISBLANK('auto-translations'!P106),'auto-translations'!P106=""),"",'auto-translations'!P106),languages!P106)</f>
        <v>Política urbana com ações voltadas para a saúde</v>
      </c>
      <c r="Q106" s="8" t="str">
        <f>IF(OR(ISBLANK(languages!Q106),languages!Q106=""),IF(OR(ISBLANK('auto-translations'!Q106),'auto-translations'!Q106=""),"",'auto-translations'!Q106),languages!Q106)</f>
        <v>Política urbana com ações voltadas para a saúde</v>
      </c>
      <c r="R106" s="8" t="str">
        <f>IF(OR(ISBLANK(languages!R106),languages!R106=""),IF(OR(ISBLANK('auto-translations'!R106),'auto-translations'!R106=""),"",'auto-translations'!R106),languages!R106)</f>
        <v>ஆரோக்கியத்தை மையமாகக் கொண்ட நடவடிக்கைகள் கொண்ட நகர்ப்புறக் கொள்கை</v>
      </c>
      <c r="S106" s="8" t="str">
        <f>IF(OR(ISBLANK(languages!S106),languages!S106=""),IF(OR(ISBLANK('auto-translations'!S106),'auto-translations'!S106=""),"",'auto-translations'!S106),languages!S106)</f>
        <v>นโยบายเมืองที่เน้นการดำเนินการด้านสุขภาพ</v>
      </c>
      <c r="T106" s="8" t="str">
        <f>IF(OR(ISBLANK(languages!T106),languages!T106=""),IF(OR(ISBLANK('auto-translations'!T106),'auto-translations'!T106=""),"",'auto-translations'!T106),languages!T106)</f>
        <v>Chính sách đô thị với các hành động tập trung vào sức khỏe</v>
      </c>
    </row>
    <row r="107" spans="1:20" ht="240" x14ac:dyDescent="0.25">
      <c r="A107" s="15" t="s">
        <v>923</v>
      </c>
      <c r="B107" s="15" t="s">
        <v>916</v>
      </c>
      <c r="C107" s="9" t="s">
        <v>920</v>
      </c>
      <c r="D107" s="9" t="s">
        <v>1485</v>
      </c>
      <c r="E107" s="8" t="str">
        <f>IF(OR(ISBLANK(languages!E107),languages!E107=""),IF(OR(ISBLANK('auto-translations'!E107),'auto-translations'!E107=""),"",'auto-translations'!E107),languages!E107)</f>
        <v>Requisits de l'Avaluació d'Impacte en la Salut en la política urbana/de transport</v>
      </c>
      <c r="F107" s="8" t="str">
        <f>IF(OR(ISBLANK(languages!F107),languages!F107=""),IF(OR(ISBLANK('auto-translations'!F107),'auto-translations'!F107=""),"",'auto-translations'!F107),languages!F107)</f>
        <v>城市/交通政策中的健康影響評估要求</v>
      </c>
      <c r="G107" s="8" t="str">
        <f>IF(OR(ISBLANK(languages!G107),languages!G107=""),IF(OR(ISBLANK('auto-translations'!G107),'auto-translations'!G107=""),"",'auto-translations'!G107),languages!G107)</f>
        <v>城市/交通政策中的健康影响评估要求</v>
      </c>
      <c r="H107" s="8" t="str">
        <f>IF(OR(ISBLANK(languages!H107),languages!H107=""),IF(OR(ISBLANK('auto-translations'!H107),'auto-translations'!H107=""),"",'auto-translations'!H107),languages!H107)</f>
        <v>Požadavky na hodnocení vlivu na zdraví v městské/dopravní politice</v>
      </c>
      <c r="I107" s="8" t="str">
        <f>IF(OR(ISBLANK(languages!I107),languages!I107=""),IF(OR(ISBLANK('auto-translations'!I107),'auto-translations'!I107=""),"",'auto-translations'!I107),languages!I107)</f>
        <v>Krav til sundhedskonsekvensvurdering i by-/transportpolitik</v>
      </c>
      <c r="J107" s="8" t="str">
        <f>IF(OR(ISBLANK(languages!J107),languages!J107=""),IF(OR(ISBLANK('auto-translations'!J107),'auto-translations'!J107=""),"",'auto-translations'!J107),languages!J107)</f>
        <v>Vereisten voor gezondheidseffectbeoordelingen in het stads- en transportbeleid</v>
      </c>
      <c r="K107" s="8" t="str">
        <f>IF(OR(ISBLANK(languages!K107),languages!K107=""),IF(OR(ISBLANK('auto-translations'!K107),'auto-translations'!K107=""),"",'auto-translations'!K107),languages!K107)</f>
        <v>Anforderungen an die Gesundheitsfolgenabschätzung in der Stadt-/Verkehrspolitik</v>
      </c>
      <c r="L107" s="8" t="str">
        <f>IF(OR(ISBLANK(languages!L107),languages!L107=""),IF(OR(ISBLANK('auto-translations'!L107),'auto-translations'!L107=""),"",'auto-translations'!L107),languages!L107)</f>
        <v>Bukatun kimanta Tasirin Lafiya a cikin manufofin sufuri na birane</v>
      </c>
      <c r="M107" s="8" t="str">
        <f>IF(OR(ISBLANK(languages!M107),languages!M107=""),IF(OR(ISBLANK('auto-translations'!M107),'auto-translations'!M107=""),"",'auto-translations'!M107),languages!M107)</f>
        <v>Nga whakaritenga Aromatawai Paanga Hauora i roto i nga kaupapa here mo te taone/whakahaere</v>
      </c>
      <c r="N107" s="8" t="str">
        <f>IF(OR(ISBLANK(languages!N107),languages!N107=""),IF(OR(ISBLANK('auto-translations'!N107),'auto-translations'!N107=""),"",'auto-translations'!N107),languages!N107)</f>
        <v>Requisitos de la evaluación del impacto en la salud en la política urbana/de transporte</v>
      </c>
      <c r="O107" s="8" t="str">
        <f>IF(OR(ISBLANK(languages!O107),languages!O107=""),IF(OR(ISBLANK('auto-translations'!O107),'auto-translations'!O107=""),"",'auto-translations'!O107),languages!O107)</f>
        <v>Requisitos de la evaluación del impacto en la salud en la política urbana/de transporte</v>
      </c>
      <c r="P107" s="8" t="str">
        <f>IF(OR(ISBLANK(languages!P107),languages!P107=""),IF(OR(ISBLANK('auto-translations'!P107),'auto-translations'!P107=""),"",'auto-translations'!P107),languages!P107)</f>
        <v>Requisitos de avaliação de impacto na saúde na política urbana/de transportes</v>
      </c>
      <c r="Q107" s="8" t="str">
        <f>IF(OR(ISBLANK(languages!Q107),languages!Q107=""),IF(OR(ISBLANK('auto-translations'!Q107),'auto-translations'!Q107=""),"",'auto-translations'!Q107),languages!Q107)</f>
        <v>Requisitos de avaliação de impacto na saúde na política urbana/de transportes</v>
      </c>
      <c r="R107" s="8" t="str">
        <f>IF(OR(ISBLANK(languages!R107),languages!R107=""),IF(OR(ISBLANK('auto-translations'!R107),'auto-translations'!R107=""),"",'auto-translations'!R107),languages!R107)</f>
        <v>நகர்ப்புற/போக்குவரத்து கொள்கையில் சுகாதார பாதிப்பு மதிப்பீட்டுத் தேவைகள்</v>
      </c>
      <c r="S107" s="8" t="str">
        <f>IF(OR(ISBLANK(languages!S107),languages!S107=""),IF(OR(ISBLANK('auto-translations'!S107),'auto-translations'!S107=""),"",'auto-translations'!S107),languages!S107)</f>
        <v>ข้อกำหนดการประเมินผลกระทบด้านสุขภาพในนโยบายเมือง/การขนส่ง</v>
      </c>
      <c r="T107" s="8" t="str">
        <f>IF(OR(ISBLANK(languages!T107),languages!T107=""),IF(OR(ISBLANK('auto-translations'!T107),'auto-translations'!T107=""),"",'auto-translations'!T107),languages!T107)</f>
        <v>Yêu cầu đánh giá tác động sức khỏe trong chính sách đô thị/giao thông</v>
      </c>
    </row>
    <row r="108" spans="1:20" ht="360" x14ac:dyDescent="0.25">
      <c r="A108" s="15" t="s">
        <v>923</v>
      </c>
      <c r="B108" s="15" t="s">
        <v>917</v>
      </c>
      <c r="C108" s="9" t="s">
        <v>921</v>
      </c>
      <c r="D108" s="9" t="s">
        <v>1485</v>
      </c>
      <c r="E108" s="8" t="str">
        <f>IF(OR(ISBLANK(languages!E108),languages!E108=""),IF(OR(ISBLANK('auto-translations'!E108),'auto-translations'!E108=""),"",'auto-translations'!E108),languages!E108)</f>
        <v>La política urbana/de transport té com a objectiu explícit una planificació urbana integrada</v>
      </c>
      <c r="F108" s="8" t="str">
        <f>IF(OR(ISBLANK(languages!F108),languages!F108=""),IF(OR(ISBLANK('auto-translations'!F108),'auto-translations'!F108=""),"",'auto-translations'!F108),languages!F108)</f>
        <v>城市/交通政策明確以綜合城市規劃為目標</v>
      </c>
      <c r="G108" s="8" t="str">
        <f>IF(OR(ISBLANK(languages!G108),languages!G108=""),IF(OR(ISBLANK('auto-translations'!G108),'auto-translations'!G108=""),"",'auto-translations'!G108),languages!G108)</f>
        <v>城市/交通政策明确以综合城市规划为目标</v>
      </c>
      <c r="H108" s="8" t="str">
        <f>IF(OR(ISBLANK(languages!H108),languages!H108=""),IF(OR(ISBLANK('auto-translations'!H108),'auto-translations'!H108=""),"",'auto-translations'!H108),languages!H108)</f>
        <v>Městská/dopravní politika se výslovně zaměřuje na integrované městské plánování</v>
      </c>
      <c r="I108" s="8" t="str">
        <f>IF(OR(ISBLANK(languages!I108),languages!I108=""),IF(OR(ISBLANK('auto-translations'!I108),'auto-translations'!I108=""),"",'auto-translations'!I108),languages!I108)</f>
        <v>By-/transportpolitikken sigter eksplicit på integreret byplanlægning</v>
      </c>
      <c r="J108" s="8" t="str">
        <f>IF(OR(ISBLANK(languages!J108),languages!J108=""),IF(OR(ISBLANK('auto-translations'!J108),'auto-translations'!J108=""),"",'auto-translations'!J108),languages!J108)</f>
        <v>Het stads- en transportbeleid streeft expliciet naar geïntegreerde stadsplanning</v>
      </c>
      <c r="K108" s="8" t="str">
        <f>IF(OR(ISBLANK(languages!K108),languages!K108=""),IF(OR(ISBLANK('auto-translations'!K108),'auto-translations'!K108=""),"",'auto-translations'!K108),languages!K108)</f>
        <v>Die Stadt-/Verkehrspolitik zielt explizit auf eine integrierte Stadtplanung ab</v>
      </c>
      <c r="L108" s="8" t="str">
        <f>IF(OR(ISBLANK(languages!L108),languages!L108=""),IF(OR(ISBLANK('auto-translations'!L108),'auto-translations'!L108=""),"",'auto-translations'!L108),languages!L108)</f>
        <v>Manufofin birni/ jigilar kayayyaki a sarari na nufin haɗaɗɗen tsara birane</v>
      </c>
      <c r="M108" s="8" t="str">
        <f>IF(OR(ISBLANK(languages!M108),languages!M108=""),IF(OR(ISBLANK('auto-translations'!M108),'auto-translations'!M108=""),"",'auto-translations'!M108),languages!M108)</f>
        <v>Ko te kaupapa here mo te taone/whakaahua e tino whai ana ki te whakamahere taone nui</v>
      </c>
      <c r="N108" s="8" t="str">
        <f>IF(OR(ISBLANK(languages!N108),languages!N108=""),IF(OR(ISBLANK('auto-translations'!N108),'auto-translations'!N108=""),"",'auto-translations'!N108),languages!N108)</f>
        <v>La política urbana y de transporte apunta explícitamente a una planificación urbana integrada</v>
      </c>
      <c r="O108" s="8" t="str">
        <f>IF(OR(ISBLANK(languages!O108),languages!O108=""),IF(OR(ISBLANK('auto-translations'!O108),'auto-translations'!O108=""),"",'auto-translations'!O108),languages!O108)</f>
        <v>La política urbana y de transporte apunta explícitamente a una planificación urbana integrada</v>
      </c>
      <c r="P108" s="8" t="str">
        <f>IF(OR(ISBLANK(languages!P108),languages!P108=""),IF(OR(ISBLANK('auto-translations'!P108),'auto-translations'!P108=""),"",'auto-translations'!P108),languages!P108)</f>
        <v>A política urbana/de transportes visa explicitamente o planeamento urbano integrado</v>
      </c>
      <c r="Q108" s="8" t="str">
        <f>IF(OR(ISBLANK(languages!Q108),languages!Q108=""),IF(OR(ISBLANK('auto-translations'!Q108),'auto-translations'!Q108=""),"",'auto-translations'!Q108),languages!Q108)</f>
        <v>A política urbana/de transportes visa explicitamente o planeamento urbano integrado</v>
      </c>
      <c r="R108" s="8" t="str">
        <f>IF(OR(ISBLANK(languages!R108),languages!R108=""),IF(OR(ISBLANK('auto-translations'!R108),'auto-translations'!R108=""),"",'auto-translations'!R108),languages!R108)</f>
        <v>நகர்ப்புற/போக்குவரத்து கொள்கையானது ஒருங்கிணைந்த நகர திட்டமிடலை வெளிப்படையாக நோக்கமாகக் கொண்டுள்ளது</v>
      </c>
      <c r="S108" s="8" t="str">
        <f>IF(OR(ISBLANK(languages!S108),languages!S108=""),IF(OR(ISBLANK('auto-translations'!S108),'auto-translations'!S108=""),"",'auto-translations'!S108),languages!S108)</f>
        <v>นโยบายเมือง/การคมนาคมมุ่งเป้าไปที่การวางผังเมืองแบบบูรณาการอย่างชัดเจน</v>
      </c>
      <c r="T108" s="8" t="str">
        <f>IF(OR(ISBLANK(languages!T108),languages!T108=""),IF(OR(ISBLANK('auto-translations'!T108),'auto-translations'!T108=""),"",'auto-translations'!T108),languages!T108)</f>
        <v>Chính sách đô thị/giao thông rõ ràng nhằm mục đích quy hoạch thành phố tích hợp</v>
      </c>
    </row>
    <row r="109" spans="1:20" ht="315" x14ac:dyDescent="0.25">
      <c r="A109" s="15" t="s">
        <v>923</v>
      </c>
      <c r="B109" s="15" t="s">
        <v>123</v>
      </c>
      <c r="C109" s="9" t="s">
        <v>922</v>
      </c>
      <c r="D109" s="9" t="s">
        <v>1485</v>
      </c>
      <c r="E109" s="8" t="str">
        <f>IF(OR(ISBLANK(languages!E109),languages!E109=""),IF(OR(ISBLANK('auto-translations'!E109),'auto-translations'!E109=""),"",'auto-translations'!E109),languages!E109)</f>
        <v>Informació disponible públicament sobre la despesa pública per a diferents modes de transport</v>
      </c>
      <c r="F109" s="8" t="str">
        <f>IF(OR(ISBLANK(languages!F109),languages!F109=""),IF(OR(ISBLANK('auto-translations'!F109),'auto-translations'!F109=""),"",'auto-translations'!F109),languages!F109)</f>
        <v>有關不同交通方式的政府支出的公開信息</v>
      </c>
      <c r="G109" s="8" t="str">
        <f>IF(OR(ISBLANK(languages!G109),languages!G109=""),IF(OR(ISBLANK('auto-translations'!G109),'auto-translations'!G109=""),"",'auto-translations'!G109),languages!G109)</f>
        <v>有关不同交通方式的政府支出的公开信息</v>
      </c>
      <c r="H109" s="8" t="str">
        <f>IF(OR(ISBLANK(languages!H109),languages!H109=""),IF(OR(ISBLANK('auto-translations'!H109),'auto-translations'!H109=""),"",'auto-translations'!H109),languages!H109)</f>
        <v>Veřejně dostupné informace o vládních výdajích na různé druhy dopravy</v>
      </c>
      <c r="I109" s="8" t="str">
        <f>IF(OR(ISBLANK(languages!I109),languages!I109=""),IF(OR(ISBLANK('auto-translations'!I109),'auto-translations'!I109=""),"",'auto-translations'!I109),languages!I109)</f>
        <v>Offentligt tilgængelige oplysninger om offentlige udgifter til forskellige transportformer</v>
      </c>
      <c r="J109" s="8" t="str">
        <f>IF(OR(ISBLANK(languages!J109),languages!J109=""),IF(OR(ISBLANK('auto-translations'!J109),'auto-translations'!J109=""),"",'auto-translations'!J109),languages!J109)</f>
        <v>Openbaar beschikbare informatie over overheidsuitgaven voor verschillende vervoerswijzen</v>
      </c>
      <c r="K109" s="8" t="str">
        <f>IF(OR(ISBLANK(languages!K109),languages!K109=""),IF(OR(ISBLANK('auto-translations'!K109),'auto-translations'!K109=""),"",'auto-translations'!K109),languages!K109)</f>
        <v>Öffentlich verfügbare Informationen zu den Staatsausgaben für verschiedene Verkehrsträger</v>
      </c>
      <c r="L109" s="8" t="str">
        <f>IF(OR(ISBLANK(languages!L109),languages!L109=""),IF(OR(ISBLANK('auto-translations'!L109),'auto-translations'!L109=""),"",'auto-translations'!L109),languages!L109)</f>
        <v>Akwai bayanan jama'a game da kashe kuɗin gwamnati don hanyoyin sufuri daban-daban</v>
      </c>
      <c r="M109" s="8" t="str">
        <f>IF(OR(ISBLANK(languages!M109),languages!M109=""),IF(OR(ISBLANK('auto-translations'!M109),'auto-translations'!M109=""),"",'auto-translations'!M109),languages!M109)</f>
        <v>Ko nga korero mo te iwi whanui mo nga whakapaunga a te kawanatanga mo nga momo momo waka</v>
      </c>
      <c r="N109" s="8" t="str">
        <f>IF(OR(ISBLANK(languages!N109),languages!N109=""),IF(OR(ISBLANK('auto-translations'!N109),'auto-translations'!N109=""),"",'auto-translations'!N109),languages!N109)</f>
        <v>Información disponible públicamente sobre el gasto gubernamental para diferentes modos de transporte</v>
      </c>
      <c r="O109" s="8" t="str">
        <f>IF(OR(ISBLANK(languages!O109),languages!O109=""),IF(OR(ISBLANK('auto-translations'!O109),'auto-translations'!O109=""),"",'auto-translations'!O109),languages!O109)</f>
        <v>Información disponible públicamente sobre el gasto gubernamental para diferentes modos de transporte</v>
      </c>
      <c r="P109" s="8" t="str">
        <f>IF(OR(ISBLANK(languages!P109),languages!P109=""),IF(OR(ISBLANK('auto-translations'!P109),'auto-translations'!P109=""),"",'auto-translations'!P109),languages!P109)</f>
        <v>Informações publicamente disponíveis sobre despesas governamentais para diferentes modos de transporte</v>
      </c>
      <c r="Q109" s="8" t="str">
        <f>IF(OR(ISBLANK(languages!Q109),languages!Q109=""),IF(OR(ISBLANK('auto-translations'!Q109),'auto-translations'!Q109=""),"",'auto-translations'!Q109),languages!Q109)</f>
        <v>Informações publicamente disponíveis sobre despesas governamentais para diferentes modos de transporte</v>
      </c>
      <c r="R109" s="8" t="str">
        <f>IF(OR(ISBLANK(languages!R109),languages!R109=""),IF(OR(ISBLANK('auto-translations'!R109),'auto-translations'!R109=""),"",'auto-translations'!R109),languages!R109)</f>
        <v>வெவ்வேறு போக்குவரத்து முறைகளுக்கான அரசாங்க செலவினங்கள் பற்றிய பொதுவில் கிடைக்கும் தகவல்கள்</v>
      </c>
      <c r="S109" s="8" t="str">
        <f>IF(OR(ISBLANK(languages!S109),languages!S109=""),IF(OR(ISBLANK('auto-translations'!S109),'auto-translations'!S109=""),"",'auto-translations'!S109),languages!S109)</f>
        <v>ข้อมูลที่เปิดเผยต่อสาธารณะเกี่ยวกับค่าใช้จ่ายภาครัฐสำหรับรูปแบบการขนส่งต่างๆ</v>
      </c>
      <c r="T109" s="8" t="str">
        <f>IF(OR(ISBLANK(languages!T109),languages!T109=""),IF(OR(ISBLANK('auto-translations'!T109),'auto-translations'!T109=""),"",'auto-translations'!T109),languages!T109)</f>
        <v>Thông tin công khai về chi tiêu của chính phủ cho các phương thức vận tải khác nhau</v>
      </c>
    </row>
    <row r="110" spans="1:20" ht="165" x14ac:dyDescent="0.25">
      <c r="A110" s="15" t="s">
        <v>924</v>
      </c>
      <c r="B110" s="15" t="s">
        <v>912</v>
      </c>
      <c r="C110" s="9" t="s">
        <v>1095</v>
      </c>
      <c r="D110" s="9" t="s">
        <v>1485</v>
      </c>
      <c r="E110" s="8" t="str">
        <f>IF(OR(ISBLANK(languages!E110),languages!E110=""),IF(OR(ISBLANK('auto-translations'!E110),'auto-translations'!E110=""),"",'auto-translations'!E110),languages!E110)</f>
        <v>Polítiques de caminabilitat i accés a la destinació</v>
      </c>
      <c r="F110" s="8" t="str">
        <f>IF(OR(ISBLANK(languages!F110),languages!F110=""),IF(OR(ISBLANK('auto-translations'!F110),'auto-translations'!F110=""),"",'auto-translations'!F110),languages!F110)</f>
        <v>步行適宜性與目的地參觀政策</v>
      </c>
      <c r="G110" s="8" t="str">
        <f>IF(OR(ISBLANK(languages!G110),languages!G110=""),IF(OR(ISBLANK('auto-translations'!G110),'auto-translations'!G110=""),"",'auto-translations'!G110),languages!G110)</f>
        <v>步行适宜性和目的地访问政策</v>
      </c>
      <c r="H110" s="8" t="str">
        <f>IF(OR(ISBLANK(languages!H110),languages!H110=""),IF(OR(ISBLANK('auto-translations'!H110),'auto-translations'!H110=""),"",'auto-translations'!H110),languages!H110)</f>
        <v>Zásady schůdnosti a přístupu k cíli</v>
      </c>
      <c r="I110" s="8" t="str">
        <f>IF(OR(ISBLANK(languages!I110),languages!I110=""),IF(OR(ISBLANK('auto-translations'!I110),'auto-translations'!I110=""),"",'auto-translations'!I110),languages!I110)</f>
        <v>Politikker for gangbarhed og destinationsadgang</v>
      </c>
      <c r="J110" s="8" t="str">
        <f>IF(OR(ISBLANK(languages!J110),languages!J110=""),IF(OR(ISBLANK('auto-translations'!J110),'auto-translations'!J110=""),"",'auto-translations'!J110),languages!J110)</f>
        <v>Beleid inzake beloopbaarheid en toegang tot bestemmingen</v>
      </c>
      <c r="K110" s="8" t="str">
        <f>IF(OR(ISBLANK(languages!K110),languages!K110=""),IF(OR(ISBLANK('auto-translations'!K110),'auto-translations'!K110=""),"",'auto-translations'!K110),languages!K110)</f>
        <v>Richtlinien zur Begehbarkeit und zum Zielzugang</v>
      </c>
      <c r="L110" s="8" t="str">
        <f>IF(OR(ISBLANK(languages!L110),languages!L110=""),IF(OR(ISBLANK('auto-translations'!L110),'auto-translations'!L110=""),"",'auto-translations'!L110),languages!L110)</f>
        <v>Hanyar tafiya da manufofin isa ga manufa</v>
      </c>
      <c r="M110" s="8" t="str">
        <f>IF(OR(ISBLANK(languages!M110),languages!M110=""),IF(OR(ISBLANK('auto-translations'!M110),'auto-translations'!M110=""),"",'auto-translations'!M110),languages!M110)</f>
        <v>Nga kaupapa here mo te haere me te whai waahi ki te waahi</v>
      </c>
      <c r="N110" s="8" t="str">
        <f>IF(OR(ISBLANK(languages!N110),languages!N110=""),IF(OR(ISBLANK('auto-translations'!N110),'auto-translations'!N110=""),"",'auto-translations'!N110),languages!N110)</f>
        <v>Políticas de caminabilidad y acceso al destino</v>
      </c>
      <c r="O110" s="8" t="str">
        <f>IF(OR(ISBLANK(languages!O110),languages!O110=""),IF(OR(ISBLANK('auto-translations'!O110),'auto-translations'!O110=""),"",'auto-translations'!O110),languages!O110)</f>
        <v>Políticas de caminabilidad y acceso al destino</v>
      </c>
      <c r="P110" s="8" t="str">
        <f>IF(OR(ISBLANK(languages!P110),languages!P110=""),IF(OR(ISBLANK('auto-translations'!P110),'auto-translations'!P110=""),"",'auto-translations'!P110),languages!P110)</f>
        <v>Políticas de caminhabilidade e acesso ao destino</v>
      </c>
      <c r="Q110" s="8" t="str">
        <f>IF(OR(ISBLANK(languages!Q110),languages!Q110=""),IF(OR(ISBLANK('auto-translations'!Q110),'auto-translations'!Q110=""),"",'auto-translations'!Q110),languages!Q110)</f>
        <v>Políticas de caminhabilidade e acesso ao destino</v>
      </c>
      <c r="R110" s="8" t="str">
        <f>IF(OR(ISBLANK(languages!R110),languages!R110=""),IF(OR(ISBLANK('auto-translations'!R110),'auto-translations'!R110=""),"",'auto-translations'!R110),languages!R110)</f>
        <v>நடைபயிற்சி மற்றும் இலக்கு அணுகல் கொள்கைகள்</v>
      </c>
      <c r="S110" s="8" t="str">
        <f>IF(OR(ISBLANK(languages!S110),languages!S110=""),IF(OR(ISBLANK('auto-translations'!S110),'auto-translations'!S110=""),"",'auto-translations'!S110),languages!S110)</f>
        <v>นโยบายความสามารถในการเดินและการเข้าถึงจุดหมายปลายทาง</v>
      </c>
      <c r="T110" s="8" t="str">
        <f>IF(OR(ISBLANK(languages!T110),languages!T110=""),IF(OR(ISBLANK('auto-translations'!T110),'auto-translations'!T110=""),"",'auto-translations'!T110),languages!T110)</f>
        <v>Chính sách về khả năng đi bộ và truy cập điểm đến</v>
      </c>
    </row>
    <row r="111" spans="1:20" ht="90" x14ac:dyDescent="0.25">
      <c r="A111" s="15" t="s">
        <v>923</v>
      </c>
      <c r="B111" s="15" t="s">
        <v>122</v>
      </c>
      <c r="C111" s="9" t="s">
        <v>122</v>
      </c>
      <c r="D111" s="9" t="s">
        <v>1213</v>
      </c>
      <c r="E111" s="8" t="str">
        <f>IF(OR(ISBLANK(languages!E111),languages!E111=""),IF(OR(ISBLANK('auto-translations'!E111),'auto-translations'!E111=""),"",'auto-translations'!E111),languages!E111)</f>
        <v>Requisits de connectivitat dels carrers</v>
      </c>
      <c r="F111" s="8" t="str">
        <f>IF(OR(ISBLANK(languages!F111),languages!F111=""),IF(OR(ISBLANK('auto-translations'!F111),'auto-translations'!F111=""),"",'auto-translations'!F111),languages!F111)</f>
        <v>街道連接性要求</v>
      </c>
      <c r="G111" s="8" t="str">
        <f>IF(OR(ISBLANK(languages!G111),languages!G111=""),IF(OR(ISBLANK('auto-translations'!G111),'auto-translations'!G111=""),"",'auto-translations'!G111),languages!G111)</f>
        <v>街道连接性要求</v>
      </c>
      <c r="H111" s="8" t="str">
        <f>IF(OR(ISBLANK(languages!H111),languages!H111=""),IF(OR(ISBLANK('auto-translations'!H111),'auto-translations'!H111=""),"",'auto-translations'!H111),languages!H111)</f>
        <v>Požadavky na propojení ulic</v>
      </c>
      <c r="I111" s="8" t="str">
        <f>IF(OR(ISBLANK(languages!I111),languages!I111=""),IF(OR(ISBLANK('auto-translations'!I111),'auto-translations'!I111=""),"",'auto-translations'!I111),languages!I111)</f>
        <v>Bestemmelser for vejforbindelser</v>
      </c>
      <c r="J111" s="8" t="str">
        <f>IF(OR(ISBLANK(languages!J111),languages!J111=""),IF(OR(ISBLANK('auto-translations'!J111),'auto-translations'!J111=""),"",'auto-translations'!J111),languages!J111)</f>
        <v>Vereisten voor stratenconnectiviteit</v>
      </c>
      <c r="K111" s="8" t="str">
        <f>IF(OR(ISBLANK(languages!K111),languages!K111=""),IF(OR(ISBLANK('auto-translations'!K111),'auto-translations'!K111=""),"",'auto-translations'!K111),languages!K111)</f>
        <v>Anforderungen an die Straßen- konnektivität</v>
      </c>
      <c r="L111" s="8" t="str">
        <f>IF(OR(ISBLANK(languages!L111),languages!L111=""),IF(OR(ISBLANK('auto-translations'!L111),'auto-translations'!L111=""),"",'auto-translations'!L111),languages!L111)</f>
        <v>Bukatun haɗin kan titi</v>
      </c>
      <c r="M111" s="8" t="str">
        <f>IF(OR(ISBLANK(languages!M111),languages!M111=""),IF(OR(ISBLANK('auto-translations'!M111),'auto-translations'!M111=""),"",'auto-translations'!M111),languages!M111)</f>
        <v>Ngā tikanga mo te tūhonotanga tiriti</v>
      </c>
      <c r="N111" s="8" t="str">
        <f>IF(OR(ISBLANK(languages!N111),languages!N111=""),IF(OR(ISBLANK('auto-translations'!N111),'auto-translations'!N111=""),"",'auto-translations'!N111),languages!N111)</f>
        <v>Requisitos de conectividad de la calle</v>
      </c>
      <c r="O111" s="8" t="str">
        <f>IF(OR(ISBLANK(languages!O111),languages!O111=""),IF(OR(ISBLANK('auto-translations'!O111),'auto-translations'!O111=""),"",'auto-translations'!O111),languages!O111)</f>
        <v>Requisitos de conectividad de las calles</v>
      </c>
      <c r="P111" s="8" t="str">
        <f>IF(OR(ISBLANK(languages!P111),languages!P111=""),IF(OR(ISBLANK('auto-translations'!P111),'auto-translations'!P111=""),"",'auto-translations'!P111),languages!P111)</f>
        <v>Requisitos de conectividade de ruas</v>
      </c>
      <c r="Q111" s="8" t="str">
        <f>IF(OR(ISBLANK(languages!Q111),languages!Q111=""),IF(OR(ISBLANK('auto-translations'!Q111),'auto-translations'!Q111=""),"",'auto-translations'!Q111),languages!Q111)</f>
        <v>Requisitos de conectividade de rua</v>
      </c>
      <c r="R111" s="8" t="str">
        <f>IF(OR(ISBLANK(languages!R111),languages!R111=""),IF(OR(ISBLANK('auto-translations'!R111),'auto-translations'!R111=""),"",'auto-translations'!R111),languages!R111)</f>
        <v>தெரு இணைப்பு தேவைகள்</v>
      </c>
      <c r="S111" s="8" t="str">
        <f>IF(OR(ISBLANK(languages!S111),languages!S111=""),IF(OR(ISBLANK('auto-translations'!S111),'auto-translations'!S111=""),"",'auto-translations'!S111),languages!S111)</f>
        <v>ข้อกำหนดการเชื่อมต่อถนน</v>
      </c>
      <c r="T111" s="8" t="str">
        <f>IF(OR(ISBLANK(languages!T111),languages!T111=""),IF(OR(ISBLANK('auto-translations'!T111),'auto-translations'!T111=""),"",'auto-translations'!T111),languages!T111)</f>
        <v>Các yêu cầu về kết nối đường xá</v>
      </c>
    </row>
    <row r="112" spans="1:20" ht="195" x14ac:dyDescent="0.25">
      <c r="A112" s="15" t="s">
        <v>923</v>
      </c>
      <c r="B112" s="15" t="s">
        <v>48</v>
      </c>
      <c r="C112" s="9" t="s">
        <v>48</v>
      </c>
      <c r="D112" s="9" t="s">
        <v>1213</v>
      </c>
      <c r="E112" s="8" t="str">
        <f>IF(OR(ISBLANK(languages!E112),languages!E112=""),IF(OR(ISBLANK('auto-translations'!E112),'auto-translations'!E112=""),"",'auto-translations'!E112),languages!E112)</f>
        <v>Restriccions d'aparcament per desincentivar l'ús del cotxe</v>
      </c>
      <c r="F112" s="8" t="str">
        <f>IF(OR(ISBLANK(languages!F112),languages!F112=""),IF(OR(ISBLANK('auto-translations'!F112),'auto-translations'!F112=""),"",'auto-translations'!F112),languages!F112)</f>
        <v>為減少汽車使用而制定的車輛停泊限制</v>
      </c>
      <c r="G112" s="8" t="str">
        <f>IF(OR(ISBLANK(languages!G112),languages!G112=""),IF(OR(ISBLANK('auto-translations'!G112),'auto-translations'!G112=""),"",'auto-translations'!G112),languages!G112)</f>
        <v>为减少汽车使用而制定的车辆停泊限制</v>
      </c>
      <c r="H112" s="8" t="str">
        <f>IF(OR(ISBLANK(languages!H112),languages!H112=""),IF(OR(ISBLANK('auto-translations'!H112),'auto-translations'!H112=""),"",'auto-translations'!H112),languages!H112)</f>
        <v>Restrikce parkování s cílem odradit od používání automobilů</v>
      </c>
      <c r="I112" s="8" t="str">
        <f>IF(OR(ISBLANK(languages!I112),languages!I112=""),IF(OR(ISBLANK('auto-translations'!I112),'auto-translations'!I112=""),"",'auto-translations'!I112),languages!I112)</f>
        <v>Parkeringsrestriktioner for at modvirke brug af bil</v>
      </c>
      <c r="J112" s="8" t="str">
        <f>IF(OR(ISBLANK(languages!J112),languages!J112=""),IF(OR(ISBLANK('auto-translations'!J112),'auto-translations'!J112=""),"",'auto-translations'!J112),languages!J112)</f>
        <v>Parkeerbeperkingen om autogebruik te ontmoedigen</v>
      </c>
      <c r="K112" s="8" t="str">
        <f>IF(OR(ISBLANK(languages!K112),languages!K112=""),IF(OR(ISBLANK('auto-translations'!K112),'auto-translations'!K112=""),"",'auto-translations'!K112),languages!K112)</f>
        <v>Parkbeschränkungen, um die Nutzung von Autos zu verringern</v>
      </c>
      <c r="L112" s="8" t="str">
        <f>IF(OR(ISBLANK(languages!L112),languages!L112=""),IF(OR(ISBLANK('auto-translations'!L112),'auto-translations'!L112=""),"",'auto-translations'!L112),languages!L112)</f>
        <v>Ƙuntataccen yin kiliya don hana amfani da mota</v>
      </c>
      <c r="M112" s="8" t="str">
        <f>IF(OR(ISBLANK(languages!M112),languages!M112=""),IF(OR(ISBLANK('auto-translations'!M112),'auto-translations'!M112=""),"",'auto-translations'!M112),languages!M112)</f>
        <v>Ngā rāhuitanga pāka hei whakapāhunu i te whakamahinga o te motoka</v>
      </c>
      <c r="N112" s="8" t="str">
        <f>IF(OR(ISBLANK(languages!N112),languages!N112=""),IF(OR(ISBLANK('auto-translations'!N112),'auto-translations'!N112=""),"",'auto-translations'!N112),languages!N112)</f>
        <v>Restricciones de estacionamiento para desalentar el uso del automóvil</v>
      </c>
      <c r="O112" s="8" t="str">
        <f>IF(OR(ISBLANK(languages!O112),languages!O112=""),IF(OR(ISBLANK('auto-translations'!O112),'auto-translations'!O112=""),"",'auto-translations'!O112),languages!O112)</f>
        <v>Restricciones en el aparcamiento para desincentivar el uso del automóvil</v>
      </c>
      <c r="P112" s="8" t="str">
        <f>IF(OR(ISBLANK(languages!P112),languages!P112=""),IF(OR(ISBLANK('auto-translations'!P112),'auto-translations'!P112=""),"",'auto-translations'!P112),languages!P112)</f>
        <v>Restrições de estacionamento para desencorajar o uso do carro</v>
      </c>
      <c r="Q112" s="8" t="str">
        <f>IF(OR(ISBLANK(languages!Q112),languages!Q112=""),IF(OR(ISBLANK('auto-translations'!Q112),'auto-translations'!Q112=""),"",'auto-translations'!Q112),languages!Q112)</f>
        <v>Restrições de estacionamento para desencorajar o uso do carro</v>
      </c>
      <c r="R112" s="8" t="str">
        <f>IF(OR(ISBLANK(languages!R112),languages!R112=""),IF(OR(ISBLANK('auto-translations'!R112),'auto-translations'!R112=""),"",'auto-translations'!R112),languages!R112)</f>
        <v>காரைப் பயன்படுத்துவதைத் தடுக்க பார்க்கிங் கட்டுப்பாடுகள்</v>
      </c>
      <c r="S112" s="8" t="str">
        <f>IF(OR(ISBLANK(languages!S112),languages!S112=""),IF(OR(ISBLANK('auto-translations'!S112),'auto-translations'!S112=""),"",'auto-translations'!S112),languages!S112)</f>
        <v>การสร้างเงื่อนไขในการจอดรถเพื่อลด การใช้รถยนต์</v>
      </c>
      <c r="T112" s="8" t="str">
        <f>IF(OR(ISBLANK(languages!T112),languages!T112=""),IF(OR(ISBLANK('auto-translations'!T112),'auto-translations'!T112=""),"",'auto-translations'!T112),languages!T112)</f>
        <v>Các biện pháp hạn chế việc đỗ xe để làm giảm việc sử dụng xe hơi</v>
      </c>
    </row>
    <row r="113" spans="1:20" ht="105" x14ac:dyDescent="0.25">
      <c r="A113" s="15" t="s">
        <v>923</v>
      </c>
      <c r="B113" s="15" t="s">
        <v>926</v>
      </c>
      <c r="C113" s="9" t="s">
        <v>926</v>
      </c>
      <c r="D113" s="9" t="s">
        <v>1485</v>
      </c>
      <c r="E113" s="8" t="str">
        <f>IF(OR(ISBLANK(languages!E113),languages!E113=""),IF(OR(ISBLANK('auto-translations'!E113),'auto-translations'!E113=""),"",'auto-translations'!E113),languages!E113)</f>
        <v>Requisits de seguretat del trànsit</v>
      </c>
      <c r="F113" s="8" t="str">
        <f>IF(OR(ISBLANK(languages!F113),languages!F113=""),IF(OR(ISBLANK('auto-translations'!F113),'auto-translations'!F113=""),"",'auto-translations'!F113),languages!F113)</f>
        <v>交通安全要求</v>
      </c>
      <c r="G113" s="8" t="str">
        <f>IF(OR(ISBLANK(languages!G113),languages!G113=""),IF(OR(ISBLANK('auto-translations'!G113),'auto-translations'!G113=""),"",'auto-translations'!G113),languages!G113)</f>
        <v>交通安全要求</v>
      </c>
      <c r="H113" s="8" t="str">
        <f>IF(OR(ISBLANK(languages!H113),languages!H113=""),IF(OR(ISBLANK('auto-translations'!H113),'auto-translations'!H113=""),"",'auto-translations'!H113),languages!H113)</f>
        <v>Požadavky na bezpečnost provozu</v>
      </c>
      <c r="I113" s="8" t="str">
        <f>IF(OR(ISBLANK(languages!I113),languages!I113=""),IF(OR(ISBLANK('auto-translations'!I113),'auto-translations'!I113=""),"",'auto-translations'!I113),languages!I113)</f>
        <v>Trafiksikkerhedskrav</v>
      </c>
      <c r="J113" s="8" t="str">
        <f>IF(OR(ISBLANK(languages!J113),languages!J113=""),IF(OR(ISBLANK('auto-translations'!J113),'auto-translations'!J113=""),"",'auto-translations'!J113),languages!J113)</f>
        <v>Verkeersveiligheidseisen</v>
      </c>
      <c r="K113" s="8" t="str">
        <f>IF(OR(ISBLANK(languages!K113),languages!K113=""),IF(OR(ISBLANK('auto-translations'!K113),'auto-translations'!K113=""),"",'auto-translations'!K113),languages!K113)</f>
        <v>Anforderungen an die Verkehrssicherheit</v>
      </c>
      <c r="L113" s="8" t="str">
        <f>IF(OR(ISBLANK(languages!L113),languages!L113=""),IF(OR(ISBLANK('auto-translations'!L113),'auto-translations'!L113=""),"",'auto-translations'!L113),languages!L113)</f>
        <v>Bukatun aminci na zirga-zirga</v>
      </c>
      <c r="M113" s="8" t="str">
        <f>IF(OR(ISBLANK(languages!M113),languages!M113=""),IF(OR(ISBLANK('auto-translations'!M113),'auto-translations'!M113=""),"",'auto-translations'!M113),languages!M113)</f>
        <v>Nga whakaritenga haumaru waka</v>
      </c>
      <c r="N113" s="8" t="str">
        <f>IF(OR(ISBLANK(languages!N113),languages!N113=""),IF(OR(ISBLANK('auto-translations'!N113),'auto-translations'!N113=""),"",'auto-translations'!N113),languages!N113)</f>
        <v>Requisitos de seguridad vial</v>
      </c>
      <c r="O113" s="8" t="str">
        <f>IF(OR(ISBLANK(languages!O113),languages!O113=""),IF(OR(ISBLANK('auto-translations'!O113),'auto-translations'!O113=""),"",'auto-translations'!O113),languages!O113)</f>
        <v>Requisitos de seguridad vial</v>
      </c>
      <c r="P113" s="8" t="str">
        <f>IF(OR(ISBLANK(languages!P113),languages!P113=""),IF(OR(ISBLANK('auto-translations'!P113),'auto-translations'!P113=""),"",'auto-translations'!P113),languages!P113)</f>
        <v>Requisitos de segurança no trânsito</v>
      </c>
      <c r="Q113" s="8" t="str">
        <f>IF(OR(ISBLANK(languages!Q113),languages!Q113=""),IF(OR(ISBLANK('auto-translations'!Q113),'auto-translations'!Q113=""),"",'auto-translations'!Q113),languages!Q113)</f>
        <v>Requisitos de segurança no trânsito</v>
      </c>
      <c r="R113" s="8" t="str">
        <f>IF(OR(ISBLANK(languages!R113),languages!R113=""),IF(OR(ISBLANK('auto-translations'!R113),'auto-translations'!R113=""),"",'auto-translations'!R113),languages!R113)</f>
        <v>போக்குவரத்து பாதுகாப்பு தேவைகள்</v>
      </c>
      <c r="S113" s="8" t="str">
        <f>IF(OR(ISBLANK(languages!S113),languages!S113=""),IF(OR(ISBLANK('auto-translations'!S113),'auto-translations'!S113=""),"",'auto-translations'!S113),languages!S113)</f>
        <v>ข้อกำหนดด้านความปลอดภัยการจราจร</v>
      </c>
      <c r="T113" s="8" t="str">
        <f>IF(OR(ISBLANK(languages!T113),languages!T113=""),IF(OR(ISBLANK('auto-translations'!T113),'auto-translations'!T113=""),"",'auto-translations'!T113),languages!T113)</f>
        <v>Yêu cầu an toàn giao thông</v>
      </c>
    </row>
    <row r="114" spans="1:20" ht="135" x14ac:dyDescent="0.25">
      <c r="A114" s="15" t="s">
        <v>923</v>
      </c>
      <c r="B114" s="15" t="s">
        <v>968</v>
      </c>
      <c r="C114" s="9" t="s">
        <v>49</v>
      </c>
      <c r="D114" s="9" t="s">
        <v>1213</v>
      </c>
      <c r="E114" s="8" t="str">
        <f>IF(OR(ISBLANK(languages!E114),languages!E114=""),IF(OR(ISBLANK('auto-translations'!E114),'auto-translations'!E114=""),"",'auto-translations'!E114),languages!E114)</f>
        <v>Dotació d'infraestructures per a vianants</v>
      </c>
      <c r="F114" s="8" t="str">
        <f>IF(OR(ISBLANK(languages!F114),languages!F114=""),IF(OR(ISBLANK('auto-translations'!F114),'auto-translations'!F114=""),"",'auto-translations'!F114),languages!F114)</f>
        <v>行人基礎建設</v>
      </c>
      <c r="G114" s="8" t="str">
        <f>IF(OR(ISBLANK(languages!G114),languages!G114=""),IF(OR(ISBLANK('auto-translations'!G114),'auto-translations'!G114=""),"",'auto-translations'!G114),languages!G114)</f>
        <v>行人基础设施建设</v>
      </c>
      <c r="H114" s="8" t="str">
        <f>IF(OR(ISBLANK(languages!H114),languages!H114=""),IF(OR(ISBLANK('auto-translations'!H114),'auto-translations'!H114=""),"",'auto-translations'!H114),languages!H114)</f>
        <v>Zajištění infrastruktury pro chodce</v>
      </c>
      <c r="I114" s="8" t="str">
        <f>IF(OR(ISBLANK(languages!I114),languages!I114=""),IF(OR(ISBLANK('auto-translations'!I114),'auto-translations'!I114=""),"",'auto-translations'!I114),languages!I114)</f>
        <v>Bestemmelser for gangvenlig infrastruktur</v>
      </c>
      <c r="J114" s="8" t="str">
        <f>IF(OR(ISBLANK(languages!J114),languages!J114=""),IF(OR(ISBLANK('auto-translations'!J114),'auto-translations'!J114=""),"",'auto-translations'!J114),languages!J114)</f>
        <v>Aanleg infrastructuur voor voetgangers</v>
      </c>
      <c r="K114" s="8" t="str">
        <f>IF(OR(ISBLANK(languages!K114),languages!K114=""),IF(OR(ISBLANK('auto-translations'!K114),'auto-translations'!K114=""),"",'auto-translations'!K114),languages!K114)</f>
        <v>Bereitstellung von Fußgänger- infrastruktur</v>
      </c>
      <c r="L114" s="8" t="str">
        <f>IF(OR(ISBLANK(languages!L114),languages!L114=""),IF(OR(ISBLANK('auto-translations'!L114),'auto-translations'!L114=""),"",'auto-translations'!L114),languages!L114)</f>
        <v>Samar da ababen more rayuwa na ƙafa</v>
      </c>
      <c r="M114" s="8" t="str">
        <f>IF(OR(ISBLANK(languages!M114),languages!M114=""),IF(OR(ISBLANK('auto-translations'!M114),'auto-translations'!M114=""),"",'auto-translations'!M114),languages!M114)</f>
        <v>Te wharatonga hanganga mo te tangata</v>
      </c>
      <c r="N114" s="8" t="str">
        <f>IF(OR(ISBLANK(languages!N114),languages!N114=""),IF(OR(ISBLANK('auto-translations'!N114),'auto-translations'!N114=""),"",'auto-translations'!N114),languages!N114)</f>
        <v>Provisión de infraestructura peatonal</v>
      </c>
      <c r="O114" s="8" t="str">
        <f>IF(OR(ISBLANK(languages!O114),languages!O114=""),IF(OR(ISBLANK('auto-translations'!O114),'auto-translations'!O114=""),"",'auto-translations'!O114),languages!O114)</f>
        <v>Provisión de infraestructura peatonal</v>
      </c>
      <c r="P114" s="8" t="str">
        <f>IF(OR(ISBLANK(languages!P114),languages!P114=""),IF(OR(ISBLANK('auto-translations'!P114),'auto-translations'!P114=""),"",'auto-translations'!P114),languages!P114)</f>
        <v>Provisão de infraestrutura para pedestres</v>
      </c>
      <c r="Q114" s="8" t="str">
        <f>IF(OR(ISBLANK(languages!Q114),languages!Q114=""),IF(OR(ISBLANK('auto-translations'!Q114),'auto-translations'!Q114=""),"",'auto-translations'!Q114),languages!Q114)</f>
        <v>Provisão de infraestruturas pedonais</v>
      </c>
      <c r="R114" s="8" t="str">
        <f>IF(OR(ISBLANK(languages!R114),languages!R114=""),IF(OR(ISBLANK('auto-translations'!R114),'auto-translations'!R114=""),"",'auto-translations'!R114),languages!R114)</f>
        <v>பாதசாரிகளுக்கான உள்கட்டமைப்பு வசதிகள்</v>
      </c>
      <c r="S114" s="8" t="str">
        <f>IF(OR(ISBLANK(languages!S114),languages!S114=""),IF(OR(ISBLANK('auto-translations'!S114),'auto-translations'!S114=""),"",'auto-translations'!S114),languages!S114)</f>
        <v>การจัดหาโครงสร้างพื้นฐานสำหรับ คนเดินเท้า</v>
      </c>
      <c r="T114" s="8" t="str">
        <f>IF(OR(ISBLANK(languages!T114),languages!T114=""),IF(OR(ISBLANK('auto-translations'!T114),'auto-translations'!T114=""),"",'auto-translations'!T114),languages!T114)</f>
        <v>Cung cấp cơ sở hạ tầng cho người đi bộ</v>
      </c>
    </row>
    <row r="115" spans="1:20" ht="135" x14ac:dyDescent="0.25">
      <c r="A115" s="15" t="s">
        <v>923</v>
      </c>
      <c r="B115" s="15" t="s">
        <v>969</v>
      </c>
      <c r="C115" s="9" t="s">
        <v>50</v>
      </c>
      <c r="D115" s="9" t="s">
        <v>1213</v>
      </c>
      <c r="E115" s="8" t="str">
        <f>IF(OR(ISBLANK(languages!E115),languages!E115=""),IF(OR(ISBLANK('auto-translations'!E115),'auto-translations'!E115=""),"",'auto-translations'!E115),languages!E115)</f>
        <v>Provisió d'infraestructures per a la bicicleta</v>
      </c>
      <c r="F115" s="8" t="str">
        <f>IF(OR(ISBLANK(languages!F115),languages!F115=""),IF(OR(ISBLANK('auto-translations'!F115),'auto-translations'!F115=""),"",'auto-translations'!F115),languages!F115)</f>
        <v>自行車基礎建設</v>
      </c>
      <c r="G115" s="8" t="str">
        <f>IF(OR(ISBLANK(languages!G115),languages!G115=""),IF(OR(ISBLANK('auto-translations'!G115),'auto-translations'!G115=""),"",'auto-translations'!G115),languages!G115)</f>
        <v>自行车基础设施建设</v>
      </c>
      <c r="H115" s="8" t="str">
        <f>IF(OR(ISBLANK(languages!H115),languages!H115=""),IF(OR(ISBLANK('auto-translations'!H115),'auto-translations'!H115=""),"",'auto-translations'!H115),languages!H115)</f>
        <v>Zajištění infrastruktury pro cyklisty</v>
      </c>
      <c r="I115" s="8" t="str">
        <f>IF(OR(ISBLANK(languages!I115),languages!I115=""),IF(OR(ISBLANK('auto-translations'!I115),'auto-translations'!I115=""),"",'auto-translations'!I115),languages!I115)</f>
        <v>Bestemmelser for cykelvenlig infrastruktur</v>
      </c>
      <c r="J115" s="8" t="str">
        <f>IF(OR(ISBLANK(languages!J115),languages!J115=""),IF(OR(ISBLANK('auto-translations'!J115),'auto-translations'!J115=""),"",'auto-translations'!J115),languages!J115)</f>
        <v>Aanleg infrastructuur voor fietsers</v>
      </c>
      <c r="K115" s="8" t="str">
        <f>IF(OR(ISBLANK(languages!K115),languages!K115=""),IF(OR(ISBLANK('auto-translations'!K115),'auto-translations'!K115=""),"",'auto-translations'!K115),languages!K115)</f>
        <v>Bereitstellung von Fahrrad- infrastruktur</v>
      </c>
      <c r="L115" s="8" t="str">
        <f>IF(OR(ISBLANK(languages!L115),languages!L115=""),IF(OR(ISBLANK('auto-translations'!L115),'auto-translations'!L115=""),"",'auto-translations'!L115),languages!L115)</f>
        <v>Samar da kayan aikin keke</v>
      </c>
      <c r="M115" s="8" t="str">
        <f>IF(OR(ISBLANK(languages!M115),languages!M115=""),IF(OR(ISBLANK('auto-translations'!M115),'auto-translations'!M115=""),"",'auto-translations'!M115),languages!M115)</f>
        <v>Te wharatonga hanganga mo te paihikara</v>
      </c>
      <c r="N115" s="8" t="str">
        <f>IF(OR(ISBLANK(languages!N115),languages!N115=""),IF(OR(ISBLANK('auto-translations'!N115),'auto-translations'!N115=""),"",'auto-translations'!N115),languages!N115)</f>
        <v>Provisión de infraestructura ciclista</v>
      </c>
      <c r="O115" s="8" t="str">
        <f>IF(OR(ISBLANK(languages!O115),languages!O115=""),IF(OR(ISBLANK('auto-translations'!O115),'auto-translations'!O115=""),"",'auto-translations'!O115),languages!O115)</f>
        <v>Provisión de infraestructura para la bicicleta</v>
      </c>
      <c r="P115" s="8" t="str">
        <f>IF(OR(ISBLANK(languages!P115),languages!P115=""),IF(OR(ISBLANK('auto-translations'!P115),'auto-translations'!P115=""),"",'auto-translations'!P115),languages!P115)</f>
        <v>Provisão de infraestrutura de ciclismo</v>
      </c>
      <c r="Q115" s="8" t="str">
        <f>IF(OR(ISBLANK(languages!Q115),languages!Q115=""),IF(OR(ISBLANK('auto-translations'!Q115),'auto-translations'!Q115=""),"",'auto-translations'!Q115),languages!Q115)</f>
        <v>Provisão de infraestruturas cicláveis</v>
      </c>
      <c r="R115" s="8" t="str">
        <f>IF(OR(ISBLANK(languages!R115),languages!R115=""),IF(OR(ISBLANK('auto-translations'!R115),'auto-translations'!R115=""),"",'auto-translations'!R115),languages!R115)</f>
        <v>சைக்கிள் ஓட்டுதல் உள்கட்டமைப்பு வசதிகள்</v>
      </c>
      <c r="S115" s="8" t="str">
        <f>IF(OR(ISBLANK(languages!S115),languages!S115=""),IF(OR(ISBLANK('auto-translations'!S115),'auto-translations'!S115=""),"",'auto-translations'!S115),languages!S115)</f>
        <v>การจัดหาโครงสร้างพื้นฐานสำหรับ การขี่จักรยาน</v>
      </c>
      <c r="T115" s="8" t="str">
        <f>IF(OR(ISBLANK(languages!T115),languages!T115=""),IF(OR(ISBLANK('auto-translations'!T115),'auto-translations'!T115=""),"",'auto-translations'!T115),languages!T115)</f>
        <v>Cung cấp cơ sở hạ tầng cho xe đạp</v>
      </c>
    </row>
    <row r="116" spans="1:20" ht="120" x14ac:dyDescent="0.25">
      <c r="A116" s="15" t="s">
        <v>923</v>
      </c>
      <c r="B116" s="15" t="s">
        <v>51</v>
      </c>
      <c r="C116" s="9" t="s">
        <v>51</v>
      </c>
      <c r="D116" s="9" t="s">
        <v>1213</v>
      </c>
      <c r="E116" s="8" t="str">
        <f>IF(OR(ISBLANK(languages!E116),languages!E116=""),IF(OR(ISBLANK('auto-translations'!E116),'auto-translations'!E116=""),"",'auto-translations'!E116),languages!E116)</f>
        <v>Objectius de participació en el desplaçament a peu</v>
      </c>
      <c r="F116" s="8" t="str">
        <f>IF(OR(ISBLANK(languages!F116),languages!F116=""),IF(OR(ISBLANK('auto-translations'!F116),'auto-translations'!F116=""),"",'auto-translations'!F116),languages!F116)</f>
        <v>訂立參與步行的目標</v>
      </c>
      <c r="G116" s="8" t="str">
        <f>IF(OR(ISBLANK(languages!G116),languages!G116=""),IF(OR(ISBLANK('auto-translations'!G116),'auto-translations'!G116=""),"",'auto-translations'!G116),languages!G116)</f>
        <v>制定参与步行的目标</v>
      </c>
      <c r="H116" s="8" t="str">
        <f>IF(OR(ISBLANK(languages!H116),languages!H116=""),IF(OR(ISBLANK('auto-translations'!H116),'auto-translations'!H116=""),"",'auto-translations'!H116),languages!H116)</f>
        <v>Cíle v oblasti pěší dopravy</v>
      </c>
      <c r="I116" s="8" t="str">
        <f>IF(OR(ISBLANK(languages!I116),languages!I116=""),IF(OR(ISBLANK('auto-translations'!I116),'auto-translations'!I116=""),"",'auto-translations'!I116),languages!I116)</f>
        <v>Målsætning for udbredelse af gang</v>
      </c>
      <c r="J116" s="8" t="str">
        <f>IF(OR(ISBLANK(languages!J116),languages!J116=""),IF(OR(ISBLANK('auto-translations'!J116),'auto-translations'!J116=""),"",'auto-translations'!J116),languages!J116)</f>
        <v>Doelstellingen voor participatie - wandelen</v>
      </c>
      <c r="K116" s="8" t="str">
        <f>IF(OR(ISBLANK(languages!K116),languages!K116=""),IF(OR(ISBLANK('auto-translations'!K116),'auto-translations'!K116=""),"",'auto-translations'!K116),languages!K116)</f>
        <v>Partizipationsziele zum Gehen</v>
      </c>
      <c r="L116" s="8" t="str">
        <f>IF(OR(ISBLANK(languages!L116),languages!L116=""),IF(OR(ISBLANK('auto-translations'!L116),'auto-translations'!L116=""),"",'auto-translations'!L116),languages!L116)</f>
        <v>Makasudin shiga tafiya</v>
      </c>
      <c r="M116" s="8" t="str">
        <f>IF(OR(ISBLANK(languages!M116),languages!M116=""),IF(OR(ISBLANK('auto-translations'!M116),'auto-translations'!M116=""),"",'auto-translations'!M116),languages!M116)</f>
        <v>Ngā taumata whai wāhitanga mo te hīkoi</v>
      </c>
      <c r="N116" s="8" t="str">
        <f>IF(OR(ISBLANK(languages!N116),languages!N116=""),IF(OR(ISBLANK('auto-translations'!N116),'auto-translations'!N116=""),"",'auto-translations'!N116),languages!N116)</f>
        <v>Objetivos de participación en caminatas</v>
      </c>
      <c r="O116" s="8" t="str">
        <f>IF(OR(ISBLANK(languages!O116),languages!O116=""),IF(OR(ISBLANK('auto-translations'!O116),'auto-translations'!O116=""),"",'auto-translations'!O116),languages!O116)</f>
        <v>Objetivos de participación en el desplazamiento a pie</v>
      </c>
      <c r="P116" s="8" t="str">
        <f>IF(OR(ISBLANK(languages!P116),languages!P116=""),IF(OR(ISBLANK('auto-translations'!P116),'auto-translations'!P116=""),"",'auto-translations'!P116),languages!P116)</f>
        <v>Metas para a prática de caminhada</v>
      </c>
      <c r="Q116" s="8" t="str">
        <f>IF(OR(ISBLANK(languages!Q116),languages!Q116=""),IF(OR(ISBLANK('auto-translations'!Q116),'auto-translations'!Q116=""),"",'auto-translations'!Q116),languages!Q116)</f>
        <v>Metas de participação em caminhada</v>
      </c>
      <c r="R116" s="8" t="str">
        <f>IF(OR(ISBLANK(languages!R116),languages!R116=""),IF(OR(ISBLANK('auto-translations'!R116),'auto-translations'!R116=""),"",'auto-translations'!R116),languages!R116)</f>
        <v>நடைபயிற்சி பங்கேற்பு இலக்குகள்</v>
      </c>
      <c r="S116" s="8" t="str">
        <f>IF(OR(ISBLANK(languages!S116),languages!S116=""),IF(OR(ISBLANK('auto-translations'!S116),'auto-translations'!S116=""),"",'auto-translations'!S116),languages!S116)</f>
        <v>เป้าหมายการมีส่วนร่วมในการเดิน</v>
      </c>
      <c r="T116" s="8" t="str">
        <f>IF(OR(ISBLANK(languages!T116),languages!T116=""),IF(OR(ISBLANK('auto-translations'!T116),'auto-translations'!T116=""),"",'auto-translations'!T116),languages!T116)</f>
        <v>Các mục tiêu về tham gia đi bộ</v>
      </c>
    </row>
    <row r="117" spans="1:20" ht="135" x14ac:dyDescent="0.25">
      <c r="A117" s="15" t="s">
        <v>923</v>
      </c>
      <c r="B117" s="15" t="s">
        <v>52</v>
      </c>
      <c r="C117" s="9" t="s">
        <v>52</v>
      </c>
      <c r="D117" s="9" t="s">
        <v>1213</v>
      </c>
      <c r="E117" s="8" t="str">
        <f>IF(OR(ISBLANK(languages!E117),languages!E117=""),IF(OR(ISBLANK('auto-translations'!E117),'auto-translations'!E117=""),"",'auto-translations'!E117),languages!E117)</f>
        <v>Objectius de participació en el desplaçament amb bicicleta</v>
      </c>
      <c r="F117" s="8" t="str">
        <f>IF(OR(ISBLANK(languages!F117),languages!F117=""),IF(OR(ISBLANK('auto-translations'!F117),'auto-translations'!F117=""),"",'auto-translations'!F117),languages!F117)</f>
        <v>訂立自行車使用的目標</v>
      </c>
      <c r="G117" s="8" t="str">
        <f>IF(OR(ISBLANK(languages!G117),languages!G117=""),IF(OR(ISBLANK('auto-translations'!G117),'auto-translations'!G117=""),"",'auto-translations'!G117),languages!G117)</f>
        <v>制定自行车使用的目标</v>
      </c>
      <c r="H117" s="8" t="str">
        <f>IF(OR(ISBLANK(languages!H117),languages!H117=""),IF(OR(ISBLANK('auto-translations'!H117),'auto-translations'!H117=""),"",'auto-translations'!H117),languages!H117)</f>
        <v>Cíle v oblasti cyklistické dopravy</v>
      </c>
      <c r="I117" s="8" t="str">
        <f>IF(OR(ISBLANK(languages!I117),languages!I117=""),IF(OR(ISBLANK('auto-translations'!I117),'auto-translations'!I117=""),"",'auto-translations'!I117),languages!I117)</f>
        <v>Målsætnig for udbredelse af cykling</v>
      </c>
      <c r="J117" s="8" t="str">
        <f>IF(OR(ISBLANK(languages!J117),languages!J117=""),IF(OR(ISBLANK('auto-translations'!J117),'auto-translations'!J117=""),"",'auto-translations'!J117),languages!J117)</f>
        <v>Doelstellingen voor participatie - fietsen</v>
      </c>
      <c r="K117" s="8" t="str">
        <f>IF(OR(ISBLANK(languages!K117),languages!K117=""),IF(OR(ISBLANK('auto-translations'!K117),'auto-translations'!K117=""),"",'auto-translations'!K117),languages!K117)</f>
        <v>Partizipationsziele zum Rad fahren</v>
      </c>
      <c r="L117" s="8" t="str">
        <f>IF(OR(ISBLANK(languages!L117),languages!L117=""),IF(OR(ISBLANK('auto-translations'!L117),'auto-translations'!L117=""),"",'auto-translations'!L117),languages!L117)</f>
        <v>Makasudin shiga keken keke</v>
      </c>
      <c r="M117" s="8" t="str">
        <f>IF(OR(ISBLANK(languages!M117),languages!M117=""),IF(OR(ISBLANK('auto-translations'!M117),'auto-translations'!M117=""),"",'auto-translations'!M117),languages!M117)</f>
        <v>Ngā taumata whai wāhitanga mo te whakamahi paihikara</v>
      </c>
      <c r="N117" s="8" t="str">
        <f>IF(OR(ISBLANK(languages!N117),languages!N117=""),IF(OR(ISBLANK('auto-translations'!N117),'auto-translations'!N117=""),"",'auto-translations'!N117),languages!N117)</f>
        <v>Objetivos de participación ciclista</v>
      </c>
      <c r="O117" s="8" t="str">
        <f>IF(OR(ISBLANK(languages!O117),languages!O117=""),IF(OR(ISBLANK('auto-translations'!O117),'auto-translations'!O117=""),"",'auto-translations'!O117),languages!O117)</f>
        <v>Objetivos de participación en el desplazamiento en bicicleta</v>
      </c>
      <c r="P117" s="8" t="str">
        <f>IF(OR(ISBLANK(languages!P117),languages!P117=""),IF(OR(ISBLANK('auto-translations'!P117),'auto-translations'!P117=""),"",'auto-translations'!P117),languages!P117)</f>
        <v xml:space="preserve">Metas para o uso da bicicleta </v>
      </c>
      <c r="Q117" s="8" t="str">
        <f>IF(OR(ISBLANK(languages!Q117),languages!Q117=""),IF(OR(ISBLANK('auto-translations'!Q117),'auto-translations'!Q117=""),"",'auto-translations'!Q117),languages!Q117)</f>
        <v>Metas de participação em deslocação de bicicleta</v>
      </c>
      <c r="R117" s="8" t="str">
        <f>IF(OR(ISBLANK(languages!R117),languages!R117=""),IF(OR(ISBLANK('auto-translations'!R117),'auto-translations'!R117=""),"",'auto-translations'!R117),languages!R117)</f>
        <v>சைக்கிள் ஓட்டுதல் பங்கேற்பு இலக்குகள்</v>
      </c>
      <c r="S117" s="8" t="str">
        <f>IF(OR(ISBLANK(languages!S117),languages!S117=""),IF(OR(ISBLANK('auto-translations'!S117),'auto-translations'!S117=""),"",'auto-translations'!S117),languages!S117)</f>
        <v>เป้าหมายการมีส่วนร่วมในการขี่ จักรยาน</v>
      </c>
      <c r="T117" s="8" t="str">
        <f>IF(OR(ISBLANK(languages!T117),languages!T117=""),IF(OR(ISBLANK('auto-translations'!T117),'auto-translations'!T117=""),"",'auto-translations'!T117),languages!T117)</f>
        <v>Các mục tiêu về tham gia đi xe đạp</v>
      </c>
    </row>
    <row r="118" spans="1:20" ht="195" x14ac:dyDescent="0.25">
      <c r="A118" s="15" t="s">
        <v>923</v>
      </c>
      <c r="B118" s="15" t="s">
        <v>927</v>
      </c>
      <c r="C118" s="9" t="s">
        <v>47</v>
      </c>
      <c r="D118" s="9" t="s">
        <v>1213</v>
      </c>
      <c r="E118" s="8" t="str">
        <f>IF(OR(ISBLANK(languages!E118),languages!E118=""),IF(OR(ISBLANK('auto-translations'!E118),'auto-translations'!E118=""),"",'auto-translations'!E118),languages!E118)</f>
        <v>Requisits de densitat d'habitatge</v>
      </c>
      <c r="F118" s="8" t="str">
        <f>IF(OR(ISBLANK(languages!F118),languages!F118=""),IF(OR(ISBLANK('auto-translations'!F118),'auto-translations'!F118=""),"",'auto-translations'!F118),languages!F118)</f>
        <v>住宅密度要求</v>
      </c>
      <c r="G118" s="8" t="str">
        <f>IF(OR(ISBLANK(languages!G118),languages!G118=""),IF(OR(ISBLANK('auto-translations'!G118),'auto-translations'!G118=""),"",'auto-translations'!G118),languages!G118)</f>
        <v>住宅密度要求</v>
      </c>
      <c r="H118" s="8" t="str">
        <f>IF(OR(ISBLANK(languages!H118),languages!H118=""),IF(OR(ISBLANK('auto-translations'!H118),'auto-translations'!H118=""),"",'auto-translations'!H118),languages!H118)</f>
        <v>Požadavky na hustotu zástavby</v>
      </c>
      <c r="I118" s="8" t="str">
        <f>IF(OR(ISBLANK(languages!I118),languages!I118=""),IF(OR(ISBLANK('auto-translations'!I118),'auto-translations'!I118=""),"",'auto-translations'!I118),languages!I118)</f>
        <v>Bestemmelser for byfortætning</v>
      </c>
      <c r="J118" s="8" t="str">
        <f>IF(OR(ISBLANK(languages!J118),languages!J118=""),IF(OR(ISBLANK('auto-translations'!J118),'auto-translations'!J118=""),"",'auto-translations'!J118),languages!J118)</f>
        <v>Vereisten voor dichtheid van woningen</v>
      </c>
      <c r="K118" s="8" t="str">
        <f>IF(OR(ISBLANK(languages!K118),languages!K118=""),IF(OR(ISBLANK('auto-translations'!K118),'auto-translations'!K118=""),"",'auto-translations'!K118),languages!K118)</f>
        <v>Anforderungen an die Bebauungsdichte</v>
      </c>
      <c r="L118" s="8" t="str">
        <f>IF(OR(ISBLANK(languages!L118),languages!L118=""),IF(OR(ISBLANK('auto-translations'!L118),'auto-translations'!L118=""),"",'auto-translations'!L118),languages!L118)</f>
        <v>Bukatun yawa na gidaje</v>
      </c>
      <c r="M118" s="8" t="str">
        <f>IF(OR(ISBLANK(languages!M118),languages!M118=""),IF(OR(ISBLANK('auto-translations'!M118),'auto-translations'!M118=""),"",'auto-translations'!M118),languages!M118)</f>
        <v>Ngā tikanga mo te pururuatanga whare</v>
      </c>
      <c r="N118" s="8" t="str">
        <f>IF(OR(ISBLANK(languages!N118),languages!N118=""),IF(OR(ISBLANK('auto-translations'!N118),'auto-translations'!N118=""),"",'auto-translations'!N118),languages!N118)</f>
        <v>Requisitos de densidad de viviendas</v>
      </c>
      <c r="O118" s="8" t="str">
        <f>IF(OR(ISBLANK(languages!O118),languages!O118=""),IF(OR(ISBLANK('auto-translations'!O118),'auto-translations'!O118=""),"",'auto-translations'!O118),languages!O118)</f>
        <v>Requisitos de densidad de viviendas</v>
      </c>
      <c r="P118" s="8" t="str">
        <f>IF(OR(ISBLANK(languages!P118),languages!P118=""),IF(OR(ISBLANK('auto-translations'!P118),'auto-translations'!P118=""),"",'auto-translations'!P118),languages!P118)</f>
        <v>Requisitos de densidade habitacional</v>
      </c>
      <c r="Q118" s="8" t="str">
        <f>IF(OR(ISBLANK(languages!Q118),languages!Q118=""),IF(OR(ISBLANK('auto-translations'!Q118),'auto-translations'!Q118=""),"",'auto-translations'!Q118),languages!Q118)</f>
        <v>Requisitos de densidade habitacional</v>
      </c>
      <c r="R118" s="8" t="str">
        <f>IF(OR(ISBLANK(languages!R118),languages!R118=""),IF(OR(ISBLANK('auto-translations'!R118),'auto-translations'!R118=""),"",'auto-translations'!R118),languages!R118)</f>
        <v>வீட்டு அடர்த்தி தேவைகள்</v>
      </c>
      <c r="S118" s="8" t="str">
        <f>IF(OR(ISBLANK(languages!S118),languages!S118=""),IF(OR(ISBLANK('auto-translations'!S118),'auto-translations'!S118=""),"",'auto-translations'!S118),languages!S118)</f>
        <v>ข้อกำหนดความหนาแน่นของที่อยู่ อาศัย</v>
      </c>
      <c r="T118" s="8" t="str">
        <f>IF(OR(ISBLANK(languages!T118),languages!T118=""),IF(OR(ISBLANK('auto-translations'!T118),'auto-translations'!T118=""),"",'auto-translations'!T118),languages!T118)</f>
        <v>Các yêu cầu về mật độ nhà ở</v>
      </c>
    </row>
    <row r="119" spans="1:20" ht="135" x14ac:dyDescent="0.25">
      <c r="A119" s="15" t="s">
        <v>923</v>
      </c>
      <c r="B119" s="15" t="s">
        <v>928</v>
      </c>
      <c r="C119" s="9" t="s">
        <v>929</v>
      </c>
      <c r="D119" s="9" t="s">
        <v>1485</v>
      </c>
      <c r="E119" s="8" t="str">
        <f>IF(OR(ISBLANK(languages!E119),languages!E119=""),IF(OR(ISBLANK('auto-translations'!E119),'auto-translations'!E119=""),"",'auto-translations'!E119),languages!E119)</f>
        <v xml:space="preserve"> Restriccions d'alçada d'edificis residencials</v>
      </c>
      <c r="F119" s="8" t="str">
        <f>IF(OR(ISBLANK(languages!F119),languages!F119=""),IF(OR(ISBLANK('auto-translations'!F119),'auto-translations'!F119=""),"",'auto-translations'!F119),languages!F119)</f>
        <v>住宅建築高度限制</v>
      </c>
      <c r="G119" s="8" t="str">
        <f>IF(OR(ISBLANK(languages!G119),languages!G119=""),IF(OR(ISBLANK('auto-translations'!G119),'auto-translations'!G119=""),"",'auto-translations'!G119),languages!G119)</f>
        <v>住宅建筑高度限制</v>
      </c>
      <c r="H119" s="8" t="str">
        <f>IF(OR(ISBLANK(languages!H119),languages!H119=""),IF(OR(ISBLANK('auto-translations'!H119),'auto-translations'!H119=""),"",'auto-translations'!H119),languages!H119)</f>
        <v xml:space="preserve"> Omezení výšky obytných budov</v>
      </c>
      <c r="I119" s="8" t="str">
        <f>IF(OR(ISBLANK(languages!I119),languages!I119=""),IF(OR(ISBLANK('auto-translations'!I119),'auto-translations'!I119=""),"",'auto-translations'!I119),languages!I119)</f>
        <v xml:space="preserve"> Højdebegrænsninger for boligbyggeri</v>
      </c>
      <c r="J119" s="8" t="str">
        <f>IF(OR(ISBLANK(languages!J119),languages!J119=""),IF(OR(ISBLANK('auto-translations'!J119),'auto-translations'!J119=""),"",'auto-translations'!J119),languages!J119)</f>
        <v xml:space="preserve"> Hoogtebeperkingen voor woongebouwen</v>
      </c>
      <c r="K119" s="8" t="str">
        <f>IF(OR(ISBLANK(languages!K119),languages!K119=""),IF(OR(ISBLANK('auto-translations'!K119),'auto-translations'!K119=""),"",'auto-translations'!K119),languages!K119)</f>
        <v xml:space="preserve"> Höhenbeschränkungen für Wohngebäude</v>
      </c>
      <c r="L119" s="8" t="str">
        <f>IF(OR(ISBLANK(languages!L119),languages!L119=""),IF(OR(ISBLANK('auto-translations'!L119),'auto-translations'!L119=""),"",'auto-translations'!L119),languages!L119)</f>
        <v xml:space="preserve"> Ƙuntatawa tsayin ginin wurin zama</v>
      </c>
      <c r="M119" s="8" t="str">
        <f>IF(OR(ISBLANK(languages!M119),languages!M119=""),IF(OR(ISBLANK('auto-translations'!M119),'auto-translations'!M119=""),"",'auto-translations'!M119),languages!M119)</f>
        <v xml:space="preserve"> Nga here teitei o te whare noho</v>
      </c>
      <c r="N119" s="8" t="str">
        <f>IF(OR(ISBLANK(languages!N119),languages!N119=""),IF(OR(ISBLANK('auto-translations'!N119),'auto-translations'!N119=""),"",'auto-translations'!N119),languages!N119)</f>
        <v xml:space="preserve"> Restricciones de altura de edificios residenciales</v>
      </c>
      <c r="O119" s="8" t="str">
        <f>IF(OR(ISBLANK(languages!O119),languages!O119=""),IF(OR(ISBLANK('auto-translations'!O119),'auto-translations'!O119=""),"",'auto-translations'!O119),languages!O119)</f>
        <v xml:space="preserve"> Restricciones de altura de edificios residenciales</v>
      </c>
      <c r="P119" s="8" t="str">
        <f>IF(OR(ISBLANK(languages!P119),languages!P119=""),IF(OR(ISBLANK('auto-translations'!P119),'auto-translations'!P119=""),"",'auto-translations'!P119),languages!P119)</f>
        <v xml:space="preserve"> Restrições de altura de edifícios residenciais</v>
      </c>
      <c r="Q119" s="8" t="str">
        <f>IF(OR(ISBLANK(languages!Q119),languages!Q119=""),IF(OR(ISBLANK('auto-translations'!Q119),'auto-translations'!Q119=""),"",'auto-translations'!Q119),languages!Q119)</f>
        <v xml:space="preserve"> Restrições de altura de edifícios residenciais</v>
      </c>
      <c r="R119" s="8" t="str">
        <f>IF(OR(ISBLANK(languages!R119),languages!R119=""),IF(OR(ISBLANK('auto-translations'!R119),'auto-translations'!R119=""),"",'auto-translations'!R119),languages!R119)</f>
        <v xml:space="preserve"> குடியிருப்பு கட்டிட உயர கட்டுப்பாடுகள்</v>
      </c>
      <c r="S119" s="8" t="str">
        <f>IF(OR(ISBLANK(languages!S119),languages!S119=""),IF(OR(ISBLANK('auto-translations'!S119),'auto-translations'!S119=""),"",'auto-translations'!S119),languages!S119)</f>
        <v xml:space="preserve"> ข้อจำกัดความสูงของอาคารที่พักอาศัย</v>
      </c>
      <c r="T119" s="8" t="str">
        <f>IF(OR(ISBLANK(languages!T119),languages!T119=""),IF(OR(ISBLANK('auto-translations'!T119),'auto-translations'!T119=""),"",'auto-translations'!T119),languages!T119)</f>
        <v xml:space="preserve"> Hạn chế chiều cao xây dựng nhà ở</v>
      </c>
    </row>
    <row r="120" spans="1:20" ht="195" x14ac:dyDescent="0.25">
      <c r="A120" s="15" t="s">
        <v>923</v>
      </c>
      <c r="B120" s="15" t="s">
        <v>930</v>
      </c>
      <c r="C120" s="9" t="s">
        <v>931</v>
      </c>
      <c r="D120" s="9" t="s">
        <v>1485</v>
      </c>
      <c r="E120" s="8" t="str">
        <f>IF(OR(ISBLANK(languages!E120),languages!E120=""),IF(OR(ISBLANK('auto-translations'!E120),'auto-translations'!E120=""),"",'auto-translations'!E120),languages!E120)</f>
        <v>Límits a la urbanització d'habitatges no construïts</v>
      </c>
      <c r="F120" s="8" t="str">
        <f>IF(OR(ISBLANK(languages!F120),languages!F120=""),IF(OR(ISBLANK('auto-translations'!F120),'auto-translations'!F120=""),"",'auto-translations'!F120),languages!F120)</f>
        <v>綠地住房開發的限制</v>
      </c>
      <c r="G120" s="8" t="str">
        <f>IF(OR(ISBLANK(languages!G120),languages!G120=""),IF(OR(ISBLANK('auto-translations'!G120),'auto-translations'!G120=""),"",'auto-translations'!G120),languages!G120)</f>
        <v>绿地住房开发的限制</v>
      </c>
      <c r="H120" s="8" t="str">
        <f>IF(OR(ISBLANK(languages!H120),languages!H120=""),IF(OR(ISBLANK('auto-translations'!H120),'auto-translations'!H120=""),"",'auto-translations'!H120),languages!H120)</f>
        <v>Omezení výstavby bydlení na zelené louce</v>
      </c>
      <c r="I120" s="8" t="str">
        <f>IF(OR(ISBLANK(languages!I120),languages!I120=""),IF(OR(ISBLANK('auto-translations'!I120),'auto-translations'!I120=""),"",'auto-translations'!I120),languages!I120)</f>
        <v>Grænser for udvikling af grønne boliger</v>
      </c>
      <c r="J120" s="8" t="str">
        <f>IF(OR(ISBLANK(languages!J120),languages!J120=""),IF(OR(ISBLANK('auto-translations'!J120),'auto-translations'!J120=""),"",'auto-translations'!J120),languages!J120)</f>
        <v>Grenzen aan de ontwikkeling van groene woningen</v>
      </c>
      <c r="K120" s="8" t="str">
        <f>IF(OR(ISBLANK(languages!K120),languages!K120=""),IF(OR(ISBLANK('auto-translations'!K120),'auto-translations'!K120=""),"",'auto-translations'!K120),languages!K120)</f>
        <v>Grenzen für die Entwicklung von Wohnraum auf der grünen Wiese</v>
      </c>
      <c r="L120" s="8" t="str">
        <f>IF(OR(ISBLANK(languages!L120),languages!L120=""),IF(OR(ISBLANK('auto-translations'!L120),'auto-translations'!L120=""),"",'auto-translations'!L120),languages!L120)</f>
        <v>Iyaka kan ci gaban gidaje na Greenfield</v>
      </c>
      <c r="M120" s="8" t="str">
        <f>IF(OR(ISBLANK(languages!M120),languages!M120=""),IF(OR(ISBLANK('auto-translations'!M120),'auto-translations'!M120=""),"",'auto-translations'!M120),languages!M120)</f>
        <v>Te herenga mo te whakawhanaketanga whare papaariki</v>
      </c>
      <c r="N120" s="8" t="str">
        <f>IF(OR(ISBLANK(languages!N120),languages!N120=""),IF(OR(ISBLANK('auto-translations'!N120),'auto-translations'!N120=""),"",'auto-translations'!N120),languages!N120)</f>
        <v>Límites al desarrollo de viviendas totalmente nuevas</v>
      </c>
      <c r="O120" s="8" t="str">
        <f>IF(OR(ISBLANK(languages!O120),languages!O120=""),IF(OR(ISBLANK('auto-translations'!O120),'auto-translations'!O120=""),"",'auto-translations'!O120),languages!O120)</f>
        <v>Límites al desarrollo de viviendas totalmente nuevas</v>
      </c>
      <c r="P120" s="8" t="str">
        <f>IF(OR(ISBLANK(languages!P120),languages!P120=""),IF(OR(ISBLANK('auto-translations'!P120),'auto-translations'!P120=""),"",'auto-translations'!P120),languages!P120)</f>
        <v>Limites no desenvolvimento de moradias greenfield</v>
      </c>
      <c r="Q120" s="8" t="str">
        <f>IF(OR(ISBLANK(languages!Q120),languages!Q120=""),IF(OR(ISBLANK('auto-translations'!Q120),'auto-translations'!Q120=""),"",'auto-translations'!Q120),languages!Q120)</f>
        <v>Limites no desenvolvimento de moradias greenfield</v>
      </c>
      <c r="R120" s="8" t="str">
        <f>IF(OR(ISBLANK(languages!R120),languages!R120=""),IF(OR(ISBLANK('auto-translations'!R120),'auto-translations'!R120=""),"",'auto-translations'!R120),languages!R120)</f>
        <v>கிரீன்ஃபீல்ட் வீட்டு மேம்பாட்டிற்கான வரம்புகள்</v>
      </c>
      <c r="S120" s="8" t="str">
        <f>IF(OR(ISBLANK(languages!S120),languages!S120=""),IF(OR(ISBLANK('auto-translations'!S120),'auto-translations'!S120=""),"",'auto-translations'!S120),languages!S120)</f>
        <v>ข้อจำกัดในการพัฒนาที่อยู่อาศัยสีเขียว</v>
      </c>
      <c r="T120" s="8" t="str">
        <f>IF(OR(ISBLANK(languages!T120),languages!T120=""),IF(OR(ISBLANK('auto-translations'!T120),'auto-translations'!T120=""),"",'auto-translations'!T120),languages!T120)</f>
        <v>Hạn chế phát triển nhà ở vùng xanh</v>
      </c>
    </row>
    <row r="121" spans="1:20" ht="105" x14ac:dyDescent="0.25">
      <c r="A121" s="15" t="s">
        <v>923</v>
      </c>
      <c r="B121" s="15" t="s">
        <v>932</v>
      </c>
      <c r="C121" s="9" t="s">
        <v>933</v>
      </c>
      <c r="D121" s="9" t="s">
        <v>1485</v>
      </c>
      <c r="E121" s="8" t="str">
        <f>IF(OR(ISBLANK(languages!E121),languages!E121=""),IF(OR(ISBLANK('auto-translations'!E121),'auto-translations'!E121=""),"",'auto-translations'!E121),languages!E121)</f>
        <v>Barreja de tipus/mida d'habitatge</v>
      </c>
      <c r="F121" s="8" t="str">
        <f>IF(OR(ISBLANK(languages!F121),languages!F121=""),IF(OR(ISBLANK('auto-translations'!F121),'auto-translations'!F121=""),"",'auto-translations'!F121),languages!F121)</f>
        <v>混合外殼類型/尺寸</v>
      </c>
      <c r="G121" s="8" t="str">
        <f>IF(OR(ISBLANK(languages!G121),languages!G121=""),IF(OR(ISBLANK('auto-translations'!G121),'auto-translations'!G121=""),"",'auto-translations'!G121),languages!G121)</f>
        <v>混合外壳类型/尺寸</v>
      </c>
      <c r="H121" s="8" t="str">
        <f>IF(OR(ISBLANK(languages!H121),languages!H121=""),IF(OR(ISBLANK('auto-translations'!H121),'auto-translations'!H121=""),"",'auto-translations'!H121),languages!H121)</f>
        <v>Směs typů/velikostí krytu</v>
      </c>
      <c r="I121" s="8" t="str">
        <f>IF(OR(ISBLANK(languages!I121),languages!I121=""),IF(OR(ISBLANK('auto-translations'!I121),'auto-translations'!I121=""),"",'auto-translations'!I121),languages!I121)</f>
        <v>Blanding af boligtyper/størrelser</v>
      </c>
      <c r="J121" s="8" t="str">
        <f>IF(OR(ISBLANK(languages!J121),languages!J121=""),IF(OR(ISBLANK('auto-translations'!J121),'auto-translations'!J121=""),"",'auto-translations'!J121),languages!J121)</f>
        <v>Mengsel van woningtypen/groottes</v>
      </c>
      <c r="K121" s="8" t="str">
        <f>IF(OR(ISBLANK(languages!K121),languages!K121=""),IF(OR(ISBLANK('auto-translations'!K121),'auto-translations'!K121=""),"",'auto-translations'!K121),languages!K121)</f>
        <v>Mischung aus Wohnungstypen/-größen</v>
      </c>
      <c r="L121" s="8" t="str">
        <f>IF(OR(ISBLANK(languages!L121),languages!L121=""),IF(OR(ISBLANK('auto-translations'!L121),'auto-translations'!L121=""),"",'auto-translations'!L121),languages!L121)</f>
        <v>Cakuda nau'ikan gidaje/masu girma dabam</v>
      </c>
      <c r="M121" s="8" t="str">
        <f>IF(OR(ISBLANK(languages!M121),languages!M121=""),IF(OR(ISBLANK('auto-translations'!M121),'auto-translations'!M121=""),"",'auto-translations'!M121),languages!M121)</f>
        <v>Te ranunga o nga momo whare/rahi</v>
      </c>
      <c r="N121" s="8" t="str">
        <f>IF(OR(ISBLANK(languages!N121),languages!N121=""),IF(OR(ISBLANK('auto-translations'!N121),'auto-translations'!N121=""),"",'auto-translations'!N121),languages!N121)</f>
        <v>Mezcla de tipos/tamaños de viviendas</v>
      </c>
      <c r="O121" s="8" t="str">
        <f>IF(OR(ISBLANK(languages!O121),languages!O121=""),IF(OR(ISBLANK('auto-translations'!O121),'auto-translations'!O121=""),"",'auto-translations'!O121),languages!O121)</f>
        <v>Mezcla de tipos/tamaños de viviendas</v>
      </c>
      <c r="P121" s="8" t="str">
        <f>IF(OR(ISBLANK(languages!P121),languages!P121=""),IF(OR(ISBLANK('auto-translations'!P121),'auto-translations'!P121=""),"",'auto-translations'!P121),languages!P121)</f>
        <v>Mistura de tipos/tamanhos de caixas</v>
      </c>
      <c r="Q121" s="8" t="str">
        <f>IF(OR(ISBLANK(languages!Q121),languages!Q121=""),IF(OR(ISBLANK('auto-translations'!Q121),'auto-translations'!Q121=""),"",'auto-translations'!Q121),languages!Q121)</f>
        <v>Mistura de tipos/tamanhos de caixas</v>
      </c>
      <c r="R121" s="8" t="str">
        <f>IF(OR(ISBLANK(languages!R121),languages!R121=""),IF(OR(ISBLANK('auto-translations'!R121),'auto-translations'!R121=""),"",'auto-translations'!R121),languages!R121)</f>
        <v>வீட்டு வகைகள்/அளவுகளின் கலவை</v>
      </c>
      <c r="S121" s="8" t="str">
        <f>IF(OR(ISBLANK(languages!S121),languages!S121=""),IF(OR(ISBLANK('auto-translations'!S121),'auto-translations'!S121=""),"",'auto-translations'!S121),languages!S121)</f>
        <v>การผสมผสานของประเภท/ขนาดตัวเสื้อ</v>
      </c>
      <c r="T121" s="8" t="str">
        <f>IF(OR(ISBLANK(languages!T121),languages!T121=""),IF(OR(ISBLANK('auto-translations'!T121),'auto-translations'!T121=""),"",'auto-translations'!T121),languages!T121)</f>
        <v>Sự kết hợp giữa các loại/quy mô nhà ở</v>
      </c>
    </row>
    <row r="122" spans="1:20" ht="165" x14ac:dyDescent="0.25">
      <c r="A122" s="15" t="s">
        <v>923</v>
      </c>
      <c r="B122" s="15" t="s">
        <v>934</v>
      </c>
      <c r="C122" s="9" t="s">
        <v>934</v>
      </c>
      <c r="D122" s="9" t="s">
        <v>1485</v>
      </c>
      <c r="E122" s="8" t="str">
        <f>IF(OR(ISBLANK(languages!E122),languages!E122=""),IF(OR(ISBLANK('auto-translations'!E122),'auto-translations'!E122=""),"",'auto-translations'!E122),languages!E122)</f>
        <v>Barreja de destinacions locals per a la vida diària</v>
      </c>
      <c r="F122" s="8" t="str">
        <f>IF(OR(ISBLANK(languages!F122),languages!F122=""),IF(OR(ISBLANK('auto-translations'!F122),'auto-translations'!F122=""),"",'auto-translations'!F122),languages!F122)</f>
        <v>當地日常生活目的地的混合體</v>
      </c>
      <c r="G122" s="8" t="str">
        <f>IF(OR(ISBLANK(languages!G122),languages!G122=""),IF(OR(ISBLANK('auto-translations'!G122),'auto-translations'!G122=""),"",'auto-translations'!G122),languages!G122)</f>
        <v>当地日常生活目的地的混合体</v>
      </c>
      <c r="H122" s="8" t="str">
        <f>IF(OR(ISBLANK(languages!H122),languages!H122=""),IF(OR(ISBLANK('auto-translations'!H122),'auto-translations'!H122=""),"",'auto-translations'!H122),languages!H122)</f>
        <v>Směs místních destinací pro každodenní život</v>
      </c>
      <c r="I122" s="8" t="str">
        <f>IF(OR(ISBLANK(languages!I122),languages!I122=""),IF(OR(ISBLANK('auto-translations'!I122),'auto-translations'!I122=""),"",'auto-translations'!I122),languages!I122)</f>
        <v>Blanding af lokale destinationer til dagliglivet</v>
      </c>
      <c r="J122" s="8" t="str">
        <f>IF(OR(ISBLANK(languages!J122),languages!J122=""),IF(OR(ISBLANK('auto-translations'!J122),'auto-translations'!J122=""),"",'auto-translations'!J122),languages!J122)</f>
        <v>Mix van lokale bestemmingen voor het dagelijks leven</v>
      </c>
      <c r="K122" s="8" t="str">
        <f>IF(OR(ISBLANK(languages!K122),languages!K122=""),IF(OR(ISBLANK('auto-translations'!K122),'auto-translations'!K122=""),"",'auto-translations'!K122),languages!K122)</f>
        <v>Mischung aus lokalen Zielen für das tägliche Leben</v>
      </c>
      <c r="L122" s="8" t="str">
        <f>IF(OR(ISBLANK(languages!L122),languages!L122=""),IF(OR(ISBLANK('auto-translations'!L122),'auto-translations'!L122=""),"",'auto-translations'!L122),languages!L122)</f>
        <v>Cakuɗen wurare na gida don rayuwar yau da kullun</v>
      </c>
      <c r="M122" s="8" t="str">
        <f>IF(OR(ISBLANK(languages!M122),languages!M122=""),IF(OR(ISBLANK('auto-translations'!M122),'auto-translations'!M122=""),"",'auto-translations'!M122),languages!M122)</f>
        <v>Te whakakotahitanga o nga waahi o te rohe mo te oranga o ia ra</v>
      </c>
      <c r="N122" s="8" t="str">
        <f>IF(OR(ISBLANK(languages!N122),languages!N122=""),IF(OR(ISBLANK('auto-translations'!N122),'auto-translations'!N122=""),"",'auto-translations'!N122),languages!N122)</f>
        <v>Mezcla de destinos locales para la vida diaria.</v>
      </c>
      <c r="O122" s="8" t="str">
        <f>IF(OR(ISBLANK(languages!O122),languages!O122=""),IF(OR(ISBLANK('auto-translations'!O122),'auto-translations'!O122=""),"",'auto-translations'!O122),languages!O122)</f>
        <v>Mezcla de destinos locales para la vida diaria.</v>
      </c>
      <c r="P122" s="8" t="str">
        <f>IF(OR(ISBLANK(languages!P122),languages!P122=""),IF(OR(ISBLANK('auto-translations'!P122),'auto-translations'!P122=""),"",'auto-translations'!P122),languages!P122)</f>
        <v>Mistura de destinos locais para a vida diária</v>
      </c>
      <c r="Q122" s="8" t="str">
        <f>IF(OR(ISBLANK(languages!Q122),languages!Q122=""),IF(OR(ISBLANK('auto-translations'!Q122),'auto-translations'!Q122=""),"",'auto-translations'!Q122),languages!Q122)</f>
        <v>Mistura de destinos locais para a vida diária</v>
      </c>
      <c r="R122" s="8" t="str">
        <f>IF(OR(ISBLANK(languages!R122),languages!R122=""),IF(OR(ISBLANK('auto-translations'!R122),'auto-translations'!R122=""),"",'auto-translations'!R122),languages!R122)</f>
        <v>தினசரி வாழ்க்கைக்கான உள்ளூர் இடங்களின் கலவை</v>
      </c>
      <c r="S122" s="8" t="str">
        <f>IF(OR(ISBLANK(languages!S122),languages!S122=""),IF(OR(ISBLANK('auto-translations'!S122),'auto-translations'!S122=""),"",'auto-translations'!S122),languages!S122)</f>
        <v>ผสมผสานจุดหมายปลายทางในท้องถิ่นเพื่อการดำรงชีวิตในแต่ละวัน</v>
      </c>
      <c r="T122" s="8" t="str">
        <f>IF(OR(ISBLANK(languages!T122),languages!T122=""),IF(OR(ISBLANK('auto-translations'!T122),'auto-translations'!T122=""),"",'auto-translations'!T122),languages!T122)</f>
        <v>Sự kết hợp của các điểm đến địa phương cho cuộc sống hàng ngày</v>
      </c>
    </row>
    <row r="123" spans="1:20" ht="150" x14ac:dyDescent="0.25">
      <c r="A123" s="15" t="s">
        <v>923</v>
      </c>
      <c r="B123" s="15" t="s">
        <v>935</v>
      </c>
      <c r="C123" s="9" t="s">
        <v>936</v>
      </c>
      <c r="D123" s="9" t="s">
        <v>1485</v>
      </c>
      <c r="E123" s="8" t="str">
        <f>IF(OR(ISBLANK(languages!E123),languages!E123=""),IF(OR(ISBLANK('auto-translations'!E123),'auto-translations'!E123=""),"",'auto-translations'!E123),languages!E123)</f>
        <v>A prop de les destinacions de la vida diària</v>
      </c>
      <c r="F123" s="8" t="str">
        <f>IF(OR(ISBLANK(languages!F123),languages!F123=""),IF(OR(ISBLANK('auto-translations'!F123),'auto-translations'!F123=""),"",'auto-translations'!F123),languages!F123)</f>
        <v>距離日常生活目的地較近</v>
      </c>
      <c r="G123" s="8" t="str">
        <f>IF(OR(ISBLANK(languages!G123),languages!G123=""),IF(OR(ISBLANK('auto-translations'!G123),'auto-translations'!G123=""),"",'auto-translations'!G123),languages!G123)</f>
        <v>距离日常生活目的地较近</v>
      </c>
      <c r="H123" s="8" t="str">
        <f>IF(OR(ISBLANK(languages!H123),languages!H123=""),IF(OR(ISBLANK('auto-translations'!H123),'auto-translations'!H123=""),"",'auto-translations'!H123),languages!H123)</f>
        <v>Blízká vzdálenost do destinací každodenního života</v>
      </c>
      <c r="I123" s="8" t="str">
        <f>IF(OR(ISBLANK(languages!I123),languages!I123=""),IF(OR(ISBLANK('auto-translations'!I123),'auto-translations'!I123=""),"",'auto-translations'!I123),languages!I123)</f>
        <v>Tæt på hverdagens destinationer</v>
      </c>
      <c r="J123" s="8" t="str">
        <f>IF(OR(ISBLANK(languages!J123),languages!J123=""),IF(OR(ISBLANK('auto-translations'!J123),'auto-translations'!J123=""),"",'auto-translations'!J123),languages!J123)</f>
        <v>Korte afstand tot dagelijkse woonbestemmingen</v>
      </c>
      <c r="K123" s="8" t="str">
        <f>IF(OR(ISBLANK(languages!K123),languages!K123=""),IF(OR(ISBLANK('auto-translations'!K123),'auto-translations'!K123=""),"",'auto-translations'!K123),languages!K123)</f>
        <v>In unmittelbarer Nähe zu den Zielen des täglichen Lebens</v>
      </c>
      <c r="L123" s="8" t="str">
        <f>IF(OR(ISBLANK(languages!L123),languages!L123=""),IF(OR(ISBLANK('auto-translations'!L123),'auto-translations'!L123=""),"",'auto-translations'!L123),languages!L123)</f>
        <v>Kusa da nisa zuwa wuraren zama na yau da kullun</v>
      </c>
      <c r="M123" s="8" t="str">
        <f>IF(OR(ISBLANK(languages!M123),languages!M123=""),IF(OR(ISBLANK('auto-translations'!M123),'auto-translations'!M123=""),"",'auto-translations'!M123),languages!M123)</f>
        <v>He tata ki nga waahi noho o ia ra</v>
      </c>
      <c r="N123" s="8" t="str">
        <f>IF(OR(ISBLANK(languages!N123),languages!N123=""),IF(OR(ISBLANK('auto-translations'!N123),'auto-translations'!N123=""),"",'auto-translations'!N123),languages!N123)</f>
        <v>Cercana distancia a destinos de la vida diaria</v>
      </c>
      <c r="O123" s="8" t="str">
        <f>IF(OR(ISBLANK(languages!O123),languages!O123=""),IF(OR(ISBLANK('auto-translations'!O123),'auto-translations'!O123=""),"",'auto-translations'!O123),languages!O123)</f>
        <v>Cercana distancia a destinos de la vida diaria</v>
      </c>
      <c r="P123" s="8" t="str">
        <f>IF(OR(ISBLANK(languages!P123),languages!P123=""),IF(OR(ISBLANK('auto-translations'!P123),'auto-translations'!P123=""),"",'auto-translations'!P123),languages!P123)</f>
        <v>Perto dos destinos de vida diária</v>
      </c>
      <c r="Q123" s="8" t="str">
        <f>IF(OR(ISBLANK(languages!Q123),languages!Q123=""),IF(OR(ISBLANK('auto-translations'!Q123),'auto-translations'!Q123=""),"",'auto-translations'!Q123),languages!Q123)</f>
        <v>Perto dos destinos de vida diária</v>
      </c>
      <c r="R123" s="8" t="str">
        <f>IF(OR(ISBLANK(languages!R123),languages!R123=""),IF(OR(ISBLANK('auto-translations'!R123),'auto-translations'!R123=""),"",'auto-translations'!R123),languages!R123)</f>
        <v>தினசரி வாழும் இடங்களுக்கு நெருக்கமான தூரம்</v>
      </c>
      <c r="S123" s="8" t="str">
        <f>IF(OR(ISBLANK(languages!S123),languages!S123=""),IF(OR(ISBLANK('auto-translations'!S123),'auto-translations'!S123=""),"",'auto-translations'!S123),languages!S123)</f>
        <v>ใกล้กับจุดหมายปลายทางในชีวิตประจำวัน</v>
      </c>
      <c r="T123" s="8" t="str">
        <f>IF(OR(ISBLANK(languages!T123),languages!T123=""),IF(OR(ISBLANK('auto-translations'!T123),'auto-translations'!T123=""),"",'auto-translations'!T123),languages!T123)</f>
        <v>Khoảng cách gần đến các điểm đến sinh hoạt hàng ngày</v>
      </c>
    </row>
    <row r="124" spans="1:20" ht="120" x14ac:dyDescent="0.25">
      <c r="A124" s="15" t="s">
        <v>923</v>
      </c>
      <c r="B124" s="15" t="s">
        <v>100</v>
      </c>
      <c r="C124" s="9" t="s">
        <v>100</v>
      </c>
      <c r="D124" s="9" t="s">
        <v>1213</v>
      </c>
      <c r="E124" s="8" t="str">
        <f>IF(OR(ISBLANK(languages!E124),languages!E124=""),IF(OR(ISBLANK('auto-translations'!E124),'auto-translations'!E124=""),"",'auto-translations'!E124),languages!E124)</f>
        <v>Requisits de distribució dels llocs de treball.</v>
      </c>
      <c r="F124" s="8" t="str">
        <f>IF(OR(ISBLANK(languages!F124),languages!F124=""),IF(OR(ISBLANK('auto-translations'!F124),'auto-translations'!F124=""),"",'auto-translations'!F124),languages!F124)</f>
        <v>就業分佈要求</v>
      </c>
      <c r="G124" s="8" t="str">
        <f>IF(OR(ISBLANK(languages!G124),languages!G124=""),IF(OR(ISBLANK('auto-translations'!G124),'auto-translations'!G124=""),"",'auto-translations'!G124),languages!G124)</f>
        <v>就业分布要求</v>
      </c>
      <c r="H124" s="8" t="str">
        <f>IF(OR(ISBLANK(languages!H124),languages!H124=""),IF(OR(ISBLANK('auto-translations'!H124),'auto-translations'!H124=""),"",'auto-translations'!H124),languages!H124)</f>
        <v>Požadavky na rozmístění pracovních míst</v>
      </c>
      <c r="I124" s="8" t="str">
        <f>IF(OR(ISBLANK(languages!I124),languages!I124=""),IF(OR(ISBLANK('auto-translations'!I124),'auto-translations'!I124=""),"",'auto-translations'!I124),languages!I124)</f>
        <v>Bestemmelser for for fordeling af beskæftigelse</v>
      </c>
      <c r="J124" s="8" t="str">
        <f>IF(OR(ISBLANK(languages!J124),languages!J124=""),IF(OR(ISBLANK('auto-translations'!J124),'auto-translations'!J124=""),"",'auto-translations'!J124),languages!J124)</f>
        <v>Vereisten voor spreiding van werkgelegenheid</v>
      </c>
      <c r="K124" s="8" t="str">
        <f>IF(OR(ISBLANK(languages!K124),languages!K124=""),IF(OR(ISBLANK('auto-translations'!K124),'auto-translations'!K124=""),"",'auto-translations'!K124),languages!K124)</f>
        <v>Anforderungen an die Verteilung der Beschäftigung</v>
      </c>
      <c r="L124" s="8" t="str">
        <f>IF(OR(ISBLANK(languages!L124),languages!L124=""),IF(OR(ISBLANK('auto-translations'!L124),'auto-translations'!L124=""),"",'auto-translations'!L124),languages!L124)</f>
        <v>Bukatun rarraba aikin yi</v>
      </c>
      <c r="M124" s="8" t="str">
        <f>IF(OR(ISBLANK(languages!M124),languages!M124=""),IF(OR(ISBLANK('auto-translations'!M124),'auto-translations'!M124=""),"",'auto-translations'!M124),languages!M124)</f>
        <v>Ngā whakaritenga mo te wāwāhitanga mahi.</v>
      </c>
      <c r="N124" s="8" t="str">
        <f>IF(OR(ISBLANK(languages!N124),languages!N124=""),IF(OR(ISBLANK('auto-translations'!N124),'auto-translations'!N124=""),"",'auto-translations'!N124),languages!N124)</f>
        <v>Requisitos de distribución del empleo</v>
      </c>
      <c r="O124" s="8" t="str">
        <f>IF(OR(ISBLANK(languages!O124),languages!O124=""),IF(OR(ISBLANK('auto-translations'!O124),'auto-translations'!O124=""),"",'auto-translations'!O124),languages!O124)</f>
        <v>Requisitos de distribución de los lugares de trabajo</v>
      </c>
      <c r="P124" s="8" t="str">
        <f>IF(OR(ISBLANK(languages!P124),languages!P124=""),IF(OR(ISBLANK('auto-translations'!P124),'auto-translations'!P124=""),"",'auto-translations'!P124),languages!P124)</f>
        <v>Requisitos de distribuição de emprego</v>
      </c>
      <c r="Q124" s="8" t="str">
        <f>IF(OR(ISBLANK(languages!Q124),languages!Q124=""),IF(OR(ISBLANK('auto-translations'!Q124),'auto-translations'!Q124=""),"",'auto-translations'!Q124),languages!Q124)</f>
        <v>Requisitos de distribuição de emprego</v>
      </c>
      <c r="R124" s="8" t="str">
        <f>IF(OR(ISBLANK(languages!R124),languages!R124=""),IF(OR(ISBLANK('auto-translations'!R124),'auto-translations'!R124=""),"",'auto-translations'!R124),languages!R124)</f>
        <v>வேலைவாய்ப்பு விநியோகதேவைகள்</v>
      </c>
      <c r="S124" s="8" t="str">
        <f>IF(OR(ISBLANK(languages!S124),languages!S124=""),IF(OR(ISBLANK('auto-translations'!S124),'auto-translations'!S124=""),"",'auto-translations'!S124),languages!S124)</f>
        <v>ข้อกำหนดของการกระจายการ จ้างงาน</v>
      </c>
      <c r="T124" s="8" t="str">
        <f>IF(OR(ISBLANK(languages!T124),languages!T124=""),IF(OR(ISBLANK('auto-translations'!T124),'auto-translations'!T124=""),"",'auto-translations'!T124),languages!T124)</f>
        <v>Các yêu cầu phân phối việc làm</v>
      </c>
    </row>
    <row r="125" spans="1:20" ht="105" x14ac:dyDescent="0.25">
      <c r="A125" s="15" t="s">
        <v>923</v>
      </c>
      <c r="B125" s="15" t="s">
        <v>937</v>
      </c>
      <c r="C125" s="9" t="s">
        <v>938</v>
      </c>
      <c r="D125" s="9" t="s">
        <v>1485</v>
      </c>
      <c r="E125" s="8" t="str">
        <f>IF(OR(ISBLANK(languages!E125),languages!E125=""),IF(OR(ISBLANK('auto-translations'!E125),'auto-translations'!E125=""),"",'auto-translations'!E125),languages!E125)</f>
        <v>Relació entre llocs de treball i habitatge</v>
      </c>
      <c r="F125" s="8" t="str">
        <f>IF(OR(ISBLANK(languages!F125),languages!F125=""),IF(OR(ISBLANK('auto-translations'!F125),'auto-translations'!F125=""),"",'auto-translations'!F125),languages!F125)</f>
        <v>就業與住房比率</v>
      </c>
      <c r="G125" s="8" t="str">
        <f>IF(OR(ISBLANK(languages!G125),languages!G125=""),IF(OR(ISBLANK('auto-translations'!G125),'auto-translations'!G125=""),"",'auto-translations'!G125),languages!G125)</f>
        <v>就业与住房比率</v>
      </c>
      <c r="H125" s="8" t="str">
        <f>IF(OR(ISBLANK(languages!H125),languages!H125=""),IF(OR(ISBLANK('auto-translations'!H125),'auto-translations'!H125=""),"",'auto-translations'!H125),languages!H125)</f>
        <v>Poměr pracovních míst k bydlení</v>
      </c>
      <c r="I125" s="8" t="str">
        <f>IF(OR(ISBLANK(languages!I125),languages!I125=""),IF(OR(ISBLANK('auto-translations'!I125),'auto-translations'!I125=""),"",'auto-translations'!I125),languages!I125)</f>
        <v>Forholdet mellem job og bolig</v>
      </c>
      <c r="J125" s="8" t="str">
        <f>IF(OR(ISBLANK(languages!J125),languages!J125=""),IF(OR(ISBLANK('auto-translations'!J125),'auto-translations'!J125=""),"",'auto-translations'!J125),languages!J125)</f>
        <v>Verhouding tussen banen en woningen</v>
      </c>
      <c r="K125" s="8" t="str">
        <f>IF(OR(ISBLANK(languages!K125),languages!K125=""),IF(OR(ISBLANK('auto-translations'!K125),'auto-translations'!K125=""),"",'auto-translations'!K125),languages!K125)</f>
        <v>Verhältnis von Arbeitsplätzen zu Wohnraum</v>
      </c>
      <c r="L125" s="8" t="str">
        <f>IF(OR(ISBLANK(languages!L125),languages!L125=""),IF(OR(ISBLANK('auto-translations'!L125),'auto-translations'!L125=""),"",'auto-translations'!L125),languages!L125)</f>
        <v>Ratio na ayyuka zuwa gidaje</v>
      </c>
      <c r="M125" s="8" t="str">
        <f>IF(OR(ISBLANK(languages!M125),languages!M125=""),IF(OR(ISBLANK('auto-translations'!M125),'auto-translations'!M125=""),"",'auto-translations'!M125),languages!M125)</f>
        <v>Te ōwehenga o ngā mahi ki te whare</v>
      </c>
      <c r="N125" s="8" t="str">
        <f>IF(OR(ISBLANK(languages!N125),languages!N125=""),IF(OR(ISBLANK('auto-translations'!N125),'auto-translations'!N125=""),"",'auto-translations'!N125),languages!N125)</f>
        <v>Relación entre empleo y vivienda</v>
      </c>
      <c r="O125" s="8" t="str">
        <f>IF(OR(ISBLANK(languages!O125),languages!O125=""),IF(OR(ISBLANK('auto-translations'!O125),'auto-translations'!O125=""),"",'auto-translations'!O125),languages!O125)</f>
        <v>Relación entre empleo y vivienda</v>
      </c>
      <c r="P125" s="8" t="str">
        <f>IF(OR(ISBLANK(languages!P125),languages!P125=""),IF(OR(ISBLANK('auto-translations'!P125),'auto-translations'!P125=""),"",'auto-translations'!P125),languages!P125)</f>
        <v>Proporção entre empregos e habitação</v>
      </c>
      <c r="Q125" s="8" t="str">
        <f>IF(OR(ISBLANK(languages!Q125),languages!Q125=""),IF(OR(ISBLANK('auto-translations'!Q125),'auto-translations'!Q125=""),"",'auto-translations'!Q125),languages!Q125)</f>
        <v>Proporção entre empregos e habitação</v>
      </c>
      <c r="R125" s="8" t="str">
        <f>IF(OR(ISBLANK(languages!R125),languages!R125=""),IF(OR(ISBLANK('auto-translations'!R125),'auto-translations'!R125=""),"",'auto-translations'!R125),languages!R125)</f>
        <v>வீட்டு வேலைகளின் விகிதம்</v>
      </c>
      <c r="S125" s="8" t="str">
        <f>IF(OR(ISBLANK(languages!S125),languages!S125=""),IF(OR(ISBLANK('auto-translations'!S125),'auto-translations'!S125=""),"",'auto-translations'!S125),languages!S125)</f>
        <v>อัตราส่วนของงานต่อที่อยู่อาศัย</v>
      </c>
      <c r="T125" s="8" t="str">
        <f>IF(OR(ISBLANK(languages!T125),languages!T125=""),IF(OR(ISBLANK('auto-translations'!T125),'auto-translations'!T125=""),"",'auto-translations'!T125),languages!T125)</f>
        <v>Tỷ lệ việc làm trên nhà ở</v>
      </c>
    </row>
    <row r="126" spans="1:20" ht="105" x14ac:dyDescent="0.25">
      <c r="A126" s="15" t="s">
        <v>923</v>
      </c>
      <c r="B126" s="15" t="s">
        <v>939</v>
      </c>
      <c r="C126" s="9" t="s">
        <v>940</v>
      </c>
      <c r="D126" s="9" t="s">
        <v>1485</v>
      </c>
      <c r="E126" s="8" t="str">
        <f>IF(OR(ISBLANK(languages!E126),languages!E126=""),IF(OR(ISBLANK('auto-translations'!E126),'auto-translations'!E126=""),"",'auto-translations'!E126),languages!E126)</f>
        <v>Ambients alimentaris saludables</v>
      </c>
      <c r="F126" s="8" t="str">
        <f>IF(OR(ISBLANK(languages!F126),languages!F126=""),IF(OR(ISBLANK('auto-translations'!F126),'auto-translations'!F126=""),"",'auto-translations'!F126),languages!F126)</f>
        <v>健康的飲食環境</v>
      </c>
      <c r="G126" s="8" t="str">
        <f>IF(OR(ISBLANK(languages!G126),languages!G126=""),IF(OR(ISBLANK('auto-translations'!G126),'auto-translations'!G126=""),"",'auto-translations'!G126),languages!G126)</f>
        <v>健康的饮食环境</v>
      </c>
      <c r="H126" s="8" t="str">
        <f>IF(OR(ISBLANK(languages!H126),languages!H126=""),IF(OR(ISBLANK('auto-translations'!H126),'auto-translations'!H126=""),"",'auto-translations'!H126),languages!H126)</f>
        <v>Prostředí zdravé výživy</v>
      </c>
      <c r="I126" s="8" t="str">
        <f>IF(OR(ISBLANK(languages!I126),languages!I126=""),IF(OR(ISBLANK('auto-translations'!I126),'auto-translations'!I126=""),"",'auto-translations'!I126),languages!I126)</f>
        <v>Sunde madmiljøer</v>
      </c>
      <c r="J126" s="8" t="str">
        <f>IF(OR(ISBLANK(languages!J126),languages!J126=""),IF(OR(ISBLANK('auto-translations'!J126),'auto-translations'!J126=""),"",'auto-translations'!J126),languages!J126)</f>
        <v>Gezonde voedselomgevingen</v>
      </c>
      <c r="K126" s="8" t="str">
        <f>IF(OR(ISBLANK(languages!K126),languages!K126=""),IF(OR(ISBLANK('auto-translations'!K126),'auto-translations'!K126=""),"",'auto-translations'!K126),languages!K126)</f>
        <v>Gesunde Lebensmittelumgebungen</v>
      </c>
      <c r="L126" s="8" t="str">
        <f>IF(OR(ISBLANK(languages!L126),languages!L126=""),IF(OR(ISBLANK('auto-translations'!L126),'auto-translations'!L126=""),"",'auto-translations'!L126),languages!L126)</f>
        <v>Lafiyayyen muhallin abinci</v>
      </c>
      <c r="M126" s="8" t="str">
        <f>IF(OR(ISBLANK(languages!M126),languages!M126=""),IF(OR(ISBLANK('auto-translations'!M126),'auto-translations'!M126=""),"",'auto-translations'!M126),languages!M126)</f>
        <v>Te taiao kai hauora</v>
      </c>
      <c r="N126" s="8" t="str">
        <f>IF(OR(ISBLANK(languages!N126),languages!N126=""),IF(OR(ISBLANK('auto-translations'!N126),'auto-translations'!N126=""),"",'auto-translations'!N126),languages!N126)</f>
        <v>Ambientes alimentarios saludables</v>
      </c>
      <c r="O126" s="8" t="str">
        <f>IF(OR(ISBLANK(languages!O126),languages!O126=""),IF(OR(ISBLANK('auto-translations'!O126),'auto-translations'!O126=""),"",'auto-translations'!O126),languages!O126)</f>
        <v>Ambientes alimentarios saludables</v>
      </c>
      <c r="P126" s="8" t="str">
        <f>IF(OR(ISBLANK(languages!P126),languages!P126=""),IF(OR(ISBLANK('auto-translations'!P126),'auto-translations'!P126=""),"",'auto-translations'!P126),languages!P126)</f>
        <v>Ambientes alimentares saudáveis</v>
      </c>
      <c r="Q126" s="8" t="str">
        <f>IF(OR(ISBLANK(languages!Q126),languages!Q126=""),IF(OR(ISBLANK('auto-translations'!Q126),'auto-translations'!Q126=""),"",'auto-translations'!Q126),languages!Q126)</f>
        <v>Ambientes alimentares saudáveis</v>
      </c>
      <c r="R126" s="8" t="str">
        <f>IF(OR(ISBLANK(languages!R126),languages!R126=""),IF(OR(ISBLANK('auto-translations'!R126),'auto-translations'!R126=""),"",'auto-translations'!R126),languages!R126)</f>
        <v>ஆரோக்கியமான உணவு சூழல்கள்</v>
      </c>
      <c r="S126" s="8" t="str">
        <f>IF(OR(ISBLANK(languages!S126),languages!S126=""),IF(OR(ISBLANK('auto-translations'!S126),'auto-translations'!S126=""),"",'auto-translations'!S126),languages!S126)</f>
        <v>สภาพแวดล้อมด้านอาหารเพื่อสุขภาพ</v>
      </c>
      <c r="T126" s="8" t="str">
        <f>IF(OR(ISBLANK(languages!T126),languages!T126=""),IF(OR(ISBLANK('auto-translations'!T126),'auto-translations'!T126=""),"",'auto-translations'!T126),languages!T126)</f>
        <v>Môi trường thực phẩm lành mạnh</v>
      </c>
    </row>
    <row r="127" spans="1:20" ht="150" x14ac:dyDescent="0.25">
      <c r="A127" s="15" t="s">
        <v>923</v>
      </c>
      <c r="B127" s="15" t="s">
        <v>941</v>
      </c>
      <c r="C127" s="9" t="s">
        <v>942</v>
      </c>
      <c r="D127" s="9" t="s">
        <v>1485</v>
      </c>
      <c r="E127" s="8" t="str">
        <f>IF(OR(ISBLANK(languages!E127),languages!E127=""),IF(OR(ISBLANK('auto-translations'!E127),'auto-translations'!E127=""),"",'auto-translations'!E127),languages!E127)</f>
        <v>Prevenció de la delinqüència mitjançant el disseny ambiental</v>
      </c>
      <c r="F127" s="8" t="str">
        <f>IF(OR(ISBLANK(languages!F127),languages!F127=""),IF(OR(ISBLANK('auto-translations'!F127),'auto-translations'!F127=""),"",'auto-translations'!F127),languages!F127)</f>
        <v>透過環境設計預防犯罪</v>
      </c>
      <c r="G127" s="8" t="str">
        <f>IF(OR(ISBLANK(languages!G127),languages!G127=""),IF(OR(ISBLANK('auto-translations'!G127),'auto-translations'!G127=""),"",'auto-translations'!G127),languages!G127)</f>
        <v>通过环境设计预防犯罪</v>
      </c>
      <c r="H127" s="8" t="str">
        <f>IF(OR(ISBLANK(languages!H127),languages!H127=""),IF(OR(ISBLANK('auto-translations'!H127),'auto-translations'!H127=""),"",'auto-translations'!H127),languages!H127)</f>
        <v>Prevence kriminality prostřednictvím environmentálního designu</v>
      </c>
      <c r="I127" s="8" t="str">
        <f>IF(OR(ISBLANK(languages!I127),languages!I127=""),IF(OR(ISBLANK('auto-translations'!I127),'auto-translations'!I127=""),"",'auto-translations'!I127),languages!I127)</f>
        <v>Kriminalitetsforebyggelse gennem miljødesign</v>
      </c>
      <c r="J127" s="8" t="str">
        <f>IF(OR(ISBLANK(languages!J127),languages!J127=""),IF(OR(ISBLANK('auto-translations'!J127),'auto-translations'!J127=""),"",'auto-translations'!J127),languages!J127)</f>
        <v>Misdaadpreventie door middel van milieuontwerp</v>
      </c>
      <c r="K127" s="8" t="str">
        <f>IF(OR(ISBLANK(languages!K127),languages!K127=""),IF(OR(ISBLANK('auto-translations'!K127),'auto-translations'!K127=""),"",'auto-translations'!K127),languages!K127)</f>
        <v>Kriminalprävention durch Umweltdesign</v>
      </c>
      <c r="L127" s="8" t="str">
        <f>IF(OR(ISBLANK(languages!L127),languages!L127=""),IF(OR(ISBLANK('auto-translations'!L127),'auto-translations'!L127=""),"",'auto-translations'!L127),languages!L127)</f>
        <v>Kariyar laifuka ta hanyar ƙirar muhalli</v>
      </c>
      <c r="M127" s="8" t="str">
        <f>IF(OR(ISBLANK(languages!M127),languages!M127=""),IF(OR(ISBLANK('auto-translations'!M127),'auto-translations'!M127=""),"",'auto-translations'!M127),languages!M127)</f>
        <v>Te aukati hara ma te hoahoa taiao</v>
      </c>
      <c r="N127" s="8" t="str">
        <f>IF(OR(ISBLANK(languages!N127),languages!N127=""),IF(OR(ISBLANK('auto-translations'!N127),'auto-translations'!N127=""),"",'auto-translations'!N127),languages!N127)</f>
        <v>Prevención del delito a través del diseño ambiental</v>
      </c>
      <c r="O127" s="8" t="str">
        <f>IF(OR(ISBLANK(languages!O127),languages!O127=""),IF(OR(ISBLANK('auto-translations'!O127),'auto-translations'!O127=""),"",'auto-translations'!O127),languages!O127)</f>
        <v>Prevención del delito a través del diseño ambiental</v>
      </c>
      <c r="P127" s="8" t="str">
        <f>IF(OR(ISBLANK(languages!P127),languages!P127=""),IF(OR(ISBLANK('auto-translations'!P127),'auto-translations'!P127=""),"",'auto-translations'!P127),languages!P127)</f>
        <v>Prevenção do crime através do design ambiental</v>
      </c>
      <c r="Q127" s="8" t="str">
        <f>IF(OR(ISBLANK(languages!Q127),languages!Q127=""),IF(OR(ISBLANK('auto-translations'!Q127),'auto-translations'!Q127=""),"",'auto-translations'!Q127),languages!Q127)</f>
        <v>Prevenção do crime através do design ambiental</v>
      </c>
      <c r="R127" s="8" t="str">
        <f>IF(OR(ISBLANK(languages!R127),languages!R127=""),IF(OR(ISBLANK('auto-translations'!R127),'auto-translations'!R127=""),"",'auto-translations'!R127),languages!R127)</f>
        <v>சுற்றுச்சூழல் வடிவமைப்பு மூலம் குற்றத் தடுப்பு</v>
      </c>
      <c r="S127" s="8" t="str">
        <f>IF(OR(ISBLANK(languages!S127),languages!S127=""),IF(OR(ISBLANK('auto-translations'!S127),'auto-translations'!S127=""),"",'auto-translations'!S127),languages!S127)</f>
        <v>การป้องกันอาชญากรรมด้วยการออกแบบสิ่งแวดล้อม</v>
      </c>
      <c r="T127" s="8" t="str">
        <f>IF(OR(ISBLANK(languages!T127),languages!T127=""),IF(OR(ISBLANK('auto-translations'!T127),'auto-translations'!T127=""),"",'auto-translations'!T127),languages!T127)</f>
        <v>Phòng chống tội phạm thông qua thiết kế môi trường</v>
      </c>
    </row>
    <row r="128" spans="1:20" ht="180" x14ac:dyDescent="0.25">
      <c r="A128" s="15" t="s">
        <v>924</v>
      </c>
      <c r="B128" s="15" t="s">
        <v>913</v>
      </c>
      <c r="C128" s="9" t="s">
        <v>913</v>
      </c>
      <c r="D128" s="9" t="s">
        <v>1485</v>
      </c>
      <c r="E128" s="8" t="str">
        <f>IF(OR(ISBLANK(languages!E128),languages!E128=""),IF(OR(ISBLANK('auto-translations'!E128),'auto-translations'!E128=""),"",'auto-translations'!E128),languages!E128)</f>
        <v>Polítiques de ciutats resilients al clima</v>
      </c>
      <c r="F128" s="8" t="str">
        <f>IF(OR(ISBLANK(languages!F128),languages!F128=""),IF(OR(ISBLANK('auto-translations'!F128),'auto-translations'!F128=""),"",'auto-translations'!F128),languages!F128)</f>
        <v>氣候調適型城市政策</v>
      </c>
      <c r="G128" s="8" t="str">
        <f>IF(OR(ISBLANK(languages!G128),languages!G128=""),IF(OR(ISBLANK('auto-translations'!G128),'auto-translations'!G128=""),"",'auto-translations'!G128),languages!G128)</f>
        <v>气候适应型城市政策</v>
      </c>
      <c r="H128" s="8" t="str">
        <f>IF(OR(ISBLANK(languages!H128),languages!H128=""),IF(OR(ISBLANK('auto-translations'!H128),'auto-translations'!H128=""),"",'auto-translations'!H128),languages!H128)</f>
        <v>Politika měst odolných vůči klimatu</v>
      </c>
      <c r="I128" s="8" t="str">
        <f>IF(OR(ISBLANK(languages!I128),languages!I128=""),IF(OR(ISBLANK('auto-translations'!I128),'auto-translations'!I128=""),"",'auto-translations'!I128),languages!I128)</f>
        <v>Politikker for klimaresistente byer</v>
      </c>
      <c r="J128" s="8" t="str">
        <f>IF(OR(ISBLANK(languages!J128),languages!J128=""),IF(OR(ISBLANK('auto-translations'!J128),'auto-translations'!J128=""),"",'auto-translations'!J128),languages!J128)</f>
        <v>Beleid voor klimaatbestendige steden</v>
      </c>
      <c r="K128" s="8" t="str">
        <f>IF(OR(ISBLANK(languages!K128),languages!K128=""),IF(OR(ISBLANK('auto-translations'!K128),'auto-translations'!K128=""),"",'auto-translations'!K128),languages!K128)</f>
        <v>Klimaresiliente Städtepolitik</v>
      </c>
      <c r="L128" s="8" t="str">
        <f>IF(OR(ISBLANK(languages!L128),languages!L128=""),IF(OR(ISBLANK('auto-translations'!L128),'auto-translations'!L128=""),"",'auto-translations'!L128),languages!L128)</f>
        <v>Manufofin birane masu juriyar yanayi</v>
      </c>
      <c r="M128" s="8" t="str">
        <f>IF(OR(ISBLANK(languages!M128),languages!M128=""),IF(OR(ISBLANK('auto-translations'!M128),'auto-translations'!M128=""),"",'auto-translations'!M128),languages!M128)</f>
        <v>Nga kaupapa here o nga taone nui e kaha ana te rangi</v>
      </c>
      <c r="N128" s="8" t="str">
        <f>IF(OR(ISBLANK(languages!N128),languages!N128=""),IF(OR(ISBLANK('auto-translations'!N128),'auto-translations'!N128=""),"",'auto-translations'!N128),languages!N128)</f>
        <v>Políticas de ciudades resilientes al clima</v>
      </c>
      <c r="O128" s="8" t="str">
        <f>IF(OR(ISBLANK(languages!O128),languages!O128=""),IF(OR(ISBLANK('auto-translations'!O128),'auto-translations'!O128=""),"",'auto-translations'!O128),languages!O128)</f>
        <v>Políticas de ciudades resilientes al clima</v>
      </c>
      <c r="P128" s="8" t="str">
        <f>IF(OR(ISBLANK(languages!P128),languages!P128=""),IF(OR(ISBLANK('auto-translations'!P128),'auto-translations'!P128=""),"",'auto-translations'!P128),languages!P128)</f>
        <v>Políticas para cidades resilientes ao clima</v>
      </c>
      <c r="Q128" s="8" t="str">
        <f>IF(OR(ISBLANK(languages!Q128),languages!Q128=""),IF(OR(ISBLANK('auto-translations'!Q128),'auto-translations'!Q128=""),"",'auto-translations'!Q128),languages!Q128)</f>
        <v>Políticas para cidades resilientes ao clima</v>
      </c>
      <c r="R128" s="8" t="str">
        <f>IF(OR(ISBLANK(languages!R128),languages!R128=""),IF(OR(ISBLANK('auto-translations'!R128),'auto-translations'!R128=""),"",'auto-translations'!R128),languages!R128)</f>
        <v>தட்பவெப்ப நிலையைத் தாங்கும் நகரங்களின் கொள்கைகள்</v>
      </c>
      <c r="S128" s="8" t="str">
        <f>IF(OR(ISBLANK(languages!S128),languages!S128=""),IF(OR(ISBLANK('auto-translations'!S128),'auto-translations'!S128=""),"",'auto-translations'!S128),languages!S128)</f>
        <v>นโยบายเมืองที่มีความยืดหยุ่นต่อสภาพภูมิอากาศ</v>
      </c>
      <c r="T128" s="8" t="str">
        <f>IF(OR(ISBLANK(languages!T128),languages!T128=""),IF(OR(ISBLANK('auto-translations'!T128),'auto-translations'!T128=""),"",'auto-translations'!T128),languages!T128)</f>
        <v>Chính sách thành phố thích ứng với khí hậu</v>
      </c>
    </row>
    <row r="129" spans="1:20" ht="225" x14ac:dyDescent="0.25">
      <c r="A129" s="15" t="s">
        <v>1062</v>
      </c>
      <c r="B129" s="15" t="s">
        <v>1061</v>
      </c>
      <c r="C129" s="9" t="s">
        <v>1061</v>
      </c>
      <c r="D129" s="9" t="s">
        <v>1485</v>
      </c>
      <c r="E129" s="8" t="str">
        <f>IF(OR(ISBLANK(languages!E129),languages!E129=""),IF(OR(ISBLANK('auto-translations'!E129),'auto-translations'!E129=""),"",'auto-translations'!E129),languages!E129)</f>
        <v>Qualitat de l'aire urbà i solucions basades en la natura</v>
      </c>
      <c r="F129" s="8" t="str">
        <f>IF(OR(ISBLANK(languages!F129),languages!F129=""),IF(OR(ISBLANK('auto-translations'!F129),'auto-translations'!F129=""),"",'auto-translations'!F129),languages!F129)</f>
        <v>城市空氣品質和基於自然的解決方案</v>
      </c>
      <c r="G129" s="8" t="str">
        <f>IF(OR(ISBLANK(languages!G129),languages!G129=""),IF(OR(ISBLANK('auto-translations'!G129),'auto-translations'!G129=""),"",'auto-translations'!G129),languages!G129)</f>
        <v>城市空气质量和基于自然的解决方案</v>
      </c>
      <c r="H129" s="8" t="str">
        <f>IF(OR(ISBLANK(languages!H129),languages!H129=""),IF(OR(ISBLANK('auto-translations'!H129),'auto-translations'!H129=""),"",'auto-translations'!H129),languages!H129)</f>
        <v>Kvalita ovzduší ve městech a řešení založená na přírodě</v>
      </c>
      <c r="I129" s="8" t="str">
        <f>IF(OR(ISBLANK(languages!I129),languages!I129=""),IF(OR(ISBLANK('auto-translations'!I129),'auto-translations'!I129=""),"",'auto-translations'!I129),languages!I129)</f>
        <v>Byens luftkvalitet og naturbaserede løsninger</v>
      </c>
      <c r="J129" s="8" t="str">
        <f>IF(OR(ISBLANK(languages!J129),languages!J129=""),IF(OR(ISBLANK('auto-translations'!J129),'auto-translations'!J129=""),"",'auto-translations'!J129),languages!J129)</f>
        <v>Stedelijke luchtkwaliteit en op de natuur gebaseerde oplossingen</v>
      </c>
      <c r="K129" s="8" t="str">
        <f>IF(OR(ISBLANK(languages!K129),languages!K129=""),IF(OR(ISBLANK('auto-translations'!K129),'auto-translations'!K129=""),"",'auto-translations'!K129),languages!K129)</f>
        <v>Stadtluftqualität und naturbasierte Lösungen</v>
      </c>
      <c r="L129" s="8" t="str">
        <f>IF(OR(ISBLANK(languages!L129),languages!L129=""),IF(OR(ISBLANK('auto-translations'!L129),'auto-translations'!L129=""),"",'auto-translations'!L129),languages!L129)</f>
        <v>Ingantacciyar iska ta birni, da mafita na tushen yanayi</v>
      </c>
      <c r="M129" s="8" t="str">
        <f>IF(OR(ISBLANK(languages!M129),languages!M129=""),IF(OR(ISBLANK('auto-translations'!M129),'auto-translations'!M129=""),"",'auto-translations'!M129),languages!M129)</f>
        <v>Ko te kounga o te hau taone, me nga otinga-a-taiao</v>
      </c>
      <c r="N129" s="8" t="str">
        <f>IF(OR(ISBLANK(languages!N129),languages!N129=""),IF(OR(ISBLANK('auto-translations'!N129),'auto-translations'!N129=""),"",'auto-translations'!N129),languages!N129)</f>
        <v>Calidad del aire urbano y soluciones basadas en la naturaleza</v>
      </c>
      <c r="O129" s="8" t="str">
        <f>IF(OR(ISBLANK(languages!O129),languages!O129=""),IF(OR(ISBLANK('auto-translations'!O129),'auto-translations'!O129=""),"",'auto-translations'!O129),languages!O129)</f>
        <v>Calidad del aire urbano y soluciones basadas en la naturaleza</v>
      </c>
      <c r="P129" s="8" t="str">
        <f>IF(OR(ISBLANK(languages!P129),languages!P129=""),IF(OR(ISBLANK('auto-translations'!P129),'auto-translations'!P129=""),"",'auto-translations'!P129),languages!P129)</f>
        <v>Qualidade do ar urbano e soluções baseadas na natureza</v>
      </c>
      <c r="Q129" s="8" t="str">
        <f>IF(OR(ISBLANK(languages!Q129),languages!Q129=""),IF(OR(ISBLANK('auto-translations'!Q129),'auto-translations'!Q129=""),"",'auto-translations'!Q129),languages!Q129)</f>
        <v>Qualidade do ar urbano e soluções baseadas na natureza</v>
      </c>
      <c r="R129" s="8" t="str">
        <f>IF(OR(ISBLANK(languages!R129),languages!R129=""),IF(OR(ISBLANK('auto-translations'!R129),'auto-translations'!R129=""),"",'auto-translations'!R129),languages!R129)</f>
        <v>நகர்ப்புற காற்றின் தரம் மற்றும் இயற்கை அடிப்படையிலான தீர்வுகள்</v>
      </c>
      <c r="S129" s="8" t="str">
        <f>IF(OR(ISBLANK(languages!S129),languages!S129=""),IF(OR(ISBLANK('auto-translations'!S129),'auto-translations'!S129=""),"",'auto-translations'!S129),languages!S129)</f>
        <v>คุณภาพอากาศในเมืองและวิธีแก้ปัญหาจากธรรมชาติ</v>
      </c>
      <c r="T129" s="8" t="str">
        <f>IF(OR(ISBLANK(languages!T129),languages!T129=""),IF(OR(ISBLANK('auto-translations'!T129),'auto-translations'!T129=""),"",'auto-translations'!T129),languages!T129)</f>
        <v>Chất lượng không khí đô thị và các giải pháp dựa vào thiên nhiên</v>
      </c>
    </row>
    <row r="130" spans="1:20" ht="270" x14ac:dyDescent="0.25">
      <c r="A130" s="15" t="s">
        <v>924</v>
      </c>
      <c r="B130" s="15" t="s">
        <v>1050</v>
      </c>
      <c r="C130" s="9" t="s">
        <v>1050</v>
      </c>
      <c r="D130" s="9" t="s">
        <v>1485</v>
      </c>
      <c r="E130" s="8" t="str">
        <f>IF(OR(ISBLANK(languages!E130),languages!E130=""),IF(OR(ISBLANK('auto-translations'!E130),'auto-translations'!E130=""),"",'auto-translations'!E130),languages!E130)</f>
        <v>Qualitat de l'aire urbà i polítiques de solucions basades en la natura</v>
      </c>
      <c r="F130" s="8" t="str">
        <f>IF(OR(ISBLANK(languages!F130),languages!F130=""),IF(OR(ISBLANK('auto-translations'!F130),'auto-translations'!F130=""),"",'auto-translations'!F130),languages!F130)</f>
        <v>城市空氣品質和基於自然的解決方案政策</v>
      </c>
      <c r="G130" s="8" t="str">
        <f>IF(OR(ISBLANK(languages!G130),languages!G130=""),IF(OR(ISBLANK('auto-translations'!G130),'auto-translations'!G130=""),"",'auto-translations'!G130),languages!G130)</f>
        <v>城市空气质量和基于自然的解决方案政策</v>
      </c>
      <c r="H130" s="8" t="str">
        <f>IF(OR(ISBLANK(languages!H130),languages!H130=""),IF(OR(ISBLANK('auto-translations'!H130),'auto-translations'!H130=""),"",'auto-translations'!H130),languages!H130)</f>
        <v>Politika kvality ovzduší ve městech a řešení založená na přírodě</v>
      </c>
      <c r="I130" s="8" t="str">
        <f>IF(OR(ISBLANK(languages!I130),languages!I130=""),IF(OR(ISBLANK('auto-translations'!I130),'auto-translations'!I130=""),"",'auto-translations'!I130),languages!I130)</f>
        <v>Politikker for luftkvalitet i byer og naturbaserede løsninger</v>
      </c>
      <c r="J130" s="8" t="str">
        <f>IF(OR(ISBLANK(languages!J130),languages!J130=""),IF(OR(ISBLANK('auto-translations'!J130),'auto-translations'!J130=""),"",'auto-translations'!J130),languages!J130)</f>
        <v>Stedelijke luchtkwaliteit en beleid voor op de natuur gebaseerde oplossingen</v>
      </c>
      <c r="K130" s="8" t="str">
        <f>IF(OR(ISBLANK(languages!K130),languages!K130=""),IF(OR(ISBLANK('auto-translations'!K130),'auto-translations'!K130=""),"",'auto-translations'!K130),languages!K130)</f>
        <v>Städtische Luftqualität und naturbasierte Lösungsstrategien</v>
      </c>
      <c r="L130" s="8" t="str">
        <f>IF(OR(ISBLANK(languages!L130),languages!L130=""),IF(OR(ISBLANK('auto-translations'!L130),'auto-translations'!L130=""),"",'auto-translations'!L130),languages!L130)</f>
        <v>Ingancin iska na birni, da manufofin mafita na tushen yanayi</v>
      </c>
      <c r="M130" s="8" t="str">
        <f>IF(OR(ISBLANK(languages!M130),languages!M130=""),IF(OR(ISBLANK('auto-translations'!M130),'auto-translations'!M130=""),"",'auto-translations'!M130),languages!M130)</f>
        <v>Ko te kounga o te hau taone, me nga kaupapa here mo nga otinga taiao</v>
      </c>
      <c r="N130" s="8" t="str">
        <f>IF(OR(ISBLANK(languages!N130),languages!N130=""),IF(OR(ISBLANK('auto-translations'!N130),'auto-translations'!N130=""),"",'auto-translations'!N130),languages!N130)</f>
        <v>Políticas de calidad del aire urbano y soluciones basadas en la naturaleza</v>
      </c>
      <c r="O130" s="8" t="str">
        <f>IF(OR(ISBLANK(languages!O130),languages!O130=""),IF(OR(ISBLANK('auto-translations'!O130),'auto-translations'!O130=""),"",'auto-translations'!O130),languages!O130)</f>
        <v>Políticas de calidad del aire urbano y soluciones basadas en la naturaleza</v>
      </c>
      <c r="P130" s="8" t="str">
        <f>IF(OR(ISBLANK(languages!P130),languages!P130=""),IF(OR(ISBLANK('auto-translations'!P130),'auto-translations'!P130=""),"",'auto-translations'!P130),languages!P130)</f>
        <v>Qualidade do ar urbano e políticas de soluções baseadas na natureza</v>
      </c>
      <c r="Q130" s="8" t="str">
        <f>IF(OR(ISBLANK(languages!Q130),languages!Q130=""),IF(OR(ISBLANK('auto-translations'!Q130),'auto-translations'!Q130=""),"",'auto-translations'!Q130),languages!Q130)</f>
        <v>Qualidade do ar urbano e políticas de soluções baseadas na natureza</v>
      </c>
      <c r="R130" s="8" t="str">
        <f>IF(OR(ISBLANK(languages!R130),languages!R130=""),IF(OR(ISBLANK('auto-translations'!R130),'auto-translations'!R130=""),"",'auto-translations'!R130),languages!R130)</f>
        <v>நகர்ப்புற காற்றின் தரம் மற்றும் இயற்கை அடிப்படையிலான தீர்வுகள் கொள்கைகள்</v>
      </c>
      <c r="S130" s="8" t="str">
        <f>IF(OR(ISBLANK(languages!S130),languages!S130=""),IF(OR(ISBLANK('auto-translations'!S130),'auto-translations'!S130=""),"",'auto-translations'!S130),languages!S130)</f>
        <v>นโยบายคุณภาพอากาศในเมืองและการแก้ปัญหาโดยอิงธรรมชาติ</v>
      </c>
      <c r="T130" s="8" t="str">
        <f>IF(OR(ISBLANK(languages!T130),languages!T130=""),IF(OR(ISBLANK('auto-translations'!T130),'auto-translations'!T130=""),"",'auto-translations'!T130),languages!T130)</f>
        <v>Chất lượng không khí đô thị và chính sách giải pháp dựa vào thiên nhiên</v>
      </c>
    </row>
    <row r="131" spans="1:20" ht="210" x14ac:dyDescent="0.25">
      <c r="A131" s="15" t="s">
        <v>923</v>
      </c>
      <c r="B131" s="15" t="s">
        <v>943</v>
      </c>
      <c r="C131" s="9" t="s">
        <v>943</v>
      </c>
      <c r="D131" s="9" t="s">
        <v>1485</v>
      </c>
      <c r="E131" s="8" t="str">
        <f>IF(OR(ISBLANK(languages!E131),languages!E131=""),IF(OR(ISBLANK('auto-translations'!E131),'auto-translations'!E131=""),"",'auto-translations'!E131),languages!E131)</f>
        <v>Polítiques de transport per limitar la contaminació atmosfèrica</v>
      </c>
      <c r="F131" s="8" t="str">
        <f>IF(OR(ISBLANK(languages!F131),languages!F131=""),IF(OR(ISBLANK('auto-translations'!F131),'auto-translations'!F131=""),"",'auto-translations'!F131),languages!F131)</f>
        <v>限制空氣污染的交通政策</v>
      </c>
      <c r="G131" s="8" t="str">
        <f>IF(OR(ISBLANK(languages!G131),languages!G131=""),IF(OR(ISBLANK('auto-translations'!G131),'auto-translations'!G131=""),"",'auto-translations'!G131),languages!G131)</f>
        <v>限制空气污染的交通政策</v>
      </c>
      <c r="H131" s="8" t="str">
        <f>IF(OR(ISBLANK(languages!H131),languages!H131=""),IF(OR(ISBLANK('auto-translations'!H131),'auto-translations'!H131=""),"",'auto-translations'!H131),languages!H131)</f>
        <v>Dopravní politika k omezení znečištění ovzduší</v>
      </c>
      <c r="I131" s="8" t="str">
        <f>IF(OR(ISBLANK(languages!I131),languages!I131=""),IF(OR(ISBLANK('auto-translations'!I131),'auto-translations'!I131=""),"",'auto-translations'!I131),languages!I131)</f>
        <v>Transportpolitikker for at begrænse luftforurening</v>
      </c>
      <c r="J131" s="8" t="str">
        <f>IF(OR(ISBLANK(languages!J131),languages!J131=""),IF(OR(ISBLANK('auto-translations'!J131),'auto-translations'!J131=""),"",'auto-translations'!J131),languages!J131)</f>
        <v>Transportbeleid om de luchtvervuiling te beperken</v>
      </c>
      <c r="K131" s="8" t="str">
        <f>IF(OR(ISBLANK(languages!K131),languages!K131=""),IF(OR(ISBLANK('auto-translations'!K131),'auto-translations'!K131=""),"",'auto-translations'!K131),languages!K131)</f>
        <v>Verkehrspolitik zur Begrenzung der Luftverschmutzung</v>
      </c>
      <c r="L131" s="8" t="str">
        <f>IF(OR(ISBLANK(languages!L131),languages!L131=""),IF(OR(ISBLANK('auto-translations'!L131),'auto-translations'!L131=""),"",'auto-translations'!L131),languages!L131)</f>
        <v>Manufofin sufuri don iyakance gurɓataccen iska</v>
      </c>
      <c r="M131" s="8" t="str">
        <f>IF(OR(ISBLANK(languages!M131),languages!M131=""),IF(OR(ISBLANK('auto-translations'!M131),'auto-translations'!M131=""),"",'auto-translations'!M131),languages!M131)</f>
        <v>Ko nga kaupapa here kawe waka hei whakaiti i te parahanga hau</v>
      </c>
      <c r="N131" s="8" t="str">
        <f>IF(OR(ISBLANK(languages!N131),languages!N131=""),IF(OR(ISBLANK('auto-translations'!N131),'auto-translations'!N131=""),"",'auto-translations'!N131),languages!N131)</f>
        <v>Políticas de transporte para limitar la contaminación del aire</v>
      </c>
      <c r="O131" s="8" t="str">
        <f>IF(OR(ISBLANK(languages!O131),languages!O131=""),IF(OR(ISBLANK('auto-translations'!O131),'auto-translations'!O131=""),"",'auto-translations'!O131),languages!O131)</f>
        <v>Políticas de transporte para limitar la contaminación del aire</v>
      </c>
      <c r="P131" s="8" t="str">
        <f>IF(OR(ISBLANK(languages!P131),languages!P131=""),IF(OR(ISBLANK('auto-translations'!P131),'auto-translations'!P131=""),"",'auto-translations'!P131),languages!P131)</f>
        <v>Políticas de transporte para limitar a poluição atmosférica</v>
      </c>
      <c r="Q131" s="8" t="str">
        <f>IF(OR(ISBLANK(languages!Q131),languages!Q131=""),IF(OR(ISBLANK('auto-translations'!Q131),'auto-translations'!Q131=""),"",'auto-translations'!Q131),languages!Q131)</f>
        <v>Políticas de transporte para limitar a poluição atmosférica</v>
      </c>
      <c r="R131" s="8" t="str">
        <f>IF(OR(ISBLANK(languages!R131),languages!R131=""),IF(OR(ISBLANK('auto-translations'!R131),'auto-translations'!R131=""),"",'auto-translations'!R131),languages!R131)</f>
        <v>காற்று மாசுபாட்டைக் கட்டுப்படுத்த போக்குவரத்துக் கொள்கைகள்</v>
      </c>
      <c r="S131" s="8" t="str">
        <f>IF(OR(ISBLANK(languages!S131),languages!S131=""),IF(OR(ISBLANK('auto-translations'!S131),'auto-translations'!S131=""),"",'auto-translations'!S131),languages!S131)</f>
        <v>นโยบายการขนส่งเพื่อจำกัดมลพิษทางอากาศ</v>
      </c>
      <c r="T131" s="8" t="str">
        <f>IF(OR(ISBLANK(languages!T131),languages!T131=""),IF(OR(ISBLANK('auto-translations'!T131),'auto-translations'!T131=""),"",'auto-translations'!T131),languages!T131)</f>
        <v>Chính sách giao thông nhằm hạn chế ô nhiễm không khí</v>
      </c>
    </row>
    <row r="132" spans="1:20" ht="225" x14ac:dyDescent="0.25">
      <c r="A132" s="15" t="s">
        <v>923</v>
      </c>
      <c r="B132" s="15" t="s">
        <v>944</v>
      </c>
      <c r="C132" s="9" t="s">
        <v>944</v>
      </c>
      <c r="D132" s="9" t="s">
        <v>1485</v>
      </c>
      <c r="E132" s="8" t="str">
        <f>IF(OR(ISBLANK(languages!E132),languages!E132=""),IF(OR(ISBLANK('auto-translations'!E132),'auto-translations'!E132=""),"",'auto-translations'!E132),languages!E132)</f>
        <v>Polítiques d'ús del sòl per reduir l'exposició a la contaminació atmosfèrica</v>
      </c>
      <c r="F132" s="8" t="str">
        <f>IF(OR(ISBLANK(languages!F132),languages!F132=""),IF(OR(ISBLANK('auto-translations'!F132),'auto-translations'!F132=""),"",'auto-translations'!F132),languages!F132)</f>
        <v>減少空氣污染暴露的土地使用政策</v>
      </c>
      <c r="G132" s="8" t="str">
        <f>IF(OR(ISBLANK(languages!G132),languages!G132=""),IF(OR(ISBLANK('auto-translations'!G132),'auto-translations'!G132=""),"",'auto-translations'!G132),languages!G132)</f>
        <v>减少空气污染暴露的土地使用政策</v>
      </c>
      <c r="H132" s="8" t="str">
        <f>IF(OR(ISBLANK(languages!H132),languages!H132=""),IF(OR(ISBLANK('auto-translations'!H132),'auto-translations'!H132=""),"",'auto-translations'!H132),languages!H132)</f>
        <v>Politiky využívání půdy ke snížení expozice znečištění ovzduší</v>
      </c>
      <c r="I132" s="8" t="str">
        <f>IF(OR(ISBLANK(languages!I132),languages!I132=""),IF(OR(ISBLANK('auto-translations'!I132),'auto-translations'!I132=""),"",'auto-translations'!I132),languages!I132)</f>
        <v>Politikker for arealanvendelse for at reducere eksponeringen af luftforurening</v>
      </c>
      <c r="J132" s="8" t="str">
        <f>IF(OR(ISBLANK(languages!J132),languages!J132=""),IF(OR(ISBLANK('auto-translations'!J132),'auto-translations'!J132=""),"",'auto-translations'!J132),languages!J132)</f>
        <v>Beleid inzake landgebruik om de blootstelling aan luchtverontreiniging te verminderen</v>
      </c>
      <c r="K132" s="8" t="str">
        <f>IF(OR(ISBLANK(languages!K132),languages!K132=""),IF(OR(ISBLANK('auto-translations'!K132),'auto-translations'!K132=""),"",'auto-translations'!K132),languages!K132)</f>
        <v>Landnutzungsrichtlinien zur Reduzierung der Luftverschmutzung</v>
      </c>
      <c r="L132" s="8" t="str">
        <f>IF(OR(ISBLANK(languages!L132),languages!L132=""),IF(OR(ISBLANK('auto-translations'!L132),'auto-translations'!L132=""),"",'auto-translations'!L132),languages!L132)</f>
        <v>Manufofin amfani da ƙasa don rage gurɓataccen iska</v>
      </c>
      <c r="M132" s="8" t="str">
        <f>IF(OR(ISBLANK(languages!M132),languages!M132=""),IF(OR(ISBLANK('auto-translations'!M132),'auto-translations'!M132=""),"",'auto-translations'!M132),languages!M132)</f>
        <v>Ko nga kaupapa here whakamahi whenua hei whakaiti i te parahanga o te hau</v>
      </c>
      <c r="N132" s="8" t="str">
        <f>IF(OR(ISBLANK(languages!N132),languages!N132=""),IF(OR(ISBLANK('auto-translations'!N132),'auto-translations'!N132=""),"",'auto-translations'!N132),languages!N132)</f>
        <v>Políticas de uso de la tierra para reducir la exposición a la contaminación del aire</v>
      </c>
      <c r="O132" s="8" t="str">
        <f>IF(OR(ISBLANK(languages!O132),languages!O132=""),IF(OR(ISBLANK('auto-translations'!O132),'auto-translations'!O132=""),"",'auto-translations'!O132),languages!O132)</f>
        <v>Políticas de uso de la tierra para reducir la exposición a la contaminación del aire</v>
      </c>
      <c r="P132" s="8" t="str">
        <f>IF(OR(ISBLANK(languages!P132),languages!P132=""),IF(OR(ISBLANK('auto-translations'!P132),'auto-translations'!P132=""),"",'auto-translations'!P132),languages!P132)</f>
        <v>Políticas de uso do solo para reduzir a exposição à poluição do ar</v>
      </c>
      <c r="Q132" s="8" t="str">
        <f>IF(OR(ISBLANK(languages!Q132),languages!Q132=""),IF(OR(ISBLANK('auto-translations'!Q132),'auto-translations'!Q132=""),"",'auto-translations'!Q132),languages!Q132)</f>
        <v>Políticas de uso do solo para reduzir a exposição à poluição do ar</v>
      </c>
      <c r="R132" s="8" t="str">
        <f>IF(OR(ISBLANK(languages!R132),languages!R132=""),IF(OR(ISBLANK('auto-translations'!R132),'auto-translations'!R132=""),"",'auto-translations'!R132),languages!R132)</f>
        <v>காற்று மாசு வெளிப்பாட்டைக் குறைப்பதற்கான நில பயன்பாட்டுக் கொள்கைகள்</v>
      </c>
      <c r="S132" s="8" t="str">
        <f>IF(OR(ISBLANK(languages!S132),languages!S132=""),IF(OR(ISBLANK('auto-translations'!S132),'auto-translations'!S132=""),"",'auto-translations'!S132),languages!S132)</f>
        <v>นโยบายการใช้ที่ดินเพื่อลดการสัมผัสมลพิษทางอากาศ</v>
      </c>
      <c r="T132" s="8" t="str">
        <f>IF(OR(ISBLANK(languages!T132),languages!T132=""),IF(OR(ISBLANK('auto-translations'!T132),'auto-translations'!T132=""),"",'auto-translations'!T132),languages!T132)</f>
        <v>Chính sách sử dụng đất để giảm phơi nhiễm ô nhiễm không khí</v>
      </c>
    </row>
    <row r="133" spans="1:20" ht="165" x14ac:dyDescent="0.25">
      <c r="A133" s="15" t="s">
        <v>923</v>
      </c>
      <c r="B133" s="15" t="s">
        <v>945</v>
      </c>
      <c r="C133" s="9" t="s">
        <v>945</v>
      </c>
      <c r="D133" s="9" t="s">
        <v>1485</v>
      </c>
      <c r="E133" s="8" t="str">
        <f>IF(OR(ISBLANK(languages!E133),languages!E133=""),IF(OR(ISBLANK('auto-translations'!E133),'auto-translations'!E133=""),"",'auto-translations'!E133),languages!E133)</f>
        <v>Requisits per a la coberta dels arbres i l'ambientació urbana</v>
      </c>
      <c r="F133" s="8" t="str">
        <f>IF(OR(ISBLANK(languages!F133),languages!F133=""),IF(OR(ISBLANK('auto-translations'!F133),'auto-translations'!F133=""),"",'auto-translations'!F133),languages!F133)</f>
        <v>樹冠及城市綠化要求</v>
      </c>
      <c r="G133" s="8" t="str">
        <f>IF(OR(ISBLANK(languages!G133),languages!G133=""),IF(OR(ISBLANK('auto-translations'!G133),'auto-translations'!G133=""),"",'auto-translations'!G133),languages!G133)</f>
        <v>树冠及城市绿化要求</v>
      </c>
      <c r="H133" s="8" t="str">
        <f>IF(OR(ISBLANK(languages!H133),languages!H133=""),IF(OR(ISBLANK('auto-translations'!H133),'auto-translations'!H133=""),"",'auto-translations'!H133),languages!H133)</f>
        <v>Požadavky na koruny stromů a městskou zeleň</v>
      </c>
      <c r="I133" s="8" t="str">
        <f>IF(OR(ISBLANK(languages!I133),languages!I133=""),IF(OR(ISBLANK('auto-translations'!I133),'auto-translations'!I133=""),"",'auto-translations'!I133),languages!I133)</f>
        <v>Krav til trækroner og grønne områder i byerne</v>
      </c>
      <c r="J133" s="8" t="str">
        <f>IF(OR(ISBLANK(languages!J133),languages!J133=""),IF(OR(ISBLANK('auto-translations'!J133),'auto-translations'!J133=""),"",'auto-translations'!J133),languages!J133)</f>
        <v>Vereisten voor boomkruinen en stedelijke vergroening</v>
      </c>
      <c r="K133" s="8" t="str">
        <f>IF(OR(ISBLANK(languages!K133),languages!K133=""),IF(OR(ISBLANK('auto-translations'!K133),'auto-translations'!K133=""),"",'auto-translations'!K133),languages!K133)</f>
        <v>Anforderungen an Baumkronen und Stadtbegrünung</v>
      </c>
      <c r="L133" s="8" t="str">
        <f>IF(OR(ISBLANK(languages!L133),languages!L133=""),IF(OR(ISBLANK('auto-translations'!L133),'auto-translations'!L133=""),"",'auto-translations'!L133),languages!L133)</f>
        <v>Alfarwar itace da buƙatun kore na birni</v>
      </c>
      <c r="M133" s="8" t="str">
        <f>IF(OR(ISBLANK(languages!M133),languages!M133=""),IF(OR(ISBLANK('auto-translations'!M133),'auto-translations'!M133=""),"",'auto-translations'!M133),languages!M133)</f>
        <v>Ko nga tikanga mo te whakato rakau me te whakakao i nga taone</v>
      </c>
      <c r="N133" s="8" t="str">
        <f>IF(OR(ISBLANK(languages!N133),languages!N133=""),IF(OR(ISBLANK('auto-translations'!N133),'auto-translations'!N133=""),"",'auto-translations'!N133),languages!N133)</f>
        <v>Requisitos de cobertura de árboles y ecologización urbana</v>
      </c>
      <c r="O133" s="8" t="str">
        <f>IF(OR(ISBLANK(languages!O133),languages!O133=""),IF(OR(ISBLANK('auto-translations'!O133),'auto-translations'!O133=""),"",'auto-translations'!O133),languages!O133)</f>
        <v>Requisitos de cobertura de árboles y ecologización urbana</v>
      </c>
      <c r="P133" s="8" t="str">
        <f>IF(OR(ISBLANK(languages!P133),languages!P133=""),IF(OR(ISBLANK('auto-translations'!P133),'auto-translations'!P133=""),"",'auto-translations'!P133),languages!P133)</f>
        <v>Requisitos de copa das árvores e ecologização urbana</v>
      </c>
      <c r="Q133" s="8" t="str">
        <f>IF(OR(ISBLANK(languages!Q133),languages!Q133=""),IF(OR(ISBLANK('auto-translations'!Q133),'auto-translations'!Q133=""),"",'auto-translations'!Q133),languages!Q133)</f>
        <v>Requisitos de copa das árvores e ecologização urbana</v>
      </c>
      <c r="R133" s="8" t="str">
        <f>IF(OR(ISBLANK(languages!R133),languages!R133=""),IF(OR(ISBLANK('auto-translations'!R133),'auto-translations'!R133=""),"",'auto-translations'!R133),languages!R133)</f>
        <v>மர விதானம் மற்றும் நகர்ப்புற பசுமை தேவைகள்</v>
      </c>
      <c r="S133" s="8" t="str">
        <f>IF(OR(ISBLANK(languages!S133),languages!S133=""),IF(OR(ISBLANK('auto-translations'!S133),'auto-translations'!S133=""),"",'auto-translations'!S133),languages!S133)</f>
        <v>ข้อกำหนดการปลูกต้นไม้และการปลูกต้นไม้ในเมือง</v>
      </c>
      <c r="T133" s="8" t="str">
        <f>IF(OR(ISBLANK(languages!T133),languages!T133=""),IF(OR(ISBLANK('auto-translations'!T133),'auto-translations'!T133=""),"",'auto-translations'!T133),languages!T133)</f>
        <v>Yêu cầu về tán cây và phủ xanh đô thị</v>
      </c>
    </row>
    <row r="134" spans="1:20" ht="150" x14ac:dyDescent="0.25">
      <c r="A134" s="15" t="s">
        <v>923</v>
      </c>
      <c r="B134" s="15" t="s">
        <v>946</v>
      </c>
      <c r="C134" s="9" t="s">
        <v>946</v>
      </c>
      <c r="D134" s="9" t="s">
        <v>1485</v>
      </c>
      <c r="E134" s="8" t="str">
        <f>IF(OR(ISBLANK(languages!E134),languages!E134=""),IF(OR(ISBLANK('auto-translations'!E134),'auto-translations'!E134=""),"",'auto-translations'!E134),languages!E134)</f>
        <v>Protecció i promoció de la biodiversitat urbana</v>
      </c>
      <c r="F134" s="8" t="str">
        <f>IF(OR(ISBLANK(languages!F134),languages!F134=""),IF(OR(ISBLANK('auto-translations'!F134),'auto-translations'!F134=""),"",'auto-translations'!F134),languages!F134)</f>
        <v>城市生物多樣性保育與促進</v>
      </c>
      <c r="G134" s="8" t="str">
        <f>IF(OR(ISBLANK(languages!G134),languages!G134=""),IF(OR(ISBLANK('auto-translations'!G134),'auto-translations'!G134=""),"",'auto-translations'!G134),languages!G134)</f>
        <v>城市生物多样性保护与促进</v>
      </c>
      <c r="H134" s="8" t="str">
        <f>IF(OR(ISBLANK(languages!H134),languages!H134=""),IF(OR(ISBLANK('auto-translations'!H134),'auto-translations'!H134=""),"",'auto-translations'!H134),languages!H134)</f>
        <v>Ochrana a podpora městské biodiverzity</v>
      </c>
      <c r="I134" s="8" t="str">
        <f>IF(OR(ISBLANK(languages!I134),languages!I134=""),IF(OR(ISBLANK('auto-translations'!I134),'auto-translations'!I134=""),"",'auto-translations'!I134),languages!I134)</f>
        <v>Beskyttelse og fremme af biodiversitet i byer</v>
      </c>
      <c r="J134" s="8" t="str">
        <f>IF(OR(ISBLANK(languages!J134),languages!J134=""),IF(OR(ISBLANK('auto-translations'!J134),'auto-translations'!J134=""),"",'auto-translations'!J134),languages!J134)</f>
        <v>Bescherming en bevordering van stedelijke biodiversiteit</v>
      </c>
      <c r="K134" s="8" t="str">
        <f>IF(OR(ISBLANK(languages!K134),languages!K134=""),IF(OR(ISBLANK('auto-translations'!K134),'auto-translations'!K134=""),"",'auto-translations'!K134),languages!K134)</f>
        <v>Schutz und Förderung der städtischen Biodiversität</v>
      </c>
      <c r="L134" s="8" t="str">
        <f>IF(OR(ISBLANK(languages!L134),languages!L134=""),IF(OR(ISBLANK('auto-translations'!L134),'auto-translations'!L134=""),"",'auto-translations'!L134),languages!L134)</f>
        <v>Kariyar halittun birni &amp; haɓakawa</v>
      </c>
      <c r="M134" s="8" t="str">
        <f>IF(OR(ISBLANK(languages!M134),languages!M134=""),IF(OR(ISBLANK('auto-translations'!M134),'auto-translations'!M134=""),"",'auto-translations'!M134),languages!M134)</f>
        <v>Te tiaki me te whakatairanga i te kanorau koiora o te taone</v>
      </c>
      <c r="N134" s="8" t="str">
        <f>IF(OR(ISBLANK(languages!N134),languages!N134=""),IF(OR(ISBLANK('auto-translations'!N134),'auto-translations'!N134=""),"",'auto-translations'!N134),languages!N134)</f>
        <v>Protección y promoción de la biodiversidad urbana</v>
      </c>
      <c r="O134" s="8" t="str">
        <f>IF(OR(ISBLANK(languages!O134),languages!O134=""),IF(OR(ISBLANK('auto-translations'!O134),'auto-translations'!O134=""),"",'auto-translations'!O134),languages!O134)</f>
        <v>Protección y promoción de la biodiversidad urbana</v>
      </c>
      <c r="P134" s="8" t="str">
        <f>IF(OR(ISBLANK(languages!P134),languages!P134=""),IF(OR(ISBLANK('auto-translations'!P134),'auto-translations'!P134=""),"",'auto-translations'!P134),languages!P134)</f>
        <v>Proteção e promoção da biodiversidade urbana</v>
      </c>
      <c r="Q134" s="8" t="str">
        <f>IF(OR(ISBLANK(languages!Q134),languages!Q134=""),IF(OR(ISBLANK('auto-translations'!Q134),'auto-translations'!Q134=""),"",'auto-translations'!Q134),languages!Q134)</f>
        <v>Proteção e promoção da biodiversidade urbana</v>
      </c>
      <c r="R134" s="8" t="str">
        <f>IF(OR(ISBLANK(languages!R134),languages!R134=""),IF(OR(ISBLANK('auto-translations'!R134),'auto-translations'!R134=""),"",'auto-translations'!R134),languages!R134)</f>
        <v>நகர்ப்புற பல்லுயிர் பாதுகாப்பு மற்றும் மேம்பாடு</v>
      </c>
      <c r="S134" s="8" t="str">
        <f>IF(OR(ISBLANK(languages!S134),languages!S134=""),IF(OR(ISBLANK('auto-translations'!S134),'auto-translations'!S134=""),"",'auto-translations'!S134),languages!S134)</f>
        <v>การคุ้มครองและส่งเสริมความหลากหลายทางชีวภาพในเมือง</v>
      </c>
      <c r="T134" s="8" t="str">
        <f>IF(OR(ISBLANK(languages!T134),languages!T134=""),IF(OR(ISBLANK('auto-translations'!T134),'auto-translations'!T134=""),"",'auto-translations'!T134),languages!T134)</f>
        <v>Bảo vệ và thúc đẩy đa dạng sinh học đô thị</v>
      </c>
    </row>
    <row r="135" spans="1:20" ht="135" x14ac:dyDescent="0.25">
      <c r="A135" s="15" t="s">
        <v>1062</v>
      </c>
      <c r="B135" s="15" t="s">
        <v>1068</v>
      </c>
      <c r="C135" s="9" t="s">
        <v>1068</v>
      </c>
      <c r="D135" s="9" t="s">
        <v>1485</v>
      </c>
      <c r="E135" s="8" t="str">
        <f>IF(OR(ISBLANK(languages!E135),languages!E135=""),IF(OR(ISBLANK('auto-translations'!E135),'auto-translations'!E135=""),"",'auto-translations'!E135),languages!E135)</f>
        <v>Reducció del risc de desastres climàtics</v>
      </c>
      <c r="F135" s="8" t="str">
        <f>IF(OR(ISBLANK(languages!F135),languages!F135=""),IF(OR(ISBLANK('auto-translations'!F135),'auto-translations'!F135=""),"",'auto-translations'!F135),languages!F135)</f>
        <v>減少氣候災害風險</v>
      </c>
      <c r="G135" s="8" t="str">
        <f>IF(OR(ISBLANK(languages!G135),languages!G135=""),IF(OR(ISBLANK('auto-translations'!G135),'auto-translations'!G135=""),"",'auto-translations'!G135),languages!G135)</f>
        <v>减少气候灾害风险</v>
      </c>
      <c r="H135" s="8" t="str">
        <f>IF(OR(ISBLANK(languages!H135),languages!H135=""),IF(OR(ISBLANK('auto-translations'!H135),'auto-translations'!H135=""),"",'auto-translations'!H135),languages!H135)</f>
        <v>Snížení rizika klimatických katastrof</v>
      </c>
      <c r="I135" s="8" t="str">
        <f>IF(OR(ISBLANK(languages!I135),languages!I135=""),IF(OR(ISBLANK('auto-translations'!I135),'auto-translations'!I135=""),"",'auto-translations'!I135),languages!I135)</f>
        <v>Reduktion af risiko for klimakatastrofer</v>
      </c>
      <c r="J135" s="8" t="str">
        <f>IF(OR(ISBLANK(languages!J135),languages!J135=""),IF(OR(ISBLANK('auto-translations'!J135),'auto-translations'!J135=""),"",'auto-translations'!J135),languages!J135)</f>
        <v>Risicovermindering van klimaatrampen</v>
      </c>
      <c r="K135" s="8" t="str">
        <f>IF(OR(ISBLANK(languages!K135),languages!K135=""),IF(OR(ISBLANK('auto-translations'!K135),'auto-translations'!K135=""),"",'auto-translations'!K135),languages!K135)</f>
        <v>Reduzierung des Risikos von Klimakatastrophen</v>
      </c>
      <c r="L135" s="8" t="str">
        <f>IF(OR(ISBLANK(languages!L135),languages!L135=""),IF(OR(ISBLANK('auto-translations'!L135),'auto-translations'!L135=""),"",'auto-translations'!L135),languages!L135)</f>
        <v>Rage haɗarin bala'in yanayi</v>
      </c>
      <c r="M135" s="8" t="str">
        <f>IF(OR(ISBLANK(languages!M135),languages!M135=""),IF(OR(ISBLANK('auto-translations'!M135),'auto-translations'!M135=""),"",'auto-translations'!M135),languages!M135)</f>
        <v>Te whakahekenga o nga aitua o te rangi</v>
      </c>
      <c r="N135" s="8" t="str">
        <f>IF(OR(ISBLANK(languages!N135),languages!N135=""),IF(OR(ISBLANK('auto-translations'!N135),'auto-translations'!N135=""),"",'auto-translations'!N135),languages!N135)</f>
        <v>Reducción del riesgo de desastres climáticos</v>
      </c>
      <c r="O135" s="8" t="str">
        <f>IF(OR(ISBLANK(languages!O135),languages!O135=""),IF(OR(ISBLANK('auto-translations'!O135),'auto-translations'!O135=""),"",'auto-translations'!O135),languages!O135)</f>
        <v>Reducción del riesgo de desastres climáticos</v>
      </c>
      <c r="P135" s="8" t="str">
        <f>IF(OR(ISBLANK(languages!P135),languages!P135=""),IF(OR(ISBLANK('auto-translations'!P135),'auto-translations'!P135=""),"",'auto-translations'!P135),languages!P135)</f>
        <v>Redução do risco de desastres climáticos</v>
      </c>
      <c r="Q135" s="8" t="str">
        <f>IF(OR(ISBLANK(languages!Q135),languages!Q135=""),IF(OR(ISBLANK('auto-translations'!Q135),'auto-translations'!Q135=""),"",'auto-translations'!Q135),languages!Q135)</f>
        <v>Redução do risco de desastres climáticos</v>
      </c>
      <c r="R135" s="8" t="str">
        <f>IF(OR(ISBLANK(languages!R135),languages!R135=""),IF(OR(ISBLANK('auto-translations'!R135),'auto-translations'!R135=""),"",'auto-translations'!R135),languages!R135)</f>
        <v>காலநிலை பேரழிவு ஆபத்து குறைப்பு</v>
      </c>
      <c r="S135" s="8" t="str">
        <f>IF(OR(ISBLANK(languages!S135),languages!S135=""),IF(OR(ISBLANK('auto-translations'!S135),'auto-translations'!S135=""),"",'auto-translations'!S135),languages!S135)</f>
        <v>การลดความเสี่ยงจากภัยพิบัติด้านสภาพภูมิอากาศ</v>
      </c>
      <c r="T135" s="8" t="str">
        <f>IF(OR(ISBLANK(languages!T135),languages!T135=""),IF(OR(ISBLANK('auto-translations'!T135),'auto-translations'!T135=""),"",'auto-translations'!T135),languages!T135)</f>
        <v>Giảm thiểu rủi ro thiên tai khí hậu</v>
      </c>
    </row>
    <row r="136" spans="1:20" ht="409.5" x14ac:dyDescent="0.25">
      <c r="A136" s="15" t="s">
        <v>73</v>
      </c>
      <c r="B136" s="15" t="s">
        <v>1069</v>
      </c>
      <c r="C136" s="9" t="s">
        <v>1106</v>
      </c>
      <c r="D136" s="9" t="s">
        <v>1485</v>
      </c>
      <c r="E136" s="8" t="str">
        <f>IF(OR(ISBLANK(languages!E136),languages!E136=""),IF(OR(ISBLANK('auto-translations'!E136),'auto-translations'!E136=""),"",'auto-translations'!E136),languages!E136)</f>
        <v>Davant el canvi climàtic, els entorns construïts s'han de dissenyar per reduir els impactes sobre la salut dels esdeveniments meteorològics extrems cada cop més freqüents i greus, com ara onades de calor, inundacions, incendis forestals/incendis forestals i tempestes extremes.</v>
      </c>
      <c r="F136" s="8" t="str">
        <f>IF(OR(ISBLANK(languages!F136),languages!F136=""),IF(OR(ISBLANK('auto-translations'!F136),'auto-translations'!F136=""),"",'auto-translations'!F136),languages!F136)</f>
        <v>面對氣候變化，建築環境的設計需要減少日益頻繁和嚴重的極端天氣事件（例如熱浪、洪水、叢林大火/野火和極端風暴）對健康的影響。</v>
      </c>
      <c r="G136" s="8" t="str">
        <f>IF(OR(ISBLANK(languages!G136),languages!G136=""),IF(OR(ISBLANK('auto-translations'!G136),'auto-translations'!G136=""),"",'auto-translations'!G136),languages!G136)</f>
        <v>面对气候变化，建筑环境的设计需要减少日益频繁和严重的极端天气事件（例如热浪、洪水、丛林大火/野火和极端风暴）对健康的影响。</v>
      </c>
      <c r="H136" s="8" t="str">
        <f>IF(OR(ISBLANK(languages!H136),languages!H136=""),IF(OR(ISBLANK('auto-translations'!H136),'auto-translations'!H136=""),"",'auto-translations'!H136),languages!H136)</f>
        <v>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v>
      </c>
      <c r="I136" s="8" t="str">
        <f>IF(OR(ISBLANK(languages!I136),languages!I136=""),IF(OR(ISBLANK('auto-translations'!I136),'auto-translations'!I136=""),"",'auto-translations'!I136),languages!I136)</f>
        <v>lyset af klimaændringer skal byggede miljøer designes til at reducere sundhedspåvirkningerne af stadig hyppigere og mere alvorlige ekstreme vejrbegivenheder, såsom hedebølger, oversvømmelser, skovbrande/naturbrande og ekstreme storme.</v>
      </c>
      <c r="J136" s="8" t="str">
        <f>IF(OR(ISBLANK(languages!J136),languages!J136=""),IF(OR(ISBLANK('auto-translations'!J136),'auto-translations'!J136=""),"",'auto-translations'!J136),languages!J136)</f>
        <v>In het licht van de klimaatverandering moeten de gebouwde omgevingen worden ontworpen om de gevolgen voor de gezondheid van steeds vaker voorkomende en ernstigere extreme weersomstandigheden, zoals hittegolven, overstromingen, bosbranden/wildbranden en extreme stormen, te verminderen.</v>
      </c>
      <c r="K136" s="8" t="str">
        <f>IF(OR(ISBLANK(languages!K136),languages!K136=""),IF(OR(ISBLANK('auto-translations'!K136),'auto-translations'!K136=""),"",'auto-translations'!K136),languages!K136)</f>
        <v>Angesichts des Klimawandels müssen gebaute Umgebungen so gestaltet werden, dass sie die gesundheitlichen Auswirkungen immer häufigerer und schwerwiegenderer extremer Wetterereignisse wie Hitzewellen, Überschwemmungen, Busch-/Waldbrände und extreme Stürme reduzieren.</v>
      </c>
      <c r="L136" s="8" t="str">
        <f>IF(OR(ISBLANK(languages!L136),languages!L136=""),IF(OR(ISBLANK('auto-translations'!L136),'auto-translations'!L136=""),"",'auto-translations'!L136),languages!L136)</f>
        <v>cikin fuskantar sauyin yanayi, ana buƙatar gina wuraren da aka gina don rage tasirin lafiyar da ke faruwa akai-akai da matsananciyar yanayi, kamar raƙuman zafi, ambaliya, gobarar daji / gobarar daji da matsananciyar guguwa.</v>
      </c>
      <c r="M136" s="8" t="str">
        <f>IF(OR(ISBLANK(languages!M136),languages!M136=""),IF(OR(ISBLANK('auto-translations'!M136),'auto-translations'!M136=""),"",'auto-translations'!M136),languages!M136)</f>
        <v>mua i te huringa o te huarere, me hoahoa nga taiao hanga hei whakaiti i nga paanga hauora o te piki haere o te maha me te kino o nga ahuatanga o te huarere, penei i te ngaru wera, te waipuke, te ahi ngahere/nga ahi mohoao me nga awha nui.</v>
      </c>
      <c r="N136" s="8" t="str">
        <f>IF(OR(ISBLANK(languages!N136),languages!N136=""),IF(OR(ISBLANK('auto-translations'!N136),'auto-translations'!N136=""),"",'auto-translations'!N136),languages!N136)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O136" s="8" t="str">
        <f>IF(OR(ISBLANK(languages!O136),languages!O136=""),IF(OR(ISBLANK('auto-translations'!O136),'auto-translations'!O136=""),"",'auto-translations'!O136),languages!O136)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P136" s="8" t="str">
        <f>IF(OR(ISBLANK(languages!P136),languages!P136=""),IF(OR(ISBLANK('auto-translations'!P136),'auto-translations'!P136=""),"",'auto-translations'!P136),languages!P136)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Q136" s="8" t="str">
        <f>IF(OR(ISBLANK(languages!Q136),languages!Q136=""),IF(OR(ISBLANK('auto-translations'!Q136),'auto-translations'!Q136=""),"",'auto-translations'!Q136),languages!Q136)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R136" s="8" t="str">
        <f>IF(OR(ISBLANK(languages!R136),languages!R136=""),IF(OR(ISBLANK('auto-translations'!R136),'auto-translations'!R136=""),"",'auto-translations'!R136),languages!R136)</f>
        <v>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v>
      </c>
      <c r="S136" s="8" t="str">
        <f>IF(OR(ISBLANK(languages!S136),languages!S136=""),IF(OR(ISBLANK('auto-translations'!S136),'auto-translations'!S136=""),"",'auto-translations'!S136),languages!S136)</f>
        <v>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v>
      </c>
      <c r="T136" s="8" t="str">
        <f>IF(OR(ISBLANK(languages!T136),languages!T136=""),IF(OR(ISBLANK('auto-translations'!T136),'auto-translations'!T136=""),"",'auto-translations'!T136),languages!T136)</f>
        <v>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v>
      </c>
    </row>
    <row r="137" spans="1:20" ht="195" x14ac:dyDescent="0.25">
      <c r="A137" s="15" t="s">
        <v>923</v>
      </c>
      <c r="B137" s="15" t="s">
        <v>947</v>
      </c>
      <c r="C137" s="9" t="s">
        <v>947</v>
      </c>
      <c r="D137" s="9" t="s">
        <v>1485</v>
      </c>
      <c r="E137" s="8" t="str">
        <f>IF(OR(ISBLANK(languages!E137),languages!E137=""),IF(OR(ISBLANK('auto-translations'!E137),'auto-translations'!E137=""),"",'auto-translations'!E137),languages!E137)</f>
        <v>Estratègies d'adaptació i reducció del risc de desastres</v>
      </c>
      <c r="F137" s="8" t="str">
        <f>IF(OR(ISBLANK(languages!F137),languages!F137=""),IF(OR(ISBLANK('auto-translations'!F137),'auto-translations'!F137=""),"",'auto-translations'!F137),languages!F137)</f>
        <v>調適和減少災害風險策略</v>
      </c>
      <c r="G137" s="8" t="str">
        <f>IF(OR(ISBLANK(languages!G137),languages!G137=""),IF(OR(ISBLANK('auto-translations'!G137),'auto-translations'!G137=""),"",'auto-translations'!G137),languages!G137)</f>
        <v>适应和减少灾害风险战略</v>
      </c>
      <c r="H137" s="8" t="str">
        <f>IF(OR(ISBLANK(languages!H137),languages!H137=""),IF(OR(ISBLANK('auto-translations'!H137),'auto-translations'!H137=""),"",'auto-translations'!H137),languages!H137)</f>
        <v>Adaptace a strategie snižování rizika katastrof</v>
      </c>
      <c r="I137" s="8" t="str">
        <f>IF(OR(ISBLANK(languages!I137),languages!I137=""),IF(OR(ISBLANK('auto-translations'!I137),'auto-translations'!I137=""),"",'auto-translations'!I137),languages!I137)</f>
        <v>Tilpasnings- og katastroferisikoreduktionsstrategier</v>
      </c>
      <c r="J137" s="8" t="str">
        <f>IF(OR(ISBLANK(languages!J137),languages!J137=""),IF(OR(ISBLANK('auto-translations'!J137),'auto-translations'!J137=""),"",'auto-translations'!J137),languages!J137)</f>
        <v>Strategieën voor aanpassing en rampenrisicovermindering</v>
      </c>
      <c r="K137" s="8" t="str">
        <f>IF(OR(ISBLANK(languages!K137),languages!K137=""),IF(OR(ISBLANK('auto-translations'!K137),'auto-translations'!K137=""),"",'auto-translations'!K137),languages!K137)</f>
        <v>Anpassungs- und Katastrophenrisikominderungsstrategien</v>
      </c>
      <c r="L137" s="8" t="str">
        <f>IF(OR(ISBLANK(languages!L137),languages!L137=""),IF(OR(ISBLANK('auto-translations'!L137),'auto-translations'!L137=""),"",'auto-translations'!L137),languages!L137)</f>
        <v>Daidaituwa da dabarun rage haɗarin bala'i</v>
      </c>
      <c r="M137" s="8" t="str">
        <f>IF(OR(ISBLANK(languages!M137),languages!M137=""),IF(OR(ISBLANK('auto-translations'!M137),'auto-translations'!M137=""),"",'auto-translations'!M137),languages!M137)</f>
        <v>Te urutau me nga rautaki whakaheke morearea</v>
      </c>
      <c r="N137" s="8" t="str">
        <f>IF(OR(ISBLANK(languages!N137),languages!N137=""),IF(OR(ISBLANK('auto-translations'!N137),'auto-translations'!N137=""),"",'auto-translations'!N137),languages!N137)</f>
        <v>Estrategias de adaptación y reducción del riesgo de desastres</v>
      </c>
      <c r="O137" s="8" t="str">
        <f>IF(OR(ISBLANK(languages!O137),languages!O137=""),IF(OR(ISBLANK('auto-translations'!O137),'auto-translations'!O137=""),"",'auto-translations'!O137),languages!O137)</f>
        <v>Estrategias de adaptación y reducción del riesgo de desastres</v>
      </c>
      <c r="P137" s="8" t="str">
        <f>IF(OR(ISBLANK(languages!P137),languages!P137=""),IF(OR(ISBLANK('auto-translations'!P137),'auto-translations'!P137=""),"",'auto-translations'!P137),languages!P137)</f>
        <v>Estratégias de adaptação e redução do risco de desastres</v>
      </c>
      <c r="Q137" s="8" t="str">
        <f>IF(OR(ISBLANK(languages!Q137),languages!Q137=""),IF(OR(ISBLANK('auto-translations'!Q137),'auto-translations'!Q137=""),"",'auto-translations'!Q137),languages!Q137)</f>
        <v>Estratégias de adaptação e redução do risco de desastres</v>
      </c>
      <c r="R137" s="8" t="str">
        <f>IF(OR(ISBLANK(languages!R137),languages!R137=""),IF(OR(ISBLANK('auto-translations'!R137),'auto-translations'!R137=""),"",'auto-translations'!R137),languages!R137)</f>
        <v>தழுவல் மற்றும் பேரிடர் அபாயத்தைக் குறைக்கும் உத்திகள்</v>
      </c>
      <c r="S137" s="8" t="str">
        <f>IF(OR(ISBLANK(languages!S137),languages!S137=""),IF(OR(ISBLANK('auto-translations'!S137),'auto-translations'!S137=""),"",'auto-translations'!S137),languages!S137)</f>
        <v>กลยุทธ์การปรับตัวและการลดความเสี่ยงจากภัยพิบัติ</v>
      </c>
      <c r="T137" s="8" t="str">
        <f>IF(OR(ISBLANK(languages!T137),languages!T137=""),IF(OR(ISBLANK('auto-translations'!T137),'auto-translations'!T137=""),"",'auto-translations'!T137),languages!T137)</f>
        <v>Chiến lược thích ứng và giảm thiểu rủi ro thiên tai</v>
      </c>
    </row>
    <row r="138" spans="1:20" ht="90" x14ac:dyDescent="0.25">
      <c r="A138" s="15" t="s">
        <v>924</v>
      </c>
      <c r="B138" s="15" t="s">
        <v>994</v>
      </c>
      <c r="C138" s="9" t="s">
        <v>994</v>
      </c>
      <c r="D138" s="9" t="s">
        <v>1485</v>
      </c>
      <c r="E138" s="8" t="str">
        <f>IF(OR(ISBLANK(languages!E138),languages!E138=""),IF(OR(ISBLANK('auto-translations'!E138),'auto-translations'!E138=""),"",'auto-translations'!E138),languages!E138)</f>
        <v>Política de transport públic</v>
      </c>
      <c r="F138" s="8" t="str">
        <f>IF(OR(ISBLANK(languages!F138),languages!F138=""),IF(OR(ISBLANK('auto-translations'!F138),'auto-translations'!F138=""),"",'auto-translations'!F138),languages!F138)</f>
        <v>大眾運輸政策</v>
      </c>
      <c r="G138" s="8" t="str">
        <f>IF(OR(ISBLANK(languages!G138),languages!G138=""),IF(OR(ISBLANK('auto-translations'!G138),'auto-translations'!G138=""),"",'auto-translations'!G138),languages!G138)</f>
        <v>公共交通政策</v>
      </c>
      <c r="H138" s="8" t="str">
        <f>IF(OR(ISBLANK(languages!H138),languages!H138=""),IF(OR(ISBLANK('auto-translations'!H138),'auto-translations'!H138=""),"",'auto-translations'!H138),languages!H138)</f>
        <v>Politika veřejné dopravy</v>
      </c>
      <c r="I138" s="8" t="str">
        <f>IF(OR(ISBLANK(languages!I138),languages!I138=""),IF(OR(ISBLANK('auto-translations'!I138),'auto-translations'!I138=""),"",'auto-translations'!I138),languages!I138)</f>
        <v>Offentlig transportpolitik</v>
      </c>
      <c r="J138" s="8" t="str">
        <f>IF(OR(ISBLANK(languages!J138),languages!J138=""),IF(OR(ISBLANK('auto-translations'!J138),'auto-translations'!J138=""),"",'auto-translations'!J138),languages!J138)</f>
        <v>Openbaar vervoersbeleid</v>
      </c>
      <c r="K138" s="8" t="str">
        <f>IF(OR(ISBLANK(languages!K138),languages!K138=""),IF(OR(ISBLANK('auto-translations'!K138),'auto-translations'!K138=""),"",'auto-translations'!K138),languages!K138)</f>
        <v>ÖPNV-Politik</v>
      </c>
      <c r="L138" s="8" t="str">
        <f>IF(OR(ISBLANK(languages!L138),languages!L138=""),IF(OR(ISBLANK('auto-translations'!L138),'auto-translations'!L138=""),"",'auto-translations'!L138),languages!L138)</f>
        <v>Manufar safarar jama'a</v>
      </c>
      <c r="M138" s="8" t="str">
        <f>IF(OR(ISBLANK(languages!M138),languages!M138=""),IF(OR(ISBLANK('auto-translations'!M138),'auto-translations'!M138=""),"",'auto-translations'!M138),languages!M138)</f>
        <v>Kaupapa here waka tūmatanui</v>
      </c>
      <c r="N138" s="8" t="str">
        <f>IF(OR(ISBLANK(languages!N138),languages!N138=""),IF(OR(ISBLANK('auto-translations'!N138),'auto-translations'!N138=""),"",'auto-translations'!N138),languages!N138)</f>
        <v>Política de transporte público</v>
      </c>
      <c r="O138" s="8" t="str">
        <f>IF(OR(ISBLANK(languages!O138),languages!O138=""),IF(OR(ISBLANK('auto-translations'!O138),'auto-translations'!O138=""),"",'auto-translations'!O138),languages!O138)</f>
        <v>Política de transporte público</v>
      </c>
      <c r="P138" s="8" t="str">
        <f>IF(OR(ISBLANK(languages!P138),languages!P138=""),IF(OR(ISBLANK('auto-translations'!P138),'auto-translations'!P138=""),"",'auto-translations'!P138),languages!P138)</f>
        <v>Política de transporte público</v>
      </c>
      <c r="Q138" s="8" t="str">
        <f>IF(OR(ISBLANK(languages!Q138),languages!Q138=""),IF(OR(ISBLANK('auto-translations'!Q138),'auto-translations'!Q138=""),"",'auto-translations'!Q138),languages!Q138)</f>
        <v>Política de transporte público</v>
      </c>
      <c r="R138" s="8" t="str">
        <f>IF(OR(ISBLANK(languages!R138),languages!R138=""),IF(OR(ISBLANK('auto-translations'!R138),'auto-translations'!R138=""),"",'auto-translations'!R138),languages!R138)</f>
        <v>பொது போக்குவரத்து கொள்கை</v>
      </c>
      <c r="S138" s="8" t="str">
        <f>IF(OR(ISBLANK(languages!S138),languages!S138=""),IF(OR(ISBLANK('auto-translations'!S138),'auto-translations'!S138=""),"",'auto-translations'!S138),languages!S138)</f>
        <v>นโยบายการขนส่งสาธารณะ</v>
      </c>
      <c r="T138" s="8" t="str">
        <f>IF(OR(ISBLANK(languages!T138),languages!T138=""),IF(OR(ISBLANK('auto-translations'!T138),'auto-translations'!T138=""),"",'auto-translations'!T138),languages!T138)</f>
        <v>Chính sách giao thông công cộng</v>
      </c>
    </row>
    <row r="139" spans="1:20" ht="270" x14ac:dyDescent="0.25">
      <c r="A139" s="15" t="s">
        <v>923</v>
      </c>
      <c r="B139" s="15" t="s">
        <v>293</v>
      </c>
      <c r="C139" s="9" t="s">
        <v>293</v>
      </c>
      <c r="D139" s="9" t="s">
        <v>1213</v>
      </c>
      <c r="E139" s="8" t="str">
        <f>IF(OR(ISBLANK(languages!E139),languages!E139=""),IF(OR(ISBLANK('auto-translations'!E139),'auto-translations'!E139=""),"",'auto-translations'!E139),languages!E139)</f>
        <v>Requisits per a l'accés en transport públic a llocs de treball i a serveis.</v>
      </c>
      <c r="F139" s="8" t="str">
        <f>IF(OR(ISBLANK(languages!F139),languages!F139=""),IF(OR(ISBLANK('auto-translations'!F139),'auto-translations'!F139=""),"",'auto-translations'!F139),languages!F139)</f>
        <v>交通網絡與就業和服務設施連接性的要求</v>
      </c>
      <c r="G139" s="8" t="str">
        <f>IF(OR(ISBLANK(languages!G139),languages!G139=""),IF(OR(ISBLANK('auto-translations'!G139),'auto-translations'!G139=""),"",'auto-translations'!G139),languages!G139)</f>
        <v>交通网络与就业和服务设施连接性的要求</v>
      </c>
      <c r="H139" s="8" t="str">
        <f>IF(OR(ISBLANK(languages!H139),languages!H139=""),IF(OR(ISBLANK('auto-translations'!H139),'auto-translations'!H139=""),"",'auto-translations'!H139),languages!H139)</f>
        <v>Požadavky na dostupnost zaměstnání a služeb prostřednictvím veřejné dopravy</v>
      </c>
      <c r="I139" s="8" t="str">
        <f>IF(OR(ISBLANK(languages!I139),languages!I139=""),IF(OR(ISBLANK('auto-translations'!I139),'auto-translations'!I139=""),"",'auto-translations'!I139),languages!I139)</f>
        <v>Bestemmelser for offentlig transport i relation til beskæftigelse og serviceydelser</v>
      </c>
      <c r="J139" s="8" t="str">
        <f>IF(OR(ISBLANK(languages!J139),languages!J139=""),IF(OR(ISBLANK('auto-translations'!J139),'auto-translations'!J139=""),"",'auto-translations'!J139),languages!J139)</f>
        <v>Vereisten voor toegang tot het openbaar vervoer om zich naar het werk of andere diensten te verplaatsen</v>
      </c>
      <c r="K139" s="8" t="str">
        <f>IF(OR(ISBLANK(languages!K139),languages!K139=""),IF(OR(ISBLANK('auto-translations'!K139),'auto-translations'!K139=""),"",'auto-translations'!K139),languages!K139)</f>
        <v>Anforderungen an den Zugang öffentlicher Verkehrsmittel zu Beschäftigung und Dienst- leistungen</v>
      </c>
      <c r="L139" s="8" t="str">
        <f>IF(OR(ISBLANK(languages!L139),languages!L139=""),IF(OR(ISBLANK('auto-translations'!L139),'auto-translations'!L139=""),"",'auto-translations'!L139),languages!L139)</f>
        <v>Bukatun don samun damar sufurin jama'a don samun aikin yi da ayyuka</v>
      </c>
      <c r="M139" s="8" t="str">
        <f>IF(OR(ISBLANK(languages!M139),languages!M139=""),IF(OR(ISBLANK('auto-translations'!M139),'auto-translations'!M139=""),"",'auto-translations'!M139),languages!M139)</f>
        <v>Ngā whakaritenga mo te urunga atu ki ngā waka tāone ki te mahi ki rō hāpori rānei.</v>
      </c>
      <c r="N139" s="8" t="str">
        <f>IF(OR(ISBLANK(languages!N139),languages!N139=""),IF(OR(ISBLANK('auto-translations'!N139),'auto-translations'!N139=""),"",'auto-translations'!N139),languages!N139)</f>
        <v>Requisitos para el acceso del transporte público al empleo y a los servicios</v>
      </c>
      <c r="O139" s="8" t="str">
        <f>IF(OR(ISBLANK(languages!O139),languages!O139=""),IF(OR(ISBLANK('auto-translations'!O139),'auto-translations'!O139=""),"",'auto-translations'!O139),languages!O139)</f>
        <v>Requisitos para el acceso en transporte público a lugares de trabajo y a servicios</v>
      </c>
      <c r="P139" s="8" t="str">
        <f>IF(OR(ISBLANK(languages!P139),languages!P139=""),IF(OR(ISBLANK('auto-translations'!P139),'auto-translations'!P139=""),"",'auto-translations'!P139),languages!P139)</f>
        <v>Requisitos para o acesso do transporte público ao emprego e serviços</v>
      </c>
      <c r="Q139" s="8" t="str">
        <f>IF(OR(ISBLANK(languages!Q139),languages!Q139=""),IF(OR(ISBLANK('auto-translations'!Q139),'auto-translations'!Q139=""),"",'auto-translations'!Q139),languages!Q139)</f>
        <v>Requisitos para o acesso dos transportes públicos ao emprego e aos serviços</v>
      </c>
      <c r="R139" s="8" t="str">
        <f>IF(OR(ISBLANK(languages!R139),languages!R139=""),IF(OR(ISBLANK('auto-translations'!R139),'auto-translations'!R139=""),"",'auto-translations'!R139),languages!R139)</f>
        <v>வேலைவாய்ப்பு மற்றும் சேவைகளுக்கான பொது போக்குவரத்து அணுகலுக்கான தேவைகள்</v>
      </c>
      <c r="S139" s="8" t="str">
        <f>IF(OR(ISBLANK(languages!S139),languages!S139=""),IF(OR(ISBLANK('auto-translations'!S139),'auto-translations'!S139=""),"",'auto-translations'!S139),languages!S139)</f>
        <v>ข้อกำหนดสำหรับระบบขนส่ งสาธารณะ ที่เข้าถึงการจ้างงานและบริการต่าง ๆ</v>
      </c>
      <c r="T139" s="8" t="str">
        <f>IF(OR(ISBLANK(languages!T139),languages!T139=""),IF(OR(ISBLANK('auto-translations'!T139),'auto-translations'!T139=""),"",'auto-translations'!T139),languages!T139)</f>
        <v>Các yêu cầu về tiếp cận giao thông công cộng cho việc làm và dịch vụ</v>
      </c>
    </row>
    <row r="140" spans="1:20" ht="180" x14ac:dyDescent="0.25">
      <c r="A140" s="15" t="s">
        <v>923</v>
      </c>
      <c r="B140" s="15" t="s">
        <v>60</v>
      </c>
      <c r="C140" s="9" t="s">
        <v>60</v>
      </c>
      <c r="D140" s="9" t="s">
        <v>1213</v>
      </c>
      <c r="E140" s="8" t="str">
        <f>IF(OR(ISBLANK(languages!E140),languages!E140=""),IF(OR(ISBLANK('auto-translations'!E140),'auto-translations'!E140=""),"",'auto-translations'!E140),languages!E140)</f>
        <v>Requisits mínims per a l'accés al transport públic.</v>
      </c>
      <c r="F140" s="8" t="str">
        <f>IF(OR(ISBLANK(languages!F140),languages!F140=""),IF(OR(ISBLANK('auto-translations'!F140),'auto-translations'!F140=""),"",'auto-translations'!F140),languages!F140)</f>
        <v>公共交通便利性的最低要求</v>
      </c>
      <c r="G140" s="8" t="str">
        <f>IF(OR(ISBLANK(languages!G140),languages!G140=""),IF(OR(ISBLANK('auto-translations'!G140),'auto-translations'!G140=""),"",'auto-translations'!G140),languages!G140)</f>
        <v>公共交通便利性的最低要求</v>
      </c>
      <c r="H140" s="8" t="str">
        <f>IF(OR(ISBLANK(languages!H140),languages!H140=""),IF(OR(ISBLANK('auto-translations'!H140),'auto-translations'!H140=""),"",'auto-translations'!H140),languages!H140)</f>
        <v>Minimální požadavky na dostupnost veřejné dopravy</v>
      </c>
      <c r="I140" s="8" t="str">
        <f>IF(OR(ISBLANK(languages!I140),languages!I140=""),IF(OR(ISBLANK('auto-translations'!I140),'auto-translations'!I140=""),"",'auto-translations'!I140),languages!I140)</f>
        <v>Minimumskrav for adgang til offentlig transport</v>
      </c>
      <c r="J140" s="8" t="str">
        <f>IF(OR(ISBLANK(languages!J140),languages!J140=""),IF(OR(ISBLANK('auto-translations'!J140),'auto-translations'!J140=""),"",'auto-translations'!J140),languages!J140)</f>
        <v>Minimumvereisten voor toegankelijkheid van het openbaar vervoer</v>
      </c>
      <c r="K140" s="8" t="str">
        <f>IF(OR(ISBLANK(languages!K140),languages!K140=""),IF(OR(ISBLANK('auto-translations'!K140),'auto-translations'!K140=""),"",'auto-translations'!K140),languages!K140)</f>
        <v>Mindestanforderungen an den Zugang zu öffentlichen Verkehrsmitteln</v>
      </c>
      <c r="L140" s="8" t="str">
        <f>IF(OR(ISBLANK(languages!L140),languages!L140=""),IF(OR(ISBLANK('auto-translations'!L140),'auto-translations'!L140=""),"",'auto-translations'!L140),languages!L140)</f>
        <v>Mafi ƙarancin buƙatun don isa ga jigilar jama'a</v>
      </c>
      <c r="M140" s="8" t="str">
        <f>IF(OR(ISBLANK(languages!M140),languages!M140=""),IF(OR(ISBLANK('auto-translations'!M140),'auto-translations'!M140=""),"",'auto-translations'!M140),languages!M140)</f>
        <v>Ngā whakaritenga mo te urunga atu ki ngā waka tāone.</v>
      </c>
      <c r="N140" s="8" t="str">
        <f>IF(OR(ISBLANK(languages!N140),languages!N140=""),IF(OR(ISBLANK('auto-translations'!N140),'auto-translations'!N140=""),"",'auto-translations'!N140),languages!N140)</f>
        <v>Requisitos mínimos para el acceso al transporte público</v>
      </c>
      <c r="O140" s="8" t="str">
        <f>IF(OR(ISBLANK(languages!O140),languages!O140=""),IF(OR(ISBLANK('auto-translations'!O140),'auto-translations'!O140=""),"",'auto-translations'!O140),languages!O140)</f>
        <v>Requisitos mínimos para el acceso al transporte público</v>
      </c>
      <c r="P140" s="8" t="str">
        <f>IF(OR(ISBLANK(languages!P140),languages!P140=""),IF(OR(ISBLANK('auto-translations'!P140),'auto-translations'!P140=""),"",'auto-translations'!P140),languages!P140)</f>
        <v>Requisitos mínimos para acesso ao transporte público</v>
      </c>
      <c r="Q140" s="8" t="str">
        <f>IF(OR(ISBLANK(languages!Q140),languages!Q140=""),IF(OR(ISBLANK('auto-translations'!Q140),'auto-translations'!Q140=""),"",'auto-translations'!Q140),languages!Q140)</f>
        <v>Requisitos mínimos para o acesso aos transportes públicos</v>
      </c>
      <c r="R140" s="8" t="str">
        <f>IF(OR(ISBLANK(languages!R140),languages!R140=""),IF(OR(ISBLANK('auto-translations'!R140),'auto-translations'!R140=""),"",'auto-translations'!R140),languages!R140)</f>
        <v>பொது போக்குவரத்து அணுகலுக்கான குறைந்தபட்ச தேவைகள்</v>
      </c>
      <c r="S140" s="8" t="str">
        <f>IF(OR(ISBLANK(languages!S140),languages!S140=""),IF(OR(ISBLANK('auto-translations'!S140),'auto-translations'!S140=""),"",'auto-translations'!S140),languages!S140)</f>
        <v>ข้อกำหนดขั้นต่ำสำหรับการ เข้าถึง ระบบขนส่งสาธารณะ</v>
      </c>
      <c r="T140" s="8" t="str">
        <f>IF(OR(ISBLANK(languages!T140),languages!T140=""),IF(OR(ISBLANK('auto-translations'!T140),'auto-translations'!T140=""),"",'auto-translations'!T140),languages!T140)</f>
        <v>Các yêu cầu tối thiểu về tiếp cận giao thông công cộng</v>
      </c>
    </row>
    <row r="141" spans="1:20" ht="165" x14ac:dyDescent="0.25">
      <c r="A141" s="15" t="s">
        <v>923</v>
      </c>
      <c r="B141" s="15" t="s">
        <v>61</v>
      </c>
      <c r="C141" s="9" t="s">
        <v>61</v>
      </c>
      <c r="D141" s="9" t="s">
        <v>1213</v>
      </c>
      <c r="E141" s="8" t="str">
        <f>IF(OR(ISBLANK(languages!E141),languages!E141=""),IF(OR(ISBLANK('auto-translations'!E141),'auto-translations'!E141=""),"",'auto-translations'!E141),languages!E141)</f>
        <v>Objectius per a l'ús del transport públic</v>
      </c>
      <c r="F141" s="8" t="str">
        <f>IF(OR(ISBLANK(languages!F141),languages!F141=""),IF(OR(ISBLANK('auto-translations'!F141),'auto-translations'!F141=""),"",'auto-translations'!F141),languages!F141)</f>
        <v>訂立公共交通使用量目標</v>
      </c>
      <c r="G141" s="8" t="str">
        <f>IF(OR(ISBLANK(languages!G141),languages!G141=""),IF(OR(ISBLANK('auto-translations'!G141),'auto-translations'!G141=""),"",'auto-translations'!G141),languages!G141)</f>
        <v>制定公共交通使用量目标</v>
      </c>
      <c r="H141" s="8" t="str">
        <f>IF(OR(ISBLANK(languages!H141),languages!H141=""),IF(OR(ISBLANK('auto-translations'!H141),'auto-translations'!H141=""),"",'auto-translations'!H141),languages!H141)</f>
        <v>Cíle pro využívání veřejné dopravy</v>
      </c>
      <c r="I141" s="8" t="str">
        <f>IF(OR(ISBLANK(languages!I141),languages!I141=""),IF(OR(ISBLANK('auto-translations'!I141),'auto-translations'!I141=""),"",'auto-translations'!I141),languages!I141)</f>
        <v>Formulerede måltal for brug af offentlig transport</v>
      </c>
      <c r="J141" s="8" t="str">
        <f>IF(OR(ISBLANK(languages!J141),languages!J141=""),IF(OR(ISBLANK('auto-translations'!J141),'auto-translations'!J141=""),"",'auto-translations'!J141),languages!J141)</f>
        <v>Doelstellingen voor het gebruik van openbaar vervoer</v>
      </c>
      <c r="K141" s="8" t="str">
        <f>IF(OR(ISBLANK(languages!K141),languages!K141=""),IF(OR(ISBLANK('auto-translations'!K141),'auto-translations'!K141=""),"",'auto-translations'!K141),languages!K141)</f>
        <v>Ziele für die Nutzung öffentlicher Verkehrsmittel</v>
      </c>
      <c r="L141" s="8" t="str">
        <f>IF(OR(ISBLANK(languages!L141),languages!L141=""),IF(OR(ISBLANK('auto-translations'!L141),'auto-translations'!L141=""),"",'auto-translations'!L141),languages!L141)</f>
        <v>Manufa don amfani da jigilar jama'a</v>
      </c>
      <c r="M141" s="8" t="str">
        <f>IF(OR(ISBLANK(languages!M141),languages!M141=""),IF(OR(ISBLANK('auto-translations'!M141),'auto-translations'!M141=""),"",'auto-translations'!M141),languages!M141)</f>
        <v>Ngā ūnga mo te whakamahinga waka tāone.</v>
      </c>
      <c r="N141" s="8" t="str">
        <f>IF(OR(ISBLANK(languages!N141),languages!N141=""),IF(OR(ISBLANK('auto-translations'!N141),'auto-translations'!N141=""),"",'auto-translations'!N141),languages!N141)</f>
        <v>Objetivos para el uso del transporte público</v>
      </c>
      <c r="O141" s="8" t="str">
        <f>IF(OR(ISBLANK(languages!O141),languages!O141=""),IF(OR(ISBLANK('auto-translations'!O141),'auto-translations'!O141=""),"",'auto-translations'!O141),languages!O141)</f>
        <v>Objetivos para el uso del transporte público</v>
      </c>
      <c r="P141" s="8" t="str">
        <f>IF(OR(ISBLANK(languages!P141),languages!P141=""),IF(OR(ISBLANK('auto-translations'!P141),'auto-translations'!P141=""),"",'auto-translations'!P141),languages!P141)</f>
        <v>Metas para o uso do transporte público</v>
      </c>
      <c r="Q141" s="8" t="str">
        <f>IF(OR(ISBLANK(languages!Q141),languages!Q141=""),IF(OR(ISBLANK('auto-translations'!Q141),'auto-translations'!Q141=""),"",'auto-translations'!Q141),languages!Q141)</f>
        <v>Metas para a utilização dos transportes públicos</v>
      </c>
      <c r="R141" s="8" t="str">
        <f>IF(OR(ISBLANK(languages!R141),languages!R141=""),IF(OR(ISBLANK('auto-translations'!R141),'auto-translations'!R141=""),"",'auto-translations'!R141),languages!R141)</f>
        <v>பொதுப் போக்குவரத்து பயன்பாட்டிற்கான இலக்குகள்</v>
      </c>
      <c r="S141" s="8" t="str">
        <f>IF(OR(ISBLANK(languages!S141),languages!S141=""),IF(OR(ISBLANK('auto-translations'!S141),'auto-translations'!S141=""),"",'auto-translations'!S141),languages!S141)</f>
        <v>เป้าหมายการใช้ระบบขนส่ งสาธารณะ</v>
      </c>
      <c r="T141" s="8" t="str">
        <f>IF(OR(ISBLANK(languages!T141),languages!T141=""),IF(OR(ISBLANK('auto-translations'!T141),'auto-translations'!T141=""),"",'auto-translations'!T141),languages!T141)</f>
        <v>Các mục tiêu về sử dụng phương tiện giao thông công cộng</v>
      </c>
    </row>
    <row r="142" spans="1:20" ht="105" x14ac:dyDescent="0.25">
      <c r="A142" s="15" t="s">
        <v>924</v>
      </c>
      <c r="B142" s="15" t="s">
        <v>995</v>
      </c>
      <c r="C142" s="9" t="s">
        <v>995</v>
      </c>
      <c r="D142" s="9" t="s">
        <v>1485</v>
      </c>
      <c r="E142" s="8" t="str">
        <f>IF(OR(ISBLANK(languages!E142),languages!E142=""),IF(OR(ISBLANK('auto-translations'!E142),'auto-translations'!E142=""),"",'auto-translations'!E142),languages!E142)</f>
        <v>Política d'espais oberts públics</v>
      </c>
      <c r="F142" s="8" t="str">
        <f>IF(OR(ISBLANK(languages!F142),languages!F142=""),IF(OR(ISBLANK('auto-translations'!F142),'auto-translations'!F142=""),"",'auto-translations'!F142),languages!F142)</f>
        <v>公共開放空間政策</v>
      </c>
      <c r="G142" s="8" t="str">
        <f>IF(OR(ISBLANK(languages!G142),languages!G142=""),IF(OR(ISBLANK('auto-translations'!G142),'auto-translations'!G142=""),"",'auto-translations'!G142),languages!G142)</f>
        <v>公共开放空间政策</v>
      </c>
      <c r="H142" s="8" t="str">
        <f>IF(OR(ISBLANK(languages!H142),languages!H142=""),IF(OR(ISBLANK('auto-translations'!H142),'auto-translations'!H142=""),"",'auto-translations'!H142),languages!H142)</f>
        <v>Politika veřejného otevřeného prostoru</v>
      </c>
      <c r="I142" s="8" t="str">
        <f>IF(OR(ISBLANK(languages!I142),languages!I142=""),IF(OR(ISBLANK('auto-translations'!I142),'auto-translations'!I142=""),"",'auto-translations'!I142),languages!I142)</f>
        <v>Offentlig frirumspolitik</v>
      </c>
      <c r="J142" s="8" t="str">
        <f>IF(OR(ISBLANK(languages!J142),languages!J142=""),IF(OR(ISBLANK('auto-translations'!J142),'auto-translations'!J142=""),"",'auto-translations'!J142),languages!J142)</f>
        <v>Beleid voor de openbare ruimte</v>
      </c>
      <c r="K142" s="8" t="str">
        <f>IF(OR(ISBLANK(languages!K142),languages!K142=""),IF(OR(ISBLANK('auto-translations'!K142),'auto-translations'!K142=""),"",'auto-translations'!K142),languages!K142)</f>
        <v>Öffentliche Freiraumpolitik</v>
      </c>
      <c r="L142" s="8" t="str">
        <f>IF(OR(ISBLANK(languages!L142),languages!L142=""),IF(OR(ISBLANK('auto-translations'!L142),'auto-translations'!L142=""),"",'auto-translations'!L142),languages!L142)</f>
        <v>Manufar bude sararin samaniya</v>
      </c>
      <c r="M142" s="8" t="str">
        <f>IF(OR(ISBLANK(languages!M142),languages!M142=""),IF(OR(ISBLANK('auto-translations'!M142),'auto-translations'!M142=""),"",'auto-translations'!M142),languages!M142)</f>
        <v>Kaupapa here mo nga waahi tuwhera mo te iwi</v>
      </c>
      <c r="N142" s="8" t="str">
        <f>IF(OR(ISBLANK(languages!N142),languages!N142=""),IF(OR(ISBLANK('auto-translations'!N142),'auto-translations'!N142=""),"",'auto-translations'!N142),languages!N142)</f>
        <v>Política de espacios públicos abiertos</v>
      </c>
      <c r="O142" s="8" t="str">
        <f>IF(OR(ISBLANK(languages!O142),languages!O142=""),IF(OR(ISBLANK('auto-translations'!O142),'auto-translations'!O142=""),"",'auto-translations'!O142),languages!O142)</f>
        <v>Política de espacios públicos abiertos</v>
      </c>
      <c r="P142" s="8" t="str">
        <f>IF(OR(ISBLANK(languages!P142),languages!P142=""),IF(OR(ISBLANK('auto-translations'!P142),'auto-translations'!P142=""),"",'auto-translations'!P142),languages!P142)</f>
        <v>Política de espaço público aberto</v>
      </c>
      <c r="Q142" s="8" t="str">
        <f>IF(OR(ISBLANK(languages!Q142),languages!Q142=""),IF(OR(ISBLANK('auto-translations'!Q142),'auto-translations'!Q142=""),"",'auto-translations'!Q142),languages!Q142)</f>
        <v>Política de espaço público aberto</v>
      </c>
      <c r="R142" s="8" t="str">
        <f>IF(OR(ISBLANK(languages!R142),languages!R142=""),IF(OR(ISBLANK('auto-translations'!R142),'auto-translations'!R142=""),"",'auto-translations'!R142),languages!R142)</f>
        <v>பொது திறந்தவெளி கொள்கை</v>
      </c>
      <c r="S142" s="8" t="str">
        <f>IF(OR(ISBLANK(languages!S142),languages!S142=""),IF(OR(ISBLANK('auto-translations'!S142),'auto-translations'!S142=""),"",'auto-translations'!S142),languages!S142)</f>
        <v>นโยบายพื้นที่เปิดโล่งสาธารณะ</v>
      </c>
      <c r="T142" s="8" t="str">
        <f>IF(OR(ISBLANK(languages!T142),languages!T142=""),IF(OR(ISBLANK('auto-translations'!T142),'auto-translations'!T142=""),"",'auto-translations'!T142),languages!T142)</f>
        <v>Chính sách không gian mở công cộng</v>
      </c>
    </row>
    <row r="143" spans="1:20" ht="165" x14ac:dyDescent="0.25">
      <c r="A143" s="15" t="s">
        <v>923</v>
      </c>
      <c r="B143" s="15" t="s">
        <v>62</v>
      </c>
      <c r="C143" s="9" t="s">
        <v>62</v>
      </c>
      <c r="D143" s="9" t="s">
        <v>1213</v>
      </c>
      <c r="E143" s="8" t="str">
        <f>IF(OR(ISBLANK(languages!E143),languages!E143=""),IF(OR(ISBLANK('auto-translations'!E143),'auto-translations'!E143=""),"",'auto-translations'!E143),languages!E143)</f>
        <v>Requisits mínims per a l'accés a espais públics oberts.</v>
      </c>
      <c r="F143" s="8" t="str">
        <f>IF(OR(ISBLANK(languages!F143),languages!F143=""),IF(OR(ISBLANK('auto-translations'!F143),'auto-translations'!F143=""),"",'auto-translations'!F143),languages!F143)</f>
        <v>公共開放空間便利性的最低要求</v>
      </c>
      <c r="G143" s="8" t="str">
        <f>IF(OR(ISBLANK(languages!G143),languages!G143=""),IF(OR(ISBLANK('auto-translations'!G143),'auto-translations'!G143=""),"",'auto-translations'!G143),languages!G143)</f>
        <v>公共开放空间便利性的最低要求</v>
      </c>
      <c r="H143" s="8" t="str">
        <f>IF(OR(ISBLANK(languages!H143),languages!H143=""),IF(OR(ISBLANK('auto-translations'!H143),'auto-translations'!H143=""),"",'auto-translations'!H143),languages!H143)</f>
        <v>Minimální požadavky na dostupnost veřejného prostranství</v>
      </c>
      <c r="I143" s="8" t="str">
        <f>IF(OR(ISBLANK(languages!I143),languages!I143=""),IF(OR(ISBLANK('auto-translations'!I143),'auto-translations'!I143=""),"",'auto-translations'!I143),languages!I143)</f>
        <v>Minimumskrav for adgang til offentlig åbne rum</v>
      </c>
      <c r="J143" s="8" t="str">
        <f>IF(OR(ISBLANK(languages!J143),languages!J143=""),IF(OR(ISBLANK('auto-translations'!J143),'auto-translations'!J143=""),"",'auto-translations'!J143),languages!J143)</f>
        <v>Minimumvereisten voor toegankelijkheid van publieke open ruimte</v>
      </c>
      <c r="K143" s="8" t="str">
        <f>IF(OR(ISBLANK(languages!K143),languages!K143=""),IF(OR(ISBLANK('auto-translations'!K143),'auto-translations'!K143=""),"",'auto-translations'!K143),languages!K143)</f>
        <v>Mindestanforderungen an den Zugang zu öffentlichem Freiraum</v>
      </c>
      <c r="L143" s="8" t="str">
        <f>IF(OR(ISBLANK(languages!L143),languages!L143=""),IF(OR(ISBLANK('auto-translations'!L143),'auto-translations'!L143=""),"",'auto-translations'!L143),languages!L143)</f>
        <v>Mafi ƙarancin buƙatun don shiga sararin samaniya na jama'a</v>
      </c>
      <c r="M143" s="8" t="str">
        <f>IF(OR(ISBLANK(languages!M143),languages!M143=""),IF(OR(ISBLANK('auto-translations'!M143),'auto-translations'!M143=""),"",'auto-translations'!M143),languages!M143)</f>
        <v>Ngā whakaritenga mo ngā wāhi tūwhera.</v>
      </c>
      <c r="N143" s="8" t="str">
        <f>IF(OR(ISBLANK(languages!N143),languages!N143=""),IF(OR(ISBLANK('auto-translations'!N143),'auto-translations'!N143=""),"",'auto-translations'!N143),languages!N143)</f>
        <v>Requisitos mínimos para el acceso al espacio público al aire libre</v>
      </c>
      <c r="O143" s="8" t="str">
        <f>IF(OR(ISBLANK(languages!O143),languages!O143=""),IF(OR(ISBLANK('auto-translations'!O143),'auto-translations'!O143=""),"",'auto-translations'!O143),languages!O143)</f>
        <v>Requisitos mínimos para el acceso a espacios públicos abiertos</v>
      </c>
      <c r="P143" s="8" t="str">
        <f>IF(OR(ISBLANK(languages!P143),languages!P143=""),IF(OR(ISBLANK('auto-translations'!P143),'auto-translations'!P143=""),"",'auto-translations'!P143),languages!P143)</f>
        <v>Requisitos mínimos para acesso a espaços públicos abertos</v>
      </c>
      <c r="Q143" s="8" t="str">
        <f>IF(OR(ISBLANK(languages!Q143),languages!Q143=""),IF(OR(ISBLANK('auto-translations'!Q143),'auto-translations'!Q143=""),"",'auto-translations'!Q143),languages!Q143)</f>
        <v>Requisitos mínimos para acesso público a espaços abertos</v>
      </c>
      <c r="R143" s="8" t="str">
        <f>IF(OR(ISBLANK(languages!R143),languages!R143=""),IF(OR(ISBLANK('auto-translations'!R143),'auto-translations'!R143=""),"",'auto-translations'!R143),languages!R143)</f>
        <v>பொது திறந்த வெளி அணுகலுக்கான குறைந்தபட்ச தேவைகள்</v>
      </c>
      <c r="S143" s="8" t="str">
        <f>IF(OR(ISBLANK(languages!S143),languages!S143=""),IF(OR(ISBLANK('auto-translations'!S143),'auto-translations'!S143=""),"",'auto-translations'!S143),languages!S143)</f>
        <v>ข้อกำหนดขั้นต่ำสำหรับการ เข้าถึง พื้นที่เปิดโล่งสาธารณะ</v>
      </c>
      <c r="T143" s="8" t="str">
        <f>IF(OR(ISBLANK(languages!T143),languages!T143=""),IF(OR(ISBLANK('auto-translations'!T143),'auto-translations'!T143=""),"",'auto-translations'!T143),languages!T143)</f>
        <v>Yêu cầu tối thiểu đối với việc tiếp cận không gian mở công cộng</v>
      </c>
    </row>
    <row r="144" spans="1:20" ht="90" x14ac:dyDescent="0.25">
      <c r="A144" s="15" t="s">
        <v>73</v>
      </c>
      <c r="B144" s="15" t="s">
        <v>38</v>
      </c>
      <c r="C144" s="9" t="s">
        <v>315</v>
      </c>
      <c r="D144" s="9" t="s">
        <v>1213</v>
      </c>
      <c r="E144" s="8" t="str">
        <f>IF(OR(ISBLANK(languages!E144),languages!E144=""),IF(OR(ISBLANK('auto-translations'!E144),'auto-translations'!E144=""),"",'auto-translations'!E144),languages!E144)</f>
        <v>Accés al transport públic</v>
      </c>
      <c r="F144" s="8" t="str">
        <f>IF(OR(ISBLANK(languages!F144),languages!F144=""),IF(OR(ISBLANK('auto-translations'!F144),'auto-translations'!F144=""),"",'auto-translations'!F144),languages!F144)</f>
        <v>公共交通便利性</v>
      </c>
      <c r="G144" s="8" t="str">
        <f>IF(OR(ISBLANK(languages!G144),languages!G144=""),IF(OR(ISBLANK('auto-translations'!G144),'auto-translations'!G144=""),"",'auto-translations'!G144),languages!G144)</f>
        <v>公共交通便利性</v>
      </c>
      <c r="H144" s="8" t="str">
        <f>IF(OR(ISBLANK(languages!H144),languages!H144=""),IF(OR(ISBLANK('auto-translations'!H144),'auto-translations'!H144=""),"",'auto-translations'!H144),languages!H144)</f>
        <v>Dostupnost veřejné dopravy</v>
      </c>
      <c r="I144" s="8" t="str">
        <f>IF(OR(ISBLANK(languages!I144),languages!I144=""),IF(OR(ISBLANK('auto-translations'!I144),'auto-translations'!I144=""),"",'auto-translations'!I144),languages!I144)</f>
        <v>Adgang til offentlig transport</v>
      </c>
      <c r="J144" s="8" t="str">
        <f>IF(OR(ISBLANK(languages!J144),languages!J144=""),IF(OR(ISBLANK('auto-translations'!J144),'auto-translations'!J144=""),"",'auto-translations'!J144),languages!J144)</f>
        <v>Toegankelijkheid openbaar vervoer</v>
      </c>
      <c r="K144" s="8" t="str">
        <f>IF(OR(ISBLANK(languages!K144),languages!K144=""),IF(OR(ISBLANK('auto-translations'!K144),'auto-translations'!K144=""),"",'auto-translations'!K144),languages!K144)</f>
        <v>Öffentliche Verkehrsmittel</v>
      </c>
      <c r="L144" s="8" t="str">
        <f>IF(OR(ISBLANK(languages!L144),languages!L144=""),IF(OR(ISBLANK('auto-translations'!L144),'auto-translations'!L144=""),"",'auto-translations'!L144),languages!L144)</f>
        <v>Hanyar sufurin jama'a</v>
      </c>
      <c r="M144" s="8" t="str">
        <f>IF(OR(ISBLANK(languages!M144),languages!M144=""),IF(OR(ISBLANK('auto-translations'!M144),'auto-translations'!M144=""),"",'auto-translations'!M144),languages!M144)</f>
        <v>Urunga waka tāone</v>
      </c>
      <c r="N144" s="8" t="str">
        <f>IF(OR(ISBLANK(languages!N144),languages!N144=""),IF(OR(ISBLANK('auto-translations'!N144),'auto-translations'!N144=""),"",'auto-translations'!N144),languages!N144)</f>
        <v>Acceso a transporte público</v>
      </c>
      <c r="O144" s="8" t="str">
        <f>IF(OR(ISBLANK(languages!O144),languages!O144=""),IF(OR(ISBLANK('auto-translations'!O144),'auto-translations'!O144=""),"",'auto-translations'!O144),languages!O144)</f>
        <v>Acceso al transporte público</v>
      </c>
      <c r="P144" s="8" t="str">
        <f>IF(OR(ISBLANK(languages!P144),languages!P144=""),IF(OR(ISBLANK('auto-translations'!P144),'auto-translations'!P144=""),"",'auto-translations'!P144),languages!P144)</f>
        <v>Acesso aos transportes públicos</v>
      </c>
      <c r="Q144" s="8" t="str">
        <f>IF(OR(ISBLANK(languages!Q144),languages!Q144=""),IF(OR(ISBLANK('auto-translations'!Q144),'auto-translations'!Q144=""),"",'auto-translations'!Q144),languages!Q144)</f>
        <v>Acesso ao transporte público</v>
      </c>
      <c r="R144" s="8" t="str">
        <f>IF(OR(ISBLANK(languages!R144),languages!R144=""),IF(OR(ISBLANK('auto-translations'!R144),'auto-translations'!R144=""),"",'auto-translations'!R144),languages!R144)</f>
        <v>பொது போக்குவரத்து அணுகல்</v>
      </c>
      <c r="S144" s="8" t="str">
        <f>IF(OR(ISBLANK(languages!S144),languages!S144=""),IF(OR(ISBLANK('auto-translations'!S144),'auto-translations'!S144=""),"",'auto-translations'!S144),languages!S144)</f>
        <v>การเข้าถึงการขนส่งสาธารณะ</v>
      </c>
      <c r="T144" s="8" t="str">
        <f>IF(OR(ISBLANK(languages!T144),languages!T144=""),IF(OR(ISBLANK('auto-translations'!T144),'auto-translations'!T144=""),"",'auto-translations'!T144),languages!T144)</f>
        <v>Tiếp cận giao thông công cộng</v>
      </c>
    </row>
    <row r="145" spans="1:20" ht="90" x14ac:dyDescent="0.25">
      <c r="A145" s="15" t="s">
        <v>73</v>
      </c>
      <c r="B145" s="15" t="s">
        <v>39</v>
      </c>
      <c r="C145" s="9" t="s">
        <v>317</v>
      </c>
      <c r="D145" s="9" t="s">
        <v>1213</v>
      </c>
      <c r="E145" s="8" t="str">
        <f>IF(OR(ISBLANK(languages!E145),languages!E145=""),IF(OR(ISBLANK('auto-translations'!E145),'auto-translations'!E145=""),"",'auto-translations'!E145),languages!E145)</f>
        <v>Accés a espais públics oberts</v>
      </c>
      <c r="F145" s="8" t="str">
        <f>IF(OR(ISBLANK(languages!F145),languages!F145=""),IF(OR(ISBLANK('auto-translations'!F145),'auto-translations'!F145=""),"",'auto-translations'!F145),languages!F145)</f>
        <v>公共開放空間便利性</v>
      </c>
      <c r="G145" s="8" t="str">
        <f>IF(OR(ISBLANK(languages!G145),languages!G145=""),IF(OR(ISBLANK('auto-translations'!G145),'auto-translations'!G145=""),"",'auto-translations'!G145),languages!G145)</f>
        <v>公共开放空间便利性</v>
      </c>
      <c r="H145" s="8" t="str">
        <f>IF(OR(ISBLANK(languages!H145),languages!H145=""),IF(OR(ISBLANK('auto-translations'!H145),'auto-translations'!H145=""),"",'auto-translations'!H145),languages!H145)</f>
        <v>Dostupnost veřejného prostranství</v>
      </c>
      <c r="I145" s="8" t="str">
        <f>IF(OR(ISBLANK(languages!I145),languages!I145=""),IF(OR(ISBLANK('auto-translations'!I145),'auto-translations'!I145=""),"",'auto-translations'!I145),languages!I145)</f>
        <v>Adgang til åbne offentlige rum</v>
      </c>
      <c r="J145" s="8" t="str">
        <f>IF(OR(ISBLANK(languages!J145),languages!J145=""),IF(OR(ISBLANK('auto-translations'!J145),'auto-translations'!J145=""),"",'auto-translations'!J145),languages!J145)</f>
        <v>Toegankelijkheid publieke open ruimte</v>
      </c>
      <c r="K145" s="8" t="str">
        <f>IF(OR(ISBLANK(languages!K145),languages!K145=""),IF(OR(ISBLANK('auto-translations'!K145),'auto-translations'!K145=""),"",'auto-translations'!K145),languages!K145)</f>
        <v>Zugang zu öffentlichem Freiraum</v>
      </c>
      <c r="L145" s="8" t="str">
        <f>IF(OR(ISBLANK(languages!L145),languages!L145=""),IF(OR(ISBLANK('auto-translations'!L145),'auto-translations'!L145=""),"",'auto-translations'!L145),languages!L145)</f>
        <v>Samun damar sararin samaniya na jama'a</v>
      </c>
      <c r="M145" s="8" t="str">
        <f>IF(OR(ISBLANK(languages!M145),languages!M145=""),IF(OR(ISBLANK('auto-translations'!M145),'auto-translations'!M145=""),"",'auto-translations'!M145),languages!M145)</f>
        <v>Urunga ki ngā wāhi tūwhera</v>
      </c>
      <c r="N145" s="8" t="str">
        <f>IF(OR(ISBLANK(languages!N145),languages!N145=""),IF(OR(ISBLANK('auto-translations'!N145),'auto-translations'!N145=""),"",'auto-translations'!N145),languages!N145)</f>
        <v>Acceso a espacios públicos abiertos</v>
      </c>
      <c r="O145" s="8" t="str">
        <f>IF(OR(ISBLANK(languages!O145),languages!O145=""),IF(OR(ISBLANK('auto-translations'!O145),'auto-translations'!O145=""),"",'auto-translations'!O145),languages!O145)</f>
        <v>Acceso a espacios públicos abiertos</v>
      </c>
      <c r="P145" s="8" t="str">
        <f>IF(OR(ISBLANK(languages!P145),languages!P145=""),IF(OR(ISBLANK('auto-translations'!P145),'auto-translations'!P145=""),"",'auto-translations'!P145),languages!P145)</f>
        <v>Acesso aos espaços públicos abertos</v>
      </c>
      <c r="Q145" s="8" t="str">
        <f>IF(OR(ISBLANK(languages!Q145),languages!Q145=""),IF(OR(ISBLANK('auto-translations'!Q145),'auto-translations'!Q145=""),"",'auto-translations'!Q145),languages!Q145)</f>
        <v>Acesso ao espaço público aberto</v>
      </c>
      <c r="R145" s="8" t="str">
        <f>IF(OR(ISBLANK(languages!R145),languages!R145=""),IF(OR(ISBLANK('auto-translations'!R145),'auto-translations'!R145=""),"",'auto-translations'!R145),languages!R145)</f>
        <v>பொது திறந்தவெளி அணுகல்</v>
      </c>
      <c r="S145" s="8" t="str">
        <f>IF(OR(ISBLANK(languages!S145),languages!S145=""),IF(OR(ISBLANK('auto-translations'!S145),'auto-translations'!S145=""),"",'auto-translations'!S145),languages!S145)</f>
        <v>การเข้าถึงพื้นที่เปิดโล่งสาธารณะ</v>
      </c>
      <c r="T145" s="8" t="str">
        <f>IF(OR(ISBLANK(languages!T145),languages!T145=""),IF(OR(ISBLANK('auto-translations'!T145),'auto-translations'!T145=""),"",'auto-translations'!T145),languages!T145)</f>
        <v>Tiếp cận không gian mở công cộng</v>
      </c>
    </row>
    <row r="146" spans="1:20" ht="409.5" x14ac:dyDescent="0.25">
      <c r="A146" s="15" t="s">
        <v>73</v>
      </c>
      <c r="B146" s="15" t="s">
        <v>59</v>
      </c>
      <c r="C146" s="10" t="s">
        <v>115</v>
      </c>
      <c r="D146" s="10" t="s">
        <v>1213</v>
      </c>
      <c r="E146" s="8" t="str">
        <f>IF(OR(ISBLANK(languages!E146),languages!E146=""),IF(OR(ISBLANK('auto-translations'!E146),'auto-translations'!E146=""),"",'auto-translations'!E146),languages!E146)</f>
        <v>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v>
      </c>
      <c r="F146" s="8" t="str">
        <f>IF(OR(ISBLANK(languages!F146),languages!F146=""),IF(OR(ISBLANK('auto-translations'!F146),'auto-translations'!F146=""),"",'auto-translations'!F146),languages!F146)</f>
        <v>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v>
      </c>
      <c r="G146" s="8" t="str">
        <f>IF(OR(ISBLANK(languages!G146),languages!G146=""),IF(OR(ISBLANK('auto-translations'!G146),'auto-translations'!G146=""),"",'auto-translations'!G146),languages!G146)</f>
        <v>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v>
      </c>
      <c r="H146" s="8" t="str">
        <f>IF(OR(ISBLANK(languages!H146),languages!H146=""),IF(OR(ISBLANK('auto-translations'!H146),'auto-translations'!H146=""),"",'auto-translations'!H146),languages!H146)</f>
        <v>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v>
      </c>
      <c r="I146" s="8" t="str">
        <f>IF(OR(ISBLANK(languages!I146),languages!I146=""),IF(OR(ISBLANK('auto-translations'!I146),'auto-translations'!I146=""),"",'auto-translations'!I146),languages!I146)</f>
        <v>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v>
      </c>
      <c r="J146" s="8" t="str">
        <f>IF(OR(ISBLANK(languages!J146),languages!J146=""),IF(OR(ISBLANK('auto-translations'!J146),'auto-translations'!J146=""),"",'auto-translations'!J146),languages!J146)</f>
        <v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v>
      </c>
      <c r="K146" s="8" t="str">
        <f>IF(OR(ISBLANK(languages!K146),languages!K146=""),IF(OR(ISBLANK('auto-translations'!K146),'auto-translations'!K146=""),"",'auto-translations'!K146),languages!K146)</f>
        <v>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v>
      </c>
      <c r="L146" s="8" t="str">
        <f>IF(OR(ISBLANK(languages!L146),languages!L146=""),IF(OR(ISBLANK('auto-translations'!L146),'auto-translations'!L146=""),"",'auto-translations'!L146),languages!L146)</f>
        <v>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v>
      </c>
      <c r="M146" s="8" t="str">
        <f>IF(OR(ISBLANK(languages!M146),languages!M146=""),IF(OR(ISBLANK('auto-translations'!M146),'auto-translations'!M146=""),"",'auto-translations'!M146),languages!M146)</f>
        <v>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v>
      </c>
      <c r="N146" s="8" t="str">
        <f>IF(OR(ISBLANK(languages!N146),languages!N146=""),IF(OR(ISBLANK('auto-translations'!N146),'auto-translations'!N146=""),"",'auto-translations'!N146),languages!N146)</f>
        <v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v>
      </c>
      <c r="O146" s="8" t="str">
        <f>IF(OR(ISBLANK(languages!O146),languages!O146=""),IF(OR(ISBLANK('auto-translations'!O146),'auto-translations'!O146=""),"",'auto-translations'!O146),languages!O146)</f>
        <v>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v>
      </c>
      <c r="P146" s="8" t="str">
        <f>IF(OR(ISBLANK(languages!P146),languages!P146=""),IF(OR(ISBLANK('auto-translations'!P146),'auto-translations'!P146=""),"",'auto-translations'!P146),languages!P146)</f>
        <v>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v>
      </c>
      <c r="Q146" s="8" t="str">
        <f>IF(OR(ISBLANK(languages!Q146),languages!Q146=""),IF(OR(ISBLANK('auto-translations'!Q146),'auto-translations'!Q146=""),"",'auto-translations'!Q146),languages!Q146)</f>
        <v>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v>
      </c>
      <c r="R146" s="8" t="str">
        <f>IF(OR(ISBLANK(languages!R146),languages!R146=""),IF(OR(ISBLANK('auto-translations'!R146),'auto-translations'!R146=""),"",'auto-translations'!R146),languages!R146)</f>
        <v>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v>
      </c>
      <c r="S146" s="8" t="str">
        <f>IF(OR(ISBLANK(languages!S146),languages!S146=""),IF(OR(ISBLANK('auto-translations'!S146),'auto-translations'!S146=""),"",'auto-translations'!S146),languages!S146)</f>
        <v>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v>
      </c>
      <c r="T146" s="8" t="str">
        <f>IF(OR(ISBLANK(languages!T146),languages!T146=""),IF(OR(ISBLANK('auto-translations'!T146),'auto-translations'!T146=""),"",'auto-translations'!T146),languages!T146)</f>
        <v>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v>
      </c>
    </row>
    <row r="147" spans="1:20" ht="409.5" x14ac:dyDescent="0.25">
      <c r="A147" s="15" t="s">
        <v>73</v>
      </c>
      <c r="B147" s="15" t="s">
        <v>63</v>
      </c>
      <c r="C147" s="10" t="s">
        <v>116</v>
      </c>
      <c r="D147" s="10" t="s">
        <v>1213</v>
      </c>
      <c r="E147" s="8" t="str">
        <f>IF(OR(ISBLANK(languages!E147),languages!E147=""),IF(OR(ISBLANK('auto-translations'!E147),'auto-translations'!E147=""),"",'auto-translations'!E147),languages!E147)</f>
        <v>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v>
      </c>
      <c r="F147" s="8" t="str">
        <f>IF(OR(ISBLANK(languages!F147),languages!F147=""),IF(OR(ISBLANK('auto-translations'!F147),'auto-translations'!F147=""),"",'auto-translations'!F147),languages!F147)</f>
        <v>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v>
      </c>
      <c r="G147" s="8" t="str">
        <f>IF(OR(ISBLANK(languages!G147),languages!G147=""),IF(OR(ISBLANK('auto-translations'!G147),'auto-translations'!G147=""),"",'auto-translations'!G147),languages!G147)</f>
        <v>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v>
      </c>
      <c r="H147" s="8" t="str">
        <f>IF(OR(ISBLANK(languages!H147),languages!H147=""),IF(OR(ISBLANK('auto-translations'!H147),'auto-translations'!H147=""),"",'auto-translations'!H147),languages!H147)</f>
        <v>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v>
      </c>
      <c r="I147" s="8" t="str">
        <f>IF(OR(ISBLANK(languages!I147),languages!I147=""),IF(OR(ISBLANK('auto-translations'!I147),'auto-translations'!I147=""),"",'auto-translations'!I147),languages!I147)</f>
        <v>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v>
      </c>
      <c r="J147" s="8" t="str">
        <f>IF(OR(ISBLANK(languages!J147),languages!J147=""),IF(OR(ISBLANK('auto-translations'!J147),'auto-translations'!J147=""),"",'auto-translations'!J147),languages!J147)</f>
        <v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v>
      </c>
      <c r="K147" s="8" t="str">
        <f>IF(OR(ISBLANK(languages!K147),languages!K147=""),IF(OR(ISBLANK('auto-translations'!K147),'auto-translations'!K147=""),"",'auto-translations'!K147),languages!K147)</f>
        <v>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v>
      </c>
      <c r="L147" s="8" t="str">
        <f>IF(OR(ISBLANK(languages!L147),languages!L147=""),IF(OR(ISBLANK('auto-translations'!L147),'auto-translations'!L147=""),"",'auto-translations'!L147),languages!L147)</f>
        <v>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v>
      </c>
      <c r="M147" s="8" t="str">
        <f>IF(OR(ISBLANK(languages!M147),languages!M147=""),IF(OR(ISBLANK('auto-translations'!M147),'auto-translations'!M147=""),"",'auto-translations'!M147),languages!M147)</f>
        <v>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v>
      </c>
      <c r="N147" s="8" t="str">
        <f>IF(OR(ISBLANK(languages!N147),languages!N147=""),IF(OR(ISBLANK('auto-translations'!N147),'auto-translations'!N147=""),"",'auto-translations'!N147),languages!N147)</f>
        <v>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v>
      </c>
      <c r="O147" s="8" t="str">
        <f>IF(OR(ISBLANK(languages!O147),languages!O147=""),IF(OR(ISBLANK('auto-translations'!O147),'auto-translations'!O147=""),"",'auto-translations'!O147),languages!O147)</f>
        <v>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v>
      </c>
      <c r="P147" s="8" t="str">
        <f>IF(OR(ISBLANK(languages!P147),languages!P147=""),IF(OR(ISBLANK('auto-translations'!P147),'auto-translations'!P147=""),"",'auto-translations'!P147),languages!P147)</f>
        <v>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v>
      </c>
      <c r="Q147" s="8" t="str">
        <f>IF(OR(ISBLANK(languages!Q147),languages!Q147=""),IF(OR(ISBLANK('auto-translations'!Q147),'auto-translations'!Q147=""),"",'auto-translations'!Q147),languages!Q147)</f>
        <v>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v>
      </c>
      <c r="R147" s="8" t="str">
        <f>IF(OR(ISBLANK(languages!R147),languages!R147=""),IF(OR(ISBLANK('auto-translations'!R147),'auto-translations'!R147=""),"",'auto-translations'!R147),languages!R147)</f>
        <v>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v>
      </c>
      <c r="S147" s="8" t="str">
        <f>IF(OR(ISBLANK(languages!S147),languages!S147=""),IF(OR(ISBLANK('auto-translations'!S147),'auto-translations'!S147=""),"",'auto-translations'!S147),languages!S147)</f>
        <v>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v>
      </c>
      <c r="T147" s="8" t="str">
        <f>IF(OR(ISBLANK(languages!T147),languages!T147=""),IF(OR(ISBLANK('auto-translations'!T147),'auto-translations'!T147=""),"",'auto-translations'!T147),languages!T147)</f>
        <v>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v>
      </c>
    </row>
    <row r="148" spans="1:20" ht="409.5" x14ac:dyDescent="0.25">
      <c r="A148" s="15" t="s">
        <v>73</v>
      </c>
      <c r="B148" s="15" t="s">
        <v>1049</v>
      </c>
      <c r="C148" s="10" t="s">
        <v>1105</v>
      </c>
      <c r="D148" s="10" t="s">
        <v>1485</v>
      </c>
      <c r="E148" s="8" t="str">
        <f>IF(OR(ISBLANK(languages!E148),languages!E148=""),IF(OR(ISBLANK('auto-translations'!E148),'auto-translations'!E148=""),"",'auto-translations'!E148),languages!E148)</f>
        <v>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v>
      </c>
      <c r="F148" s="8" t="str">
        <f>IF(OR(ISBLANK(languages!F148),languages!F148=""),IF(OR(ISBLANK('auto-translations'!F148),'auto-translations'!F148=""),"",'auto-translations'!F148),languages!F148)</f>
        <v>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v>
      </c>
      <c r="G148" s="8" t="str">
        <f>IF(OR(ISBLANK(languages!G148),languages!G148=""),IF(OR(ISBLANK('auto-translations'!G148),'auto-translations'!G148=""),"",'auto-translations'!G148),languages!G148)</f>
        <v>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v>
      </c>
      <c r="H148" s="8" t="str">
        <f>IF(OR(ISBLANK(languages!H148),languages!H148=""),IF(OR(ISBLANK('auto-translations'!H148),'auto-translations'!H148=""),"",'auto-translations'!H148),languages!H148)</f>
        <v>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v>
      </c>
      <c r="I148" s="8" t="str">
        <f>IF(OR(ISBLANK(languages!I148),languages!I148=""),IF(OR(ISBLANK('auto-translations'!I148),'auto-translations'!I148=""),"",'auto-translations'!I148),languages!I148)</f>
        <v>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v>
      </c>
      <c r="J148" s="8" t="str">
        <f>IF(OR(ISBLANK(languages!J148),languages!J148=""),IF(OR(ISBLANK('auto-translations'!J148),'auto-translations'!J148=""),"",'auto-translations'!J148),languages!J148)</f>
        <v>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v>
      </c>
      <c r="K148" s="8" t="str">
        <f>IF(OR(ISBLANK(languages!K148),languages!K148=""),IF(OR(ISBLANK('auto-translations'!K148),'auto-translations'!K148=""),"",'auto-translations'!K148),languages!K148)</f>
        <v>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v>
      </c>
      <c r="L148" s="8" t="str">
        <f>IF(OR(ISBLANK(languages!L148),languages!L148=""),IF(OR(ISBLANK('auto-translations'!L148),'auto-translations'!L148=""),"",'auto-translations'!L148),languages!L148)</f>
        <v>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v>
      </c>
      <c r="M148" s="8" t="str">
        <f>IF(OR(ISBLANK(languages!M148),languages!M148=""),IF(OR(ISBLANK('auto-translations'!M148),'auto-translations'!M148=""),"",'auto-translations'!M148),languages!M148)</f>
        <v>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v>
      </c>
      <c r="N148" s="8" t="str">
        <f>IF(OR(ISBLANK(languages!N148),languages!N148=""),IF(OR(ISBLANK('auto-translations'!N148),'auto-translations'!N148=""),"",'auto-translations'!N148),languages!N148)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O148" s="8" t="str">
        <f>IF(OR(ISBLANK(languages!O148),languages!O148=""),IF(OR(ISBLANK('auto-translations'!O148),'auto-translations'!O148=""),"",'auto-translations'!O148),languages!O148)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P148" s="8" t="str">
        <f>IF(OR(ISBLANK(languages!P148),languages!P148=""),IF(OR(ISBLANK('auto-translations'!P148),'auto-translations'!P148=""),"",'auto-translations'!P148),languages!P148)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Q148" s="8" t="str">
        <f>IF(OR(ISBLANK(languages!Q148),languages!Q148=""),IF(OR(ISBLANK('auto-translations'!Q148),'auto-translations'!Q148=""),"",'auto-translations'!Q148),languages!Q148)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R148" s="8" t="str">
        <f>IF(OR(ISBLANK(languages!R148),languages!R148=""),IF(OR(ISBLANK('auto-translations'!R148),'auto-translations'!R148=""),"",'auto-translations'!R148),languages!R148)</f>
        <v>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v>
      </c>
      <c r="S148" s="8" t="str">
        <f>IF(OR(ISBLANK(languages!S148),languages!S148=""),IF(OR(ISBLANK('auto-translations'!S148),'auto-translations'!S148=""),"",'auto-translations'!S148),languages!S148)</f>
        <v>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v>
      </c>
      <c r="T148" s="8" t="str">
        <f>IF(OR(ISBLANK(languages!T148),languages!T148=""),IF(OR(ISBLANK('auto-translations'!T148),'auto-translations'!T148=""),"",'auto-translations'!T148),languages!T148)</f>
        <v>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v>
      </c>
    </row>
    <row r="149" spans="1:20" ht="409.5" x14ac:dyDescent="0.25">
      <c r="A149" s="15" t="s">
        <v>73</v>
      </c>
      <c r="B149" s="15" t="s">
        <v>1039</v>
      </c>
      <c r="C149" s="10" t="s">
        <v>1080</v>
      </c>
      <c r="D149" s="10" t="s">
        <v>1485</v>
      </c>
      <c r="E149" s="8" t="str">
        <f>IF(OR(ISBLANK(languages!E149),languages!E149=""),IF(OR(ISBLANK('auto-translations'!E149),'auto-translations'!E149=""),"",'auto-translations'!E149),languages!E149)</f>
        <v>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v>
      </c>
      <c r="F149" s="8" t="str">
        <f>IF(OR(ISBLANK(languages!F149),languages!F149=""),IF(OR(ISBLANK('auto-translations'!F149),'auto-translations'!F149=""),"",'auto-translations'!F149),languages!F149)</f>
        <v>僅範例報告。複製並編輯configuration/regions資料夾中的範例.yml文件，以定義您自己的研究區域以進行分析和報告。在配置和分析之後，可以根據以下的指示產生策略和/或空間指示符報告：</v>
      </c>
      <c r="G149" s="8" t="str">
        <f>IF(OR(ISBLANK(languages!G149),languages!G149=""),IF(OR(ISBLANK('auto-translations'!G149),'auto-translations'!G149=""),"",'auto-translations'!G149),languages!G149)</f>
        <v>仅示例报告。复制并编辑configuration/regions文件夹中的示例.yml文件，以定义您自己的研究区域以进行分析和报告。在配置和分析之后，可以根据以下处的指示生成策略和/或空间指示符报告：</v>
      </c>
      <c r="H149" s="8" t="str">
        <f>IF(OR(ISBLANK(languages!H149),languages!H149=""),IF(OR(ISBLANK('auto-translations'!H149),'auto-translations'!H149=""),"",'auto-translations'!H149),languages!H149)</f>
        <v>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v>
      </c>
      <c r="I149" s="8" t="str">
        <f>IF(OR(ISBLANK(languages!I149),languages!I149=""),IF(OR(ISBLANK('auto-translations'!I149),'auto-translations'!I149=""),"",'auto-translations'!I149),languages!I149)</f>
        <v>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v>
      </c>
      <c r="J149" s="8" t="str">
        <f>IF(OR(ISBLANK(languages!J149),languages!J149=""),IF(OR(ISBLANK('auto-translations'!J149),'auto-translations'!J149=""),"",'auto-translations'!J149),languages!J149)</f>
        <v>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v>
      </c>
      <c r="K149" s="8" t="str">
        <f>IF(OR(ISBLANK(languages!K149),languages!K149=""),IF(OR(ISBLANK('auto-translations'!K149),'auto-translations'!K149=""),"",'auto-translations'!K149),languages!K149)</f>
        <v>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v>
      </c>
      <c r="L149" s="8" t="str">
        <f>IF(OR(ISBLANK(languages!L149),languages!L149=""),IF(OR(ISBLANK('auto-translations'!L149),'auto-translations'!L149=""),"",'auto-translations'!L149),languages!L149)</f>
        <v>Misali rahoton kawai. Kwafi da shirya fayil ɗin .yml misali a cikin babban fayil ɗin sanyi/yankuna don ayyana yankin binciken ku don bincike da bayar da rahoto. Bayan daidaitawa da bincike, ƙila a samar da rahotannin manufofi da/ko na sarari bisa ga kwatance a</v>
      </c>
      <c r="M149" s="8" t="str">
        <f>IF(OR(ISBLANK(languages!M149),languages!M149=""),IF(OR(ISBLANK('auto-translations'!M149),'auto-translations'!M149=""),"",'auto-translations'!M149),languages!M149)</f>
        <v>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v>
      </c>
      <c r="N149" s="8" t="str">
        <f>IF(OR(ISBLANK(languages!N149),languages!N149=""),IF(OR(ISBLANK('auto-translations'!N149),'auto-translations'!N149=""),"",'auto-translations'!N149),languages!N149)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O149" s="8" t="str">
        <f>IF(OR(ISBLANK(languages!O149),languages!O149=""),IF(OR(ISBLANK('auto-translations'!O149),'auto-translations'!O149=""),"",'auto-translations'!O149),languages!O149)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P149" s="8" t="str">
        <f>IF(OR(ISBLANK(languages!P149),languages!P149=""),IF(OR(ISBLANK('auto-translations'!P149),'auto-translations'!P149=""),"",'auto-translations'!P149),languages!P149)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Q149" s="8" t="str">
        <f>IF(OR(ISBLANK(languages!Q149),languages!Q149=""),IF(OR(ISBLANK('auto-translations'!Q149),'auto-translations'!Q149=""),"",'auto-translations'!Q149),languages!Q149)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R149" s="8" t="str">
        <f>IF(OR(ISBLANK(languages!R149),languages!R149=""),IF(OR(ISBLANK('auto-translations'!R149),'auto-translations'!R149=""),"",'auto-translations'!R149),languages!R149)</f>
        <v>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v>
      </c>
      <c r="S149" s="8" t="str">
        <f>IF(OR(ISBLANK(languages!S149),languages!S149=""),IF(OR(ISBLANK('auto-translations'!S149),'auto-translations'!S149=""),"",'auto-translations'!S149),languages!S149)</f>
        <v>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v>
      </c>
      <c r="T149" s="8" t="str">
        <f>IF(OR(ISBLANK(languages!T149),languages!T149=""),IF(OR(ISBLANK('auto-translations'!T149),'auto-translations'!T149=""),"",'auto-translations'!T149),languages!T149)</f>
        <v>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v>
      </c>
    </row>
    <row r="150" spans="1:20" ht="225" x14ac:dyDescent="0.25">
      <c r="A150" s="15" t="s">
        <v>73</v>
      </c>
      <c r="B150" s="15" t="s">
        <v>323</v>
      </c>
      <c r="C150" s="9" t="s">
        <v>1033</v>
      </c>
      <c r="D150" s="9" t="s">
        <v>1485</v>
      </c>
      <c r="E150" s="8" t="str">
        <f>IF(OR(ISBLANK(languages!E150),languages!E150=""),IF(OR(ISBLANK('auto-translations'!E150),'auto-translations'!E150=""),"",'auto-translations'!E150),languages!E150)</f>
        <v>Els detalls complets de les dades i els mètodes estan disponibles a</v>
      </c>
      <c r="F150" s="8" t="str">
        <f>IF(OR(ISBLANK(languages!F150),languages!F150=""),IF(OR(ISBLANK('auto-translations'!F150),'auto-translations'!F150=""),"",'auto-translations'!F150),languages!F150)</f>
        <v>有關數據和方法的完整詳細信息，請訪問</v>
      </c>
      <c r="G150" s="8" t="str">
        <f>IF(OR(ISBLANK(languages!G150),languages!G150=""),IF(OR(ISBLANK('auto-translations'!G150),'auto-translations'!G150=""),"",'auto-translations'!G150),languages!G150)</f>
        <v>有关数据和方法的完整详细信息，请访问</v>
      </c>
      <c r="H150" s="8" t="str">
        <f>IF(OR(ISBLANK(languages!H150),languages!H150=""),IF(OR(ISBLANK('auto-translations'!H150),'auto-translations'!H150=""),"",'auto-translations'!H150),languages!H150)</f>
        <v>Úplné podrobnosti o datech a metodách jsou k dispozici na</v>
      </c>
      <c r="I150" s="8" t="str">
        <f>IF(OR(ISBLANK(languages!I150),languages!I150=""),IF(OR(ISBLANK('auto-translations'!I150),'auto-translations'!I150=""),"",'auto-translations'!I150),languages!I150)</f>
        <v>Fuldstændige detaljer om data og metoder er tilgængelige på</v>
      </c>
      <c r="J150" s="8" t="str">
        <f>IF(OR(ISBLANK(languages!J150),languages!J150=""),IF(OR(ISBLANK('auto-translations'!J150),'auto-translations'!J150=""),"",'auto-translations'!J150),languages!J150)</f>
        <v>Volledige details van de gegevens en methoden zijn beschikbaar op</v>
      </c>
      <c r="K150" s="8" t="str">
        <f>IF(OR(ISBLANK(languages!K150),languages!K150=""),IF(OR(ISBLANK('auto-translations'!K150),'auto-translations'!K150=""),"",'auto-translations'!K150),languages!K150)</f>
        <v>Ausführliche Informationen zu den Daten und Methoden finden Sie unter</v>
      </c>
      <c r="L150" s="8" t="str">
        <f>IF(OR(ISBLANK(languages!L150),languages!L150=""),IF(OR(ISBLANK('auto-translations'!L150),'auto-translations'!L150=""),"",'auto-translations'!L150),languages!L150)</f>
        <v>Ana samun cikakkun bayanai na bayanai da hanyoyin a</v>
      </c>
      <c r="M150" s="8" t="str">
        <f>IF(OR(ISBLANK(languages!M150),languages!M150=""),IF(OR(ISBLANK('auto-translations'!M150),'auto-translations'!M150=""),"",'auto-translations'!M150),languages!M150)</f>
        <v>Kei te waatea nga korero katoa mo nga raraunga me nga tikanga</v>
      </c>
      <c r="N150" s="8" t="str">
        <f>IF(OR(ISBLANK(languages!N150),languages!N150=""),IF(OR(ISBLANK('auto-translations'!N150),'auto-translations'!N150=""),"",'auto-translations'!N150),languages!N150)</f>
        <v>Los detalles completos de los datos y métodos están disponibles en</v>
      </c>
      <c r="O150" s="8" t="str">
        <f>IF(OR(ISBLANK(languages!O150),languages!O150=""),IF(OR(ISBLANK('auto-translations'!O150),'auto-translations'!O150=""),"",'auto-translations'!O150),languages!O150)</f>
        <v>Los detalles completos de los datos y métodos están disponibles en</v>
      </c>
      <c r="P150" s="8" t="str">
        <f>IF(OR(ISBLANK(languages!P150),languages!P150=""),IF(OR(ISBLANK('auto-translations'!P150),'auto-translations'!P150=""),"",'auto-translations'!P150),languages!P150)</f>
        <v>Detalhes completos dos dados e métodos estão disponíveis em</v>
      </c>
      <c r="Q150" s="8" t="str">
        <f>IF(OR(ISBLANK(languages!Q150),languages!Q150=""),IF(OR(ISBLANK('auto-translations'!Q150),'auto-translations'!Q150=""),"",'auto-translations'!Q150),languages!Q150)</f>
        <v>Detalhes completos dos dados e métodos estão disponíveis em</v>
      </c>
      <c r="R150" s="8" t="str">
        <f>IF(OR(ISBLANK(languages!R150),languages!R150=""),IF(OR(ISBLANK('auto-translations'!R150),'auto-translations'!R150=""),"",'auto-translations'!R150),languages!R150)</f>
        <v>தரவு மற்றும் முறைகள் பற்றிய முழு விவரங்கள் இங்கே கிடைக்கின்றன</v>
      </c>
      <c r="S150" s="8" t="str">
        <f>IF(OR(ISBLANK(languages!S150),languages!S150=""),IF(OR(ISBLANK('auto-translations'!S150),'auto-translations'!S150=""),"",'auto-translations'!S150),languages!S150)</f>
        <v>ดูรายละเอียดข้อมูลและวิธีการทั้งหมดได้ที่</v>
      </c>
      <c r="T150" s="8" t="str">
        <f>IF(OR(ISBLANK(languages!T150),languages!T150=""),IF(OR(ISBLANK('auto-translations'!T150),'auto-translations'!T150=""),"",'auto-translations'!T150),languages!T150)</f>
        <v>Chi tiết đầy đủ về dữ liệu và phương pháp có sẵn tại</v>
      </c>
    </row>
    <row r="151" spans="1:20" ht="75" x14ac:dyDescent="0.25">
      <c r="A151" s="15" t="s">
        <v>73</v>
      </c>
      <c r="B151" s="15" t="s">
        <v>325</v>
      </c>
      <c r="C151" s="9" t="s">
        <v>324</v>
      </c>
      <c r="D151" s="9" t="s">
        <v>1213</v>
      </c>
      <c r="E151" s="8" t="str">
        <f>IF(OR(ISBLANK(languages!E151),languages!E151=""),IF(OR(ISBLANK('auto-translations'!E151),'auto-translations'!E151=""),"",'auto-translations'!E151),languages!E151)</f>
        <v>Dades de població</v>
      </c>
      <c r="F151" s="8" t="str">
        <f>IF(OR(ISBLANK(languages!F151),languages!F151=""),IF(OR(ISBLANK('auto-translations'!F151),'auto-translations'!F151=""),"",'auto-translations'!F151),languages!F151)</f>
        <v>人口數據</v>
      </c>
      <c r="G151" s="8" t="str">
        <f>IF(OR(ISBLANK(languages!G151),languages!G151=""),IF(OR(ISBLANK('auto-translations'!G151),'auto-translations'!G151=""),"",'auto-translations'!G151),languages!G151)</f>
        <v>人口数据</v>
      </c>
      <c r="H151" s="8" t="str">
        <f>IF(OR(ISBLANK(languages!H151),languages!H151=""),IF(OR(ISBLANK('auto-translations'!H151),'auto-translations'!H151=""),"",'auto-translations'!H151),languages!H151)</f>
        <v>Údaje o obyvatelstvu</v>
      </c>
      <c r="I151" s="8" t="str">
        <f>IF(OR(ISBLANK(languages!I151),languages!I151=""),IF(OR(ISBLANK('auto-translations'!I151),'auto-translations'!I151=""),"",'auto-translations'!I151),languages!I151)</f>
        <v>Befolkningsdata</v>
      </c>
      <c r="J151" s="8" t="str">
        <f>IF(OR(ISBLANK(languages!J151),languages!J151=""),IF(OR(ISBLANK('auto-translations'!J151),'auto-translations'!J151=""),"",'auto-translations'!J151),languages!J151)</f>
        <v>Bevolkingsgegevens</v>
      </c>
      <c r="K151" s="8" t="str">
        <f>IF(OR(ISBLANK(languages!K151),languages!K151=""),IF(OR(ISBLANK('auto-translations'!K151),'auto-translations'!K151=""),"",'auto-translations'!K151),languages!K151)</f>
        <v>Bevölkerungsdaten</v>
      </c>
      <c r="L151" s="8" t="str">
        <f>IF(OR(ISBLANK(languages!L151),languages!L151=""),IF(OR(ISBLANK('auto-translations'!L151),'auto-translations'!L151=""),"",'auto-translations'!L151),languages!L151)</f>
        <v>Bayanan yawan jama'a</v>
      </c>
      <c r="M151" s="8" t="str">
        <f>IF(OR(ISBLANK(languages!M151),languages!M151=""),IF(OR(ISBLANK('auto-translations'!M151),'auto-translations'!M151=""),"",'auto-translations'!M151),languages!M151)</f>
        <v>Raraunga taupori</v>
      </c>
      <c r="N151" s="8" t="str">
        <f>IF(OR(ISBLANK(languages!N151),languages!N151=""),IF(OR(ISBLANK('auto-translations'!N151),'auto-translations'!N151=""),"",'auto-translations'!N151),languages!N151)</f>
        <v>Datos sobre población</v>
      </c>
      <c r="O151" s="8" t="str">
        <f>IF(OR(ISBLANK(languages!O151),languages!O151=""),IF(OR(ISBLANK('auto-translations'!O151),'auto-translations'!O151=""),"",'auto-translations'!O151),languages!O151)</f>
        <v>Datos sobre población</v>
      </c>
      <c r="P151" s="8" t="str">
        <f>IF(OR(ISBLANK(languages!P151),languages!P151=""),IF(OR(ISBLANK('auto-translations'!P151),'auto-translations'!P151=""),"",'auto-translations'!P151),languages!P151)</f>
        <v>Dados populacionais</v>
      </c>
      <c r="Q151" s="8" t="str">
        <f>IF(OR(ISBLANK(languages!Q151),languages!Q151=""),IF(OR(ISBLANK('auto-translations'!Q151),'auto-translations'!Q151=""),"",'auto-translations'!Q151),languages!Q151)</f>
        <v>Dados populacionais</v>
      </c>
      <c r="R151" s="8" t="str">
        <f>IF(OR(ISBLANK(languages!R151),languages!R151=""),IF(OR(ISBLANK('auto-translations'!R151),'auto-translations'!R151=""),"",'auto-translations'!R151),languages!R151)</f>
        <v>மக்கள் தொகை தரவு</v>
      </c>
      <c r="S151" s="8" t="str">
        <f>IF(OR(ISBLANK(languages!S151),languages!S151=""),IF(OR(ISBLANK('auto-translations'!S151),'auto-translations'!S151=""),"",'auto-translations'!S151),languages!S151)</f>
        <v>ข้อมูลประชากร</v>
      </c>
      <c r="T151" s="8" t="str">
        <f>IF(OR(ISBLANK(languages!T151),languages!T151=""),IF(OR(ISBLANK('auto-translations'!T151),'auto-translations'!T151=""),"",'auto-translations'!T151),languages!T151)</f>
        <v>Dữ liệu dân số</v>
      </c>
    </row>
    <row r="152" spans="1:20" ht="75" x14ac:dyDescent="0.25">
      <c r="A152" s="15" t="s">
        <v>73</v>
      </c>
      <c r="B152" s="15" t="s">
        <v>326</v>
      </c>
      <c r="C152" s="9" t="s">
        <v>329</v>
      </c>
      <c r="D152" s="9" t="s">
        <v>1213</v>
      </c>
      <c r="E152" s="8" t="str">
        <f>IF(OR(ISBLANK(languages!E152),languages!E152=""),IF(OR(ISBLANK('auto-translations'!E152),'auto-translations'!E152=""),"",'auto-translations'!E152),languages!E152)</f>
        <v>Límits urbans</v>
      </c>
      <c r="F152" s="8" t="str">
        <f>IF(OR(ISBLANK(languages!F152),languages!F152=""),IF(OR(ISBLANK('auto-translations'!F152),'auto-translations'!F152=""),"",'auto-translations'!F152),languages!F152)</f>
        <v>市區邊界</v>
      </c>
      <c r="G152" s="8" t="str">
        <f>IF(OR(ISBLANK(languages!G152),languages!G152=""),IF(OR(ISBLANK('auto-translations'!G152),'auto-translations'!G152=""),"",'auto-translations'!G152),languages!G152)</f>
        <v>城市边界</v>
      </c>
      <c r="H152" s="8" t="str">
        <f>IF(OR(ISBLANK(languages!H152),languages!H152=""),IF(OR(ISBLANK('auto-translations'!H152),'auto-translations'!H152=""),"",'auto-translations'!H152),languages!H152)</f>
        <v>Městské hranice</v>
      </c>
      <c r="I152" s="8" t="str">
        <f>IF(OR(ISBLANK(languages!I152),languages!I152=""),IF(OR(ISBLANK('auto-translations'!I152),'auto-translations'!I152=""),"",'auto-translations'!I152),languages!I152)</f>
        <v>Bygrænse</v>
      </c>
      <c r="J152" s="8" t="str">
        <f>IF(OR(ISBLANK(languages!J152),languages!J152=""),IF(OR(ISBLANK('auto-translations'!J152),'auto-translations'!J152=""),"",'auto-translations'!J152),languages!J152)</f>
        <v>Stadsgrenzen</v>
      </c>
      <c r="K152" s="8" t="str">
        <f>IF(OR(ISBLANK(languages!K152),languages!K152=""),IF(OR(ISBLANK('auto-translations'!K152),'auto-translations'!K152=""),"",'auto-translations'!K152),languages!K152)</f>
        <v>Stadtgrenzen</v>
      </c>
      <c r="L152" s="8" t="str">
        <f>IF(OR(ISBLANK(languages!L152),languages!L152=""),IF(OR(ISBLANK('auto-translations'!L152),'auto-translations'!L152=""),"",'auto-translations'!L152),languages!L152)</f>
        <v>Iyakokin birni</v>
      </c>
      <c r="M152" s="8" t="str">
        <f>IF(OR(ISBLANK(languages!M152),languages!M152=""),IF(OR(ISBLANK('auto-translations'!M152),'auto-translations'!M152=""),"",'auto-translations'!M152),languages!M152)</f>
        <v>Ngā rohe taone</v>
      </c>
      <c r="N152" s="8" t="str">
        <f>IF(OR(ISBLANK(languages!N152),languages!N152=""),IF(OR(ISBLANK('auto-translations'!N152),'auto-translations'!N152=""),"",'auto-translations'!N152),languages!N152)</f>
        <v>Límites urbanos</v>
      </c>
      <c r="O152" s="8" t="str">
        <f>IF(OR(ISBLANK(languages!O152),languages!O152=""),IF(OR(ISBLANK('auto-translations'!O152),'auto-translations'!O152=""),"",'auto-translations'!O152),languages!O152)</f>
        <v>Límites urbanos</v>
      </c>
      <c r="P152" s="8" t="str">
        <f>IF(OR(ISBLANK(languages!P152),languages!P152=""),IF(OR(ISBLANK('auto-translations'!P152),'auto-translations'!P152=""),"",'auto-translations'!P152),languages!P152)</f>
        <v>Limites urbanos</v>
      </c>
      <c r="Q152" s="8" t="str">
        <f>IF(OR(ISBLANK(languages!Q152),languages!Q152=""),IF(OR(ISBLANK('auto-translations'!Q152),'auto-translations'!Q152=""),"",'auto-translations'!Q152),languages!Q152)</f>
        <v>Fronteiras urbanas</v>
      </c>
      <c r="R152" s="8" t="str">
        <f>IF(OR(ISBLANK(languages!R152),languages!R152=""),IF(OR(ISBLANK('auto-translations'!R152),'auto-translations'!R152=""),"",'auto-translations'!R152),languages!R152)</f>
        <v>நகர்ப்புற எல்லைகள்</v>
      </c>
      <c r="S152" s="8" t="str">
        <f>IF(OR(ISBLANK(languages!S152),languages!S152=""),IF(OR(ISBLANK('auto-translations'!S152),'auto-translations'!S152=""),"",'auto-translations'!S152),languages!S152)</f>
        <v>ขอบเขตเมือง</v>
      </c>
      <c r="T152" s="8" t="str">
        <f>IF(OR(ISBLANK(languages!T152),languages!T152=""),IF(OR(ISBLANK('auto-translations'!T152),'auto-translations'!T152=""),"",'auto-translations'!T152),languages!T152)</f>
        <v>Ranh giới đô thị</v>
      </c>
    </row>
    <row r="153" spans="1:20" ht="60" x14ac:dyDescent="0.25">
      <c r="A153" s="15" t="s">
        <v>73</v>
      </c>
      <c r="B153" s="15" t="s">
        <v>327</v>
      </c>
      <c r="C153" s="9" t="s">
        <v>330</v>
      </c>
      <c r="D153" s="9" t="s">
        <v>1213</v>
      </c>
      <c r="E153" s="8" t="str">
        <f>IF(OR(ISBLANK(languages!E153),languages!E153=""),IF(OR(ISBLANK('auto-translations'!E153),'auto-translations'!E153=""),"",'auto-translations'!E153),languages!E153)</f>
        <v>Característiques urbanes</v>
      </c>
      <c r="F153" s="8" t="str">
        <f>IF(OR(ISBLANK(languages!F153),languages!F153=""),IF(OR(ISBLANK('auto-translations'!F153),'auto-translations'!F153=""),"",'auto-translations'!F153),languages!F153)</f>
        <v>市區特徵</v>
      </c>
      <c r="G153" s="8" t="str">
        <f>IF(OR(ISBLANK(languages!G153),languages!G153=""),IF(OR(ISBLANK('auto-translations'!G153),'auto-translations'!G153=""),"",'auto-translations'!G153),languages!G153)</f>
        <v>城市特征</v>
      </c>
      <c r="H153" s="8" t="str">
        <f>IF(OR(ISBLANK(languages!H153),languages!H153=""),IF(OR(ISBLANK('auto-translations'!H153),'auto-translations'!H153=""),"",'auto-translations'!H153),languages!H153)</f>
        <v>Městské prvky</v>
      </c>
      <c r="I153" s="8" t="str">
        <f>IF(OR(ISBLANK(languages!I153),languages!I153=""),IF(OR(ISBLANK('auto-translations'!I153),'auto-translations'!I153=""),"",'auto-translations'!I153),languages!I153)</f>
        <v>Byfaciliteter</v>
      </c>
      <c r="J153" s="8" t="str">
        <f>IF(OR(ISBLANK(languages!J153),languages!J153=""),IF(OR(ISBLANK('auto-translations'!J153),'auto-translations'!J153=""),"",'auto-translations'!J153),languages!J153)</f>
        <v>Stadskenmerken</v>
      </c>
      <c r="K153" s="8" t="str">
        <f>IF(OR(ISBLANK(languages!K153),languages!K153=""),IF(OR(ISBLANK('auto-translations'!K153),'auto-translations'!K153=""),"",'auto-translations'!K153),languages!K153)</f>
        <v>Stadteigenschaften</v>
      </c>
      <c r="L153" s="8" t="str">
        <f>IF(OR(ISBLANK(languages!L153),languages!L153=""),IF(OR(ISBLANK('auto-translations'!L153),'auto-translations'!L153=""),"",'auto-translations'!L153),languages!L153)</f>
        <v>Siffofin birni</v>
      </c>
      <c r="M153" s="8" t="str">
        <f>IF(OR(ISBLANK(languages!M153),languages!M153=""),IF(OR(ISBLANK('auto-translations'!M153),'auto-translations'!M153=""),"",'auto-translations'!M153),languages!M153)</f>
        <v>Ngā āhuahanga tāone</v>
      </c>
      <c r="N153" s="8" t="str">
        <f>IF(OR(ISBLANK(languages!N153),languages!N153=""),IF(OR(ISBLANK('auto-translations'!N153),'auto-translations'!N153=""),"",'auto-translations'!N153),languages!N153)</f>
        <v>Características urbanas</v>
      </c>
      <c r="O153" s="8" t="str">
        <f>IF(OR(ISBLANK(languages!O153),languages!O153=""),IF(OR(ISBLANK('auto-translations'!O153),'auto-translations'!O153=""),"",'auto-translations'!O153),languages!O153)</f>
        <v>Características urbanas</v>
      </c>
      <c r="P153" s="8" t="str">
        <f>IF(OR(ISBLANK(languages!P153),languages!P153=""),IF(OR(ISBLANK('auto-translations'!P153),'auto-translations'!P153=""),"",'auto-translations'!P153),languages!P153)</f>
        <v>Características urbanas</v>
      </c>
      <c r="Q153" s="8" t="str">
        <f>IF(OR(ISBLANK(languages!Q153),languages!Q153=""),IF(OR(ISBLANK('auto-translations'!Q153),'auto-translations'!Q153=""),"",'auto-translations'!Q153),languages!Q153)</f>
        <v>Características urbanas</v>
      </c>
      <c r="R153" s="8" t="str">
        <f>IF(OR(ISBLANK(languages!R153),languages!R153=""),IF(OR(ISBLANK('auto-translations'!R153),'auto-translations'!R153=""),"",'auto-translations'!R153),languages!R153)</f>
        <v>நகர்ப்புற அம்சங்கள்</v>
      </c>
      <c r="S153" s="8" t="str">
        <f>IF(OR(ISBLANK(languages!S153),languages!S153=""),IF(OR(ISBLANK('auto-translations'!S153),'auto-translations'!S153=""),"",'auto-translations'!S153),languages!S153)</f>
        <v>ลักษณะของเมือง</v>
      </c>
      <c r="T153" s="8" t="str">
        <f>IF(OR(ISBLANK(languages!T153),languages!T153=""),IF(OR(ISBLANK('auto-translations'!T153),'auto-translations'!T153=""),"",'auto-translations'!T153),languages!T153)</f>
        <v>Đặc điểm đô thị</v>
      </c>
    </row>
    <row r="154" spans="1:20" ht="60" x14ac:dyDescent="0.25">
      <c r="A154" s="15" t="s">
        <v>73</v>
      </c>
      <c r="B154" s="15" t="s">
        <v>328</v>
      </c>
      <c r="C154" s="9" t="s">
        <v>331</v>
      </c>
      <c r="D154" s="9" t="s">
        <v>1213</v>
      </c>
      <c r="E154" s="8" t="str">
        <f>IF(OR(ISBLANK(languages!E154),languages!E154=""),IF(OR(ISBLANK('auto-translations'!E154),'auto-translations'!E154=""),"",'auto-translations'!E154),languages!E154)</f>
        <v>Escala de color</v>
      </c>
      <c r="F154" s="8" t="str">
        <f>IF(OR(ISBLANK(languages!F154),languages!F154=""),IF(OR(ISBLANK('auto-translations'!F154),'auto-translations'!F154=""),"",'auto-translations'!F154),languages!F154)</f>
        <v>色階表</v>
      </c>
      <c r="G154" s="8" t="str">
        <f>IF(OR(ISBLANK(languages!G154),languages!G154=""),IF(OR(ISBLANK('auto-translations'!G154),'auto-translations'!G154=""),"",'auto-translations'!G154),languages!G154)</f>
        <v>色阶表</v>
      </c>
      <c r="H154" s="8" t="str">
        <f>IF(OR(ISBLANK(languages!H154),languages!H154=""),IF(OR(ISBLANK('auto-translations'!H154),'auto-translations'!H154=""),"",'auto-translations'!H154),languages!H154)</f>
        <v>Barevná škála</v>
      </c>
      <c r="I154" s="8" t="str">
        <f>IF(OR(ISBLANK(languages!I154),languages!I154=""),IF(OR(ISBLANK('auto-translations'!I154),'auto-translations'!I154=""),"",'auto-translations'!I154),languages!I154)</f>
        <v>Farveskala</v>
      </c>
      <c r="J154" s="8" t="str">
        <f>IF(OR(ISBLANK(languages!J154),languages!J154=""),IF(OR(ISBLANK('auto-translations'!J154),'auto-translations'!J154=""),"",'auto-translations'!J154),languages!J154)</f>
        <v>Kleurenschaal</v>
      </c>
      <c r="K154" s="8" t="str">
        <f>IF(OR(ISBLANK(languages!K154),languages!K154=""),IF(OR(ISBLANK('auto-translations'!K154),'auto-translations'!K154=""),"",'auto-translations'!K154),languages!K154)</f>
        <v>Farbskala</v>
      </c>
      <c r="L154" s="8" t="str">
        <f>IF(OR(ISBLANK(languages!L154),languages!L154=""),IF(OR(ISBLANK('auto-translations'!L154),'auto-translations'!L154=""),"",'auto-translations'!L154),languages!L154)</f>
        <v>Ma'aunin launi</v>
      </c>
      <c r="M154" s="8" t="str">
        <f>IF(OR(ISBLANK(languages!M154),languages!M154=""),IF(OR(ISBLANK('auto-translations'!M154),'auto-translations'!M154=""),"",'auto-translations'!M154),languages!M154)</f>
        <v>Tauine taera</v>
      </c>
      <c r="N154" s="8" t="str">
        <f>IF(OR(ISBLANK(languages!N154),languages!N154=""),IF(OR(ISBLANK('auto-translations'!N154),'auto-translations'!N154=""),"",'auto-translations'!N154),languages!N154)</f>
        <v>Escala de colores</v>
      </c>
      <c r="O154" s="8" t="str">
        <f>IF(OR(ISBLANK(languages!O154),languages!O154=""),IF(OR(ISBLANK('auto-translations'!O154),'auto-translations'!O154=""),"",'auto-translations'!O154),languages!O154)</f>
        <v>Escala de colores</v>
      </c>
      <c r="P154" s="8" t="str">
        <f>IF(OR(ISBLANK(languages!P154),languages!P154=""),IF(OR(ISBLANK('auto-translations'!P154),'auto-translations'!P154=""),"",'auto-translations'!P154),languages!P154)</f>
        <v>Escala de cores</v>
      </c>
      <c r="Q154" s="8" t="str">
        <f>IF(OR(ISBLANK(languages!Q154),languages!Q154=""),IF(OR(ISBLANK('auto-translations'!Q154),'auto-translations'!Q154=""),"",'auto-translations'!Q154),languages!Q154)</f>
        <v>Escala de cor</v>
      </c>
      <c r="R154" s="8" t="str">
        <f>IF(OR(ISBLANK(languages!R154),languages!R154=""),IF(OR(ISBLANK('auto-translations'!R154),'auto-translations'!R154=""),"",'auto-translations'!R154),languages!R154)</f>
        <v>வண்ண அளவுகோல்</v>
      </c>
      <c r="S154" s="8" t="str">
        <f>IF(OR(ISBLANK(languages!S154),languages!S154=""),IF(OR(ISBLANK('auto-translations'!S154),'auto-translations'!S154=""),"",'auto-translations'!S154),languages!S154)</f>
        <v>ระดับสี</v>
      </c>
      <c r="T154" s="8" t="str">
        <f>IF(OR(ISBLANK(languages!T154),languages!T154=""),IF(OR(ISBLANK('auto-translations'!T154),'auto-translations'!T154=""),"",'auto-translations'!T154),languages!T154)</f>
        <v>Thang màu</v>
      </c>
    </row>
    <row r="155" spans="1:20" ht="60" x14ac:dyDescent="0.25">
      <c r="A155" s="15" t="s">
        <v>73</v>
      </c>
      <c r="B155" s="15" t="s">
        <v>364</v>
      </c>
      <c r="C155" s="9" t="s">
        <v>365</v>
      </c>
      <c r="D155" s="9" t="s">
        <v>1213</v>
      </c>
      <c r="E155" s="8" t="str">
        <f>IF(OR(ISBLANK(languages!E155),languages!E155=""),IF(OR(ISBLANK('auto-translations'!E155),'auto-translations'!E155=""),"",'auto-translations'!E155),languages!E155)</f>
        <v>Cita</v>
      </c>
      <c r="F155" s="8" t="str">
        <f>IF(OR(ISBLANK(languages!F155),languages!F155=""),IF(OR(ISBLANK('auto-translations'!F155),'auto-translations'!F155=""),"",'auto-translations'!F155),languages!F155)</f>
        <v>總結</v>
      </c>
      <c r="G155" s="8" t="str">
        <f>IF(OR(ISBLANK(languages!G155),languages!G155=""),IF(OR(ISBLANK('auto-translations'!G155),'auto-translations'!G155=""),"",'auto-translations'!G155),languages!G155)</f>
        <v>总结</v>
      </c>
      <c r="H155" s="8" t="str">
        <f>IF(OR(ISBLANK(languages!H155),languages!H155=""),IF(OR(ISBLANK('auto-translations'!H155),'auto-translations'!H155=""),"",'auto-translations'!H155),languages!H155)</f>
        <v>Citace</v>
      </c>
      <c r="I155" s="8" t="str">
        <f>IF(OR(ISBLANK(languages!I155),languages!I155=""),IF(OR(ISBLANK('auto-translations'!I155),'auto-translations'!I155=""),"",'auto-translations'!I155),languages!I155)</f>
        <v>Citat</v>
      </c>
      <c r="J155" s="8" t="str">
        <f>IF(OR(ISBLANK(languages!J155),languages!J155=""),IF(OR(ISBLANK('auto-translations'!J155),'auto-translations'!J155=""),"",'auto-translations'!J155),languages!J155)</f>
        <v>Bronvermelding</v>
      </c>
      <c r="K155" s="8" t="str">
        <f>IF(OR(ISBLANK(languages!K155),languages!K155=""),IF(OR(ISBLANK('auto-translations'!K155),'auto-translations'!K155=""),"",'auto-translations'!K155),languages!K155)</f>
        <v>Zitiervorschlag</v>
      </c>
      <c r="L155" s="8" t="str">
        <f>IF(OR(ISBLANK(languages!L155),languages!L155=""),IF(OR(ISBLANK('auto-translations'!L155),'auto-translations'!L155=""),"",'auto-translations'!L155),languages!L155)</f>
        <v>ambato</v>
      </c>
      <c r="M155" s="8" t="str">
        <f>IF(OR(ISBLANK(languages!M155),languages!M155=""),IF(OR(ISBLANK('auto-translations'!M155),'auto-translations'!M155=""),"",'auto-translations'!M155),languages!M155)</f>
        <v>Ngā Kōrero Hautoa</v>
      </c>
      <c r="N155" s="8" t="str">
        <f>IF(OR(ISBLANK(languages!N155),languages!N155=""),IF(OR(ISBLANK('auto-translations'!N155),'auto-translations'!N155=""),"",'auto-translations'!N155),languages!N155)</f>
        <v>Cita bibliográfica</v>
      </c>
      <c r="O155" s="8" t="str">
        <f>IF(OR(ISBLANK(languages!O155),languages!O155=""),IF(OR(ISBLANK('auto-translations'!O155),'auto-translations'!O155=""),"",'auto-translations'!O155),languages!O155)</f>
        <v>Cita bibliográfica</v>
      </c>
      <c r="P155" s="8" t="str">
        <f>IF(OR(ISBLANK(languages!P155),languages!P155=""),IF(OR(ISBLANK('auto-translations'!P155),'auto-translations'!P155=""),"",'auto-translations'!P155),languages!P155)</f>
        <v>Citação</v>
      </c>
      <c r="Q155" s="8" t="str">
        <f>IF(OR(ISBLANK(languages!Q155),languages!Q155=""),IF(OR(ISBLANK('auto-translations'!Q155),'auto-translations'!Q155=""),"",'auto-translations'!Q155),languages!Q155)</f>
        <v>Citação</v>
      </c>
      <c r="R155" s="8" t="str">
        <f>IF(OR(ISBLANK(languages!R155),languages!R155=""),IF(OR(ISBLANK('auto-translations'!R155),'auto-translations'!R155=""),"",'auto-translations'!R155),languages!R155)</f>
        <v>மேற்கோள்</v>
      </c>
      <c r="S155" s="8" t="str">
        <f>IF(OR(ISBLANK(languages!S155),languages!S155=""),IF(OR(ISBLANK('auto-translations'!S155),'auto-translations'!S155=""),"",'auto-translations'!S155),languages!S155)</f>
        <v>การอ้างอิง</v>
      </c>
      <c r="T155" s="8" t="str">
        <f>IF(OR(ISBLANK(languages!T155),languages!T155=""),IF(OR(ISBLANK('auto-translations'!T155),'auto-translations'!T155=""),"",'auto-translations'!T155),languages!T155)</f>
        <v>Trích dẫn</v>
      </c>
    </row>
    <row r="156" spans="1:20" ht="60" x14ac:dyDescent="0.25">
      <c r="A156" s="15" t="s">
        <v>73</v>
      </c>
      <c r="B156" s="15" t="s">
        <v>130</v>
      </c>
      <c r="C156" s="9" t="s">
        <v>255</v>
      </c>
      <c r="D156" s="9" t="s">
        <v>1213</v>
      </c>
      <c r="E156" s="8" t="str">
        <f>IF(OR(ISBLANK(languages!E156),languages!E156=""),IF(OR(ISBLANK('auto-translations'!E156),'auto-translations'!E156=""),"",'auto-translations'!E156),languages!E156)</f>
        <v>Resum</v>
      </c>
      <c r="F156" s="8" t="str">
        <f>IF(OR(ISBLANK(languages!F156),languages!F156=""),IF(OR(ISBLANK('auto-translations'!F156),'auto-translations'!F156=""),"",'auto-translations'!F156),languages!F156)</f>
        <v>總結</v>
      </c>
      <c r="G156" s="8" t="str">
        <f>IF(OR(ISBLANK(languages!G156),languages!G156=""),IF(OR(ISBLANK('auto-translations'!G156),'auto-translations'!G156=""),"",'auto-translations'!G156),languages!G156)</f>
        <v>总结</v>
      </c>
      <c r="H156" s="8" t="str">
        <f>IF(OR(ISBLANK(languages!H156),languages!H156=""),IF(OR(ISBLANK('auto-translations'!H156),'auto-translations'!H156=""),"",'auto-translations'!H156),languages!H156)</f>
        <v>Souhrn</v>
      </c>
      <c r="I156" s="8" t="str">
        <f>IF(OR(ISBLANK(languages!I156),languages!I156=""),IF(OR(ISBLANK('auto-translations'!I156),'auto-translations'!I156=""),"",'auto-translations'!I156),languages!I156)</f>
        <v>Resumé</v>
      </c>
      <c r="J156" s="8" t="str">
        <f>IF(OR(ISBLANK(languages!J156),languages!J156=""),IF(OR(ISBLANK('auto-translations'!J156),'auto-translations'!J156=""),"",'auto-translations'!J156),languages!J156)</f>
        <v>Samenvatting</v>
      </c>
      <c r="K156" s="8" t="str">
        <f>IF(OR(ISBLANK(languages!K156),languages!K156=""),IF(OR(ISBLANK('auto-translations'!K156),'auto-translations'!K156=""),"",'auto-translations'!K156),languages!K156)</f>
        <v>Zusammenfassung</v>
      </c>
      <c r="L156" s="8" t="str">
        <f>IF(OR(ISBLANK(languages!L156),languages!L156=""),IF(OR(ISBLANK('auto-translations'!L156),'auto-translations'!L156=""),"",'auto-translations'!L156),languages!L156)</f>
        <v>Takaitawa</v>
      </c>
      <c r="M156" s="8" t="str">
        <f>IF(OR(ISBLANK(languages!M156),languages!M156=""),IF(OR(ISBLANK('auto-translations'!M156),'auto-translations'!M156=""),"",'auto-translations'!M156),languages!M156)</f>
        <v>Whakarāpopototanga</v>
      </c>
      <c r="N156" s="8" t="str">
        <f>IF(OR(ISBLANK(languages!N156),languages!N156=""),IF(OR(ISBLANK('auto-translations'!N156),'auto-translations'!N156=""),"",'auto-translations'!N156),languages!N156)</f>
        <v>Resumen</v>
      </c>
      <c r="O156" s="8" t="str">
        <f>IF(OR(ISBLANK(languages!O156),languages!O156=""),IF(OR(ISBLANK('auto-translations'!O156),'auto-translations'!O156=""),"",'auto-translations'!O156),languages!O156)</f>
        <v>Resumen</v>
      </c>
      <c r="P156" s="8" t="str">
        <f>IF(OR(ISBLANK(languages!P156),languages!P156=""),IF(OR(ISBLANK('auto-translations'!P156),'auto-translations'!P156=""),"",'auto-translations'!P156),languages!P156)</f>
        <v>Resumo</v>
      </c>
      <c r="Q156" s="8" t="str">
        <f>IF(OR(ISBLANK(languages!Q156),languages!Q156=""),IF(OR(ISBLANK('auto-translations'!Q156),'auto-translations'!Q156=""),"",'auto-translations'!Q156),languages!Q156)</f>
        <v>Resumo</v>
      </c>
      <c r="R156" s="8" t="str">
        <f>IF(OR(ISBLANK(languages!R156),languages!R156=""),IF(OR(ISBLANK('auto-translations'!R156),'auto-translations'!R156=""),"",'auto-translations'!R156),languages!R156)</f>
        <v>சுருக்கம்</v>
      </c>
      <c r="S156" s="8" t="str">
        <f>IF(OR(ISBLANK(languages!S156),languages!S156=""),IF(OR(ISBLANK('auto-translations'!S156),'auto-translations'!S156=""),"",'auto-translations'!S156),languages!S156)</f>
        <v>บทสรุป</v>
      </c>
      <c r="T156" s="8" t="str">
        <f>IF(OR(ISBLANK(languages!T156),languages!T156=""),IF(OR(ISBLANK('auto-translations'!T156),'auto-translations'!T156=""),"",'auto-translations'!T156),languages!T156)</f>
        <v>Tóm tắt</v>
      </c>
    </row>
    <row r="157" spans="1:20" ht="409.5" x14ac:dyDescent="0.25">
      <c r="A157" s="15" t="s">
        <v>73</v>
      </c>
      <c r="B157" s="15" t="s">
        <v>1206</v>
      </c>
      <c r="C157" s="9" t="s">
        <v>1207</v>
      </c>
      <c r="D157" s="9" t="s">
        <v>1485</v>
      </c>
      <c r="E157" s="8" t="str">
        <f>IF(OR(ISBLANK(languages!E157),languages!E157=""),IF(OR(ISBLANK('auto-translations'!E157),'auto-translations'!E157=""),"",'auto-translations'!E157),languages!E157)</f>
        <v>Després de revisar els resultats de la vostra ciutat, proporcioneu un resum contextualitzat modificant el text "resum" per a cada idioma configurat dins del fitxer de configuració de la regió.</v>
      </c>
      <c r="F157" s="8" t="str">
        <f>IF(OR(ISBLANK(languages!F157),languages!F157=""),IF(OR(ISBLANK('auto-translations'!F157),'auto-translations'!F157=""),"",'auto-translations'!F157),languages!F157)</f>
        <v>查看您所在城市的結果後，透過修改區域設定檔中每種設定語言的「摘要」文字來提供上下文摘要。</v>
      </c>
      <c r="G157" s="8" t="str">
        <f>IF(OR(ISBLANK(languages!G157),languages!G157=""),IF(OR(ISBLANK('auto-translations'!G157),'auto-translations'!G157=""),"",'auto-translations'!G157),languages!G157)</f>
        <v>查看您所在城市的结果后，通过修改区域配置文件中每种配置语言的“摘要”文本来提供上下文摘要。</v>
      </c>
      <c r="H157" s="8" t="str">
        <f>IF(OR(ISBLANK(languages!H157),languages!H157=""),IF(OR(ISBLANK('auto-translations'!H157),'auto-translations'!H157=""),"",'auto-translations'!H157),languages!H157)</f>
        <v>Po kontrole výsledků pro vaše město poskytněte kontextový souhrn úpravou textu „souhrnu“ pro každý nakonfigurovaný jazyk v konfiguračním souboru regionu.</v>
      </c>
      <c r="I157" s="8" t="str">
        <f>IF(OR(ISBLANK(languages!I157),languages!I157=""),IF(OR(ISBLANK('auto-translations'!I157),'auto-translations'!I157=""),"",'auto-translations'!I157),languages!I157)</f>
        <v>Når du har gennemgået resultaterne for din by, skal du give et kontekstualiseret resumé ved at ændre "sammendrag"-teksten for hvert konfigureret sprog i regionkonfigurationsfilen.</v>
      </c>
      <c r="J157" s="8" t="str">
        <f>IF(OR(ISBLANK(languages!J157),languages!J157=""),IF(OR(ISBLANK('auto-translations'!J157),'auto-translations'!J157=""),"",'auto-translations'!J157),languages!J157)</f>
        <v>Nadat u de resultaten voor uw stad heeft bekeken, kunt u een gecontextualiseerde samenvatting geven door de 'samenvatting'-tekst voor elke geconfigureerde taal in het regioconfiguratiebestand aan te passen.</v>
      </c>
      <c r="K157" s="8" t="str">
        <f>IF(OR(ISBLANK(languages!K157),languages!K157=""),IF(OR(ISBLANK('auto-translations'!K157),'auto-translations'!K157=""),"",'auto-translations'!K157),languages!K157)</f>
        <v>Nachdem Sie die Ergebnisse für Ihre Stadt überprüft haben, stellen Sie eine kontextualisierte Zusammenfassung bereit, indem Sie den „Zusammenfassungstext“ für jede konfigurierte Sprache in der Regionskonfigurationsdatei ändern.</v>
      </c>
      <c r="L157" s="8" t="str">
        <f>IF(OR(ISBLANK(languages!L157),languages!L157=""),IF(OR(ISBLANK('auto-translations'!L157),'auto-translations'!L157=""),"",'auto-translations'!L157),languages!L157)</f>
        <v>Bayan nazarin sakamakon garin ku, samar da taƙaitaccen bayani ta hanyar gyara rubutun "taƙaitawa" don kowane yare da aka daidaita a cikin fayil ɗin daidaitawar yanki.</v>
      </c>
      <c r="M157" s="8" t="str">
        <f>IF(OR(ISBLANK(languages!M157),languages!M157=""),IF(OR(ISBLANK('auto-translations'!M157),'auto-translations'!M157=""),"",'auto-translations'!M157),languages!M157)</f>
        <v>Whai muri i te arotake i nga hua mo to taone, homai he whakarāpopototanga horopaki ma te whakarereke i te tuhinga "whakapoto" mo ia reo kua whirihorahia i roto i te konae whirihoranga rohe.</v>
      </c>
      <c r="N157" s="8" t="str">
        <f>IF(OR(ISBLANK(languages!N157),languages!N157=""),IF(OR(ISBLANK('auto-translations'!N157),'auto-translations'!N157=""),"",'auto-translations'!N157),languages!N157)</f>
        <v>Después de revisar los resultados de su ciudad, proporcione un resumen contextualizado modificando el texto de "resumen" para cada idioma configurado dentro del archivo de configuración de la región.</v>
      </c>
      <c r="O157" s="8" t="str">
        <f>IF(OR(ISBLANK(languages!O157),languages!O157=""),IF(OR(ISBLANK('auto-translations'!O157),'auto-translations'!O157=""),"",'auto-translations'!O157),languages!O157)</f>
        <v>Después de revisar los resultados de su ciudad, proporcione un resumen contextualizado modificando el texto de "resumen" para cada idioma configurado dentro del archivo de configuración de la región.</v>
      </c>
      <c r="P157" s="8" t="str">
        <f>IF(OR(ISBLANK(languages!P157),languages!P157=""),IF(OR(ISBLANK('auto-translations'!P157),'auto-translations'!P157=""),"",'auto-translations'!P157),languages!P157)</f>
        <v>Depois de analisar os resultados da sua cidade, forneça um resumo contextualizado modificando o texto do “resumo” para cada idioma configurado no arquivo de configuração da região.</v>
      </c>
      <c r="Q157" s="8" t="str">
        <f>IF(OR(ISBLANK(languages!Q157),languages!Q157=""),IF(OR(ISBLANK('auto-translations'!Q157),'auto-translations'!Q157=""),"",'auto-translations'!Q157),languages!Q157)</f>
        <v>Depois de analisar os resultados da sua cidade, forneça um resumo contextualizado modificando o texto do “resumo” para cada idioma configurado no arquivo de configuração da região.</v>
      </c>
      <c r="R157" s="8" t="str">
        <f>IF(OR(ISBLANK(languages!R157),languages!R157=""),IF(OR(ISBLANK('auto-translations'!R157),'auto-translations'!R157=""),"",'auto-translations'!R157),languages!R157)</f>
        <v>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v>
      </c>
      <c r="S157" s="8" t="str">
        <f>IF(OR(ISBLANK(languages!S157),languages!S157=""),IF(OR(ISBLANK('auto-translations'!S157),'auto-translations'!S157=""),"",'auto-translations'!S157),languages!S157)</f>
        <v>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v>
      </c>
      <c r="T157" s="8" t="str">
        <f>IF(OR(ISBLANK(languages!T157),languages!T157=""),IF(OR(ISBLANK('auto-translations'!T157),'auto-translations'!T157=""),"",'auto-translations'!T157),languages!T157)</f>
        <v>Sau khi xem xét kết quả cho thành phố của bạn, hãy cung cấp bản tóm tắt theo ngữ cảnh bằng cách sửa đổi văn bản “tóm tắt” cho từng ngôn ngữ được định cấu hình trong tệp cấu hình khu vực.</v>
      </c>
    </row>
    <row r="158" spans="1:20" ht="345" x14ac:dyDescent="0.25">
      <c r="A158" s="15" t="s">
        <v>73</v>
      </c>
      <c r="B158" s="15" t="s">
        <v>117</v>
      </c>
      <c r="C158" s="9" t="s">
        <v>1112</v>
      </c>
      <c r="D158" s="9" t="s">
        <v>1485</v>
      </c>
      <c r="E158" s="8" t="str">
        <f>IF(OR(ISBLANK(languages!E158),languages!E158=""),IF(OR(ISBLANK('auto-translations'!E158),'auto-translations'!E158=""),"",'auto-translations'!E158),languages!E158)</f>
        <v>Aquesta obra està sota una llicència Creative Commons CC BY-NC Reconeixement-NoComercial 4.0 Internacional.</v>
      </c>
      <c r="F158" s="8" t="str">
        <f>IF(OR(ISBLANK(languages!F158),languages!F158=""),IF(OR(ISBLANK('auto-translations'!F158),'auto-translations'!F158=""),"",'auto-translations'!F158),languages!F158)</f>
        <v>本作品根據 Creative Commons CC BY-NC Attribution-NonCommercial 4.0 International License 授權。</v>
      </c>
      <c r="G158" s="8" t="str">
        <f>IF(OR(ISBLANK(languages!G158),languages!G158=""),IF(OR(ISBLANK('auto-translations'!G158),'auto-translations'!G158=""),"",'auto-translations'!G158),languages!G158)</f>
        <v>本作品根据 Creative Commons CC BY-NC Attribution-NonCommercial 4.0 International License 获得许可。</v>
      </c>
      <c r="H158" s="8" t="str">
        <f>IF(OR(ISBLANK(languages!H158),languages!H158=""),IF(OR(ISBLANK('auto-translations'!H158),'auto-translations'!H158=""),"",'auto-translations'!H158),languages!H158)</f>
        <v>Tato práce podléhá licenci Creative Commons CC BY-NC Attribution-NonCommercial 4.0 International License.</v>
      </c>
      <c r="I158" s="8" t="str">
        <f>IF(OR(ISBLANK(languages!I158),languages!I158=""),IF(OR(ISBLANK('auto-translations'!I158),'auto-translations'!I158=""),"",'auto-translations'!I158),languages!I158)</f>
        <v>Dette arbejde er licenseret under en Creative Commons CC BY-NC Attribution-NonCommercial 4.0 International License.</v>
      </c>
      <c r="J158" s="8" t="str">
        <f>IF(OR(ISBLANK(languages!J158),languages!J158=""),IF(OR(ISBLANK('auto-translations'!J158),'auto-translations'!J158=""),"",'auto-translations'!J158),languages!J158)</f>
        <v>Dit werk valt onder een Creative Commons CC BY-NC Attribution-NonCommercial 4.0 International-licentie.</v>
      </c>
      <c r="K158" s="8" t="str">
        <f>IF(OR(ISBLANK(languages!K158),languages!K158=""),IF(OR(ISBLANK('auto-translations'!K158),'auto-translations'!K158=""),"",'auto-translations'!K158),languages!K158)</f>
        <v>Dieses Werk ist unter einer Creative Commons CC BY-NC Attribution-NonCommercial 4.0 International License lizenziert.</v>
      </c>
      <c r="L158" s="8" t="str">
        <f>IF(OR(ISBLANK(languages!L158),languages!L158=""),IF(OR(ISBLANK('auto-translations'!L158),'auto-translations'!L158=""),"",'auto-translations'!L158),languages!L158)</f>
        <v>Wannan aikin yana da lasisi ƙarƙashin Creative Commons CC BY-NC Attribution-NonCommercial 4.0 International License.</v>
      </c>
      <c r="M158" s="8" t="str">
        <f>IF(OR(ISBLANK(languages!M158),languages!M158=""),IF(OR(ISBLANK('auto-translations'!M158),'auto-translations'!M158=""),"",'auto-translations'!M158),languages!M158)</f>
        <v>Kua raihanatia tenei mahi i raro i te Creative Commons CC BY-NC Attribution-NonCommercial 4.0 International License.</v>
      </c>
      <c r="N158" s="8" t="str">
        <f>IF(OR(ISBLANK(languages!N158),languages!N158=""),IF(OR(ISBLANK('auto-translations'!N158),'auto-translations'!N158=""),"",'auto-translations'!N158),languages!N158)</f>
        <v>Este trabajo está bajo una licencia Creative Commons CC BY-NC Atribución-No Comercial 4.0 Internacional.</v>
      </c>
      <c r="O158" s="8" t="str">
        <f>IF(OR(ISBLANK(languages!O158),languages!O158=""),IF(OR(ISBLANK('auto-translations'!O158),'auto-translations'!O158=""),"",'auto-translations'!O158),languages!O158)</f>
        <v>Este trabajo está bajo una licencia Creative Commons CC BY-NC Atribución-No Comercial 4.0 Internacional.</v>
      </c>
      <c r="P158" s="8" t="str">
        <f>IF(OR(ISBLANK(languages!P158),languages!P158=""),IF(OR(ISBLANK('auto-translations'!P158),'auto-translations'!P158=""),"",'auto-translations'!P158),languages!P158)</f>
        <v>Este trabalho está licenciado sob uma Licença Creative Commons CC BY-NC Attribution-NonCommercial 4.0 International.</v>
      </c>
      <c r="Q158" s="8" t="str">
        <f>IF(OR(ISBLANK(languages!Q158),languages!Q158=""),IF(OR(ISBLANK('auto-translations'!Q158),'auto-translations'!Q158=""),"",'auto-translations'!Q158),languages!Q158)</f>
        <v>Este trabalho está licenciado sob uma Licença Creative Commons CC BY-NC Attribution-NonCommercial 4.0 International.</v>
      </c>
      <c r="R158" s="8" t="str">
        <f>IF(OR(ISBLANK(languages!R158),languages!R158=""),IF(OR(ISBLANK('auto-translations'!R158),'auto-translations'!R158=""),"",'auto-translations'!R158),languages!R158)</f>
        <v>இந்த வேலை கிரியேட்டிவ் காமன்ஸ் CC BY-NC Attribution-NonCommercial 4.0 சர்வதேச உரிமத்தின் கீழ் உரிமம் பெற்றது.</v>
      </c>
      <c r="S158" s="8" t="str">
        <f>IF(OR(ISBLANK(languages!S158),languages!S158=""),IF(OR(ISBLANK('auto-translations'!S158),'auto-translations'!S158=""),"",'auto-translations'!S158),languages!S158)</f>
        <v>งานนี้ได้รับอนุญาตภายใต้ Creative Commons CC BY-NC Attribution-NonCommercial 4.0 International License</v>
      </c>
      <c r="T158" s="8" t="str">
        <f>IF(OR(ISBLANK(languages!T158),languages!T158=""),IF(OR(ISBLANK('auto-translations'!T158),'auto-translations'!T158=""),"",'auto-translations'!T158),languages!T158)</f>
        <v>Tác phẩm này được cấp phép theo Giấy phép Quốc tế Creative Commons CC BY-NC Ghi công-Phi thương mại 4.0.</v>
      </c>
    </row>
    <row r="159" spans="1:20" ht="105" x14ac:dyDescent="0.25">
      <c r="A159" s="15" t="s">
        <v>73</v>
      </c>
      <c r="B159" s="15" t="s">
        <v>1030</v>
      </c>
      <c r="C159" s="3" t="s">
        <v>1184</v>
      </c>
      <c r="D159" s="3" t="s">
        <v>1485</v>
      </c>
      <c r="E159" s="8" t="str">
        <f>IF(OR(ISBLANK(languages!E159),languages!E159=""),IF(OR(ISBLANK('auto-translations'!E159),'auto-translations'!E159=""),"",'auto-translations'!E159),languages!E159)</f>
        <v>Membres de l'equip de la ciutat: {author_names}</v>
      </c>
      <c r="F159" s="8" t="str">
        <f>IF(OR(ISBLANK(languages!F159),languages!F159=""),IF(OR(ISBLANK('auto-translations'!F159),'auto-translations'!F159=""),"",'auto-translations'!F159),languages!F159)</f>
        <v>城市團隊成員：{author_names}</v>
      </c>
      <c r="G159" s="8" t="str">
        <f>IF(OR(ISBLANK(languages!G159),languages!G159=""),IF(OR(ISBLANK('auto-translations'!G159),'auto-translations'!G159=""),"",'auto-translations'!G159),languages!G159)</f>
        <v>城市团队成员：{author_names}</v>
      </c>
      <c r="H159" s="8" t="str">
        <f>IF(OR(ISBLANK(languages!H159),languages!H159=""),IF(OR(ISBLANK('auto-translations'!H159),'auto-translations'!H159=""),"",'auto-translations'!H159),languages!H159)</f>
        <v>Členové městského týmu: {author_names}</v>
      </c>
      <c r="I159" s="8" t="str">
        <f>IF(OR(ISBLANK(languages!I159),languages!I159=""),IF(OR(ISBLANK('auto-translations'!I159),'auto-translations'!I159=""),"",'auto-translations'!I159),languages!I159)</f>
        <v>Medlemmer af byens team: {author_names}</v>
      </c>
      <c r="J159" s="8" t="str">
        <f>IF(OR(ISBLANK(languages!J159),languages!J159=""),IF(OR(ISBLANK('auto-translations'!J159),'auto-translations'!J159=""),"",'auto-translations'!J159),languages!J159)</f>
        <v>Leden van het stadsteam: {author_names}</v>
      </c>
      <c r="K159" s="8" t="str">
        <f>IF(OR(ISBLANK(languages!K159),languages!K159=""),IF(OR(ISBLANK('auto-translations'!K159),'auto-translations'!K159=""),"",'auto-translations'!K159),languages!K159)</f>
        <v>Mitglieder des Stadtteams: {author_names}</v>
      </c>
      <c r="L159" s="8" t="str">
        <f>IF(OR(ISBLANK(languages!L159),languages!L159=""),IF(OR(ISBLANK('auto-translations'!L159),'auto-translations'!L159=""),"",'auto-translations'!L159),languages!L159)</f>
        <v>Mambobin ƙungiyar birni: {author_names}</v>
      </c>
      <c r="M159" s="8" t="str">
        <f>IF(OR(ISBLANK(languages!M159),languages!M159=""),IF(OR(ISBLANK('auto-translations'!M159),'auto-translations'!M159=""),"",'auto-translations'!M159),languages!M159)</f>
        <v>Nga mema o te roopu taone: {author_name}</v>
      </c>
      <c r="N159" s="8" t="str">
        <f>IF(OR(ISBLANK(languages!N159),languages!N159=""),IF(OR(ISBLANK('auto-translations'!N159),'auto-translations'!N159=""),"",'auto-translations'!N159),languages!N159)</f>
        <v>Miembros del equipo de la ciudad: {author_names}</v>
      </c>
      <c r="O159" s="8" t="str">
        <f>IF(OR(ISBLANK(languages!O159),languages!O159=""),IF(OR(ISBLANK('auto-translations'!O159),'auto-translations'!O159=""),"",'auto-translations'!O159),languages!O159)</f>
        <v>Miembros del equipo de la ciudad: {author_names}</v>
      </c>
      <c r="P159" s="8" t="str">
        <f>IF(OR(ISBLANK(languages!P159),languages!P159=""),IF(OR(ISBLANK('auto-translations'!P159),'auto-translations'!P159=""),"",'auto-translations'!P159),languages!P159)</f>
        <v>Membros da equipe da cidade: {author_names}</v>
      </c>
      <c r="Q159" s="8" t="str">
        <f>IF(OR(ISBLANK(languages!Q159),languages!Q159=""),IF(OR(ISBLANK('auto-translations'!Q159),'auto-translations'!Q159=""),"",'auto-translations'!Q159),languages!Q159)</f>
        <v>Membros da equipe da cidade: {author_names}</v>
      </c>
      <c r="R159" s="8" t="str">
        <f>IF(OR(ISBLANK(languages!R159),languages!R159=""),IF(OR(ISBLANK('auto-translations'!R159),'auto-translations'!R159=""),"",'auto-translations'!R159),languages!R159)</f>
        <v>நகரக் குழு உறுப்பினர்கள்: {author_names}</v>
      </c>
      <c r="S159" s="8" t="str">
        <f>IF(OR(ISBLANK(languages!S159),languages!S159=""),IF(OR(ISBLANK('auto-translations'!S159),'auto-translations'!S159=""),"",'auto-translations'!S159),languages!S159)</f>
        <v>สมาชิกในทีมเมือง: {author_names}</v>
      </c>
      <c r="T159" s="8" t="str">
        <f>IF(OR(ISBLANK(languages!T159),languages!T159=""),IF(OR(ISBLANK('auto-translations'!T159),'auto-translations'!T159=""),"",'auto-translations'!T159),languages!T159)</f>
        <v>Thành viên nhóm thành phố: {author_names}</v>
      </c>
    </row>
    <row r="160" spans="1:20" ht="409.5" x14ac:dyDescent="0.25">
      <c r="A160" s="15" t="s">
        <v>73</v>
      </c>
      <c r="B160" s="15" t="s">
        <v>1032</v>
      </c>
      <c r="C160" s="3" t="s">
        <v>1079</v>
      </c>
      <c r="D160" s="3" t="s">
        <v>1485</v>
      </c>
      <c r="E160" s="8" t="str">
        <f>IF(OR(ISBLANK(languages!E160),languages!E160=""),IF(OR(ISBLANK('auto-translations'!E160),'auto-translations'!E160=""),"",'auto-translations'!E160),languages!E160)</f>
        <v>Afegiu noms d'autor editant la configuració dels informes de configuració de regió mitjançant un editor de text</v>
      </c>
      <c r="F160" s="8" t="str">
        <f>IF(OR(ISBLANK(languages!F160),languages!F160=""),IF(OR(ISBLANK('auto-translations'!F160),'auto-translations'!F160=""),"",'auto-translations'!F160),languages!F160)</f>
        <v>透過使用文字編輯器編輯區域配置報告設定來新增作者姓名</v>
      </c>
      <c r="G160" s="8" t="str">
        <f>IF(OR(ISBLANK(languages!G160),languages!G160=""),IF(OR(ISBLANK('auto-translations'!G160),'auto-translations'!G160=""),"",'auto-translations'!G160),languages!G160)</f>
        <v>通过使用文本编辑器编辑区域配置报告设置来添加作者姓名</v>
      </c>
      <c r="H160" s="8" t="str">
        <f>IF(OR(ISBLANK(languages!H160),languages!H160=""),IF(OR(ISBLANK('auto-translations'!H160),'auto-translations'!H160=""),"",'auto-translations'!H160),languages!H160)</f>
        <v>Přidejte jména autorů úpravou nastavení hlášení konfigurace regionu pomocí textového editoru</v>
      </c>
      <c r="I160" s="8" t="str">
        <f>IF(OR(ISBLANK(languages!I160),languages!I160=""),IF(OR(ISBLANK('auto-translations'!I160),'auto-translations'!I160=""),"",'auto-translations'!I160),languages!I160)</f>
        <v>Tilføj forfatternavne ved at redigere regionskonfigurationsrapporteringsindstillinger ved hjælp af en teksteditor</v>
      </c>
      <c r="J160" s="8" t="str">
        <f>IF(OR(ISBLANK(languages!J160),languages!J160=""),IF(OR(ISBLANK('auto-translations'!J160),'auto-translations'!J160=""),"",'auto-translations'!J160),languages!J160)</f>
        <v>Voeg auteursnamen toe door de rapportage-instellingen voor regioconfiguraties te bewerken met een teksteditor</v>
      </c>
      <c r="K160" s="8" t="str">
        <f>IF(OR(ISBLANK(languages!K160),languages!K160=""),IF(OR(ISBLANK('auto-translations'!K160),'auto-translations'!K160=""),"",'auto-translations'!K160),languages!K160)</f>
        <v>Fügen Sie Autorennamen hinzu, indem Sie die Berichtseinstellungen für die Regionskonfiguration mit einem Texteditor bearbeiten</v>
      </c>
      <c r="L160" s="8" t="str">
        <f>IF(OR(ISBLANK(languages!L160),languages!L160=""),IF(OR(ISBLANK('auto-translations'!L160),'auto-translations'!L160=""),"",'auto-translations'!L160),languages!L160)</f>
        <v>Ƙara sunayen mawallafi ta hanyar gyara saitunan rahoton daidaitawar yanki ta amfani da editan rubutu</v>
      </c>
      <c r="M160" s="8" t="str">
        <f>IF(OR(ISBLANK(languages!M160),languages!M160=""),IF(OR(ISBLANK('auto-translations'!M160),'auto-translations'!M160=""),"",'auto-translations'!M160),languages!M160)</f>
        <v>Tāpiri ingoa kaituhi mā te whakatika i ngā tautuhinga pūrongo whirihoranga rohe mā te ētita kuputuhi</v>
      </c>
      <c r="N160" s="8" t="str">
        <f>IF(OR(ISBLANK(languages!N160),languages!N160=""),IF(OR(ISBLANK('auto-translations'!N160),'auto-translations'!N160=""),"",'auto-translations'!N160),languages!N160)</f>
        <v>Agregue nombres de autores editando los ajustes de informes de configuración de la región usando un editor de texto</v>
      </c>
      <c r="O160" s="8" t="str">
        <f>IF(OR(ISBLANK(languages!O160),languages!O160=""),IF(OR(ISBLANK('auto-translations'!O160),'auto-translations'!O160=""),"",'auto-translations'!O160),languages!O160)</f>
        <v>Agregue nombres de autores editando los ajustes de informes de configuración de la región usando un editor de texto</v>
      </c>
      <c r="P160" s="8" t="str">
        <f>IF(OR(ISBLANK(languages!P160),languages!P160=""),IF(OR(ISBLANK('auto-translations'!P160),'auto-translations'!P160=""),"",'auto-translations'!P160),languages!P160)</f>
        <v>Adicione nomes de autores editando as configurações de relatórios de configuração de região usando um editor de texto</v>
      </c>
      <c r="Q160" s="8" t="str">
        <f>IF(OR(ISBLANK(languages!Q160),languages!Q160=""),IF(OR(ISBLANK('auto-translations'!Q160),'auto-translations'!Q160=""),"",'auto-translations'!Q160),languages!Q160)</f>
        <v>Adicione nomes de autores editando as configurações de relatórios de configuração de região usando um editor de texto</v>
      </c>
      <c r="R160" s="8" t="str">
        <f>IF(OR(ISBLANK(languages!R160),languages!R160=""),IF(OR(ISBLANK('auto-translations'!R160),'auto-translations'!R160=""),"",'auto-translations'!R160),languages!R160)</f>
        <v>உரை திருத்தியைப் பயன்படுத்தி பிராந்திய உள்ளமைவு அறிக்கையிடல் அமைப்புகளைத் திருத்துவதன் மூலம் ஆசிரியர் பெயர்களைச் சேர்க்கவும்</v>
      </c>
      <c r="S160" s="8" t="str">
        <f>IF(OR(ISBLANK(languages!S160),languages!S160=""),IF(OR(ISBLANK('auto-translations'!S160),'auto-translations'!S160=""),"",'auto-translations'!S160),languages!S160)</f>
        <v>เพิ่มชื่อผู้เขียนโดยแก้ไขการตั้งค่าการรายงานการกำหนดค่าภูมิภาคโดยใช้โปรแกรมแก้ไขข้อความ</v>
      </c>
      <c r="T160" s="8" t="str">
        <f>IF(OR(ISBLANK(languages!T160),languages!T160=""),IF(OR(ISBLANK('auto-translations'!T160),'auto-translations'!T160=""),"",'auto-translations'!T160),languages!T160)</f>
        <v>Thêm tên tác giả bằng cách chỉnh sửa cài đặt báo cáo cấu hình khu vực bằng trình soạn thảo văn bản</v>
      </c>
    </row>
    <row r="161" spans="1:20" ht="165" x14ac:dyDescent="0.25">
      <c r="A161" s="15" t="s">
        <v>73</v>
      </c>
      <c r="B161" s="15" t="s">
        <v>1031</v>
      </c>
      <c r="C161" s="3" t="s">
        <v>1185</v>
      </c>
      <c r="D161" s="3" t="s">
        <v>1485</v>
      </c>
      <c r="E161" s="8" t="str">
        <f>IF(OR(ISBLANK(languages!E161),languages!E161=""),IF(OR(ISBLANK('auto-translations'!E161),'auto-translations'!E161=""),"",'auto-translations'!E161),languages!E161)</f>
        <v>Disseny i edició d'informes: {editor_names}</v>
      </c>
      <c r="F161" s="8" t="str">
        <f>IF(OR(ISBLANK(languages!F161),languages!F161=""),IF(OR(ISBLANK('auto-translations'!F161),'auto-translations'!F161=""),"",'auto-translations'!F161),languages!F161)</f>
        <v>報告設計與編輯：{editor_names}</v>
      </c>
      <c r="G161" s="8" t="str">
        <f>IF(OR(ISBLANK(languages!G161),languages!G161=""),IF(OR(ISBLANK('auto-translations'!G161),'auto-translations'!G161=""),"",'auto-translations'!G161),languages!G161)</f>
        <v>报告设计和编辑：{editor_names}</v>
      </c>
      <c r="H161" s="8" t="str">
        <f>IF(OR(ISBLANK(languages!H161),languages!H161=""),IF(OR(ISBLANK('auto-translations'!H161),'auto-translations'!H161=""),"",'auto-translations'!H161),languages!H161)</f>
        <v>Návrh a úprava přehledu: {editor_names}</v>
      </c>
      <c r="I161" s="8" t="str">
        <f>IF(OR(ISBLANK(languages!I161),languages!I161=""),IF(OR(ISBLANK('auto-translations'!I161),'auto-translations'!I161=""),"",'auto-translations'!I161),languages!I161)</f>
        <v>Rapportdesign og redigering: {editor_names}</v>
      </c>
      <c r="J161" s="8" t="str">
        <f>IF(OR(ISBLANK(languages!J161),languages!J161=""),IF(OR(ISBLANK('auto-translations'!J161),'auto-translations'!J161=""),"",'auto-translations'!J161),languages!J161)</f>
        <v>Ontwerp en redactie van rapporten: {editor_names}</v>
      </c>
      <c r="K161" s="8" t="str">
        <f>IF(OR(ISBLANK(languages!K161),languages!K161=""),IF(OR(ISBLANK('auto-translations'!K161),'auto-translations'!K161=""),"",'auto-translations'!K161),languages!K161)</f>
        <v>Berichtsdesign und -bearbeitung: {editor_names}</v>
      </c>
      <c r="L161" s="8" t="str">
        <f>IF(OR(ISBLANK(languages!L161),languages!L161=""),IF(OR(ISBLANK('auto-translations'!L161),'auto-translations'!L161=""),"",'auto-translations'!L161),languages!L161)</f>
        <v>Rahoton ƙira da gyarawa: {editor_names}</v>
      </c>
      <c r="M161" s="8" t="str">
        <f>IF(OR(ISBLANK(languages!M161),languages!M161=""),IF(OR(ISBLANK('auto-translations'!M161),'auto-translations'!M161=""),"",'auto-translations'!M161),languages!M161)</f>
        <v>Ripoata hoahoa me te whakatika: {editor_names}</v>
      </c>
      <c r="N161" s="8" t="str">
        <f>IF(OR(ISBLANK(languages!N161),languages!N161=""),IF(OR(ISBLANK('auto-translations'!N161),'auto-translations'!N161=""),"",'auto-translations'!N161),languages!N161)</f>
        <v>Diseño y edición de informes: {editor_names}</v>
      </c>
      <c r="O161" s="8" t="str">
        <f>IF(OR(ISBLANK(languages!O161),languages!O161=""),IF(OR(ISBLANK('auto-translations'!O161),'auto-translations'!O161=""),"",'auto-translations'!O161),languages!O161)</f>
        <v>Diseño y edición de informes: {editor_names}</v>
      </c>
      <c r="P161" s="8" t="str">
        <f>IF(OR(ISBLANK(languages!P161),languages!P161=""),IF(OR(ISBLANK('auto-translations'!P161),'auto-translations'!P161=""),"",'auto-translations'!P161),languages!P161)</f>
        <v>Design e edição do relatório: {editor_names}</v>
      </c>
      <c r="Q161" s="8" t="str">
        <f>IF(OR(ISBLANK(languages!Q161),languages!Q161=""),IF(OR(ISBLANK('auto-translations'!Q161),'auto-translations'!Q161=""),"",'auto-translations'!Q161),languages!Q161)</f>
        <v>Design e edição do relatório: {editor_names}</v>
      </c>
      <c r="R161" s="8" t="str">
        <f>IF(OR(ISBLANK(languages!R161),languages!R161=""),IF(OR(ISBLANK('auto-translations'!R161),'auto-translations'!R161=""),"",'auto-translations'!R161),languages!R161)</f>
        <v>அறிக்கை வடிவமைப்பு மற்றும் திருத்தம்: {editor_names}</v>
      </c>
      <c r="S161" s="8" t="str">
        <f>IF(OR(ISBLANK(languages!S161),languages!S161=""),IF(OR(ISBLANK('auto-translations'!S161),'auto-translations'!S161=""),"",'auto-translations'!S161),languages!S161)</f>
        <v>การออกแบบและแก้ไขรายงาน: {editor_names}</v>
      </c>
      <c r="T161" s="8" t="str">
        <f>IF(OR(ISBLANK(languages!T161),languages!T161=""),IF(OR(ISBLANK('auto-translations'!T161),'auto-translations'!T161=""),"",'auto-translations'!T161),languages!T161)</f>
        <v>Thiết kế và chỉnh sửa báo cáo: {editor_names}</v>
      </c>
    </row>
    <row r="162" spans="1:20" ht="90" x14ac:dyDescent="0.25">
      <c r="A162" s="15" t="s">
        <v>73</v>
      </c>
      <c r="B162" s="15" t="s">
        <v>442</v>
      </c>
      <c r="C162" s="9" t="s">
        <v>1186</v>
      </c>
      <c r="D162" s="9" t="s">
        <v>1485</v>
      </c>
      <c r="E162" s="8" t="str">
        <f>IF(OR(ISBLANK(languages!E162),languages!E162=""),IF(OR(ISBLANK('auto-translations'!E162),'auto-translations'!E162=""),"",'auto-translations'!E162),languages!E162)</f>
        <v>Traducció: {translation_names}</v>
      </c>
      <c r="F162" s="8" t="str">
        <f>IF(OR(ISBLANK(languages!F162),languages!F162=""),IF(OR(ISBLANK('auto-translations'!F162),'auto-translations'!F162=""),"",'auto-translations'!F162),languages!F162)</f>
        <v>翻譯：{translation_names}</v>
      </c>
      <c r="G162" s="8" t="str">
        <f>IF(OR(ISBLANK(languages!G162),languages!G162=""),IF(OR(ISBLANK('auto-translations'!G162),'auto-translations'!G162=""),"",'auto-translations'!G162),languages!G162)</f>
        <v>翻译：{translation_names}</v>
      </c>
      <c r="H162" s="8" t="str">
        <f>IF(OR(ISBLANK(languages!H162),languages!H162=""),IF(OR(ISBLANK('auto-translations'!H162),'auto-translations'!H162=""),"",'auto-translations'!H162),languages!H162)</f>
        <v>Překlad: {translation_names}</v>
      </c>
      <c r="I162" s="8" t="str">
        <f>IF(OR(ISBLANK(languages!I162),languages!I162=""),IF(OR(ISBLANK('auto-translations'!I162),'auto-translations'!I162=""),"",'auto-translations'!I162),languages!I162)</f>
        <v>Oversættelse: {translation_names}</v>
      </c>
      <c r="J162" s="8" t="str">
        <f>IF(OR(ISBLANK(languages!J162),languages!J162=""),IF(OR(ISBLANK('auto-translations'!J162),'auto-translations'!J162=""),"",'auto-translations'!J162),languages!J162)</f>
        <v>Vertaling: {translation_names}</v>
      </c>
      <c r="K162" s="8" t="str">
        <f>IF(OR(ISBLANK(languages!K162),languages!K162=""),IF(OR(ISBLANK('auto-translations'!K162),'auto-translations'!K162=""),"",'auto-translations'!K162),languages!K162)</f>
        <v>Übersetzung: {translation_names}</v>
      </c>
      <c r="L162" s="8" t="str">
        <f>IF(OR(ISBLANK(languages!L162),languages!L162=""),IF(OR(ISBLANK('auto-translations'!L162),'auto-translations'!L162=""),"",'auto-translations'!L162),languages!L162)</f>
        <v>Fassara: {translation_names}</v>
      </c>
      <c r="M162" s="8" t="str">
        <f>IF(OR(ISBLANK(languages!M162),languages!M162=""),IF(OR(ISBLANK('auto-translations'!M162),'auto-translations'!M162=""),"",'auto-translations'!M162),languages!M162)</f>
        <v>Whakamaoritanga: {translation_name}</v>
      </c>
      <c r="N162" s="8" t="str">
        <f>IF(OR(ISBLANK(languages!N162),languages!N162=""),IF(OR(ISBLANK('auto-translations'!N162),'auto-translations'!N162=""),"",'auto-translations'!N162),languages!N162)</f>
        <v>Traducción: {translation_names}</v>
      </c>
      <c r="O162" s="8" t="str">
        <f>IF(OR(ISBLANK(languages!O162),languages!O162=""),IF(OR(ISBLANK('auto-translations'!O162),'auto-translations'!O162=""),"",'auto-translations'!O162),languages!O162)</f>
        <v>Traducción: {translation_names}</v>
      </c>
      <c r="P162" s="8" t="str">
        <f>IF(OR(ISBLANK(languages!P162),languages!P162=""),IF(OR(ISBLANK('auto-translations'!P162),'auto-translations'!P162=""),"",'auto-translations'!P162),languages!P162)</f>
        <v>Tradução: {translation_names}</v>
      </c>
      <c r="Q162" s="8" t="str">
        <f>IF(OR(ISBLANK(languages!Q162),languages!Q162=""),IF(OR(ISBLANK('auto-translations'!Q162),'auto-translations'!Q162=""),"",'auto-translations'!Q162),languages!Q162)</f>
        <v>Tradução: {translation_names}</v>
      </c>
      <c r="R162" s="8" t="str">
        <f>IF(OR(ISBLANK(languages!R162),languages!R162=""),IF(OR(ISBLANK('auto-translations'!R162),'auto-translations'!R162=""),"",'auto-translations'!R162),languages!R162)</f>
        <v>மொழிபெயர்ப்பு: {translation_names}</v>
      </c>
      <c r="S162" s="8" t="str">
        <f>IF(OR(ISBLANK(languages!S162),languages!S162=""),IF(OR(ISBLANK('auto-translations'!S162),'auto-translations'!S162=""),"",'auto-translations'!S162),languages!S162)</f>
        <v>การแปล: {translation_names}</v>
      </c>
      <c r="T162" s="8" t="str">
        <f>IF(OR(ISBLANK(languages!T162),languages!T162=""),IF(OR(ISBLANK('auto-translations'!T162),'auto-translations'!T162=""),"",'auto-translations'!T162),languages!T162)</f>
        <v>Bản dịch: {translation_names}</v>
      </c>
    </row>
    <row r="163" spans="1:20" ht="105" x14ac:dyDescent="0.25">
      <c r="A163" s="15" t="s">
        <v>73</v>
      </c>
      <c r="B163" s="15" t="s">
        <v>1040</v>
      </c>
      <c r="C163" s="3" t="s">
        <v>1040</v>
      </c>
      <c r="D163" s="3" t="s">
        <v>1485</v>
      </c>
      <c r="E163" s="8" t="str">
        <f>IF(OR(ISBLANK(languages!E163),languages!E163=""),IF(OR(ISBLANK('auto-translations'!E163),'auto-translations'!E163=""),"",'auto-translations'!E163),languages!E163)</f>
        <v>Revisió de la política realitzada per</v>
      </c>
      <c r="F163" s="8" t="str">
        <f>IF(OR(ISBLANK(languages!F163),languages!F163=""),IF(OR(ISBLANK('auto-translations'!F163),'auto-translations'!F163=""),"",'auto-translations'!F163),languages!F163)</f>
        <v>政策審查由</v>
      </c>
      <c r="G163" s="8" t="str">
        <f>IF(OR(ISBLANK(languages!G163),languages!G163=""),IF(OR(ISBLANK('auto-translations'!G163),'auto-translations'!G163=""),"",'auto-translations'!G163),languages!G163)</f>
        <v>政策审查由</v>
      </c>
      <c r="H163" s="8" t="str">
        <f>IF(OR(ISBLANK(languages!H163),languages!H163=""),IF(OR(ISBLANK('auto-translations'!H163),'auto-translations'!H163=""),"",'auto-translations'!H163),languages!H163)</f>
        <v>Přezkum zásad provedl</v>
      </c>
      <c r="I163" s="8" t="str">
        <f>IF(OR(ISBLANK(languages!I163),languages!I163=""),IF(OR(ISBLANK('auto-translations'!I163),'auto-translations'!I163=""),"",'auto-translations'!I163),languages!I163)</f>
        <v>Politikgennemgang udført af</v>
      </c>
      <c r="J163" s="8" t="str">
        <f>IF(OR(ISBLANK(languages!J163),languages!J163=""),IF(OR(ISBLANK('auto-translations'!J163),'auto-translations'!J163=""),"",'auto-translations'!J163),languages!J163)</f>
        <v>Beleidsonderzoek uitgevoerd door</v>
      </c>
      <c r="K163" s="8" t="str">
        <f>IF(OR(ISBLANK(languages!K163),languages!K163=""),IF(OR(ISBLANK('auto-translations'!K163),'auto-translations'!K163=""),"",'auto-translations'!K163),languages!K163)</f>
        <v>Richtlinienüberprüfung durchgeführt von</v>
      </c>
      <c r="L163" s="8" t="str">
        <f>IF(OR(ISBLANK(languages!L163),languages!L163=""),IF(OR(ISBLANK('auto-translations'!L163),'auto-translations'!L163=""),"",'auto-translations'!L163),languages!L163)</f>
        <v>Bitar manufofin gudanar da</v>
      </c>
      <c r="M163" s="8" t="str">
        <f>IF(OR(ISBLANK(languages!M163),languages!M163=""),IF(OR(ISBLANK('auto-translations'!M163),'auto-translations'!M163=""),"",'auto-translations'!M163),languages!M163)</f>
        <v>Te arotake kaupapa here i whakahaerehia e</v>
      </c>
      <c r="N163" s="8" t="str">
        <f>IF(OR(ISBLANK(languages!N163),languages!N163=""),IF(OR(ISBLANK('auto-translations'!N163),'auto-translations'!N163=""),"",'auto-translations'!N163),languages!N163)</f>
        <v>Revisión de políticas realizada por</v>
      </c>
      <c r="O163" s="8" t="str">
        <f>IF(OR(ISBLANK(languages!O163),languages!O163=""),IF(OR(ISBLANK('auto-translations'!O163),'auto-translations'!O163=""),"",'auto-translations'!O163),languages!O163)</f>
        <v>Revisión de políticas realizada por</v>
      </c>
      <c r="P163" s="8" t="str">
        <f>IF(OR(ISBLANK(languages!P163),languages!P163=""),IF(OR(ISBLANK('auto-translations'!P163),'auto-translations'!P163=""),"",'auto-translations'!P163),languages!P163)</f>
        <v>Revisão de política conduzida por</v>
      </c>
      <c r="Q163" s="8" t="str">
        <f>IF(OR(ISBLANK(languages!Q163),languages!Q163=""),IF(OR(ISBLANK('auto-translations'!Q163),'auto-translations'!Q163=""),"",'auto-translations'!Q163),languages!Q163)</f>
        <v>Revisão de política conduzida por</v>
      </c>
      <c r="R163" s="8" t="str">
        <f>IF(OR(ISBLANK(languages!R163),languages!R163=""),IF(OR(ISBLANK('auto-translations'!R163),'auto-translations'!R163=""),"",'auto-translations'!R163),languages!R163)</f>
        <v>கொள்கை மதிப்பாய்வு நடத்தியது</v>
      </c>
      <c r="S163" s="8" t="str">
        <f>IF(OR(ISBLANK(languages!S163),languages!S163=""),IF(OR(ISBLANK('auto-translations'!S163),'auto-translations'!S163=""),"",'auto-translations'!S163),languages!S163)</f>
        <v>ทบทวนนโยบายโดย</v>
      </c>
      <c r="T163" s="8" t="str">
        <f>IF(OR(ISBLANK(languages!T163),languages!T163=""),IF(OR(ISBLANK('auto-translations'!T163),'auto-translations'!T163=""),"",'auto-translations'!T163),languages!T163)</f>
        <v>Đánh giá chính sách được thực hiện bởi</v>
      </c>
    </row>
    <row r="164" spans="1:20" ht="255" x14ac:dyDescent="0.25">
      <c r="A164" s="17" t="s">
        <v>73</v>
      </c>
      <c r="B164" s="15" t="s">
        <v>439</v>
      </c>
      <c r="C164" s="2"/>
      <c r="D164" s="2" t="s">
        <v>1213</v>
      </c>
      <c r="E164" s="8" t="str">
        <f>IF(OR(ISBLANK(languages!E164),languages!E164=""),IF(OR(ISBLANK('auto-translations'!E164),'auto-translations'!E164=""),"",'auto-translations'!E164),languages!E164)</f>
        <v>Xavier Delclòs Alió, Joan Carles Martori, Javier Molina-García, Anna Puig-Ribera, Ana Queralt &amp; Guillem Vich</v>
      </c>
      <c r="F164" s="8" t="str">
        <f>IF(OR(ISBLANK(languages!F164),languages!F164=""),IF(OR(ISBLANK('auto-translations'!F164),'auto-translations'!F164=""),"",'auto-translations'!F164),languages!F164)</f>
        <v>Poh-Chin Lai, Paulina Pui-Yun Wong, Winnie AY Wang</v>
      </c>
      <c r="G164" s="8" t="str">
        <f>IF(OR(ISBLANK(languages!G164),languages!G164=""),IF(OR(ISBLANK('auto-translations'!G164),'auto-translations'!G164=""),"",'auto-translations'!G164),languages!G164)</f>
        <v>Poh-Chin Lai, Paulina Pui-Yun Wong, Wenhui Cai</v>
      </c>
      <c r="H164" s="8" t="str">
        <f>IF(OR(ISBLANK(languages!H164),languages!H164=""),IF(OR(ISBLANK('auto-translations'!H164),'auto-translations'!H164=""),"",'auto-translations'!H164),languages!H164)</f>
        <v>Jan Dygrýn, Josef Mitáš</v>
      </c>
      <c r="I164" s="8" t="str">
        <f>IF(OR(ISBLANK(languages!I164),languages!I164=""),IF(OR(ISBLANK('auto-translations'!I164),'auto-translations'!I164=""),"",'auto-translations'!I164),languages!I164)</f>
        <v>Jens Troelsen, Jasper Schipperijn</v>
      </c>
      <c r="J164" s="8" t="str">
        <f>IF(OR(ISBLANK(languages!J164),languages!J164=""),IF(OR(ISBLANK('auto-translations'!J164),'auto-translations'!J164=""),"",'auto-translations'!J164),languages!J164)</f>
        <v>Delfien Van Dyck</v>
      </c>
      <c r="K164" s="8" t="str">
        <f>IF(OR(ISBLANK(languages!K164),languages!K164=""),IF(OR(ISBLANK('auto-translations'!K164),'auto-translations'!K164=""),"",'auto-translations'!K164),languages!K164)</f>
        <v>Klaus Gebel &amp; Sylvia Titze</v>
      </c>
      <c r="L164" s="8" t="str">
        <f>IF(OR(ISBLANK(languages!L164),languages!L164=""),IF(OR(ISBLANK('auto-translations'!L164),'auto-translations'!L164=""),"",'auto-translations'!L164),languages!L164)</f>
        <v>Isa Muhammad Tanko</v>
      </c>
      <c r="M164" s="8" t="str">
        <f>IF(OR(ISBLANK(languages!M164),languages!M164=""),IF(OR(ISBLANK('auto-translations'!M164),'auto-translations'!M164=""),"",'auto-translations'!M164),languages!M164)</f>
        <v>Hunaara Waerehu</v>
      </c>
      <c r="N164" s="8" t="str">
        <f>IF(OR(ISBLANK(languages!N164),languages!N164=""),IF(OR(ISBLANK('auto-translations'!N164),'auto-translations'!N164=""),"",'auto-translations'!N164),languages!N164)</f>
        <v>Eugen Resendiz Bontrud</v>
      </c>
      <c r="O164" s="8" t="str">
        <f>IF(OR(ISBLANK(languages!O164),languages!O164=""),IF(OR(ISBLANK('auto-translations'!O164),'auto-translations'!O164=""),"",'auto-translations'!O164),languages!O164)</f>
        <v>Xavier Delclòs Alió, Joan Carles Martori, Javier Molina-García, Anna Puig-Ribera, Ana Queralt &amp; Guillem Vich</v>
      </c>
      <c r="P164" s="8" t="str">
        <f>IF(OR(ISBLANK(languages!P164),languages!P164=""),IF(OR(ISBLANK('auto-translations'!P164),'auto-translations'!P164=""),"",'auto-translations'!P164),languages!P164)</f>
        <v>Ligia Vizeu Barrozo, Alex Antonio Florindo &amp; Giovani Longo Rosa</v>
      </c>
      <c r="Q164" s="8" t="str">
        <f>IF(OR(ISBLANK(languages!Q164),languages!Q164=""),IF(OR(ISBLANK('auto-translations'!Q164),'auto-translations'!Q164=""),"",'auto-translations'!Q164),languages!Q164)</f>
        <v>Maria Paula Santos /Andreia Pizarro /David Vale</v>
      </c>
      <c r="R164" s="8" t="str">
        <f>IF(OR(ISBLANK(languages!R164),languages!R164=""),IF(OR(ISBLANK('auto-translations'!R164),'auto-translations'!R164=""),"",'auto-translations'!R164),languages!R164)</f>
        <v>Felix John</v>
      </c>
      <c r="S164" s="8" t="str">
        <f>IF(OR(ISBLANK(languages!S164),languages!S164=""),IF(OR(ISBLANK('auto-translations'!S164),'auto-translations'!S164=""),"",'auto-translations'!S164),languages!S164)</f>
        <v>กรสุภา นิตย์วิมล</v>
      </c>
      <c r="T164" s="8" t="str">
        <f>IF(OR(ISBLANK(languages!T164),languages!T164=""),IF(OR(ISBLANK('auto-translations'!T164),'auto-translations'!T164=""),"",'auto-translations'!T164),languages!T164)</f>
        <v>Thanh Phuong Ho</v>
      </c>
    </row>
  </sheetData>
  <conditionalFormatting sqref="B1:B164">
    <cfRule type="duplicateValues" dxfId="1" priority="2"/>
  </conditionalFormatting>
  <conditionalFormatting sqref="C1:T164">
    <cfRule type="containsBlanks" dxfId="0" priority="1">
      <formula>LEN(TRIM(C1))=0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3"/>
  <sheetViews>
    <sheetView tabSelected="1" topLeftCell="A4" workbookViewId="0">
      <selection activeCell="C31" sqref="C31"/>
    </sheetView>
  </sheetViews>
  <sheetFormatPr defaultRowHeight="15" x14ac:dyDescent="0.25"/>
  <cols>
    <col min="1" max="1" width="27.28515625" customWidth="1"/>
    <col min="2" max="2" width="13.5703125" customWidth="1"/>
    <col min="3" max="3" width="20.42578125" customWidth="1"/>
    <col min="5" max="5" width="67" customWidth="1"/>
    <col min="6" max="7" width="9.42578125" customWidth="1"/>
    <col min="8" max="8" width="78.7109375" customWidth="1"/>
  </cols>
  <sheetData>
    <row r="1" spans="1:9" x14ac:dyDescent="0.25">
      <c r="A1" s="4" t="s">
        <v>66</v>
      </c>
      <c r="B1" s="4" t="s">
        <v>94</v>
      </c>
      <c r="C1" s="4" t="s">
        <v>67</v>
      </c>
      <c r="D1" s="4" t="s">
        <v>68</v>
      </c>
      <c r="E1" s="4" t="s">
        <v>69</v>
      </c>
      <c r="F1" s="4" t="s">
        <v>4685</v>
      </c>
      <c r="G1" s="4" t="s">
        <v>4688</v>
      </c>
      <c r="H1" s="4" t="s">
        <v>71</v>
      </c>
      <c r="I1" s="4"/>
    </row>
    <row r="2" spans="1:9" x14ac:dyDescent="0.25">
      <c r="A2" t="s">
        <v>196</v>
      </c>
      <c r="B2" t="s">
        <v>95</v>
      </c>
      <c r="C2" t="s">
        <v>20</v>
      </c>
      <c r="E2" t="s">
        <v>835</v>
      </c>
      <c r="F2" t="s">
        <v>4681</v>
      </c>
      <c r="G2" t="b">
        <v>1</v>
      </c>
      <c r="H2" t="s">
        <v>729</v>
      </c>
    </row>
    <row r="3" spans="1:9" x14ac:dyDescent="0.25">
      <c r="A3" t="s">
        <v>196</v>
      </c>
      <c r="B3" t="s">
        <v>95</v>
      </c>
      <c r="C3" t="s">
        <v>20</v>
      </c>
      <c r="D3" t="s">
        <v>26</v>
      </c>
      <c r="E3" t="s">
        <v>836</v>
      </c>
      <c r="F3" t="s">
        <v>4681</v>
      </c>
      <c r="G3" t="b">
        <v>1</v>
      </c>
      <c r="H3" t="s">
        <v>729</v>
      </c>
    </row>
    <row r="4" spans="1:9" x14ac:dyDescent="0.25">
      <c r="A4" t="s">
        <v>196</v>
      </c>
      <c r="B4" t="s">
        <v>95</v>
      </c>
      <c r="C4" t="s">
        <v>20</v>
      </c>
      <c r="D4" t="s">
        <v>24</v>
      </c>
      <c r="E4" t="s">
        <v>837</v>
      </c>
      <c r="F4" t="s">
        <v>4681</v>
      </c>
      <c r="G4" t="b">
        <v>1</v>
      </c>
      <c r="H4" t="s">
        <v>729</v>
      </c>
    </row>
    <row r="5" spans="1:9" x14ac:dyDescent="0.25">
      <c r="A5" t="s">
        <v>196</v>
      </c>
      <c r="B5" t="s">
        <v>95</v>
      </c>
      <c r="C5" t="s">
        <v>20</v>
      </c>
      <c r="D5" t="s">
        <v>70</v>
      </c>
      <c r="E5" t="s">
        <v>838</v>
      </c>
      <c r="F5" t="s">
        <v>4681</v>
      </c>
      <c r="G5" t="b">
        <v>1</v>
      </c>
      <c r="H5" t="s">
        <v>729</v>
      </c>
    </row>
    <row r="6" spans="1:9" x14ac:dyDescent="0.25">
      <c r="A6" t="s">
        <v>187</v>
      </c>
      <c r="B6" t="s">
        <v>96</v>
      </c>
      <c r="C6" t="s">
        <v>244</v>
      </c>
      <c r="E6" t="s">
        <v>839</v>
      </c>
      <c r="F6" t="s">
        <v>4681</v>
      </c>
      <c r="G6" t="b">
        <v>1</v>
      </c>
      <c r="H6" t="s">
        <v>728</v>
      </c>
    </row>
    <row r="7" spans="1:9" x14ac:dyDescent="0.25">
      <c r="A7" t="s">
        <v>187</v>
      </c>
      <c r="B7" t="s">
        <v>96</v>
      </c>
      <c r="C7" t="s">
        <v>244</v>
      </c>
      <c r="D7" t="s">
        <v>26</v>
      </c>
      <c r="E7" t="s">
        <v>839</v>
      </c>
      <c r="F7" t="s">
        <v>4681</v>
      </c>
      <c r="G7" t="b">
        <v>1</v>
      </c>
      <c r="H7" t="s">
        <v>728</v>
      </c>
    </row>
    <row r="8" spans="1:9" x14ac:dyDescent="0.25">
      <c r="A8" t="s">
        <v>187</v>
      </c>
      <c r="B8" t="s">
        <v>96</v>
      </c>
      <c r="C8" t="s">
        <v>244</v>
      </c>
      <c r="D8" t="s">
        <v>24</v>
      </c>
      <c r="E8" t="s">
        <v>839</v>
      </c>
      <c r="F8" t="s">
        <v>4681</v>
      </c>
      <c r="G8" t="b">
        <v>1</v>
      </c>
      <c r="H8" t="s">
        <v>728</v>
      </c>
    </row>
    <row r="9" spans="1:9" x14ac:dyDescent="0.25">
      <c r="A9" t="s">
        <v>187</v>
      </c>
      <c r="B9" t="s">
        <v>96</v>
      </c>
      <c r="C9" t="s">
        <v>244</v>
      </c>
      <c r="D9" t="s">
        <v>70</v>
      </c>
      <c r="E9" t="s">
        <v>839</v>
      </c>
      <c r="F9" t="s">
        <v>4681</v>
      </c>
      <c r="G9" t="b">
        <v>1</v>
      </c>
      <c r="H9" t="s">
        <v>728</v>
      </c>
    </row>
    <row r="10" spans="1:9" x14ac:dyDescent="0.25">
      <c r="A10" t="s">
        <v>438</v>
      </c>
      <c r="B10" t="s">
        <v>96</v>
      </c>
      <c r="C10" t="s">
        <v>500</v>
      </c>
      <c r="E10" t="s">
        <v>840</v>
      </c>
      <c r="F10" t="s">
        <v>4681</v>
      </c>
      <c r="G10" t="b">
        <v>1</v>
      </c>
      <c r="H10" t="s">
        <v>501</v>
      </c>
    </row>
    <row r="11" spans="1:9" x14ac:dyDescent="0.25">
      <c r="A11" t="s">
        <v>438</v>
      </c>
      <c r="B11" t="s">
        <v>96</v>
      </c>
      <c r="C11" t="s">
        <v>500</v>
      </c>
      <c r="D11" t="s">
        <v>26</v>
      </c>
      <c r="E11" t="s">
        <v>840</v>
      </c>
      <c r="F11" t="s">
        <v>4681</v>
      </c>
      <c r="G11" t="b">
        <v>1</v>
      </c>
      <c r="H11" t="s">
        <v>501</v>
      </c>
    </row>
    <row r="12" spans="1:9" x14ac:dyDescent="0.25">
      <c r="A12" t="s">
        <v>438</v>
      </c>
      <c r="B12" t="s">
        <v>96</v>
      </c>
      <c r="C12" t="s">
        <v>500</v>
      </c>
      <c r="D12" t="s">
        <v>24</v>
      </c>
      <c r="E12" t="s">
        <v>840</v>
      </c>
      <c r="F12" t="s">
        <v>4681</v>
      </c>
      <c r="G12" t="b">
        <v>1</v>
      </c>
      <c r="H12" t="s">
        <v>501</v>
      </c>
    </row>
    <row r="13" spans="1:9" x14ac:dyDescent="0.25">
      <c r="A13" t="s">
        <v>438</v>
      </c>
      <c r="B13" t="s">
        <v>96</v>
      </c>
      <c r="C13" t="s">
        <v>500</v>
      </c>
      <c r="D13" t="s">
        <v>70</v>
      </c>
      <c r="E13" t="s">
        <v>840</v>
      </c>
      <c r="F13" t="s">
        <v>4681</v>
      </c>
      <c r="G13" t="b">
        <v>1</v>
      </c>
      <c r="H13" t="s">
        <v>501</v>
      </c>
    </row>
    <row r="14" spans="1:9" x14ac:dyDescent="0.25">
      <c r="A14" t="s">
        <v>93</v>
      </c>
      <c r="B14" t="s">
        <v>96</v>
      </c>
      <c r="C14" t="s">
        <v>730</v>
      </c>
      <c r="E14" t="s">
        <v>841</v>
      </c>
      <c r="F14" t="s">
        <v>4681</v>
      </c>
      <c r="G14" t="b">
        <v>1</v>
      </c>
      <c r="H14" t="s">
        <v>731</v>
      </c>
    </row>
    <row r="15" spans="1:9" x14ac:dyDescent="0.25">
      <c r="A15" t="s">
        <v>93</v>
      </c>
      <c r="B15" t="s">
        <v>96</v>
      </c>
      <c r="C15" t="s">
        <v>730</v>
      </c>
      <c r="D15" t="s">
        <v>26</v>
      </c>
      <c r="E15" t="s">
        <v>842</v>
      </c>
      <c r="F15" t="s">
        <v>4681</v>
      </c>
      <c r="G15" t="b">
        <v>1</v>
      </c>
      <c r="H15" t="s">
        <v>731</v>
      </c>
    </row>
    <row r="16" spans="1:9" x14ac:dyDescent="0.25">
      <c r="A16" t="s">
        <v>93</v>
      </c>
      <c r="B16" t="s">
        <v>96</v>
      </c>
      <c r="C16" t="s">
        <v>730</v>
      </c>
      <c r="D16" t="s">
        <v>24</v>
      </c>
      <c r="E16" t="s">
        <v>843</v>
      </c>
      <c r="F16" t="s">
        <v>4681</v>
      </c>
      <c r="G16" t="b">
        <v>1</v>
      </c>
      <c r="H16" t="s">
        <v>731</v>
      </c>
    </row>
    <row r="17" spans="1:8" x14ac:dyDescent="0.25">
      <c r="A17" t="s">
        <v>93</v>
      </c>
      <c r="B17" t="s">
        <v>96</v>
      </c>
      <c r="C17" t="s">
        <v>730</v>
      </c>
      <c r="D17" t="s">
        <v>70</v>
      </c>
      <c r="E17" t="s">
        <v>844</v>
      </c>
      <c r="F17" t="s">
        <v>4681</v>
      </c>
      <c r="G17" t="b">
        <v>1</v>
      </c>
      <c r="H17" t="s">
        <v>731</v>
      </c>
    </row>
    <row r="18" spans="1:8" x14ac:dyDescent="0.25">
      <c r="A18" t="s">
        <v>109</v>
      </c>
      <c r="B18" t="s">
        <v>96</v>
      </c>
      <c r="C18" t="s">
        <v>741</v>
      </c>
      <c r="E18" t="s">
        <v>845</v>
      </c>
      <c r="F18" t="s">
        <v>4681</v>
      </c>
      <c r="G18" t="b">
        <v>1</v>
      </c>
      <c r="H18" t="s">
        <v>742</v>
      </c>
    </row>
    <row r="19" spans="1:8" x14ac:dyDescent="0.25">
      <c r="A19" t="s">
        <v>109</v>
      </c>
      <c r="B19" t="s">
        <v>96</v>
      </c>
      <c r="C19" t="s">
        <v>741</v>
      </c>
      <c r="D19" t="s">
        <v>26</v>
      </c>
      <c r="E19" t="s">
        <v>846</v>
      </c>
      <c r="F19" t="s">
        <v>4681</v>
      </c>
      <c r="G19" t="b">
        <v>1</v>
      </c>
      <c r="H19" t="s">
        <v>742</v>
      </c>
    </row>
    <row r="20" spans="1:8" x14ac:dyDescent="0.25">
      <c r="A20" t="s">
        <v>109</v>
      </c>
      <c r="B20" t="s">
        <v>96</v>
      </c>
      <c r="C20" t="s">
        <v>741</v>
      </c>
      <c r="D20" t="s">
        <v>24</v>
      </c>
      <c r="E20" t="s">
        <v>847</v>
      </c>
      <c r="F20" t="s">
        <v>4681</v>
      </c>
      <c r="G20" t="b">
        <v>1</v>
      </c>
      <c r="H20" t="s">
        <v>742</v>
      </c>
    </row>
    <row r="21" spans="1:8" x14ac:dyDescent="0.25">
      <c r="A21" t="s">
        <v>109</v>
      </c>
      <c r="B21" t="s">
        <v>96</v>
      </c>
      <c r="C21" t="s">
        <v>741</v>
      </c>
      <c r="D21" t="s">
        <v>70</v>
      </c>
      <c r="E21" t="s">
        <v>848</v>
      </c>
      <c r="F21" t="s">
        <v>4681</v>
      </c>
      <c r="G21" t="b">
        <v>1</v>
      </c>
      <c r="H21" t="s">
        <v>742</v>
      </c>
    </row>
    <row r="22" spans="1:8" x14ac:dyDescent="0.25">
      <c r="A22" t="s">
        <v>4677</v>
      </c>
      <c r="B22" t="s">
        <v>96</v>
      </c>
      <c r="C22" t="s">
        <v>4686</v>
      </c>
      <c r="E22" t="s">
        <v>4687</v>
      </c>
      <c r="F22" t="s">
        <v>4683</v>
      </c>
      <c r="G22" t="b">
        <v>1</v>
      </c>
      <c r="H22" t="s">
        <v>4689</v>
      </c>
    </row>
    <row r="23" spans="1:8" x14ac:dyDescent="0.25">
      <c r="A23" t="s">
        <v>4677</v>
      </c>
      <c r="B23" t="s">
        <v>96</v>
      </c>
      <c r="C23" t="s">
        <v>4686</v>
      </c>
      <c r="D23" t="s">
        <v>26</v>
      </c>
      <c r="E23" t="s">
        <v>4687</v>
      </c>
      <c r="F23" t="s">
        <v>4683</v>
      </c>
      <c r="G23" t="b">
        <v>1</v>
      </c>
      <c r="H23" t="s">
        <v>4689</v>
      </c>
    </row>
    <row r="24" spans="1:8" x14ac:dyDescent="0.25">
      <c r="A24" t="s">
        <v>4677</v>
      </c>
      <c r="B24" t="s">
        <v>96</v>
      </c>
      <c r="C24" t="s">
        <v>4686</v>
      </c>
      <c r="D24" t="s">
        <v>24</v>
      </c>
      <c r="E24" t="s">
        <v>4687</v>
      </c>
      <c r="F24" t="s">
        <v>4683</v>
      </c>
      <c r="G24" t="b">
        <v>1</v>
      </c>
      <c r="H24" t="s">
        <v>4689</v>
      </c>
    </row>
    <row r="25" spans="1:8" x14ac:dyDescent="0.25">
      <c r="A25" t="s">
        <v>4677</v>
      </c>
      <c r="B25" t="s">
        <v>96</v>
      </c>
      <c r="C25" t="s">
        <v>4686</v>
      </c>
      <c r="D25" t="s">
        <v>70</v>
      </c>
      <c r="E25" t="s">
        <v>4687</v>
      </c>
      <c r="F25" t="s">
        <v>4683</v>
      </c>
      <c r="G25" t="b">
        <v>1</v>
      </c>
      <c r="H25" t="s">
        <v>4689</v>
      </c>
    </row>
    <row r="26" spans="1:8" x14ac:dyDescent="0.25">
      <c r="A26" t="s">
        <v>4680</v>
      </c>
      <c r="B26" t="s">
        <v>96</v>
      </c>
      <c r="C26" t="s">
        <v>4686</v>
      </c>
      <c r="E26" t="s">
        <v>4687</v>
      </c>
      <c r="F26" t="s">
        <v>4683</v>
      </c>
      <c r="G26" t="b">
        <v>1</v>
      </c>
      <c r="H26" t="s">
        <v>4689</v>
      </c>
    </row>
    <row r="27" spans="1:8" x14ac:dyDescent="0.25">
      <c r="A27" t="s">
        <v>4680</v>
      </c>
      <c r="B27" t="s">
        <v>96</v>
      </c>
      <c r="C27" t="s">
        <v>4686</v>
      </c>
      <c r="D27" t="s">
        <v>26</v>
      </c>
      <c r="E27" t="s">
        <v>4687</v>
      </c>
      <c r="F27" t="s">
        <v>4683</v>
      </c>
      <c r="G27" t="b">
        <v>1</v>
      </c>
      <c r="H27" t="s">
        <v>4689</v>
      </c>
    </row>
    <row r="28" spans="1:8" x14ac:dyDescent="0.25">
      <c r="A28" t="s">
        <v>4680</v>
      </c>
      <c r="B28" t="s">
        <v>96</v>
      </c>
      <c r="C28" t="s">
        <v>4686</v>
      </c>
      <c r="D28" t="s">
        <v>24</v>
      </c>
      <c r="E28" t="s">
        <v>4687</v>
      </c>
      <c r="F28" t="s">
        <v>4683</v>
      </c>
      <c r="G28" t="b">
        <v>1</v>
      </c>
      <c r="H28" t="s">
        <v>4689</v>
      </c>
    </row>
    <row r="29" spans="1:8" x14ac:dyDescent="0.25">
      <c r="A29" t="s">
        <v>4680</v>
      </c>
      <c r="B29" t="s">
        <v>96</v>
      </c>
      <c r="C29" t="s">
        <v>4686</v>
      </c>
      <c r="D29" t="s">
        <v>70</v>
      </c>
      <c r="E29" t="s">
        <v>4687</v>
      </c>
      <c r="F29" t="s">
        <v>4683</v>
      </c>
      <c r="G29" t="b">
        <v>1</v>
      </c>
      <c r="H29" t="s">
        <v>4689</v>
      </c>
    </row>
    <row r="30" spans="1:8" x14ac:dyDescent="0.25">
      <c r="A30" t="s">
        <v>3612</v>
      </c>
      <c r="B30" t="s">
        <v>96</v>
      </c>
      <c r="C30" t="s">
        <v>4696</v>
      </c>
      <c r="E30" t="s">
        <v>4739</v>
      </c>
      <c r="F30" t="s">
        <v>4681</v>
      </c>
      <c r="G30" t="b">
        <v>1</v>
      </c>
      <c r="H30" t="s">
        <v>4740</v>
      </c>
    </row>
    <row r="31" spans="1:8" x14ac:dyDescent="0.25">
      <c r="A31" t="s">
        <v>3612</v>
      </c>
      <c r="B31" t="s">
        <v>96</v>
      </c>
      <c r="C31" t="s">
        <v>4696</v>
      </c>
      <c r="D31" t="s">
        <v>26</v>
      </c>
      <c r="E31" t="s">
        <v>4739</v>
      </c>
      <c r="F31" t="s">
        <v>4681</v>
      </c>
      <c r="G31" t="b">
        <v>1</v>
      </c>
      <c r="H31" t="s">
        <v>4740</v>
      </c>
    </row>
    <row r="32" spans="1:8" x14ac:dyDescent="0.25">
      <c r="A32" t="s">
        <v>3612</v>
      </c>
      <c r="B32" t="s">
        <v>96</v>
      </c>
      <c r="C32" t="s">
        <v>4696</v>
      </c>
      <c r="D32" t="s">
        <v>24</v>
      </c>
      <c r="E32" t="s">
        <v>4739</v>
      </c>
      <c r="F32" t="s">
        <v>4681</v>
      </c>
      <c r="G32" t="b">
        <v>1</v>
      </c>
      <c r="H32" t="s">
        <v>4740</v>
      </c>
    </row>
    <row r="33" spans="1:8" x14ac:dyDescent="0.25">
      <c r="A33" t="s">
        <v>3612</v>
      </c>
      <c r="B33" t="s">
        <v>96</v>
      </c>
      <c r="C33" t="s">
        <v>4696</v>
      </c>
      <c r="D33" t="s">
        <v>70</v>
      </c>
      <c r="E33" t="s">
        <v>4739</v>
      </c>
      <c r="F33" t="s">
        <v>4681</v>
      </c>
      <c r="G33" t="b">
        <v>1</v>
      </c>
      <c r="H33" t="s">
        <v>4740</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languages</vt:lpstr>
      <vt:lpstr>Translation Sign-off</vt:lpstr>
      <vt:lpstr>auto-translations</vt:lpstr>
      <vt:lpstr>hybrid translation</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2024-04-24T14:53:30Z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