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process/configuration/"/>
    </mc:Choice>
  </mc:AlternateContent>
  <xr:revisionPtr revIDLastSave="8551" documentId="114_{57517418-E3A8-4D24-9644-27D04334BB89}" xr6:coauthVersionLast="47" xr6:coauthVersionMax="47" xr10:uidLastSave="{5CC280C5-62EF-4A4E-B748-13823B0D893C}"/>
  <bookViews>
    <workbookView xWindow="28680" yWindow="-120" windowWidth="29040" windowHeight="16440" activeTab="2" xr2:uid="{00000000-000D-0000-FFFF-FFFF00000000}"/>
  </bookViews>
  <sheets>
    <sheet name="policy_spatial" sheetId="1" r:id="rId1"/>
    <sheet name="spatial" sheetId="9" r:id="rId2"/>
    <sheet name="policy" sheetId="11" r:id="rId3"/>
    <sheet name="languages" sheetId="2" r:id="rId4"/>
    <sheet name="Translation Sign-off" sheetId="14" r:id="rId5"/>
    <sheet name="auto-translations" sheetId="12" r:id="rId6"/>
    <sheet name="hybrid translation" sheetId="13" r:id="rId7"/>
    <sheet name="fonts" sheetId="3" r:id="rId8"/>
  </sheets>
  <definedNames>
    <definedName name="_xlnm._FilterDatabase" localSheetId="5" hidden="1">'auto-translations'!$A$1:$T$164</definedName>
    <definedName name="_xlnm._FilterDatabase" localSheetId="3" hidden="1">languages!$A$1:$S$164</definedName>
    <definedName name="_xlnm._FilterDatabase" localSheetId="2" hidden="1">policy!$A$1:$T$1</definedName>
    <definedName name="_xlnm._FilterDatabase" localSheetId="0" hidden="1">policy_spatial!$A$1:$T$1</definedName>
    <definedName name="_xlnm._FilterDatabase" localSheetId="1" hidden="1">spatial!$A$1:$T$48</definedName>
    <definedName name="_xlnm._FilterDatabase" localSheetId="4" hidden="1">'Translation Sign-off'!$A$4:$H$4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6" i="11" l="1"/>
  <c r="E16" i="11"/>
  <c r="D16" i="11"/>
  <c r="G15" i="11"/>
  <c r="F15" i="11"/>
  <c r="D15" i="11"/>
  <c r="G16" i="9"/>
  <c r="E16" i="9"/>
  <c r="D16" i="9"/>
  <c r="G15" i="9"/>
  <c r="F15" i="9"/>
  <c r="D15" i="9"/>
  <c r="E186" i="11"/>
  <c r="E106" i="11"/>
  <c r="E73" i="11"/>
  <c r="E254" i="11"/>
  <c r="E226" i="11"/>
  <c r="E210" i="11"/>
  <c r="G106" i="11"/>
  <c r="E311" i="1"/>
  <c r="E283" i="1"/>
  <c r="E265" i="1"/>
  <c r="E239" i="1"/>
  <c r="E117" i="1"/>
  <c r="E84" i="1"/>
  <c r="E66" i="11"/>
  <c r="E118" i="9"/>
  <c r="E268" i="11"/>
  <c r="E2" i="13"/>
  <c r="F2" i="13"/>
  <c r="G2" i="13"/>
  <c r="H2" i="13"/>
  <c r="I2" i="13"/>
  <c r="J2" i="13"/>
  <c r="K2" i="13"/>
  <c r="L2" i="13"/>
  <c r="M2" i="13"/>
  <c r="N2" i="13"/>
  <c r="O2" i="13"/>
  <c r="P2" i="13"/>
  <c r="Q2" i="13"/>
  <c r="R2" i="13"/>
  <c r="S2" i="13"/>
  <c r="T2" i="13"/>
  <c r="E3" i="13"/>
  <c r="F3" i="13"/>
  <c r="G3" i="13"/>
  <c r="H3" i="13"/>
  <c r="I3" i="13"/>
  <c r="J3" i="13"/>
  <c r="K3" i="13"/>
  <c r="L3" i="13"/>
  <c r="M3" i="13"/>
  <c r="N3" i="13"/>
  <c r="O3" i="13"/>
  <c r="P3" i="13"/>
  <c r="Q3" i="13"/>
  <c r="R3" i="13"/>
  <c r="S3" i="13"/>
  <c r="T3" i="13"/>
  <c r="E4" i="13"/>
  <c r="F4" i="13"/>
  <c r="G4" i="13"/>
  <c r="H4" i="13"/>
  <c r="I4" i="13"/>
  <c r="J4" i="13"/>
  <c r="K4" i="13"/>
  <c r="L4" i="13"/>
  <c r="M4" i="13"/>
  <c r="N4" i="13"/>
  <c r="O4" i="13"/>
  <c r="P4" i="13"/>
  <c r="Q4" i="13"/>
  <c r="R4" i="13"/>
  <c r="S4" i="13"/>
  <c r="T4" i="13"/>
  <c r="E5" i="13"/>
  <c r="F5" i="13"/>
  <c r="G5" i="13"/>
  <c r="H5" i="13"/>
  <c r="I5" i="13"/>
  <c r="J5" i="13"/>
  <c r="K5" i="13"/>
  <c r="L5" i="13"/>
  <c r="M5" i="13"/>
  <c r="N5" i="13"/>
  <c r="O5" i="13"/>
  <c r="P5" i="13"/>
  <c r="Q5" i="13"/>
  <c r="R5" i="13"/>
  <c r="S5" i="13"/>
  <c r="T5" i="13"/>
  <c r="E6" i="13"/>
  <c r="F6" i="13"/>
  <c r="G6" i="13"/>
  <c r="H6" i="13"/>
  <c r="I6" i="13"/>
  <c r="J6" i="13"/>
  <c r="K6" i="13"/>
  <c r="L6" i="13"/>
  <c r="M6" i="13"/>
  <c r="N6" i="13"/>
  <c r="O6" i="13"/>
  <c r="P6" i="13"/>
  <c r="Q6" i="13"/>
  <c r="R6" i="13"/>
  <c r="S6" i="13"/>
  <c r="T6" i="13"/>
  <c r="E7" i="13"/>
  <c r="F7" i="13"/>
  <c r="G7" i="13"/>
  <c r="H7" i="13"/>
  <c r="I7" i="13"/>
  <c r="J7" i="13"/>
  <c r="K7" i="13"/>
  <c r="L7" i="13"/>
  <c r="M7" i="13"/>
  <c r="N7" i="13"/>
  <c r="O7" i="13"/>
  <c r="P7" i="13"/>
  <c r="Q7" i="13"/>
  <c r="R7" i="13"/>
  <c r="S7" i="13"/>
  <c r="T7" i="13"/>
  <c r="E8" i="13"/>
  <c r="F8" i="13"/>
  <c r="G8" i="13"/>
  <c r="H8" i="13"/>
  <c r="I8" i="13"/>
  <c r="J8" i="13"/>
  <c r="K8" i="13"/>
  <c r="L8" i="13"/>
  <c r="M8" i="13"/>
  <c r="N8" i="13"/>
  <c r="O8" i="13"/>
  <c r="P8" i="13"/>
  <c r="Q8" i="13"/>
  <c r="R8" i="13"/>
  <c r="S8" i="13"/>
  <c r="T8" i="13"/>
  <c r="E9" i="13"/>
  <c r="F9" i="13"/>
  <c r="G9" i="13"/>
  <c r="H9" i="13"/>
  <c r="I9" i="13"/>
  <c r="J9" i="13"/>
  <c r="K9" i="13"/>
  <c r="L9" i="13"/>
  <c r="M9" i="13"/>
  <c r="N9" i="13"/>
  <c r="O9" i="13"/>
  <c r="P9" i="13"/>
  <c r="Q9" i="13"/>
  <c r="R9" i="13"/>
  <c r="S9" i="13"/>
  <c r="T9" i="13"/>
  <c r="E10" i="13"/>
  <c r="F10" i="13"/>
  <c r="G10" i="13"/>
  <c r="H10" i="13"/>
  <c r="I10" i="13"/>
  <c r="J10" i="13"/>
  <c r="K10" i="13"/>
  <c r="L10" i="13"/>
  <c r="M10" i="13"/>
  <c r="N10" i="13"/>
  <c r="O10" i="13"/>
  <c r="P10" i="13"/>
  <c r="Q10" i="13"/>
  <c r="R10" i="13"/>
  <c r="S10" i="13"/>
  <c r="T10" i="13"/>
  <c r="E11" i="13"/>
  <c r="F11" i="13"/>
  <c r="G11" i="13"/>
  <c r="H11" i="13"/>
  <c r="I11" i="13"/>
  <c r="J11" i="13"/>
  <c r="K11" i="13"/>
  <c r="L11" i="13"/>
  <c r="M11" i="13"/>
  <c r="N11" i="13"/>
  <c r="O11" i="13"/>
  <c r="P11" i="13"/>
  <c r="Q11" i="13"/>
  <c r="R11" i="13"/>
  <c r="S11" i="13"/>
  <c r="T11" i="13"/>
  <c r="E12" i="13"/>
  <c r="F12" i="13"/>
  <c r="G12" i="13"/>
  <c r="H12" i="13"/>
  <c r="I12" i="13"/>
  <c r="J12" i="13"/>
  <c r="K12" i="13"/>
  <c r="L12" i="13"/>
  <c r="M12" i="13"/>
  <c r="N12" i="13"/>
  <c r="O12" i="13"/>
  <c r="P12" i="13"/>
  <c r="Q12" i="13"/>
  <c r="R12" i="13"/>
  <c r="S12" i="13"/>
  <c r="T12" i="13"/>
  <c r="E13" i="13"/>
  <c r="F13" i="13"/>
  <c r="G13" i="13"/>
  <c r="H13" i="13"/>
  <c r="I13" i="13"/>
  <c r="J13" i="13"/>
  <c r="K13" i="13"/>
  <c r="L13" i="13"/>
  <c r="M13" i="13"/>
  <c r="N13" i="13"/>
  <c r="O13" i="13"/>
  <c r="P13" i="13"/>
  <c r="Q13" i="13"/>
  <c r="R13" i="13"/>
  <c r="S13" i="13"/>
  <c r="T13" i="13"/>
  <c r="E14" i="13"/>
  <c r="F14" i="13"/>
  <c r="G14" i="13"/>
  <c r="H14" i="13"/>
  <c r="I14" i="13"/>
  <c r="J14" i="13"/>
  <c r="K14" i="13"/>
  <c r="L14" i="13"/>
  <c r="M14" i="13"/>
  <c r="N14" i="13"/>
  <c r="O14" i="13"/>
  <c r="P14" i="13"/>
  <c r="Q14" i="13"/>
  <c r="R14" i="13"/>
  <c r="S14" i="13"/>
  <c r="T14" i="13"/>
  <c r="E15" i="13"/>
  <c r="F15" i="13"/>
  <c r="G15" i="13"/>
  <c r="H15" i="13"/>
  <c r="I15" i="13"/>
  <c r="J15" i="13"/>
  <c r="K15" i="13"/>
  <c r="L15" i="13"/>
  <c r="M15" i="13"/>
  <c r="N15" i="13"/>
  <c r="O15" i="13"/>
  <c r="P15" i="13"/>
  <c r="Q15" i="13"/>
  <c r="R15" i="13"/>
  <c r="S15" i="13"/>
  <c r="T15" i="13"/>
  <c r="E16" i="13"/>
  <c r="F16" i="13"/>
  <c r="G16" i="13"/>
  <c r="H16" i="13"/>
  <c r="I16" i="13"/>
  <c r="J16" i="13"/>
  <c r="K16" i="13"/>
  <c r="L16" i="13"/>
  <c r="M16" i="13"/>
  <c r="N16" i="13"/>
  <c r="O16" i="13"/>
  <c r="P16" i="13"/>
  <c r="Q16" i="13"/>
  <c r="R16" i="13"/>
  <c r="S16" i="13"/>
  <c r="T16" i="13"/>
  <c r="E17" i="13"/>
  <c r="F17" i="13"/>
  <c r="G17" i="13"/>
  <c r="H17" i="13"/>
  <c r="I17" i="13"/>
  <c r="J17" i="13"/>
  <c r="K17" i="13"/>
  <c r="L17" i="13"/>
  <c r="M17" i="13"/>
  <c r="N17" i="13"/>
  <c r="O17" i="13"/>
  <c r="P17" i="13"/>
  <c r="Q17" i="13"/>
  <c r="R17" i="13"/>
  <c r="S17" i="13"/>
  <c r="T17" i="13"/>
  <c r="E18" i="13"/>
  <c r="F18" i="13"/>
  <c r="G18" i="13"/>
  <c r="H18" i="13"/>
  <c r="I18" i="13"/>
  <c r="J18" i="13"/>
  <c r="K18" i="13"/>
  <c r="L18" i="13"/>
  <c r="M18" i="13"/>
  <c r="N18" i="13"/>
  <c r="O18" i="13"/>
  <c r="P18" i="13"/>
  <c r="Q18" i="13"/>
  <c r="R18" i="13"/>
  <c r="S18" i="13"/>
  <c r="T18" i="13"/>
  <c r="E19" i="13"/>
  <c r="F19" i="13"/>
  <c r="G19" i="13"/>
  <c r="H19" i="13"/>
  <c r="I19" i="13"/>
  <c r="J19" i="13"/>
  <c r="K19" i="13"/>
  <c r="L19" i="13"/>
  <c r="M19" i="13"/>
  <c r="N19" i="13"/>
  <c r="O19" i="13"/>
  <c r="P19" i="13"/>
  <c r="Q19" i="13"/>
  <c r="R19" i="13"/>
  <c r="S19" i="13"/>
  <c r="T19" i="13"/>
  <c r="E20" i="13"/>
  <c r="F20" i="13"/>
  <c r="G20" i="13"/>
  <c r="H20" i="13"/>
  <c r="I20" i="13"/>
  <c r="J20" i="13"/>
  <c r="K20" i="13"/>
  <c r="L20" i="13"/>
  <c r="M20" i="13"/>
  <c r="N20" i="13"/>
  <c r="O20" i="13"/>
  <c r="P20" i="13"/>
  <c r="Q20" i="13"/>
  <c r="R20" i="13"/>
  <c r="S20" i="13"/>
  <c r="T20" i="13"/>
  <c r="E21" i="13"/>
  <c r="F21" i="13"/>
  <c r="G21" i="13"/>
  <c r="H21" i="13"/>
  <c r="I21" i="13"/>
  <c r="J21" i="13"/>
  <c r="K21" i="13"/>
  <c r="L21" i="13"/>
  <c r="M21" i="13"/>
  <c r="N21" i="13"/>
  <c r="O21" i="13"/>
  <c r="P21" i="13"/>
  <c r="Q21" i="13"/>
  <c r="R21" i="13"/>
  <c r="S21" i="13"/>
  <c r="T21" i="13"/>
  <c r="E22" i="13"/>
  <c r="F22" i="13"/>
  <c r="G22" i="13"/>
  <c r="H22" i="13"/>
  <c r="I22" i="13"/>
  <c r="J22" i="13"/>
  <c r="K22" i="13"/>
  <c r="L22" i="13"/>
  <c r="M22" i="13"/>
  <c r="N22" i="13"/>
  <c r="O22" i="13"/>
  <c r="P22" i="13"/>
  <c r="Q22" i="13"/>
  <c r="R22" i="13"/>
  <c r="S22" i="13"/>
  <c r="T22" i="13"/>
  <c r="E23" i="13"/>
  <c r="F23" i="13"/>
  <c r="G23" i="13"/>
  <c r="H23" i="13"/>
  <c r="I23" i="13"/>
  <c r="J23" i="13"/>
  <c r="K23" i="13"/>
  <c r="L23" i="13"/>
  <c r="M23" i="13"/>
  <c r="N23" i="13"/>
  <c r="O23" i="13"/>
  <c r="P23" i="13"/>
  <c r="Q23" i="13"/>
  <c r="R23" i="13"/>
  <c r="S23" i="13"/>
  <c r="T23" i="13"/>
  <c r="E24" i="13"/>
  <c r="F24" i="13"/>
  <c r="G24" i="13"/>
  <c r="H24" i="13"/>
  <c r="I24" i="13"/>
  <c r="J24" i="13"/>
  <c r="K24" i="13"/>
  <c r="L24" i="13"/>
  <c r="M24" i="13"/>
  <c r="N24" i="13"/>
  <c r="O24" i="13"/>
  <c r="P24" i="13"/>
  <c r="Q24" i="13"/>
  <c r="R24" i="13"/>
  <c r="S24" i="13"/>
  <c r="T24" i="13"/>
  <c r="E25" i="13"/>
  <c r="F25" i="13"/>
  <c r="G25" i="13"/>
  <c r="H25" i="13"/>
  <c r="I25" i="13"/>
  <c r="J25" i="13"/>
  <c r="K25" i="13"/>
  <c r="L25" i="13"/>
  <c r="M25" i="13"/>
  <c r="N25" i="13"/>
  <c r="O25" i="13"/>
  <c r="P25" i="13"/>
  <c r="Q25" i="13"/>
  <c r="R25" i="13"/>
  <c r="S25" i="13"/>
  <c r="T25" i="13"/>
  <c r="E26" i="13"/>
  <c r="F26" i="13"/>
  <c r="G26" i="13"/>
  <c r="H26" i="13"/>
  <c r="I26" i="13"/>
  <c r="J26" i="13"/>
  <c r="K26" i="13"/>
  <c r="L26" i="13"/>
  <c r="M26" i="13"/>
  <c r="N26" i="13"/>
  <c r="O26" i="13"/>
  <c r="P26" i="13"/>
  <c r="Q26" i="13"/>
  <c r="R26" i="13"/>
  <c r="S26" i="13"/>
  <c r="T26" i="13"/>
  <c r="E27" i="13"/>
  <c r="F27" i="13"/>
  <c r="G27" i="13"/>
  <c r="H27" i="13"/>
  <c r="I27" i="13"/>
  <c r="J27" i="13"/>
  <c r="K27" i="13"/>
  <c r="L27" i="13"/>
  <c r="M27" i="13"/>
  <c r="N27" i="13"/>
  <c r="O27" i="13"/>
  <c r="P27" i="13"/>
  <c r="Q27" i="13"/>
  <c r="R27" i="13"/>
  <c r="S27" i="13"/>
  <c r="T27" i="13"/>
  <c r="E28" i="13"/>
  <c r="F28" i="13"/>
  <c r="G28" i="13"/>
  <c r="H28" i="13"/>
  <c r="I28" i="13"/>
  <c r="J28" i="13"/>
  <c r="K28" i="13"/>
  <c r="L28" i="13"/>
  <c r="M28" i="13"/>
  <c r="N28" i="13"/>
  <c r="O28" i="13"/>
  <c r="P28" i="13"/>
  <c r="Q28" i="13"/>
  <c r="R28" i="13"/>
  <c r="S28" i="13"/>
  <c r="T28" i="13"/>
  <c r="E29" i="13"/>
  <c r="F29" i="13"/>
  <c r="G29" i="13"/>
  <c r="H29" i="13"/>
  <c r="I29" i="13"/>
  <c r="J29" i="13"/>
  <c r="K29" i="13"/>
  <c r="L29" i="13"/>
  <c r="M29" i="13"/>
  <c r="N29" i="13"/>
  <c r="O29" i="13"/>
  <c r="P29" i="13"/>
  <c r="Q29" i="13"/>
  <c r="R29" i="13"/>
  <c r="S29" i="13"/>
  <c r="T29" i="13"/>
  <c r="E30" i="13"/>
  <c r="F30" i="13"/>
  <c r="G30" i="13"/>
  <c r="H30" i="13"/>
  <c r="I30" i="13"/>
  <c r="J30" i="13"/>
  <c r="K30" i="13"/>
  <c r="L30" i="13"/>
  <c r="M30" i="13"/>
  <c r="N30" i="13"/>
  <c r="O30" i="13"/>
  <c r="P30" i="13"/>
  <c r="Q30" i="13"/>
  <c r="R30" i="13"/>
  <c r="S30" i="13"/>
  <c r="T30" i="13"/>
  <c r="E31" i="13"/>
  <c r="F31" i="13"/>
  <c r="G31" i="13"/>
  <c r="H31" i="13"/>
  <c r="I31" i="13"/>
  <c r="J31" i="13"/>
  <c r="K31" i="13"/>
  <c r="L31" i="13"/>
  <c r="M31" i="13"/>
  <c r="N31" i="13"/>
  <c r="O31" i="13"/>
  <c r="P31" i="13"/>
  <c r="Q31" i="13"/>
  <c r="R31" i="13"/>
  <c r="S31" i="13"/>
  <c r="T31" i="13"/>
  <c r="E32" i="13"/>
  <c r="F32" i="13"/>
  <c r="G32" i="13"/>
  <c r="H32" i="13"/>
  <c r="I32" i="13"/>
  <c r="J32" i="13"/>
  <c r="K32" i="13"/>
  <c r="L32" i="13"/>
  <c r="M32" i="13"/>
  <c r="N32" i="13"/>
  <c r="O32" i="13"/>
  <c r="P32" i="13"/>
  <c r="Q32" i="13"/>
  <c r="R32" i="13"/>
  <c r="S32" i="13"/>
  <c r="T32" i="13"/>
  <c r="E33" i="13"/>
  <c r="F33" i="13"/>
  <c r="G33" i="13"/>
  <c r="H33" i="13"/>
  <c r="I33" i="13"/>
  <c r="J33" i="13"/>
  <c r="K33" i="13"/>
  <c r="L33" i="13"/>
  <c r="M33" i="13"/>
  <c r="N33" i="13"/>
  <c r="O33" i="13"/>
  <c r="P33" i="13"/>
  <c r="Q33" i="13"/>
  <c r="R33" i="13"/>
  <c r="S33" i="13"/>
  <c r="T33" i="13"/>
  <c r="E34" i="13"/>
  <c r="F34" i="13"/>
  <c r="G34" i="13"/>
  <c r="H34" i="13"/>
  <c r="I34" i="13"/>
  <c r="J34" i="13"/>
  <c r="K34" i="13"/>
  <c r="L34" i="13"/>
  <c r="M34" i="13"/>
  <c r="N34" i="13"/>
  <c r="O34" i="13"/>
  <c r="P34" i="13"/>
  <c r="Q34" i="13"/>
  <c r="R34" i="13"/>
  <c r="S34" i="13"/>
  <c r="T34" i="13"/>
  <c r="E35" i="13"/>
  <c r="F35" i="13"/>
  <c r="G35" i="13"/>
  <c r="H35" i="13"/>
  <c r="I35" i="13"/>
  <c r="J35" i="13"/>
  <c r="K35" i="13"/>
  <c r="L35" i="13"/>
  <c r="M35" i="13"/>
  <c r="N35" i="13"/>
  <c r="O35" i="13"/>
  <c r="P35" i="13"/>
  <c r="Q35" i="13"/>
  <c r="R35" i="13"/>
  <c r="S35" i="13"/>
  <c r="T35" i="13"/>
  <c r="E36" i="13"/>
  <c r="F36" i="13"/>
  <c r="G36" i="13"/>
  <c r="H36" i="13"/>
  <c r="I36" i="13"/>
  <c r="J36" i="13"/>
  <c r="K36" i="13"/>
  <c r="L36" i="13"/>
  <c r="M36" i="13"/>
  <c r="N36" i="13"/>
  <c r="O36" i="13"/>
  <c r="P36" i="13"/>
  <c r="Q36" i="13"/>
  <c r="R36" i="13"/>
  <c r="S36" i="13"/>
  <c r="T36" i="13"/>
  <c r="E37" i="13"/>
  <c r="F37" i="13"/>
  <c r="G37" i="13"/>
  <c r="H37" i="13"/>
  <c r="I37" i="13"/>
  <c r="J37" i="13"/>
  <c r="K37" i="13"/>
  <c r="L37" i="13"/>
  <c r="M37" i="13"/>
  <c r="N37" i="13"/>
  <c r="O37" i="13"/>
  <c r="P37" i="13"/>
  <c r="Q37" i="13"/>
  <c r="R37" i="13"/>
  <c r="S37" i="13"/>
  <c r="T37" i="13"/>
  <c r="E38" i="13"/>
  <c r="F38" i="13"/>
  <c r="G38" i="13"/>
  <c r="H38" i="13"/>
  <c r="I38" i="13"/>
  <c r="J38" i="13"/>
  <c r="K38" i="13"/>
  <c r="L38" i="13"/>
  <c r="M38" i="13"/>
  <c r="N38" i="13"/>
  <c r="O38" i="13"/>
  <c r="P38" i="13"/>
  <c r="Q38" i="13"/>
  <c r="R38" i="13"/>
  <c r="S38" i="13"/>
  <c r="T38" i="13"/>
  <c r="E39" i="13"/>
  <c r="F39" i="13"/>
  <c r="G39" i="13"/>
  <c r="H39" i="13"/>
  <c r="I39" i="13"/>
  <c r="J39" i="13"/>
  <c r="K39" i="13"/>
  <c r="L39" i="13"/>
  <c r="M39" i="13"/>
  <c r="N39" i="13"/>
  <c r="O39" i="13"/>
  <c r="P39" i="13"/>
  <c r="Q39" i="13"/>
  <c r="R39" i="13"/>
  <c r="S39" i="13"/>
  <c r="T39" i="13"/>
  <c r="E40" i="13"/>
  <c r="F40" i="13"/>
  <c r="G40" i="13"/>
  <c r="H40" i="13"/>
  <c r="I40" i="13"/>
  <c r="J40" i="13"/>
  <c r="K40" i="13"/>
  <c r="L40" i="13"/>
  <c r="M40" i="13"/>
  <c r="N40" i="13"/>
  <c r="O40" i="13"/>
  <c r="P40" i="13"/>
  <c r="Q40" i="13"/>
  <c r="R40" i="13"/>
  <c r="S40" i="13"/>
  <c r="T40" i="13"/>
  <c r="E41" i="13"/>
  <c r="F41" i="13"/>
  <c r="G41" i="13"/>
  <c r="H41" i="13"/>
  <c r="I41" i="13"/>
  <c r="J41" i="13"/>
  <c r="K41" i="13"/>
  <c r="L41" i="13"/>
  <c r="M41" i="13"/>
  <c r="N41" i="13"/>
  <c r="O41" i="13"/>
  <c r="P41" i="13"/>
  <c r="Q41" i="13"/>
  <c r="R41" i="13"/>
  <c r="S41" i="13"/>
  <c r="T41" i="13"/>
  <c r="E42" i="13"/>
  <c r="F42" i="13"/>
  <c r="G42" i="13"/>
  <c r="H42" i="13"/>
  <c r="I42" i="13"/>
  <c r="J42" i="13"/>
  <c r="K42" i="13"/>
  <c r="L42" i="13"/>
  <c r="M42" i="13"/>
  <c r="N42" i="13"/>
  <c r="O42" i="13"/>
  <c r="P42" i="13"/>
  <c r="Q42" i="13"/>
  <c r="R42" i="13"/>
  <c r="S42" i="13"/>
  <c r="T42" i="13"/>
  <c r="E43" i="13"/>
  <c r="F43" i="13"/>
  <c r="G43" i="13"/>
  <c r="H43" i="13"/>
  <c r="I43" i="13"/>
  <c r="J43" i="13"/>
  <c r="K43" i="13"/>
  <c r="L43" i="13"/>
  <c r="M43" i="13"/>
  <c r="N43" i="13"/>
  <c r="O43" i="13"/>
  <c r="P43" i="13"/>
  <c r="Q43" i="13"/>
  <c r="R43" i="13"/>
  <c r="S43" i="13"/>
  <c r="T43" i="13"/>
  <c r="E44" i="13"/>
  <c r="F44" i="13"/>
  <c r="G44" i="13"/>
  <c r="H44" i="13"/>
  <c r="I44" i="13"/>
  <c r="J44" i="13"/>
  <c r="K44" i="13"/>
  <c r="L44" i="13"/>
  <c r="M44" i="13"/>
  <c r="N44" i="13"/>
  <c r="O44" i="13"/>
  <c r="P44" i="13"/>
  <c r="Q44" i="13"/>
  <c r="R44" i="13"/>
  <c r="S44" i="13"/>
  <c r="T44" i="13"/>
  <c r="E45" i="13"/>
  <c r="F45" i="13"/>
  <c r="G45" i="13"/>
  <c r="H45" i="13"/>
  <c r="I45" i="13"/>
  <c r="J45" i="13"/>
  <c r="K45" i="13"/>
  <c r="L45" i="13"/>
  <c r="M45" i="13"/>
  <c r="N45" i="13"/>
  <c r="O45" i="13"/>
  <c r="P45" i="13"/>
  <c r="Q45" i="13"/>
  <c r="R45" i="13"/>
  <c r="S45" i="13"/>
  <c r="T45" i="13"/>
  <c r="E46" i="13"/>
  <c r="F46" i="13"/>
  <c r="G46" i="13"/>
  <c r="H46" i="13"/>
  <c r="I46" i="13"/>
  <c r="J46" i="13"/>
  <c r="K46" i="13"/>
  <c r="L46" i="13"/>
  <c r="M46" i="13"/>
  <c r="N46" i="13"/>
  <c r="O46" i="13"/>
  <c r="P46" i="13"/>
  <c r="Q46" i="13"/>
  <c r="R46" i="13"/>
  <c r="S46" i="13"/>
  <c r="T46" i="13"/>
  <c r="E47" i="13"/>
  <c r="F47" i="13"/>
  <c r="G47" i="13"/>
  <c r="H47" i="13"/>
  <c r="I47" i="13"/>
  <c r="J47" i="13"/>
  <c r="K47" i="13"/>
  <c r="L47" i="13"/>
  <c r="M47" i="13"/>
  <c r="N47" i="13"/>
  <c r="O47" i="13"/>
  <c r="P47" i="13"/>
  <c r="Q47" i="13"/>
  <c r="R47" i="13"/>
  <c r="S47" i="13"/>
  <c r="T47" i="13"/>
  <c r="E48" i="13"/>
  <c r="F48" i="13"/>
  <c r="G48" i="13"/>
  <c r="H48" i="13"/>
  <c r="I48" i="13"/>
  <c r="J48" i="13"/>
  <c r="K48" i="13"/>
  <c r="L48" i="13"/>
  <c r="M48" i="13"/>
  <c r="N48" i="13"/>
  <c r="O48" i="13"/>
  <c r="P48" i="13"/>
  <c r="Q48" i="13"/>
  <c r="R48" i="13"/>
  <c r="S48" i="13"/>
  <c r="T48" i="13"/>
  <c r="E49" i="13"/>
  <c r="F49" i="13"/>
  <c r="G49" i="13"/>
  <c r="H49" i="13"/>
  <c r="I49" i="13"/>
  <c r="J49" i="13"/>
  <c r="K49" i="13"/>
  <c r="L49" i="13"/>
  <c r="M49" i="13"/>
  <c r="N49" i="13"/>
  <c r="O49" i="13"/>
  <c r="P49" i="13"/>
  <c r="Q49" i="13"/>
  <c r="R49" i="13"/>
  <c r="S49" i="13"/>
  <c r="T49" i="13"/>
  <c r="E50" i="13"/>
  <c r="F50" i="13"/>
  <c r="G50" i="13"/>
  <c r="H50" i="13"/>
  <c r="I50" i="13"/>
  <c r="J50" i="13"/>
  <c r="K50" i="13"/>
  <c r="L50" i="13"/>
  <c r="M50" i="13"/>
  <c r="N50" i="13"/>
  <c r="O50" i="13"/>
  <c r="P50" i="13"/>
  <c r="Q50" i="13"/>
  <c r="R50" i="13"/>
  <c r="S50" i="13"/>
  <c r="T50" i="13"/>
  <c r="E51" i="13"/>
  <c r="F51" i="13"/>
  <c r="G51" i="13"/>
  <c r="H51" i="13"/>
  <c r="I51" i="13"/>
  <c r="J51" i="13"/>
  <c r="K51" i="13"/>
  <c r="L51" i="13"/>
  <c r="M51" i="13"/>
  <c r="N51" i="13"/>
  <c r="O51" i="13"/>
  <c r="P51" i="13"/>
  <c r="Q51" i="13"/>
  <c r="R51" i="13"/>
  <c r="S51" i="13"/>
  <c r="T51" i="13"/>
  <c r="E52" i="13"/>
  <c r="F52" i="13"/>
  <c r="G52" i="13"/>
  <c r="H52" i="13"/>
  <c r="I52" i="13"/>
  <c r="J52" i="13"/>
  <c r="K52" i="13"/>
  <c r="L52" i="13"/>
  <c r="M52" i="13"/>
  <c r="N52" i="13"/>
  <c r="O52" i="13"/>
  <c r="P52" i="13"/>
  <c r="Q52" i="13"/>
  <c r="R52" i="13"/>
  <c r="S52" i="13"/>
  <c r="T52" i="13"/>
  <c r="E53" i="13"/>
  <c r="F53" i="13"/>
  <c r="G53" i="13"/>
  <c r="H53" i="13"/>
  <c r="I53" i="13"/>
  <c r="J53" i="13"/>
  <c r="K53" i="13"/>
  <c r="L53" i="13"/>
  <c r="M53" i="13"/>
  <c r="N53" i="13"/>
  <c r="O53" i="13"/>
  <c r="P53" i="13"/>
  <c r="Q53" i="13"/>
  <c r="R53" i="13"/>
  <c r="S53" i="13"/>
  <c r="T53" i="13"/>
  <c r="E54" i="13"/>
  <c r="F54" i="13"/>
  <c r="G54" i="13"/>
  <c r="H54" i="13"/>
  <c r="I54" i="13"/>
  <c r="J54" i="13"/>
  <c r="K54" i="13"/>
  <c r="L54" i="13"/>
  <c r="M54" i="13"/>
  <c r="N54" i="13"/>
  <c r="O54" i="13"/>
  <c r="P54" i="13"/>
  <c r="Q54" i="13"/>
  <c r="R54" i="13"/>
  <c r="S54" i="13"/>
  <c r="T54" i="13"/>
  <c r="E55" i="13"/>
  <c r="F55" i="13"/>
  <c r="G55" i="13"/>
  <c r="H55" i="13"/>
  <c r="I55" i="13"/>
  <c r="J55" i="13"/>
  <c r="K55" i="13"/>
  <c r="L55" i="13"/>
  <c r="M55" i="13"/>
  <c r="N55" i="13"/>
  <c r="O55" i="13"/>
  <c r="P55" i="13"/>
  <c r="Q55" i="13"/>
  <c r="R55" i="13"/>
  <c r="S55" i="13"/>
  <c r="T55" i="13"/>
  <c r="E56" i="13"/>
  <c r="F56" i="13"/>
  <c r="G56" i="13"/>
  <c r="H56" i="13"/>
  <c r="I56" i="13"/>
  <c r="J56" i="13"/>
  <c r="K56" i="13"/>
  <c r="L56" i="13"/>
  <c r="M56" i="13"/>
  <c r="N56" i="13"/>
  <c r="O56" i="13"/>
  <c r="P56" i="13"/>
  <c r="Q56" i="13"/>
  <c r="R56" i="13"/>
  <c r="S56" i="13"/>
  <c r="T56" i="13"/>
  <c r="E57" i="13"/>
  <c r="F57" i="13"/>
  <c r="G57" i="13"/>
  <c r="H57" i="13"/>
  <c r="I57" i="13"/>
  <c r="J57" i="13"/>
  <c r="K57" i="13"/>
  <c r="L57" i="13"/>
  <c r="M57" i="13"/>
  <c r="N57" i="13"/>
  <c r="O57" i="13"/>
  <c r="P57" i="13"/>
  <c r="Q57" i="13"/>
  <c r="R57" i="13"/>
  <c r="S57" i="13"/>
  <c r="T57" i="13"/>
  <c r="E58" i="13"/>
  <c r="F58" i="13"/>
  <c r="G58" i="13"/>
  <c r="H58" i="13"/>
  <c r="I58" i="13"/>
  <c r="J58" i="13"/>
  <c r="K58" i="13"/>
  <c r="L58" i="13"/>
  <c r="M58" i="13"/>
  <c r="N58" i="13"/>
  <c r="O58" i="13"/>
  <c r="P58" i="13"/>
  <c r="Q58" i="13"/>
  <c r="R58" i="13"/>
  <c r="S58" i="13"/>
  <c r="T58" i="13"/>
  <c r="E59" i="13"/>
  <c r="F59" i="13"/>
  <c r="G59" i="13"/>
  <c r="H59" i="13"/>
  <c r="I59" i="13"/>
  <c r="J59" i="13"/>
  <c r="K59" i="13"/>
  <c r="L59" i="13"/>
  <c r="M59" i="13"/>
  <c r="N59" i="13"/>
  <c r="O59" i="13"/>
  <c r="P59" i="13"/>
  <c r="Q59" i="13"/>
  <c r="R59" i="13"/>
  <c r="S59" i="13"/>
  <c r="T59" i="13"/>
  <c r="E60" i="13"/>
  <c r="F60" i="13"/>
  <c r="G60" i="13"/>
  <c r="H60" i="13"/>
  <c r="I60" i="13"/>
  <c r="J60" i="13"/>
  <c r="K60" i="13"/>
  <c r="L60" i="13"/>
  <c r="M60" i="13"/>
  <c r="N60" i="13"/>
  <c r="O60" i="13"/>
  <c r="P60" i="13"/>
  <c r="Q60" i="13"/>
  <c r="R60" i="13"/>
  <c r="S60" i="13"/>
  <c r="T60" i="13"/>
  <c r="E61" i="13"/>
  <c r="F61" i="13"/>
  <c r="G61" i="13"/>
  <c r="H61" i="13"/>
  <c r="I61" i="13"/>
  <c r="J61" i="13"/>
  <c r="K61" i="13"/>
  <c r="L61" i="13"/>
  <c r="M61" i="13"/>
  <c r="N61" i="13"/>
  <c r="O61" i="13"/>
  <c r="P61" i="13"/>
  <c r="Q61" i="13"/>
  <c r="R61" i="13"/>
  <c r="S61" i="13"/>
  <c r="T61" i="13"/>
  <c r="E62" i="13"/>
  <c r="F62" i="13"/>
  <c r="G62" i="13"/>
  <c r="H62" i="13"/>
  <c r="I62" i="13"/>
  <c r="J62" i="13"/>
  <c r="K62" i="13"/>
  <c r="L62" i="13"/>
  <c r="M62" i="13"/>
  <c r="N62" i="13"/>
  <c r="O62" i="13"/>
  <c r="P62" i="13"/>
  <c r="Q62" i="13"/>
  <c r="R62" i="13"/>
  <c r="S62" i="13"/>
  <c r="T62" i="13"/>
  <c r="E63" i="13"/>
  <c r="F63" i="13"/>
  <c r="G63" i="13"/>
  <c r="H63" i="13"/>
  <c r="I63" i="13"/>
  <c r="J63" i="13"/>
  <c r="K63" i="13"/>
  <c r="L63" i="13"/>
  <c r="M63" i="13"/>
  <c r="N63" i="13"/>
  <c r="O63" i="13"/>
  <c r="P63" i="13"/>
  <c r="Q63" i="13"/>
  <c r="R63" i="13"/>
  <c r="S63" i="13"/>
  <c r="T63" i="13"/>
  <c r="E64" i="13"/>
  <c r="F64" i="13"/>
  <c r="G64" i="13"/>
  <c r="H64" i="13"/>
  <c r="I64" i="13"/>
  <c r="J64" i="13"/>
  <c r="K64" i="13"/>
  <c r="L64" i="13"/>
  <c r="M64" i="13"/>
  <c r="N64" i="13"/>
  <c r="O64" i="13"/>
  <c r="P64" i="13"/>
  <c r="Q64" i="13"/>
  <c r="R64" i="13"/>
  <c r="S64" i="13"/>
  <c r="T64" i="13"/>
  <c r="E65" i="13"/>
  <c r="F65" i="13"/>
  <c r="G65" i="13"/>
  <c r="H65" i="13"/>
  <c r="I65" i="13"/>
  <c r="J65" i="13"/>
  <c r="K65" i="13"/>
  <c r="L65" i="13"/>
  <c r="M65" i="13"/>
  <c r="N65" i="13"/>
  <c r="O65" i="13"/>
  <c r="P65" i="13"/>
  <c r="Q65" i="13"/>
  <c r="R65" i="13"/>
  <c r="S65" i="13"/>
  <c r="T65" i="13"/>
  <c r="E66" i="13"/>
  <c r="F66" i="13"/>
  <c r="G66" i="13"/>
  <c r="H66" i="13"/>
  <c r="I66" i="13"/>
  <c r="J66" i="13"/>
  <c r="K66" i="13"/>
  <c r="L66" i="13"/>
  <c r="M66" i="13"/>
  <c r="N66" i="13"/>
  <c r="O66" i="13"/>
  <c r="P66" i="13"/>
  <c r="Q66" i="13"/>
  <c r="R66" i="13"/>
  <c r="S66" i="13"/>
  <c r="T66" i="13"/>
  <c r="E67" i="13"/>
  <c r="F67" i="13"/>
  <c r="G67" i="13"/>
  <c r="H67" i="13"/>
  <c r="I67" i="13"/>
  <c r="J67" i="13"/>
  <c r="K67" i="13"/>
  <c r="L67" i="13"/>
  <c r="M67" i="13"/>
  <c r="N67" i="13"/>
  <c r="O67" i="13"/>
  <c r="P67" i="13"/>
  <c r="Q67" i="13"/>
  <c r="R67" i="13"/>
  <c r="S67" i="13"/>
  <c r="T67" i="13"/>
  <c r="E68" i="13"/>
  <c r="F68" i="13"/>
  <c r="G68" i="13"/>
  <c r="H68" i="13"/>
  <c r="I68" i="13"/>
  <c r="J68" i="13"/>
  <c r="K68" i="13"/>
  <c r="L68" i="13"/>
  <c r="M68" i="13"/>
  <c r="N68" i="13"/>
  <c r="O68" i="13"/>
  <c r="P68" i="13"/>
  <c r="Q68" i="13"/>
  <c r="R68" i="13"/>
  <c r="S68" i="13"/>
  <c r="T68" i="13"/>
  <c r="E69" i="13"/>
  <c r="F69" i="13"/>
  <c r="G69" i="13"/>
  <c r="H69" i="13"/>
  <c r="I69" i="13"/>
  <c r="J69" i="13"/>
  <c r="K69" i="13"/>
  <c r="L69" i="13"/>
  <c r="M69" i="13"/>
  <c r="N69" i="13"/>
  <c r="O69" i="13"/>
  <c r="P69" i="13"/>
  <c r="Q69" i="13"/>
  <c r="R69" i="13"/>
  <c r="S69" i="13"/>
  <c r="T69" i="13"/>
  <c r="E70" i="13"/>
  <c r="F70" i="13"/>
  <c r="G70" i="13"/>
  <c r="H70" i="13"/>
  <c r="I70" i="13"/>
  <c r="J70" i="13"/>
  <c r="K70" i="13"/>
  <c r="L70" i="13"/>
  <c r="M70" i="13"/>
  <c r="N70" i="13"/>
  <c r="O70" i="13"/>
  <c r="P70" i="13"/>
  <c r="Q70" i="13"/>
  <c r="R70" i="13"/>
  <c r="S70" i="13"/>
  <c r="T70" i="13"/>
  <c r="E71" i="13"/>
  <c r="F71" i="13"/>
  <c r="G71" i="13"/>
  <c r="H71" i="13"/>
  <c r="I71" i="13"/>
  <c r="J71" i="13"/>
  <c r="K71" i="13"/>
  <c r="L71" i="13"/>
  <c r="M71" i="13"/>
  <c r="N71" i="13"/>
  <c r="O71" i="13"/>
  <c r="P71" i="13"/>
  <c r="Q71" i="13"/>
  <c r="R71" i="13"/>
  <c r="S71" i="13"/>
  <c r="T71" i="13"/>
  <c r="E72" i="13"/>
  <c r="F72" i="13"/>
  <c r="G72" i="13"/>
  <c r="H72" i="13"/>
  <c r="I72" i="13"/>
  <c r="J72" i="13"/>
  <c r="K72" i="13"/>
  <c r="L72" i="13"/>
  <c r="M72" i="13"/>
  <c r="N72" i="13"/>
  <c r="O72" i="13"/>
  <c r="P72" i="13"/>
  <c r="Q72" i="13"/>
  <c r="R72" i="13"/>
  <c r="S72" i="13"/>
  <c r="T72" i="13"/>
  <c r="E73" i="13"/>
  <c r="F73" i="13"/>
  <c r="G73" i="13"/>
  <c r="H73" i="13"/>
  <c r="I73" i="13"/>
  <c r="J73" i="13"/>
  <c r="K73" i="13"/>
  <c r="L73" i="13"/>
  <c r="M73" i="13"/>
  <c r="N73" i="13"/>
  <c r="O73" i="13"/>
  <c r="P73" i="13"/>
  <c r="Q73" i="13"/>
  <c r="R73" i="13"/>
  <c r="S73" i="13"/>
  <c r="T73" i="13"/>
  <c r="E74" i="13"/>
  <c r="F74" i="13"/>
  <c r="G74" i="13"/>
  <c r="H74" i="13"/>
  <c r="I74" i="13"/>
  <c r="J74" i="13"/>
  <c r="K74" i="13"/>
  <c r="L74" i="13"/>
  <c r="M74" i="13"/>
  <c r="N74" i="13"/>
  <c r="O74" i="13"/>
  <c r="P74" i="13"/>
  <c r="Q74" i="13"/>
  <c r="R74" i="13"/>
  <c r="S74" i="13"/>
  <c r="T74" i="13"/>
  <c r="E75" i="13"/>
  <c r="F75" i="13"/>
  <c r="G75" i="13"/>
  <c r="H75" i="13"/>
  <c r="I75" i="13"/>
  <c r="J75" i="13"/>
  <c r="K75" i="13"/>
  <c r="L75" i="13"/>
  <c r="M75" i="13"/>
  <c r="N75" i="13"/>
  <c r="O75" i="13"/>
  <c r="P75" i="13"/>
  <c r="Q75" i="13"/>
  <c r="R75" i="13"/>
  <c r="S75" i="13"/>
  <c r="T75" i="13"/>
  <c r="E76" i="13"/>
  <c r="F76" i="13"/>
  <c r="G76" i="13"/>
  <c r="H76" i="13"/>
  <c r="I76" i="13"/>
  <c r="J76" i="13"/>
  <c r="K76" i="13"/>
  <c r="L76" i="13"/>
  <c r="M76" i="13"/>
  <c r="N76" i="13"/>
  <c r="O76" i="13"/>
  <c r="P76" i="13"/>
  <c r="Q76" i="13"/>
  <c r="R76" i="13"/>
  <c r="S76" i="13"/>
  <c r="T76" i="13"/>
  <c r="E77" i="13"/>
  <c r="F77" i="13"/>
  <c r="G77" i="13"/>
  <c r="H77" i="13"/>
  <c r="I77" i="13"/>
  <c r="J77" i="13"/>
  <c r="K77" i="13"/>
  <c r="L77" i="13"/>
  <c r="M77" i="13"/>
  <c r="N77" i="13"/>
  <c r="O77" i="13"/>
  <c r="P77" i="13"/>
  <c r="Q77" i="13"/>
  <c r="R77" i="13"/>
  <c r="S77" i="13"/>
  <c r="T77" i="13"/>
  <c r="E78" i="13"/>
  <c r="F78" i="13"/>
  <c r="G78" i="13"/>
  <c r="H78" i="13"/>
  <c r="I78" i="13"/>
  <c r="J78" i="13"/>
  <c r="K78" i="13"/>
  <c r="L78" i="13"/>
  <c r="M78" i="13"/>
  <c r="N78" i="13"/>
  <c r="O78" i="13"/>
  <c r="P78" i="13"/>
  <c r="Q78" i="13"/>
  <c r="R78" i="13"/>
  <c r="S78" i="13"/>
  <c r="T78" i="13"/>
  <c r="E79" i="13"/>
  <c r="F79" i="13"/>
  <c r="G79" i="13"/>
  <c r="H79" i="13"/>
  <c r="I79" i="13"/>
  <c r="J79" i="13"/>
  <c r="K79" i="13"/>
  <c r="L79" i="13"/>
  <c r="M79" i="13"/>
  <c r="N79" i="13"/>
  <c r="O79" i="13"/>
  <c r="P79" i="13"/>
  <c r="Q79" i="13"/>
  <c r="R79" i="13"/>
  <c r="S79" i="13"/>
  <c r="T79" i="13"/>
  <c r="E80" i="13"/>
  <c r="F80" i="13"/>
  <c r="G80" i="13"/>
  <c r="H80" i="13"/>
  <c r="I80" i="13"/>
  <c r="J80" i="13"/>
  <c r="K80" i="13"/>
  <c r="L80" i="13"/>
  <c r="M80" i="13"/>
  <c r="N80" i="13"/>
  <c r="O80" i="13"/>
  <c r="P80" i="13"/>
  <c r="Q80" i="13"/>
  <c r="R80" i="13"/>
  <c r="S80" i="13"/>
  <c r="T80" i="13"/>
  <c r="E81" i="13"/>
  <c r="F81" i="13"/>
  <c r="G81" i="13"/>
  <c r="H81" i="13"/>
  <c r="I81" i="13"/>
  <c r="J81" i="13"/>
  <c r="K81" i="13"/>
  <c r="L81" i="13"/>
  <c r="M81" i="13"/>
  <c r="N81" i="13"/>
  <c r="O81" i="13"/>
  <c r="P81" i="13"/>
  <c r="Q81" i="13"/>
  <c r="R81" i="13"/>
  <c r="S81" i="13"/>
  <c r="T81" i="13"/>
  <c r="E82" i="13"/>
  <c r="F82" i="13"/>
  <c r="G82" i="13"/>
  <c r="H82" i="13"/>
  <c r="I82" i="13"/>
  <c r="J82" i="13"/>
  <c r="K82" i="13"/>
  <c r="L82" i="13"/>
  <c r="M82" i="13"/>
  <c r="N82" i="13"/>
  <c r="O82" i="13"/>
  <c r="P82" i="13"/>
  <c r="Q82" i="13"/>
  <c r="R82" i="13"/>
  <c r="S82" i="13"/>
  <c r="T82" i="13"/>
  <c r="E83" i="13"/>
  <c r="F83" i="13"/>
  <c r="G83" i="13"/>
  <c r="H83" i="13"/>
  <c r="I83" i="13"/>
  <c r="J83" i="13"/>
  <c r="K83" i="13"/>
  <c r="L83" i="13"/>
  <c r="M83" i="13"/>
  <c r="N83" i="13"/>
  <c r="O83" i="13"/>
  <c r="P83" i="13"/>
  <c r="Q83" i="13"/>
  <c r="R83" i="13"/>
  <c r="S83" i="13"/>
  <c r="T83" i="13"/>
  <c r="E84" i="13"/>
  <c r="F84" i="13"/>
  <c r="G84" i="13"/>
  <c r="H84" i="13"/>
  <c r="I84" i="13"/>
  <c r="J84" i="13"/>
  <c r="K84" i="13"/>
  <c r="L84" i="13"/>
  <c r="M84" i="13"/>
  <c r="N84" i="13"/>
  <c r="O84" i="13"/>
  <c r="P84" i="13"/>
  <c r="Q84" i="13"/>
  <c r="R84" i="13"/>
  <c r="S84" i="13"/>
  <c r="T84" i="13"/>
  <c r="E85" i="13"/>
  <c r="F85" i="13"/>
  <c r="G85" i="13"/>
  <c r="H85" i="13"/>
  <c r="I85" i="13"/>
  <c r="J85" i="13"/>
  <c r="K85" i="13"/>
  <c r="L85" i="13"/>
  <c r="M85" i="13"/>
  <c r="N85" i="13"/>
  <c r="O85" i="13"/>
  <c r="P85" i="13"/>
  <c r="Q85" i="13"/>
  <c r="R85" i="13"/>
  <c r="S85" i="13"/>
  <c r="T85" i="13"/>
  <c r="E86" i="13"/>
  <c r="F86" i="13"/>
  <c r="G86" i="13"/>
  <c r="H86" i="13"/>
  <c r="I86" i="13"/>
  <c r="J86" i="13"/>
  <c r="K86" i="13"/>
  <c r="L86" i="13"/>
  <c r="M86" i="13"/>
  <c r="N86" i="13"/>
  <c r="O86" i="13"/>
  <c r="P86" i="13"/>
  <c r="Q86" i="13"/>
  <c r="R86" i="13"/>
  <c r="S86" i="13"/>
  <c r="T86" i="13"/>
  <c r="E87" i="13"/>
  <c r="F87" i="13"/>
  <c r="G87" i="13"/>
  <c r="H87" i="13"/>
  <c r="I87" i="13"/>
  <c r="J87" i="13"/>
  <c r="K87" i="13"/>
  <c r="L87" i="13"/>
  <c r="M87" i="13"/>
  <c r="N87" i="13"/>
  <c r="O87" i="13"/>
  <c r="P87" i="13"/>
  <c r="Q87" i="13"/>
  <c r="R87" i="13"/>
  <c r="S87" i="13"/>
  <c r="T87" i="13"/>
  <c r="E88" i="13"/>
  <c r="F88" i="13"/>
  <c r="G88" i="13"/>
  <c r="H88" i="13"/>
  <c r="I88" i="13"/>
  <c r="J88" i="13"/>
  <c r="K88" i="13"/>
  <c r="L88" i="13"/>
  <c r="M88" i="13"/>
  <c r="N88" i="13"/>
  <c r="O88" i="13"/>
  <c r="P88" i="13"/>
  <c r="Q88" i="13"/>
  <c r="R88" i="13"/>
  <c r="S88" i="13"/>
  <c r="T88" i="13"/>
  <c r="E89" i="13"/>
  <c r="F89" i="13"/>
  <c r="G89" i="13"/>
  <c r="H89" i="13"/>
  <c r="I89" i="13"/>
  <c r="J89" i="13"/>
  <c r="K89" i="13"/>
  <c r="L89" i="13"/>
  <c r="M89" i="13"/>
  <c r="N89" i="13"/>
  <c r="O89" i="13"/>
  <c r="P89" i="13"/>
  <c r="Q89" i="13"/>
  <c r="R89" i="13"/>
  <c r="S89" i="13"/>
  <c r="T89" i="13"/>
  <c r="E90" i="13"/>
  <c r="F90" i="13"/>
  <c r="G90" i="13"/>
  <c r="H90" i="13"/>
  <c r="I90" i="13"/>
  <c r="J90" i="13"/>
  <c r="K90" i="13"/>
  <c r="L90" i="13"/>
  <c r="M90" i="13"/>
  <c r="N90" i="13"/>
  <c r="O90" i="13"/>
  <c r="P90" i="13"/>
  <c r="Q90" i="13"/>
  <c r="R90" i="13"/>
  <c r="S90" i="13"/>
  <c r="T90" i="13"/>
  <c r="E91" i="13"/>
  <c r="F91" i="13"/>
  <c r="G91" i="13"/>
  <c r="H91" i="13"/>
  <c r="I91" i="13"/>
  <c r="J91" i="13"/>
  <c r="K91" i="13"/>
  <c r="L91" i="13"/>
  <c r="M91" i="13"/>
  <c r="N91" i="13"/>
  <c r="O91" i="13"/>
  <c r="P91" i="13"/>
  <c r="Q91" i="13"/>
  <c r="R91" i="13"/>
  <c r="S91" i="13"/>
  <c r="T91" i="13"/>
  <c r="E92" i="13"/>
  <c r="F92" i="13"/>
  <c r="G92" i="13"/>
  <c r="H92" i="13"/>
  <c r="I92" i="13"/>
  <c r="J92" i="13"/>
  <c r="K92" i="13"/>
  <c r="L92" i="13"/>
  <c r="M92" i="13"/>
  <c r="N92" i="13"/>
  <c r="O92" i="13"/>
  <c r="P92" i="13"/>
  <c r="Q92" i="13"/>
  <c r="R92" i="13"/>
  <c r="S92" i="13"/>
  <c r="T92" i="13"/>
  <c r="E93" i="13"/>
  <c r="F93" i="13"/>
  <c r="G93" i="13"/>
  <c r="H93" i="13"/>
  <c r="I93" i="13"/>
  <c r="J93" i="13"/>
  <c r="K93" i="13"/>
  <c r="L93" i="13"/>
  <c r="M93" i="13"/>
  <c r="N93" i="13"/>
  <c r="O93" i="13"/>
  <c r="P93" i="13"/>
  <c r="Q93" i="13"/>
  <c r="R93" i="13"/>
  <c r="S93" i="13"/>
  <c r="T93" i="13"/>
  <c r="E94" i="13"/>
  <c r="F94" i="13"/>
  <c r="G94" i="13"/>
  <c r="H94" i="13"/>
  <c r="I94" i="13"/>
  <c r="J94" i="13"/>
  <c r="K94" i="13"/>
  <c r="L94" i="13"/>
  <c r="M94" i="13"/>
  <c r="N94" i="13"/>
  <c r="O94" i="13"/>
  <c r="P94" i="13"/>
  <c r="Q94" i="13"/>
  <c r="R94" i="13"/>
  <c r="S94" i="13"/>
  <c r="T94" i="13"/>
  <c r="E95" i="13"/>
  <c r="F95" i="13"/>
  <c r="G95" i="13"/>
  <c r="H95" i="13"/>
  <c r="I95" i="13"/>
  <c r="J95" i="13"/>
  <c r="K95" i="13"/>
  <c r="L95" i="13"/>
  <c r="M95" i="13"/>
  <c r="N95" i="13"/>
  <c r="O95" i="13"/>
  <c r="P95" i="13"/>
  <c r="Q95" i="13"/>
  <c r="R95" i="13"/>
  <c r="S95" i="13"/>
  <c r="T95" i="13"/>
  <c r="E96" i="13"/>
  <c r="F96" i="13"/>
  <c r="G96" i="13"/>
  <c r="H96" i="13"/>
  <c r="I96" i="13"/>
  <c r="J96" i="13"/>
  <c r="K96" i="13"/>
  <c r="L96" i="13"/>
  <c r="M96" i="13"/>
  <c r="N96" i="13"/>
  <c r="O96" i="13"/>
  <c r="P96" i="13"/>
  <c r="Q96" i="13"/>
  <c r="R96" i="13"/>
  <c r="S96" i="13"/>
  <c r="T96" i="13"/>
  <c r="E97" i="13"/>
  <c r="F97" i="13"/>
  <c r="G97" i="13"/>
  <c r="H97" i="13"/>
  <c r="I97" i="13"/>
  <c r="J97" i="13"/>
  <c r="K97" i="13"/>
  <c r="L97" i="13"/>
  <c r="M97" i="13"/>
  <c r="N97" i="13"/>
  <c r="O97" i="13"/>
  <c r="P97" i="13"/>
  <c r="Q97" i="13"/>
  <c r="R97" i="13"/>
  <c r="S97" i="13"/>
  <c r="T97" i="13"/>
  <c r="E98" i="13"/>
  <c r="F98" i="13"/>
  <c r="G98" i="13"/>
  <c r="H98" i="13"/>
  <c r="I98" i="13"/>
  <c r="J98" i="13"/>
  <c r="K98" i="13"/>
  <c r="L98" i="13"/>
  <c r="M98" i="13"/>
  <c r="N98" i="13"/>
  <c r="O98" i="13"/>
  <c r="P98" i="13"/>
  <c r="Q98" i="13"/>
  <c r="R98" i="13"/>
  <c r="S98" i="13"/>
  <c r="T98" i="13"/>
  <c r="E99" i="13"/>
  <c r="F99" i="13"/>
  <c r="G99" i="13"/>
  <c r="H99" i="13"/>
  <c r="I99" i="13"/>
  <c r="J99" i="13"/>
  <c r="K99" i="13"/>
  <c r="L99" i="13"/>
  <c r="M99" i="13"/>
  <c r="N99" i="13"/>
  <c r="O99" i="13"/>
  <c r="P99" i="13"/>
  <c r="Q99" i="13"/>
  <c r="R99" i="13"/>
  <c r="S99" i="13"/>
  <c r="T99" i="13"/>
  <c r="E100" i="13"/>
  <c r="F100" i="13"/>
  <c r="G100" i="13"/>
  <c r="H100" i="13"/>
  <c r="I100" i="13"/>
  <c r="J100" i="13"/>
  <c r="K100" i="13"/>
  <c r="L100" i="13"/>
  <c r="M100" i="13"/>
  <c r="N100" i="13"/>
  <c r="O100" i="13"/>
  <c r="P100" i="13"/>
  <c r="Q100" i="13"/>
  <c r="R100" i="13"/>
  <c r="S100" i="13"/>
  <c r="T100" i="13"/>
  <c r="E101" i="13"/>
  <c r="F101" i="13"/>
  <c r="G101" i="13"/>
  <c r="H101" i="13"/>
  <c r="I101" i="13"/>
  <c r="J101" i="13"/>
  <c r="K101" i="13"/>
  <c r="L101" i="13"/>
  <c r="M101" i="13"/>
  <c r="N101" i="13"/>
  <c r="O101" i="13"/>
  <c r="P101" i="13"/>
  <c r="Q101" i="13"/>
  <c r="R101" i="13"/>
  <c r="S101" i="13"/>
  <c r="T101" i="13"/>
  <c r="E102" i="13"/>
  <c r="F102" i="13"/>
  <c r="G102" i="13"/>
  <c r="H102" i="13"/>
  <c r="I102" i="13"/>
  <c r="J102" i="13"/>
  <c r="K102" i="13"/>
  <c r="L102" i="13"/>
  <c r="M102" i="13"/>
  <c r="N102" i="13"/>
  <c r="O102" i="13"/>
  <c r="P102" i="13"/>
  <c r="Q102" i="13"/>
  <c r="R102" i="13"/>
  <c r="S102" i="13"/>
  <c r="T102" i="13"/>
  <c r="E103" i="13"/>
  <c r="F103" i="13"/>
  <c r="G103" i="13"/>
  <c r="H103" i="13"/>
  <c r="I103" i="13"/>
  <c r="J103" i="13"/>
  <c r="K103" i="13"/>
  <c r="L103" i="13"/>
  <c r="M103" i="13"/>
  <c r="N103" i="13"/>
  <c r="O103" i="13"/>
  <c r="P103" i="13"/>
  <c r="Q103" i="13"/>
  <c r="R103" i="13"/>
  <c r="S103" i="13"/>
  <c r="T103" i="13"/>
  <c r="E104" i="13"/>
  <c r="F104" i="13"/>
  <c r="G104" i="13"/>
  <c r="H104" i="13"/>
  <c r="I104" i="13"/>
  <c r="J104" i="13"/>
  <c r="K104" i="13"/>
  <c r="L104" i="13"/>
  <c r="M104" i="13"/>
  <c r="N104" i="13"/>
  <c r="O104" i="13"/>
  <c r="P104" i="13"/>
  <c r="Q104" i="13"/>
  <c r="R104" i="13"/>
  <c r="S104" i="13"/>
  <c r="T104" i="13"/>
  <c r="E105" i="13"/>
  <c r="F105" i="13"/>
  <c r="G105" i="13"/>
  <c r="H105" i="13"/>
  <c r="I105" i="13"/>
  <c r="J105" i="13"/>
  <c r="K105" i="13"/>
  <c r="L105" i="13"/>
  <c r="M105" i="13"/>
  <c r="N105" i="13"/>
  <c r="O105" i="13"/>
  <c r="P105" i="13"/>
  <c r="Q105" i="13"/>
  <c r="R105" i="13"/>
  <c r="S105" i="13"/>
  <c r="T105" i="13"/>
  <c r="E106" i="13"/>
  <c r="F106" i="13"/>
  <c r="G106" i="13"/>
  <c r="H106" i="13"/>
  <c r="I106" i="13"/>
  <c r="J106" i="13"/>
  <c r="K106" i="13"/>
  <c r="L106" i="13"/>
  <c r="M106" i="13"/>
  <c r="N106" i="13"/>
  <c r="O106" i="13"/>
  <c r="P106" i="13"/>
  <c r="Q106" i="13"/>
  <c r="R106" i="13"/>
  <c r="S106" i="13"/>
  <c r="T106" i="13"/>
  <c r="E107" i="13"/>
  <c r="F107" i="13"/>
  <c r="G107" i="13"/>
  <c r="H107" i="13"/>
  <c r="I107" i="13"/>
  <c r="J107" i="13"/>
  <c r="K107" i="13"/>
  <c r="L107" i="13"/>
  <c r="M107" i="13"/>
  <c r="N107" i="13"/>
  <c r="O107" i="13"/>
  <c r="P107" i="13"/>
  <c r="Q107" i="13"/>
  <c r="R107" i="13"/>
  <c r="S107" i="13"/>
  <c r="T107" i="13"/>
  <c r="E108" i="13"/>
  <c r="F108" i="13"/>
  <c r="G108" i="13"/>
  <c r="H108" i="13"/>
  <c r="I108" i="13"/>
  <c r="J108" i="13"/>
  <c r="K108" i="13"/>
  <c r="L108" i="13"/>
  <c r="M108" i="13"/>
  <c r="N108" i="13"/>
  <c r="O108" i="13"/>
  <c r="P108" i="13"/>
  <c r="Q108" i="13"/>
  <c r="R108" i="13"/>
  <c r="S108" i="13"/>
  <c r="T108" i="13"/>
  <c r="E109" i="13"/>
  <c r="F109" i="13"/>
  <c r="G109" i="13"/>
  <c r="H109" i="13"/>
  <c r="I109" i="13"/>
  <c r="J109" i="13"/>
  <c r="K109" i="13"/>
  <c r="L109" i="13"/>
  <c r="M109" i="13"/>
  <c r="N109" i="13"/>
  <c r="O109" i="13"/>
  <c r="P109" i="13"/>
  <c r="Q109" i="13"/>
  <c r="R109" i="13"/>
  <c r="S109" i="13"/>
  <c r="T109" i="13"/>
  <c r="E110" i="13"/>
  <c r="F110" i="13"/>
  <c r="G110" i="13"/>
  <c r="H110" i="13"/>
  <c r="I110" i="13"/>
  <c r="J110" i="13"/>
  <c r="K110" i="13"/>
  <c r="L110" i="13"/>
  <c r="M110" i="13"/>
  <c r="N110" i="13"/>
  <c r="O110" i="13"/>
  <c r="P110" i="13"/>
  <c r="Q110" i="13"/>
  <c r="R110" i="13"/>
  <c r="S110" i="13"/>
  <c r="T110" i="13"/>
  <c r="E111" i="13"/>
  <c r="F111" i="13"/>
  <c r="G111" i="13"/>
  <c r="H111" i="13"/>
  <c r="I111" i="13"/>
  <c r="J111" i="13"/>
  <c r="K111" i="13"/>
  <c r="L111" i="13"/>
  <c r="M111" i="13"/>
  <c r="N111" i="13"/>
  <c r="O111" i="13"/>
  <c r="P111" i="13"/>
  <c r="Q111" i="13"/>
  <c r="R111" i="13"/>
  <c r="S111" i="13"/>
  <c r="T111" i="13"/>
  <c r="E112" i="13"/>
  <c r="F112" i="13"/>
  <c r="G112" i="13"/>
  <c r="H112" i="13"/>
  <c r="I112" i="13"/>
  <c r="J112" i="13"/>
  <c r="K112" i="13"/>
  <c r="L112" i="13"/>
  <c r="M112" i="13"/>
  <c r="N112" i="13"/>
  <c r="O112" i="13"/>
  <c r="P112" i="13"/>
  <c r="Q112" i="13"/>
  <c r="R112" i="13"/>
  <c r="S112" i="13"/>
  <c r="T112" i="13"/>
  <c r="E113" i="13"/>
  <c r="F113" i="13"/>
  <c r="G113" i="13"/>
  <c r="H113" i="13"/>
  <c r="I113" i="13"/>
  <c r="J113" i="13"/>
  <c r="K113" i="13"/>
  <c r="L113" i="13"/>
  <c r="M113" i="13"/>
  <c r="N113" i="13"/>
  <c r="O113" i="13"/>
  <c r="P113" i="13"/>
  <c r="Q113" i="13"/>
  <c r="R113" i="13"/>
  <c r="S113" i="13"/>
  <c r="T113" i="13"/>
  <c r="E114" i="13"/>
  <c r="F114" i="13"/>
  <c r="G114" i="13"/>
  <c r="H114" i="13"/>
  <c r="I114" i="13"/>
  <c r="J114" i="13"/>
  <c r="K114" i="13"/>
  <c r="L114" i="13"/>
  <c r="M114" i="13"/>
  <c r="N114" i="13"/>
  <c r="O114" i="13"/>
  <c r="P114" i="13"/>
  <c r="Q114" i="13"/>
  <c r="R114" i="13"/>
  <c r="S114" i="13"/>
  <c r="T114" i="13"/>
  <c r="E115" i="13"/>
  <c r="F115" i="13"/>
  <c r="G115" i="13"/>
  <c r="H115" i="13"/>
  <c r="I115" i="13"/>
  <c r="J115" i="13"/>
  <c r="K115" i="13"/>
  <c r="L115" i="13"/>
  <c r="M115" i="13"/>
  <c r="N115" i="13"/>
  <c r="O115" i="13"/>
  <c r="P115" i="13"/>
  <c r="Q115" i="13"/>
  <c r="R115" i="13"/>
  <c r="S115" i="13"/>
  <c r="T115" i="13"/>
  <c r="E116" i="13"/>
  <c r="F116" i="13"/>
  <c r="G116" i="13"/>
  <c r="H116" i="13"/>
  <c r="I116" i="13"/>
  <c r="J116" i="13"/>
  <c r="K116" i="13"/>
  <c r="L116" i="13"/>
  <c r="M116" i="13"/>
  <c r="N116" i="13"/>
  <c r="O116" i="13"/>
  <c r="P116" i="13"/>
  <c r="Q116" i="13"/>
  <c r="R116" i="13"/>
  <c r="S116" i="13"/>
  <c r="T116" i="13"/>
  <c r="E117" i="13"/>
  <c r="F117" i="13"/>
  <c r="G117" i="13"/>
  <c r="H117" i="13"/>
  <c r="I117" i="13"/>
  <c r="J117" i="13"/>
  <c r="K117" i="13"/>
  <c r="L117" i="13"/>
  <c r="M117" i="13"/>
  <c r="N117" i="13"/>
  <c r="O117" i="13"/>
  <c r="P117" i="13"/>
  <c r="Q117" i="13"/>
  <c r="R117" i="13"/>
  <c r="S117" i="13"/>
  <c r="T117" i="13"/>
  <c r="E118" i="13"/>
  <c r="F118" i="13"/>
  <c r="G118" i="13"/>
  <c r="H118" i="13"/>
  <c r="I118" i="13"/>
  <c r="J118" i="13"/>
  <c r="K118" i="13"/>
  <c r="L118" i="13"/>
  <c r="M118" i="13"/>
  <c r="N118" i="13"/>
  <c r="O118" i="13"/>
  <c r="P118" i="13"/>
  <c r="Q118" i="13"/>
  <c r="R118" i="13"/>
  <c r="S118" i="13"/>
  <c r="T118" i="13"/>
  <c r="E119" i="13"/>
  <c r="F119" i="13"/>
  <c r="G119" i="13"/>
  <c r="H119" i="13"/>
  <c r="I119" i="13"/>
  <c r="J119" i="13"/>
  <c r="K119" i="13"/>
  <c r="L119" i="13"/>
  <c r="M119" i="13"/>
  <c r="N119" i="13"/>
  <c r="O119" i="13"/>
  <c r="P119" i="13"/>
  <c r="Q119" i="13"/>
  <c r="R119" i="13"/>
  <c r="S119" i="13"/>
  <c r="T119" i="13"/>
  <c r="E120" i="13"/>
  <c r="F120" i="13"/>
  <c r="G120" i="13"/>
  <c r="H120" i="13"/>
  <c r="I120" i="13"/>
  <c r="J120" i="13"/>
  <c r="K120" i="13"/>
  <c r="L120" i="13"/>
  <c r="M120" i="13"/>
  <c r="N120" i="13"/>
  <c r="O120" i="13"/>
  <c r="P120" i="13"/>
  <c r="Q120" i="13"/>
  <c r="R120" i="13"/>
  <c r="S120" i="13"/>
  <c r="T120" i="13"/>
  <c r="E121" i="13"/>
  <c r="F121" i="13"/>
  <c r="G121" i="13"/>
  <c r="H121" i="13"/>
  <c r="I121" i="13"/>
  <c r="J121" i="13"/>
  <c r="K121" i="13"/>
  <c r="L121" i="13"/>
  <c r="M121" i="13"/>
  <c r="N121" i="13"/>
  <c r="O121" i="13"/>
  <c r="P121" i="13"/>
  <c r="Q121" i="13"/>
  <c r="R121" i="13"/>
  <c r="S121" i="13"/>
  <c r="T121" i="13"/>
  <c r="E122" i="13"/>
  <c r="F122" i="13"/>
  <c r="G122" i="13"/>
  <c r="H122" i="13"/>
  <c r="I122" i="13"/>
  <c r="J122" i="13"/>
  <c r="K122" i="13"/>
  <c r="L122" i="13"/>
  <c r="M122" i="13"/>
  <c r="N122" i="13"/>
  <c r="O122" i="13"/>
  <c r="P122" i="13"/>
  <c r="Q122" i="13"/>
  <c r="R122" i="13"/>
  <c r="S122" i="13"/>
  <c r="T122" i="13"/>
  <c r="E123" i="13"/>
  <c r="F123" i="13"/>
  <c r="G123" i="13"/>
  <c r="H123" i="13"/>
  <c r="I123" i="13"/>
  <c r="J123" i="13"/>
  <c r="K123" i="13"/>
  <c r="L123" i="13"/>
  <c r="M123" i="13"/>
  <c r="N123" i="13"/>
  <c r="O123" i="13"/>
  <c r="P123" i="13"/>
  <c r="Q123" i="13"/>
  <c r="R123" i="13"/>
  <c r="S123" i="13"/>
  <c r="T123" i="13"/>
  <c r="E124" i="13"/>
  <c r="F124" i="13"/>
  <c r="G124" i="13"/>
  <c r="H124" i="13"/>
  <c r="I124" i="13"/>
  <c r="J124" i="13"/>
  <c r="K124" i="13"/>
  <c r="L124" i="13"/>
  <c r="M124" i="13"/>
  <c r="N124" i="13"/>
  <c r="O124" i="13"/>
  <c r="P124" i="13"/>
  <c r="Q124" i="13"/>
  <c r="R124" i="13"/>
  <c r="S124" i="13"/>
  <c r="T124" i="13"/>
  <c r="E125" i="13"/>
  <c r="F125" i="13"/>
  <c r="G125" i="13"/>
  <c r="H125" i="13"/>
  <c r="I125" i="13"/>
  <c r="J125" i="13"/>
  <c r="K125" i="13"/>
  <c r="L125" i="13"/>
  <c r="M125" i="13"/>
  <c r="N125" i="13"/>
  <c r="O125" i="13"/>
  <c r="P125" i="13"/>
  <c r="Q125" i="13"/>
  <c r="R125" i="13"/>
  <c r="S125" i="13"/>
  <c r="T125" i="13"/>
  <c r="E126" i="13"/>
  <c r="F126" i="13"/>
  <c r="G126" i="13"/>
  <c r="H126" i="13"/>
  <c r="I126" i="13"/>
  <c r="J126" i="13"/>
  <c r="K126" i="13"/>
  <c r="L126" i="13"/>
  <c r="M126" i="13"/>
  <c r="N126" i="13"/>
  <c r="O126" i="13"/>
  <c r="P126" i="13"/>
  <c r="Q126" i="13"/>
  <c r="R126" i="13"/>
  <c r="S126" i="13"/>
  <c r="T126" i="13"/>
  <c r="E127" i="13"/>
  <c r="F127" i="13"/>
  <c r="G127" i="13"/>
  <c r="H127" i="13"/>
  <c r="I127" i="13"/>
  <c r="J127" i="13"/>
  <c r="K127" i="13"/>
  <c r="L127" i="13"/>
  <c r="M127" i="13"/>
  <c r="N127" i="13"/>
  <c r="O127" i="13"/>
  <c r="P127" i="13"/>
  <c r="Q127" i="13"/>
  <c r="R127" i="13"/>
  <c r="S127" i="13"/>
  <c r="T127" i="13"/>
  <c r="E128" i="13"/>
  <c r="F128" i="13"/>
  <c r="G128" i="13"/>
  <c r="H128" i="13"/>
  <c r="I128" i="13"/>
  <c r="J128" i="13"/>
  <c r="K128" i="13"/>
  <c r="L128" i="13"/>
  <c r="M128" i="13"/>
  <c r="N128" i="13"/>
  <c r="O128" i="13"/>
  <c r="P128" i="13"/>
  <c r="Q128" i="13"/>
  <c r="R128" i="13"/>
  <c r="S128" i="13"/>
  <c r="T128" i="13"/>
  <c r="E129" i="13"/>
  <c r="F129" i="13"/>
  <c r="G129" i="13"/>
  <c r="H129" i="13"/>
  <c r="I129" i="13"/>
  <c r="J129" i="13"/>
  <c r="K129" i="13"/>
  <c r="L129" i="13"/>
  <c r="M129" i="13"/>
  <c r="N129" i="13"/>
  <c r="O129" i="13"/>
  <c r="P129" i="13"/>
  <c r="Q129" i="13"/>
  <c r="R129" i="13"/>
  <c r="S129" i="13"/>
  <c r="T129" i="13"/>
  <c r="E130" i="13"/>
  <c r="F130" i="13"/>
  <c r="G130" i="13"/>
  <c r="H130" i="13"/>
  <c r="I130" i="13"/>
  <c r="J130" i="13"/>
  <c r="K130" i="13"/>
  <c r="L130" i="13"/>
  <c r="M130" i="13"/>
  <c r="N130" i="13"/>
  <c r="O130" i="13"/>
  <c r="P130" i="13"/>
  <c r="Q130" i="13"/>
  <c r="R130" i="13"/>
  <c r="S130" i="13"/>
  <c r="T130" i="13"/>
  <c r="E131" i="13"/>
  <c r="F131" i="13"/>
  <c r="G131" i="13"/>
  <c r="H131" i="13"/>
  <c r="I131" i="13"/>
  <c r="J131" i="13"/>
  <c r="K131" i="13"/>
  <c r="L131" i="13"/>
  <c r="M131" i="13"/>
  <c r="N131" i="13"/>
  <c r="O131" i="13"/>
  <c r="P131" i="13"/>
  <c r="Q131" i="13"/>
  <c r="R131" i="13"/>
  <c r="S131" i="13"/>
  <c r="T131" i="13"/>
  <c r="E132" i="13"/>
  <c r="F132" i="13"/>
  <c r="G132" i="13"/>
  <c r="H132" i="13"/>
  <c r="I132" i="13"/>
  <c r="J132" i="13"/>
  <c r="K132" i="13"/>
  <c r="L132" i="13"/>
  <c r="M132" i="13"/>
  <c r="N132" i="13"/>
  <c r="O132" i="13"/>
  <c r="P132" i="13"/>
  <c r="Q132" i="13"/>
  <c r="R132" i="13"/>
  <c r="S132" i="13"/>
  <c r="T132" i="13"/>
  <c r="E133" i="13"/>
  <c r="F133" i="13"/>
  <c r="G133" i="13"/>
  <c r="H133" i="13"/>
  <c r="I133" i="13"/>
  <c r="J133" i="13"/>
  <c r="K133" i="13"/>
  <c r="L133" i="13"/>
  <c r="M133" i="13"/>
  <c r="N133" i="13"/>
  <c r="O133" i="13"/>
  <c r="P133" i="13"/>
  <c r="Q133" i="13"/>
  <c r="R133" i="13"/>
  <c r="S133" i="13"/>
  <c r="T133" i="13"/>
  <c r="E134" i="13"/>
  <c r="F134" i="13"/>
  <c r="G134" i="13"/>
  <c r="H134" i="13"/>
  <c r="I134" i="13"/>
  <c r="J134" i="13"/>
  <c r="K134" i="13"/>
  <c r="L134" i="13"/>
  <c r="M134" i="13"/>
  <c r="N134" i="13"/>
  <c r="O134" i="13"/>
  <c r="P134" i="13"/>
  <c r="Q134" i="13"/>
  <c r="R134" i="13"/>
  <c r="S134" i="13"/>
  <c r="T134" i="13"/>
  <c r="E135" i="13"/>
  <c r="F135" i="13"/>
  <c r="G135" i="13"/>
  <c r="H135" i="13"/>
  <c r="I135" i="13"/>
  <c r="J135" i="13"/>
  <c r="K135" i="13"/>
  <c r="L135" i="13"/>
  <c r="M135" i="13"/>
  <c r="N135" i="13"/>
  <c r="O135" i="13"/>
  <c r="P135" i="13"/>
  <c r="Q135" i="13"/>
  <c r="R135" i="13"/>
  <c r="S135" i="13"/>
  <c r="T135" i="13"/>
  <c r="E136" i="13"/>
  <c r="F136" i="13"/>
  <c r="G136" i="13"/>
  <c r="H136" i="13"/>
  <c r="I136" i="13"/>
  <c r="J136" i="13"/>
  <c r="K136" i="13"/>
  <c r="L136" i="13"/>
  <c r="M136" i="13"/>
  <c r="N136" i="13"/>
  <c r="O136" i="13"/>
  <c r="P136" i="13"/>
  <c r="Q136" i="13"/>
  <c r="R136" i="13"/>
  <c r="S136" i="13"/>
  <c r="T136" i="13"/>
  <c r="E137" i="13"/>
  <c r="F137" i="13"/>
  <c r="G137" i="13"/>
  <c r="H137" i="13"/>
  <c r="I137" i="13"/>
  <c r="J137" i="13"/>
  <c r="K137" i="13"/>
  <c r="L137" i="13"/>
  <c r="M137" i="13"/>
  <c r="N137" i="13"/>
  <c r="O137" i="13"/>
  <c r="P137" i="13"/>
  <c r="Q137" i="13"/>
  <c r="R137" i="13"/>
  <c r="S137" i="13"/>
  <c r="T137" i="13"/>
  <c r="E138" i="13"/>
  <c r="F138" i="13"/>
  <c r="G138" i="13"/>
  <c r="H138" i="13"/>
  <c r="I138" i="13"/>
  <c r="J138" i="13"/>
  <c r="K138" i="13"/>
  <c r="L138" i="13"/>
  <c r="M138" i="13"/>
  <c r="N138" i="13"/>
  <c r="O138" i="13"/>
  <c r="P138" i="13"/>
  <c r="Q138" i="13"/>
  <c r="R138" i="13"/>
  <c r="S138" i="13"/>
  <c r="T138" i="13"/>
  <c r="E139" i="13"/>
  <c r="F139" i="13"/>
  <c r="G139" i="13"/>
  <c r="H139" i="13"/>
  <c r="I139" i="13"/>
  <c r="J139" i="13"/>
  <c r="K139" i="13"/>
  <c r="L139" i="13"/>
  <c r="M139" i="13"/>
  <c r="N139" i="13"/>
  <c r="O139" i="13"/>
  <c r="P139" i="13"/>
  <c r="Q139" i="13"/>
  <c r="R139" i="13"/>
  <c r="S139" i="13"/>
  <c r="T139" i="13"/>
  <c r="E140" i="13"/>
  <c r="F140" i="13"/>
  <c r="G140" i="13"/>
  <c r="H140" i="13"/>
  <c r="I140" i="13"/>
  <c r="J140" i="13"/>
  <c r="K140" i="13"/>
  <c r="L140" i="13"/>
  <c r="M140" i="13"/>
  <c r="N140" i="13"/>
  <c r="O140" i="13"/>
  <c r="P140" i="13"/>
  <c r="Q140" i="13"/>
  <c r="R140" i="13"/>
  <c r="S140" i="13"/>
  <c r="T140" i="13"/>
  <c r="E141" i="13"/>
  <c r="F141" i="13"/>
  <c r="G141" i="13"/>
  <c r="H141" i="13"/>
  <c r="I141" i="13"/>
  <c r="J141" i="13"/>
  <c r="K141" i="13"/>
  <c r="L141" i="13"/>
  <c r="M141" i="13"/>
  <c r="N141" i="13"/>
  <c r="O141" i="13"/>
  <c r="P141" i="13"/>
  <c r="Q141" i="13"/>
  <c r="R141" i="13"/>
  <c r="S141" i="13"/>
  <c r="T141" i="13"/>
  <c r="E142" i="13"/>
  <c r="F142" i="13"/>
  <c r="G142" i="13"/>
  <c r="H142" i="13"/>
  <c r="I142" i="13"/>
  <c r="J142" i="13"/>
  <c r="K142" i="13"/>
  <c r="L142" i="13"/>
  <c r="M142" i="13"/>
  <c r="N142" i="13"/>
  <c r="O142" i="13"/>
  <c r="P142" i="13"/>
  <c r="Q142" i="13"/>
  <c r="R142" i="13"/>
  <c r="S142" i="13"/>
  <c r="T142" i="13"/>
  <c r="E143" i="13"/>
  <c r="F143" i="13"/>
  <c r="G143" i="13"/>
  <c r="H143" i="13"/>
  <c r="I143" i="13"/>
  <c r="J143" i="13"/>
  <c r="K143" i="13"/>
  <c r="L143" i="13"/>
  <c r="M143" i="13"/>
  <c r="N143" i="13"/>
  <c r="O143" i="13"/>
  <c r="P143" i="13"/>
  <c r="Q143" i="13"/>
  <c r="R143" i="13"/>
  <c r="S143" i="13"/>
  <c r="T143" i="13"/>
  <c r="E144" i="13"/>
  <c r="F144" i="13"/>
  <c r="G144" i="13"/>
  <c r="H144" i="13"/>
  <c r="I144" i="13"/>
  <c r="J144" i="13"/>
  <c r="K144" i="13"/>
  <c r="L144" i="13"/>
  <c r="M144" i="13"/>
  <c r="N144" i="13"/>
  <c r="O144" i="13"/>
  <c r="P144" i="13"/>
  <c r="Q144" i="13"/>
  <c r="R144" i="13"/>
  <c r="S144" i="13"/>
  <c r="T144" i="13"/>
  <c r="E145" i="13"/>
  <c r="F145" i="13"/>
  <c r="G145" i="13"/>
  <c r="H145" i="13"/>
  <c r="I145" i="13"/>
  <c r="J145" i="13"/>
  <c r="K145" i="13"/>
  <c r="L145" i="13"/>
  <c r="M145" i="13"/>
  <c r="N145" i="13"/>
  <c r="O145" i="13"/>
  <c r="P145" i="13"/>
  <c r="Q145" i="13"/>
  <c r="R145" i="13"/>
  <c r="S145" i="13"/>
  <c r="T145" i="13"/>
  <c r="E146" i="13"/>
  <c r="F146" i="13"/>
  <c r="G146" i="13"/>
  <c r="H146" i="13"/>
  <c r="I146" i="13"/>
  <c r="J146" i="13"/>
  <c r="K146" i="13"/>
  <c r="L146" i="13"/>
  <c r="M146" i="13"/>
  <c r="N146" i="13"/>
  <c r="O146" i="13"/>
  <c r="P146" i="13"/>
  <c r="Q146" i="13"/>
  <c r="R146" i="13"/>
  <c r="S146" i="13"/>
  <c r="T146" i="13"/>
  <c r="E147" i="13"/>
  <c r="F147" i="13"/>
  <c r="G147" i="13"/>
  <c r="H147" i="13"/>
  <c r="I147" i="13"/>
  <c r="J147" i="13"/>
  <c r="K147" i="13"/>
  <c r="L147" i="13"/>
  <c r="M147" i="13"/>
  <c r="N147" i="13"/>
  <c r="O147" i="13"/>
  <c r="P147" i="13"/>
  <c r="Q147" i="13"/>
  <c r="R147" i="13"/>
  <c r="S147" i="13"/>
  <c r="T147" i="13"/>
  <c r="E148" i="13"/>
  <c r="F148" i="13"/>
  <c r="G148" i="13"/>
  <c r="H148" i="13"/>
  <c r="I148" i="13"/>
  <c r="J148" i="13"/>
  <c r="K148" i="13"/>
  <c r="L148" i="13"/>
  <c r="M148" i="13"/>
  <c r="N148" i="13"/>
  <c r="O148" i="13"/>
  <c r="P148" i="13"/>
  <c r="Q148" i="13"/>
  <c r="R148" i="13"/>
  <c r="S148" i="13"/>
  <c r="T148" i="13"/>
  <c r="E149" i="13"/>
  <c r="F149" i="13"/>
  <c r="G149" i="13"/>
  <c r="H149" i="13"/>
  <c r="I149" i="13"/>
  <c r="J149" i="13"/>
  <c r="K149" i="13"/>
  <c r="L149" i="13"/>
  <c r="M149" i="13"/>
  <c r="N149" i="13"/>
  <c r="O149" i="13"/>
  <c r="P149" i="13"/>
  <c r="Q149" i="13"/>
  <c r="R149" i="13"/>
  <c r="S149" i="13"/>
  <c r="T149" i="13"/>
  <c r="E150" i="13"/>
  <c r="F150" i="13"/>
  <c r="G150" i="13"/>
  <c r="H150" i="13"/>
  <c r="I150" i="13"/>
  <c r="J150" i="13"/>
  <c r="K150" i="13"/>
  <c r="L150" i="13"/>
  <c r="M150" i="13"/>
  <c r="N150" i="13"/>
  <c r="O150" i="13"/>
  <c r="P150" i="13"/>
  <c r="Q150" i="13"/>
  <c r="R150" i="13"/>
  <c r="S150" i="13"/>
  <c r="T150" i="13"/>
  <c r="E151" i="13"/>
  <c r="F151" i="13"/>
  <c r="G151" i="13"/>
  <c r="H151" i="13"/>
  <c r="I151" i="13"/>
  <c r="J151" i="13"/>
  <c r="K151" i="13"/>
  <c r="L151" i="13"/>
  <c r="M151" i="13"/>
  <c r="N151" i="13"/>
  <c r="O151" i="13"/>
  <c r="P151" i="13"/>
  <c r="Q151" i="13"/>
  <c r="R151" i="13"/>
  <c r="S151" i="13"/>
  <c r="T151" i="13"/>
  <c r="E152" i="13"/>
  <c r="F152" i="13"/>
  <c r="G152" i="13"/>
  <c r="H152" i="13"/>
  <c r="I152" i="13"/>
  <c r="J152" i="13"/>
  <c r="K152" i="13"/>
  <c r="L152" i="13"/>
  <c r="M152" i="13"/>
  <c r="N152" i="13"/>
  <c r="O152" i="13"/>
  <c r="P152" i="13"/>
  <c r="Q152" i="13"/>
  <c r="R152" i="13"/>
  <c r="S152" i="13"/>
  <c r="T152" i="13"/>
  <c r="E153" i="13"/>
  <c r="F153" i="13"/>
  <c r="G153" i="13"/>
  <c r="H153" i="13"/>
  <c r="I153" i="13"/>
  <c r="J153" i="13"/>
  <c r="K153" i="13"/>
  <c r="L153" i="13"/>
  <c r="M153" i="13"/>
  <c r="N153" i="13"/>
  <c r="O153" i="13"/>
  <c r="P153" i="13"/>
  <c r="Q153" i="13"/>
  <c r="R153" i="13"/>
  <c r="S153" i="13"/>
  <c r="T153" i="13"/>
  <c r="E154" i="13"/>
  <c r="F154" i="13"/>
  <c r="G154" i="13"/>
  <c r="H154" i="13"/>
  <c r="I154" i="13"/>
  <c r="J154" i="13"/>
  <c r="K154" i="13"/>
  <c r="L154" i="13"/>
  <c r="M154" i="13"/>
  <c r="N154" i="13"/>
  <c r="O154" i="13"/>
  <c r="P154" i="13"/>
  <c r="Q154" i="13"/>
  <c r="R154" i="13"/>
  <c r="S154" i="13"/>
  <c r="T154" i="13"/>
  <c r="E155" i="13"/>
  <c r="F155" i="13"/>
  <c r="G155" i="13"/>
  <c r="H155" i="13"/>
  <c r="I155" i="13"/>
  <c r="J155" i="13"/>
  <c r="K155" i="13"/>
  <c r="L155" i="13"/>
  <c r="M155" i="13"/>
  <c r="N155" i="13"/>
  <c r="O155" i="13"/>
  <c r="P155" i="13"/>
  <c r="Q155" i="13"/>
  <c r="R155" i="13"/>
  <c r="S155" i="13"/>
  <c r="T155" i="13"/>
  <c r="E156" i="13"/>
  <c r="F156" i="13"/>
  <c r="G156" i="13"/>
  <c r="H156" i="13"/>
  <c r="I156" i="13"/>
  <c r="J156" i="13"/>
  <c r="K156" i="13"/>
  <c r="L156" i="13"/>
  <c r="M156" i="13"/>
  <c r="N156" i="13"/>
  <c r="O156" i="13"/>
  <c r="P156" i="13"/>
  <c r="Q156" i="13"/>
  <c r="R156" i="13"/>
  <c r="S156" i="13"/>
  <c r="T156" i="13"/>
  <c r="E157" i="13"/>
  <c r="F157" i="13"/>
  <c r="G157" i="13"/>
  <c r="H157" i="13"/>
  <c r="I157" i="13"/>
  <c r="J157" i="13"/>
  <c r="K157" i="13"/>
  <c r="L157" i="13"/>
  <c r="M157" i="13"/>
  <c r="N157" i="13"/>
  <c r="O157" i="13"/>
  <c r="P157" i="13"/>
  <c r="Q157" i="13"/>
  <c r="R157" i="13"/>
  <c r="S157" i="13"/>
  <c r="T157" i="13"/>
  <c r="E158" i="13"/>
  <c r="F158" i="13"/>
  <c r="G158" i="13"/>
  <c r="H158" i="13"/>
  <c r="I158" i="13"/>
  <c r="J158" i="13"/>
  <c r="K158" i="13"/>
  <c r="L158" i="13"/>
  <c r="M158" i="13"/>
  <c r="N158" i="13"/>
  <c r="O158" i="13"/>
  <c r="P158" i="13"/>
  <c r="Q158" i="13"/>
  <c r="R158" i="13"/>
  <c r="S158" i="13"/>
  <c r="T158" i="13"/>
  <c r="E159" i="13"/>
  <c r="F159" i="13"/>
  <c r="G159" i="13"/>
  <c r="H159" i="13"/>
  <c r="I159" i="13"/>
  <c r="J159" i="13"/>
  <c r="K159" i="13"/>
  <c r="L159" i="13"/>
  <c r="M159" i="13"/>
  <c r="N159" i="13"/>
  <c r="O159" i="13"/>
  <c r="P159" i="13"/>
  <c r="Q159" i="13"/>
  <c r="R159" i="13"/>
  <c r="S159" i="13"/>
  <c r="T159" i="13"/>
  <c r="E160" i="13"/>
  <c r="F160" i="13"/>
  <c r="G160" i="13"/>
  <c r="H160" i="13"/>
  <c r="I160" i="13"/>
  <c r="J160" i="13"/>
  <c r="K160" i="13"/>
  <c r="L160" i="13"/>
  <c r="M160" i="13"/>
  <c r="N160" i="13"/>
  <c r="O160" i="13"/>
  <c r="P160" i="13"/>
  <c r="Q160" i="13"/>
  <c r="R160" i="13"/>
  <c r="S160" i="13"/>
  <c r="T160" i="13"/>
  <c r="E161" i="13"/>
  <c r="F161" i="13"/>
  <c r="G161" i="13"/>
  <c r="H161" i="13"/>
  <c r="I161" i="13"/>
  <c r="J161" i="13"/>
  <c r="K161" i="13"/>
  <c r="L161" i="13"/>
  <c r="M161" i="13"/>
  <c r="N161" i="13"/>
  <c r="O161" i="13"/>
  <c r="P161" i="13"/>
  <c r="Q161" i="13"/>
  <c r="R161" i="13"/>
  <c r="S161" i="13"/>
  <c r="T161" i="13"/>
  <c r="E162" i="13"/>
  <c r="F162" i="13"/>
  <c r="G162" i="13"/>
  <c r="H162" i="13"/>
  <c r="I162" i="13"/>
  <c r="J162" i="13"/>
  <c r="K162" i="13"/>
  <c r="L162" i="13"/>
  <c r="M162" i="13"/>
  <c r="N162" i="13"/>
  <c r="O162" i="13"/>
  <c r="P162" i="13"/>
  <c r="Q162" i="13"/>
  <c r="R162" i="13"/>
  <c r="S162" i="13"/>
  <c r="T162" i="13"/>
  <c r="E163" i="13"/>
  <c r="F163" i="13"/>
  <c r="G163" i="13"/>
  <c r="H163" i="13"/>
  <c r="I163" i="13"/>
  <c r="J163" i="13"/>
  <c r="K163" i="13"/>
  <c r="L163" i="13"/>
  <c r="M163" i="13"/>
  <c r="N163" i="13"/>
  <c r="O163" i="13"/>
  <c r="P163" i="13"/>
  <c r="Q163" i="13"/>
  <c r="R163" i="13"/>
  <c r="S163" i="13"/>
  <c r="T163" i="13"/>
  <c r="E164" i="13"/>
  <c r="F164" i="13"/>
  <c r="G164" i="13"/>
  <c r="H164" i="13"/>
  <c r="I164" i="13"/>
  <c r="J164" i="13"/>
  <c r="K164" i="13"/>
  <c r="L164" i="13"/>
  <c r="M164" i="13"/>
  <c r="N164" i="13"/>
  <c r="O164" i="13"/>
  <c r="P164" i="13"/>
  <c r="Q164" i="13"/>
  <c r="R164" i="13"/>
  <c r="S164" i="13"/>
  <c r="T164" i="13"/>
  <c r="F1" i="13"/>
  <c r="G1" i="13"/>
  <c r="H1" i="13"/>
  <c r="I1" i="13"/>
  <c r="J1" i="13"/>
  <c r="K1" i="13"/>
  <c r="L1" i="13"/>
  <c r="M1" i="13"/>
  <c r="N1" i="13"/>
  <c r="O1" i="13"/>
  <c r="P1" i="13"/>
  <c r="Q1" i="13"/>
  <c r="R1" i="13"/>
  <c r="S1" i="13"/>
  <c r="T1" i="13"/>
  <c r="E1" i="13"/>
  <c r="F72" i="1"/>
  <c r="F73" i="1" s="1"/>
  <c r="D72" i="1"/>
  <c r="D73" i="1" s="1"/>
  <c r="F70" i="1"/>
  <c r="E69" i="1"/>
  <c r="G69" i="1" s="1"/>
  <c r="E70" i="1" s="1"/>
  <c r="F67" i="1"/>
  <c r="F68" i="1" s="1"/>
  <c r="E67" i="1"/>
  <c r="G67" i="1" s="1"/>
  <c r="E68" i="1" s="1"/>
  <c r="G68" i="1" s="1"/>
  <c r="D67" i="1"/>
  <c r="D68" i="1" s="1"/>
  <c r="F200" i="1"/>
  <c r="D200" i="1"/>
  <c r="E199" i="1"/>
  <c r="D199" i="1"/>
  <c r="F199" i="1" s="1"/>
  <c r="G198" i="1"/>
  <c r="G199" i="1" s="1"/>
  <c r="F319" i="1"/>
  <c r="D319" i="1"/>
  <c r="E318" i="1"/>
  <c r="D318" i="1"/>
  <c r="F318" i="1" s="1"/>
  <c r="G317" i="1"/>
  <c r="G318" i="1" s="1"/>
  <c r="E58" i="11"/>
  <c r="G58" i="11" s="1"/>
  <c r="E61" i="11" s="1"/>
  <c r="G61" i="11" s="1"/>
  <c r="G62" i="11" s="1"/>
  <c r="G55" i="11" s="1"/>
  <c r="E64" i="11"/>
  <c r="G64" i="11" s="1"/>
  <c r="G63" i="11"/>
  <c r="F61" i="11"/>
  <c r="F62" i="11" s="1"/>
  <c r="D61" i="11"/>
  <c r="D62" i="11" s="1"/>
  <c r="D60" i="11"/>
  <c r="F59" i="11"/>
  <c r="F56" i="11"/>
  <c r="F57" i="11" s="1"/>
  <c r="E56" i="11"/>
  <c r="G56" i="11" s="1"/>
  <c r="E57" i="11" s="1"/>
  <c r="G57" i="11" s="1"/>
  <c r="D56" i="11"/>
  <c r="D57" i="11" s="1"/>
  <c r="A136" i="11"/>
  <c r="A137" i="11" s="1"/>
  <c r="D112" i="11"/>
  <c r="D116" i="11" s="1"/>
  <c r="D120" i="11" s="1"/>
  <c r="D124" i="11" s="1"/>
  <c r="D128" i="11" s="1"/>
  <c r="D132" i="11" s="1"/>
  <c r="D136" i="11" s="1"/>
  <c r="D140" i="11" s="1"/>
  <c r="D144" i="11" s="1"/>
  <c r="D148" i="11" s="1"/>
  <c r="D152" i="11" s="1"/>
  <c r="D156" i="11" s="1"/>
  <c r="D160" i="11" s="1"/>
  <c r="D164" i="11" s="1"/>
  <c r="D168" i="11" s="1"/>
  <c r="D172" i="11" s="1"/>
  <c r="F108" i="11"/>
  <c r="F112" i="11" s="1"/>
  <c r="F116" i="11" s="1"/>
  <c r="F120" i="11" s="1"/>
  <c r="F124" i="11" s="1"/>
  <c r="F128" i="11" s="1"/>
  <c r="F132" i="11" s="1"/>
  <c r="F136" i="11" s="1"/>
  <c r="F140" i="11" s="1"/>
  <c r="F144" i="11" s="1"/>
  <c r="F148" i="11" s="1"/>
  <c r="F152" i="11" s="1"/>
  <c r="F156" i="11" s="1"/>
  <c r="F160" i="11" s="1"/>
  <c r="F164" i="11" s="1"/>
  <c r="F168" i="11" s="1"/>
  <c r="F172" i="11" s="1"/>
  <c r="D107" i="11"/>
  <c r="D104" i="11"/>
  <c r="D101" i="11" s="1"/>
  <c r="D110" i="11" s="1"/>
  <c r="D114" i="11" s="1"/>
  <c r="D118" i="11" s="1"/>
  <c r="D122" i="11" s="1"/>
  <c r="D126" i="11" s="1"/>
  <c r="D130" i="11" s="1"/>
  <c r="D134" i="11" s="1"/>
  <c r="D138" i="11" s="1"/>
  <c r="D142" i="11" s="1"/>
  <c r="D146" i="11" s="1"/>
  <c r="D150" i="11" s="1"/>
  <c r="D154" i="11" s="1"/>
  <c r="D158" i="11" s="1"/>
  <c r="D162" i="11" s="1"/>
  <c r="D166" i="11" s="1"/>
  <c r="D170" i="11" s="1"/>
  <c r="D174" i="11" s="1"/>
  <c r="F103" i="11"/>
  <c r="E103" i="11"/>
  <c r="E104" i="11" s="1"/>
  <c r="E105" i="11" s="1"/>
  <c r="E100" i="11"/>
  <c r="E101" i="11" s="1"/>
  <c r="E102" i="11" s="1"/>
  <c r="D100" i="11"/>
  <c r="D109" i="11" s="1"/>
  <c r="D113" i="11" s="1"/>
  <c r="D117" i="11" s="1"/>
  <c r="D121" i="11" s="1"/>
  <c r="D125" i="11" s="1"/>
  <c r="D129" i="11" s="1"/>
  <c r="D133" i="11" s="1"/>
  <c r="D137" i="11" s="1"/>
  <c r="D141" i="11" s="1"/>
  <c r="D145" i="11" s="1"/>
  <c r="D149" i="11" s="1"/>
  <c r="D153" i="11" s="1"/>
  <c r="D157" i="11" s="1"/>
  <c r="D161" i="11" s="1"/>
  <c r="D165" i="11" s="1"/>
  <c r="D169" i="11" s="1"/>
  <c r="D173" i="11" s="1"/>
  <c r="G99" i="11"/>
  <c r="D201" i="11"/>
  <c r="G200" i="11"/>
  <c r="E201" i="11" s="1"/>
  <c r="G201" i="11" s="1"/>
  <c r="F256" i="11"/>
  <c r="D252" i="11"/>
  <c r="F252" i="11" s="1"/>
  <c r="F251" i="11"/>
  <c r="E251" i="11"/>
  <c r="E252" i="11" s="1"/>
  <c r="E253" i="11" s="1"/>
  <c r="E248" i="11"/>
  <c r="D248" i="11"/>
  <c r="D257" i="11" s="1"/>
  <c r="E247" i="11"/>
  <c r="G247" i="11" s="1"/>
  <c r="G244" i="11"/>
  <c r="E245" i="11" s="1"/>
  <c r="G245" i="11" s="1"/>
  <c r="F228" i="11"/>
  <c r="F232" i="11" s="1"/>
  <c r="F236" i="11" s="1"/>
  <c r="F240" i="11" s="1"/>
  <c r="D224" i="11"/>
  <c r="D221" i="11" s="1"/>
  <c r="D230" i="11" s="1"/>
  <c r="D234" i="11" s="1"/>
  <c r="D238" i="11" s="1"/>
  <c r="F223" i="11"/>
  <c r="E223" i="11"/>
  <c r="E224" i="11" s="1"/>
  <c r="E225" i="11" s="1"/>
  <c r="E220" i="11"/>
  <c r="D220" i="11"/>
  <c r="D229" i="11" s="1"/>
  <c r="D233" i="11" s="1"/>
  <c r="D237" i="11" s="1"/>
  <c r="D241" i="11" s="1"/>
  <c r="E219" i="11"/>
  <c r="G219" i="11" s="1"/>
  <c r="G216" i="11"/>
  <c r="E217" i="11" s="1"/>
  <c r="G217" i="11" s="1"/>
  <c r="G301" i="1"/>
  <c r="E302" i="1" s="1"/>
  <c r="G302" i="1" s="1"/>
  <c r="G271" i="1"/>
  <c r="E272" i="1" s="1"/>
  <c r="G272" i="1" s="1"/>
  <c r="G213" i="1"/>
  <c r="D210" i="1"/>
  <c r="F209" i="1"/>
  <c r="D209" i="1"/>
  <c r="F208" i="1"/>
  <c r="D208" i="1"/>
  <c r="F207" i="1"/>
  <c r="D207" i="1"/>
  <c r="F206" i="1"/>
  <c r="D206" i="1"/>
  <c r="F205" i="1"/>
  <c r="D205" i="1"/>
  <c r="D204" i="1"/>
  <c r="D203" i="1"/>
  <c r="D202" i="1" s="1"/>
  <c r="G201" i="1"/>
  <c r="E202" i="1" s="1"/>
  <c r="G202" i="1" s="1"/>
  <c r="E203" i="1" s="1"/>
  <c r="D201" i="1"/>
  <c r="E61" i="9"/>
  <c r="G64" i="9"/>
  <c r="E63" i="9"/>
  <c r="E64" i="9" s="1"/>
  <c r="D63" i="9"/>
  <c r="F63" i="9"/>
  <c r="D64" i="9"/>
  <c r="F64" i="9"/>
  <c r="D62" i="9"/>
  <c r="F61" i="9"/>
  <c r="G60" i="9"/>
  <c r="G113" i="9"/>
  <c r="E114" i="9" s="1"/>
  <c r="G114" i="9" s="1"/>
  <c r="P270" i="11"/>
  <c r="P269" i="11"/>
  <c r="P268" i="11"/>
  <c r="F266" i="11"/>
  <c r="F267" i="11" s="1"/>
  <c r="F271" i="11" s="1"/>
  <c r="D266" i="11"/>
  <c r="D267" i="11" s="1"/>
  <c r="D268" i="11" s="1"/>
  <c r="G265" i="11"/>
  <c r="E266" i="11" s="1"/>
  <c r="G266" i="11" s="1"/>
  <c r="E267" i="11" s="1"/>
  <c r="G267" i="11" s="1"/>
  <c r="F264" i="11"/>
  <c r="G263" i="11"/>
  <c r="E264" i="11" s="1"/>
  <c r="G264" i="11" s="1"/>
  <c r="G28" i="11"/>
  <c r="E29" i="11" s="1"/>
  <c r="G29" i="11" s="1"/>
  <c r="E30" i="11" s="1"/>
  <c r="G30" i="11" s="1"/>
  <c r="F28" i="11"/>
  <c r="G28" i="1"/>
  <c r="F28" i="1"/>
  <c r="E38" i="9"/>
  <c r="G38" i="9" s="1"/>
  <c r="E39" i="9" s="1"/>
  <c r="G39" i="9" s="1"/>
  <c r="E40" i="9" s="1"/>
  <c r="G40" i="9" s="1"/>
  <c r="E41" i="9" s="1"/>
  <c r="G41" i="9" s="1"/>
  <c r="E42" i="9" s="1"/>
  <c r="G42" i="9" s="1"/>
  <c r="E43" i="9" s="1"/>
  <c r="G43" i="9" s="1"/>
  <c r="E44" i="9" s="1"/>
  <c r="G44" i="9" s="1"/>
  <c r="E45" i="9" s="1"/>
  <c r="G45" i="9" s="1"/>
  <c r="G193" i="1"/>
  <c r="G73" i="9"/>
  <c r="E75" i="9" s="1"/>
  <c r="F52" i="11"/>
  <c r="F54" i="11" s="1"/>
  <c r="F53" i="11" s="1"/>
  <c r="D52" i="11"/>
  <c r="D54" i="11" s="1"/>
  <c r="D53" i="11" s="1"/>
  <c r="F48" i="11"/>
  <c r="F50" i="11" s="1"/>
  <c r="F49" i="11" s="1"/>
  <c r="E48" i="11"/>
  <c r="G48" i="11" s="1"/>
  <c r="E49" i="11" s="1"/>
  <c r="G49" i="11" s="1"/>
  <c r="E50" i="11" s="1"/>
  <c r="G50" i="11" s="1"/>
  <c r="G47" i="11" s="1"/>
  <c r="E51" i="11" s="1"/>
  <c r="E52" i="11" s="1"/>
  <c r="G52" i="11" s="1"/>
  <c r="E53" i="11" s="1"/>
  <c r="G53" i="11" s="1"/>
  <c r="E54" i="11" s="1"/>
  <c r="G54" i="11" s="1"/>
  <c r="G51" i="11" s="1"/>
  <c r="D48" i="11"/>
  <c r="D50" i="11" s="1"/>
  <c r="D49" i="11" s="1"/>
  <c r="G45" i="11"/>
  <c r="E46" i="11" s="1"/>
  <c r="G46" i="11" s="1"/>
  <c r="F26" i="11"/>
  <c r="D26" i="11"/>
  <c r="F25" i="11"/>
  <c r="D25" i="11"/>
  <c r="F24" i="11"/>
  <c r="D24" i="11"/>
  <c r="F23" i="11"/>
  <c r="D23" i="11"/>
  <c r="G22" i="11"/>
  <c r="E23" i="11" s="1"/>
  <c r="G23" i="11" s="1"/>
  <c r="E24" i="11" s="1"/>
  <c r="G24" i="11" s="1"/>
  <c r="E25" i="11" s="1"/>
  <c r="G25" i="11" s="1"/>
  <c r="E26" i="11" s="1"/>
  <c r="G26" i="11" s="1"/>
  <c r="F22" i="11"/>
  <c r="D22" i="11"/>
  <c r="G21" i="11"/>
  <c r="F26" i="9"/>
  <c r="D26" i="9"/>
  <c r="F25" i="9"/>
  <c r="D25" i="9"/>
  <c r="F24" i="9"/>
  <c r="D24" i="9"/>
  <c r="F23" i="9"/>
  <c r="D23" i="9"/>
  <c r="G22" i="9"/>
  <c r="E23" i="9" s="1"/>
  <c r="G23" i="9" s="1"/>
  <c r="E24" i="9" s="1"/>
  <c r="G24" i="9" s="1"/>
  <c r="E25" i="9" s="1"/>
  <c r="G25" i="9" s="1"/>
  <c r="E26" i="9" s="1"/>
  <c r="G26" i="9" s="1"/>
  <c r="F22" i="9"/>
  <c r="D22" i="9"/>
  <c r="G21" i="9"/>
  <c r="G21" i="1"/>
  <c r="G22" i="1"/>
  <c r="E23" i="1" s="1"/>
  <c r="E59" i="1"/>
  <c r="G37" i="11"/>
  <c r="E38" i="11" s="1"/>
  <c r="G38" i="11" s="1"/>
  <c r="E39" i="11" s="1"/>
  <c r="G39" i="11" s="1"/>
  <c r="E40" i="11" s="1"/>
  <c r="G40" i="11" s="1"/>
  <c r="E41" i="11" s="1"/>
  <c r="G41" i="11" s="1"/>
  <c r="E42" i="11" s="1"/>
  <c r="G42" i="11" s="1"/>
  <c r="E43" i="11" s="1"/>
  <c r="G43" i="11" s="1"/>
  <c r="E44" i="11" s="1"/>
  <c r="G44" i="11" s="1"/>
  <c r="G89" i="9"/>
  <c r="D86" i="9"/>
  <c r="D79" i="9"/>
  <c r="D78" i="9" s="1"/>
  <c r="G77" i="9"/>
  <c r="E78" i="9" s="1"/>
  <c r="G78" i="9" s="1"/>
  <c r="E79" i="9" s="1"/>
  <c r="G111" i="9"/>
  <c r="E112" i="9" s="1"/>
  <c r="G112" i="9" s="1"/>
  <c r="G109" i="9"/>
  <c r="E110" i="9" s="1"/>
  <c r="G110" i="9" s="1"/>
  <c r="G35" i="11"/>
  <c r="F35" i="11"/>
  <c r="D35" i="11"/>
  <c r="F34" i="11"/>
  <c r="D34" i="11"/>
  <c r="G33" i="11"/>
  <c r="G32" i="11"/>
  <c r="E31" i="11"/>
  <c r="G31" i="11" s="1"/>
  <c r="F30" i="11"/>
  <c r="D30" i="11"/>
  <c r="G20" i="11"/>
  <c r="F20" i="11"/>
  <c r="G18" i="11"/>
  <c r="E17" i="11"/>
  <c r="F14" i="11"/>
  <c r="D14" i="11"/>
  <c r="F13" i="11"/>
  <c r="D13" i="11"/>
  <c r="F12" i="11"/>
  <c r="D12" i="11"/>
  <c r="G11" i="11"/>
  <c r="F11" i="11"/>
  <c r="G10" i="11"/>
  <c r="F10" i="11"/>
  <c r="G9" i="11"/>
  <c r="F9" i="11"/>
  <c r="G8" i="11"/>
  <c r="F8" i="11"/>
  <c r="G7" i="11"/>
  <c r="F7" i="11"/>
  <c r="G6" i="11"/>
  <c r="F6" i="11"/>
  <c r="G5" i="11"/>
  <c r="F5" i="11"/>
  <c r="F4" i="11"/>
  <c r="D4" i="11"/>
  <c r="F3" i="11"/>
  <c r="D3" i="11"/>
  <c r="G2" i="11"/>
  <c r="E3" i="11" s="1"/>
  <c r="G3" i="11" s="1"/>
  <c r="E4" i="11" s="1"/>
  <c r="G4" i="11" s="1"/>
  <c r="E12" i="11" s="1"/>
  <c r="G12" i="11" s="1"/>
  <c r="E13" i="11" s="1"/>
  <c r="G13" i="11" s="1"/>
  <c r="E14" i="11" s="1"/>
  <c r="G14" i="11" s="1"/>
  <c r="G91" i="9"/>
  <c r="E92" i="9" s="1"/>
  <c r="G92" i="9" s="1"/>
  <c r="E93" i="9" s="1"/>
  <c r="D93" i="9"/>
  <c r="D92" i="9" s="1"/>
  <c r="D100" i="9"/>
  <c r="G103" i="9"/>
  <c r="D54" i="9"/>
  <c r="D52" i="9"/>
  <c r="D53" i="9" s="1"/>
  <c r="F51" i="9"/>
  <c r="E51" i="9"/>
  <c r="E54" i="9" s="1"/>
  <c r="E56" i="9" s="1"/>
  <c r="E50" i="9"/>
  <c r="G50" i="9" s="1"/>
  <c r="G70" i="9"/>
  <c r="D70" i="9"/>
  <c r="F69" i="9"/>
  <c r="F70" i="9" s="1"/>
  <c r="G67" i="9"/>
  <c r="E68" i="9" s="1"/>
  <c r="G68" i="9" s="1"/>
  <c r="E69" i="9" s="1"/>
  <c r="G69" i="9" s="1"/>
  <c r="F66" i="9"/>
  <c r="E66" i="9"/>
  <c r="G66" i="9" s="1"/>
  <c r="F58" i="9"/>
  <c r="F59" i="9" s="1"/>
  <c r="D58" i="9"/>
  <c r="D59" i="9" s="1"/>
  <c r="G107" i="9"/>
  <c r="E108" i="9" s="1"/>
  <c r="G108" i="9" s="1"/>
  <c r="G105" i="9"/>
  <c r="E106" i="9" s="1"/>
  <c r="G106" i="9" s="1"/>
  <c r="G72" i="9"/>
  <c r="G48" i="9"/>
  <c r="G46" i="9"/>
  <c r="E47" i="9" s="1"/>
  <c r="G47" i="9" s="1"/>
  <c r="G37" i="9"/>
  <c r="G33" i="9"/>
  <c r="G32" i="9"/>
  <c r="E31" i="9"/>
  <c r="G31" i="9" s="1"/>
  <c r="F30" i="9"/>
  <c r="D30" i="9"/>
  <c r="G28" i="9"/>
  <c r="E29" i="9" s="1"/>
  <c r="F28" i="9"/>
  <c r="G20" i="9"/>
  <c r="F20" i="9"/>
  <c r="G18" i="9"/>
  <c r="E17" i="9"/>
  <c r="F14" i="9"/>
  <c r="D14" i="9"/>
  <c r="F13" i="9"/>
  <c r="D13" i="9"/>
  <c r="F12" i="9"/>
  <c r="D12" i="9"/>
  <c r="G11" i="9"/>
  <c r="F11" i="9"/>
  <c r="G10" i="9"/>
  <c r="F10" i="9"/>
  <c r="G9" i="9"/>
  <c r="F9" i="9"/>
  <c r="G8" i="9"/>
  <c r="F8" i="9"/>
  <c r="G7" i="9"/>
  <c r="F7" i="9"/>
  <c r="G6" i="9"/>
  <c r="F6" i="9"/>
  <c r="G5" i="9"/>
  <c r="F5" i="9"/>
  <c r="F4" i="9"/>
  <c r="D4" i="9"/>
  <c r="F3" i="9"/>
  <c r="D3" i="9"/>
  <c r="G2" i="9"/>
  <c r="E3" i="9" s="1"/>
  <c r="G3" i="9" s="1"/>
  <c r="E4" i="9" s="1"/>
  <c r="G4" i="9" s="1"/>
  <c r="E12" i="9" s="1"/>
  <c r="G12" i="9" s="1"/>
  <c r="E13" i="9" s="1"/>
  <c r="G13" i="9" s="1"/>
  <c r="E14" i="9" s="1"/>
  <c r="G14" i="9" s="1"/>
  <c r="D51" i="1"/>
  <c r="F53" i="1" s="1"/>
  <c r="F46" i="1"/>
  <c r="D46" i="1"/>
  <c r="G45" i="1"/>
  <c r="E46" i="1" s="1"/>
  <c r="G46" i="1" s="1"/>
  <c r="D53" i="1"/>
  <c r="E49" i="1"/>
  <c r="G49" i="1" s="1"/>
  <c r="P52" i="1"/>
  <c r="P51" i="1"/>
  <c r="P50" i="1"/>
  <c r="E50" i="1"/>
  <c r="E53" i="1" s="1"/>
  <c r="E55" i="1" s="1"/>
  <c r="G32" i="1"/>
  <c r="G5" i="1"/>
  <c r="F5" i="1"/>
  <c r="E319" i="1" l="1"/>
  <c r="G319" i="1" s="1"/>
  <c r="D71" i="1"/>
  <c r="E73" i="1"/>
  <c r="E71" i="1"/>
  <c r="G71" i="1" s="1"/>
  <c r="G70" i="1"/>
  <c r="E72" i="1"/>
  <c r="G72" i="1" s="1"/>
  <c r="G73" i="1" s="1"/>
  <c r="G66" i="1" s="1"/>
  <c r="G107" i="1" s="1"/>
  <c r="E200" i="1"/>
  <c r="G200" i="1" s="1"/>
  <c r="G96" i="11"/>
  <c r="E97" i="11" s="1"/>
  <c r="E59" i="11"/>
  <c r="G100" i="11"/>
  <c r="G101" i="11" s="1"/>
  <c r="G102" i="11" s="1"/>
  <c r="D253" i="11"/>
  <c r="F249" i="11" s="1"/>
  <c r="F258" i="11" s="1"/>
  <c r="D249" i="11"/>
  <c r="D258" i="11" s="1"/>
  <c r="D211" i="1"/>
  <c r="F104" i="11"/>
  <c r="D105" i="11"/>
  <c r="F105" i="11" s="1"/>
  <c r="D250" i="11"/>
  <c r="D259" i="11" s="1"/>
  <c r="F100" i="11"/>
  <c r="F109" i="11" s="1"/>
  <c r="F113" i="11" s="1"/>
  <c r="F117" i="11" s="1"/>
  <c r="F121" i="11" s="1"/>
  <c r="F125" i="11" s="1"/>
  <c r="F129" i="11" s="1"/>
  <c r="F133" i="11" s="1"/>
  <c r="F137" i="11" s="1"/>
  <c r="F141" i="11" s="1"/>
  <c r="F145" i="11" s="1"/>
  <c r="F149" i="11" s="1"/>
  <c r="F153" i="11" s="1"/>
  <c r="F157" i="11" s="1"/>
  <c r="F161" i="11" s="1"/>
  <c r="F165" i="11" s="1"/>
  <c r="F169" i="11" s="1"/>
  <c r="F173" i="11" s="1"/>
  <c r="A140" i="11"/>
  <c r="E108" i="11"/>
  <c r="A138" i="11"/>
  <c r="A139" i="11"/>
  <c r="E249" i="11"/>
  <c r="E250" i="11" s="1"/>
  <c r="F224" i="11"/>
  <c r="D225" i="11"/>
  <c r="D222" i="11" s="1"/>
  <c r="F220" i="11"/>
  <c r="F229" i="11" s="1"/>
  <c r="F233" i="11" s="1"/>
  <c r="F237" i="11" s="1"/>
  <c r="F241" i="11" s="1"/>
  <c r="F248" i="11"/>
  <c r="F257" i="11" s="1"/>
  <c r="D242" i="11"/>
  <c r="D232" i="11"/>
  <c r="D236" i="11" s="1"/>
  <c r="D240" i="11" s="1"/>
  <c r="F222" i="11"/>
  <c r="F231" i="11" s="1"/>
  <c r="F235" i="11" s="1"/>
  <c r="F239" i="11" s="1"/>
  <c r="F243" i="11" s="1"/>
  <c r="D231" i="11"/>
  <c r="D235" i="11" s="1"/>
  <c r="D239" i="11" s="1"/>
  <c r="D243" i="11" s="1"/>
  <c r="E228" i="11"/>
  <c r="G226" i="11"/>
  <c r="G254" i="11"/>
  <c r="E256" i="11"/>
  <c r="G220" i="11"/>
  <c r="G221" i="11" s="1"/>
  <c r="G222" i="11" s="1"/>
  <c r="F253" i="11"/>
  <c r="E221" i="11"/>
  <c r="E222" i="11" s="1"/>
  <c r="G248" i="11"/>
  <c r="G249" i="11" s="1"/>
  <c r="G250" i="11" s="1"/>
  <c r="F221" i="11"/>
  <c r="F230" i="11" s="1"/>
  <c r="F234" i="11" s="1"/>
  <c r="F238" i="11" s="1"/>
  <c r="F242" i="11" s="1"/>
  <c r="E204" i="1"/>
  <c r="G204" i="1" s="1"/>
  <c r="E205" i="1" s="1"/>
  <c r="G205" i="1" s="1"/>
  <c r="E206" i="1" s="1"/>
  <c r="G206" i="1" s="1"/>
  <c r="E207" i="1" s="1"/>
  <c r="G207" i="1" s="1"/>
  <c r="E208" i="1" s="1"/>
  <c r="G208" i="1" s="1"/>
  <c r="E209" i="1" s="1"/>
  <c r="G209" i="1" s="1"/>
  <c r="G203" i="1"/>
  <c r="E211" i="1" s="1"/>
  <c r="G211" i="1" s="1"/>
  <c r="E210" i="1"/>
  <c r="G210" i="1" s="1"/>
  <c r="E29" i="1"/>
  <c r="G29" i="1" s="1"/>
  <c r="G63" i="9"/>
  <c r="E62" i="9"/>
  <c r="G62" i="9" s="1"/>
  <c r="G61" i="9"/>
  <c r="D272" i="11"/>
  <c r="D271" i="11"/>
  <c r="F268" i="11"/>
  <c r="D269" i="11" s="1"/>
  <c r="F269" i="11" s="1"/>
  <c r="D270" i="11" s="1"/>
  <c r="F270" i="11" s="1"/>
  <c r="E269" i="11"/>
  <c r="G29" i="9"/>
  <c r="E30" i="9" s="1"/>
  <c r="G30" i="9" s="1"/>
  <c r="D52" i="1"/>
  <c r="F52" i="1" s="1"/>
  <c r="E51" i="1"/>
  <c r="E52" i="1"/>
  <c r="E34" i="11"/>
  <c r="G34" i="11" s="1"/>
  <c r="E53" i="9"/>
  <c r="G53" i="9" s="1"/>
  <c r="D87" i="9"/>
  <c r="E52" i="9"/>
  <c r="G52" i="9" s="1"/>
  <c r="E55" i="9"/>
  <c r="G75" i="9"/>
  <c r="E76" i="9" s="1"/>
  <c r="G76" i="9" s="1"/>
  <c r="D101" i="9"/>
  <c r="G23" i="1"/>
  <c r="E24" i="1" s="1"/>
  <c r="E86" i="9"/>
  <c r="G86" i="9" s="1"/>
  <c r="G79" i="9"/>
  <c r="E87" i="9" s="1"/>
  <c r="G87" i="9" s="1"/>
  <c r="E80" i="9"/>
  <c r="G80" i="9" s="1"/>
  <c r="E81" i="9" s="1"/>
  <c r="G81" i="9" s="1"/>
  <c r="E82" i="9" s="1"/>
  <c r="G82" i="9" s="1"/>
  <c r="E83" i="9" s="1"/>
  <c r="G83" i="9" s="1"/>
  <c r="E84" i="9" s="1"/>
  <c r="G84" i="9" s="1"/>
  <c r="E85" i="9" s="1"/>
  <c r="G85" i="9" s="1"/>
  <c r="G93" i="9"/>
  <c r="E101" i="9" s="1"/>
  <c r="G101" i="9" s="1"/>
  <c r="E100" i="9"/>
  <c r="G100" i="9" s="1"/>
  <c r="E94" i="9"/>
  <c r="G94" i="9" s="1"/>
  <c r="E95" i="9" s="1"/>
  <c r="G95" i="9" s="1"/>
  <c r="E96" i="9" s="1"/>
  <c r="G96" i="9" s="1"/>
  <c r="E97" i="9" s="1"/>
  <c r="G97" i="9" s="1"/>
  <c r="E98" i="9" s="1"/>
  <c r="G98" i="9" s="1"/>
  <c r="E99" i="9" s="1"/>
  <c r="G99" i="9" s="1"/>
  <c r="G51" i="9"/>
  <c r="F53" i="9"/>
  <c r="D56" i="9"/>
  <c r="F55" i="9"/>
  <c r="G54" i="9"/>
  <c r="F52" i="9"/>
  <c r="F54" i="9"/>
  <c r="D55" i="9"/>
  <c r="E58" i="9"/>
  <c r="G58" i="9" s="1"/>
  <c r="E59" i="9" s="1"/>
  <c r="G59" i="9" s="1"/>
  <c r="D54" i="1"/>
  <c r="E54" i="1"/>
  <c r="F51" i="1"/>
  <c r="F50" i="1"/>
  <c r="G50" i="1"/>
  <c r="E62" i="11" l="1"/>
  <c r="E60" i="11"/>
  <c r="G60" i="11" s="1"/>
  <c r="G59" i="11"/>
  <c r="F250" i="11"/>
  <c r="F259" i="11" s="1"/>
  <c r="F101" i="11"/>
  <c r="F110" i="11" s="1"/>
  <c r="F114" i="11" s="1"/>
  <c r="F118" i="11" s="1"/>
  <c r="F122" i="11" s="1"/>
  <c r="F126" i="11" s="1"/>
  <c r="F130" i="11" s="1"/>
  <c r="F134" i="11" s="1"/>
  <c r="F138" i="11" s="1"/>
  <c r="F142" i="11" s="1"/>
  <c r="F146" i="11" s="1"/>
  <c r="F150" i="11" s="1"/>
  <c r="F154" i="11" s="1"/>
  <c r="F158" i="11" s="1"/>
  <c r="F162" i="11" s="1"/>
  <c r="F166" i="11" s="1"/>
  <c r="F170" i="11" s="1"/>
  <c r="F174" i="11" s="1"/>
  <c r="G268" i="11"/>
  <c r="E271" i="11" s="1"/>
  <c r="G271" i="11" s="1"/>
  <c r="E272" i="11" s="1"/>
  <c r="G272" i="11" s="1"/>
  <c r="F225" i="11"/>
  <c r="D102" i="11"/>
  <c r="F102" i="11" s="1"/>
  <c r="F111" i="11" s="1"/>
  <c r="F115" i="11" s="1"/>
  <c r="F119" i="11" s="1"/>
  <c r="F123" i="11" s="1"/>
  <c r="F127" i="11" s="1"/>
  <c r="F131" i="11" s="1"/>
  <c r="F135" i="11" s="1"/>
  <c r="F139" i="11" s="1"/>
  <c r="F143" i="11" s="1"/>
  <c r="F147" i="11" s="1"/>
  <c r="F151" i="11" s="1"/>
  <c r="F155" i="11" s="1"/>
  <c r="F159" i="11" s="1"/>
  <c r="F163" i="11" s="1"/>
  <c r="F167" i="11" s="1"/>
  <c r="F171" i="11" s="1"/>
  <c r="F175" i="11" s="1"/>
  <c r="A142" i="11"/>
  <c r="A144" i="11"/>
  <c r="A141" i="11"/>
  <c r="A143" i="11"/>
  <c r="E112" i="11"/>
  <c r="E109" i="11"/>
  <c r="G108" i="11"/>
  <c r="E257" i="11"/>
  <c r="G256" i="11"/>
  <c r="E232" i="11"/>
  <c r="G228" i="11"/>
  <c r="E229" i="11"/>
  <c r="E212" i="1"/>
  <c r="G212" i="1" s="1"/>
  <c r="E214" i="1"/>
  <c r="G214" i="1" s="1"/>
  <c r="G269" i="11"/>
  <c r="E270" i="11"/>
  <c r="G270" i="11" s="1"/>
  <c r="D55" i="1"/>
  <c r="F54" i="1"/>
  <c r="E90" i="9"/>
  <c r="G90" i="9" s="1"/>
  <c r="E88" i="9"/>
  <c r="G88" i="9" s="1"/>
  <c r="E102" i="9"/>
  <c r="G102" i="9" s="1"/>
  <c r="E104" i="9"/>
  <c r="G104" i="9" s="1"/>
  <c r="N215" i="11"/>
  <c r="N214" i="11"/>
  <c r="N213" i="11"/>
  <c r="N212" i="11"/>
  <c r="N210" i="11"/>
  <c r="N209" i="11"/>
  <c r="N208" i="11"/>
  <c r="N207" i="11"/>
  <c r="N206" i="11"/>
  <c r="N205" i="11"/>
  <c r="N204" i="11"/>
  <c r="N203" i="11"/>
  <c r="N202" i="11"/>
  <c r="M202" i="11"/>
  <c r="N199" i="11"/>
  <c r="N198" i="11"/>
  <c r="N197" i="11"/>
  <c r="N196" i="11"/>
  <c r="N195" i="11"/>
  <c r="N194" i="11"/>
  <c r="N193" i="11"/>
  <c r="N192" i="11"/>
  <c r="N191" i="11"/>
  <c r="N190" i="11"/>
  <c r="N189" i="11"/>
  <c r="N188" i="11"/>
  <c r="N186" i="11"/>
  <c r="N185" i="11"/>
  <c r="N184" i="11"/>
  <c r="N183" i="11"/>
  <c r="N182" i="11"/>
  <c r="N181" i="11"/>
  <c r="N180" i="11"/>
  <c r="N179" i="11"/>
  <c r="N178" i="11"/>
  <c r="M178" i="11"/>
  <c r="N94" i="11"/>
  <c r="N93" i="11"/>
  <c r="N92" i="11"/>
  <c r="N91" i="11"/>
  <c r="N90" i="11"/>
  <c r="N89" i="11"/>
  <c r="N88" i="11"/>
  <c r="N87" i="11"/>
  <c r="N86" i="11"/>
  <c r="N85" i="11"/>
  <c r="N84" i="11"/>
  <c r="N83" i="11"/>
  <c r="N82" i="11"/>
  <c r="N81" i="11"/>
  <c r="N80" i="11"/>
  <c r="N79" i="11"/>
  <c r="N78" i="11"/>
  <c r="N77" i="11"/>
  <c r="N76" i="11"/>
  <c r="N75" i="11"/>
  <c r="N73" i="11"/>
  <c r="N72" i="11"/>
  <c r="N71" i="11"/>
  <c r="N70" i="11"/>
  <c r="N69" i="11"/>
  <c r="N68" i="11"/>
  <c r="N67" i="11"/>
  <c r="N66" i="11"/>
  <c r="N65" i="11"/>
  <c r="D79" i="11"/>
  <c r="D83" i="11" s="1"/>
  <c r="D87" i="11" s="1"/>
  <c r="D91" i="11" s="1"/>
  <c r="F75" i="11"/>
  <c r="F79" i="11" s="1"/>
  <c r="F83" i="11" s="1"/>
  <c r="F87" i="11" s="1"/>
  <c r="F91" i="11" s="1"/>
  <c r="D74" i="11"/>
  <c r="D71" i="11"/>
  <c r="D72" i="11" s="1"/>
  <c r="F70" i="11"/>
  <c r="E70" i="11"/>
  <c r="E71" i="11" s="1"/>
  <c r="E72" i="11" s="1"/>
  <c r="E67" i="11"/>
  <c r="D67" i="11"/>
  <c r="D76" i="11" s="1"/>
  <c r="D80" i="11" s="1"/>
  <c r="D84" i="11" s="1"/>
  <c r="D88" i="11" s="1"/>
  <c r="D92" i="11" s="1"/>
  <c r="G66" i="11"/>
  <c r="F321" i="1"/>
  <c r="G67" i="11" l="1"/>
  <c r="G68" i="11" s="1"/>
  <c r="G69" i="11" s="1"/>
  <c r="D111" i="11"/>
  <c r="D115" i="11" s="1"/>
  <c r="D119" i="11" s="1"/>
  <c r="D123" i="11" s="1"/>
  <c r="D127" i="11" s="1"/>
  <c r="D131" i="11" s="1"/>
  <c r="D135" i="11" s="1"/>
  <c r="D139" i="11" s="1"/>
  <c r="D143" i="11" s="1"/>
  <c r="D147" i="11" s="1"/>
  <c r="D151" i="11" s="1"/>
  <c r="D155" i="11" s="1"/>
  <c r="D159" i="11" s="1"/>
  <c r="D163" i="11" s="1"/>
  <c r="D167" i="11" s="1"/>
  <c r="D171" i="11" s="1"/>
  <c r="D175" i="11" s="1"/>
  <c r="E116" i="11"/>
  <c r="E113" i="11"/>
  <c r="G112" i="11"/>
  <c r="E110" i="11"/>
  <c r="G109" i="11"/>
  <c r="A147" i="11"/>
  <c r="A146" i="11"/>
  <c r="A148" i="11"/>
  <c r="A145" i="11"/>
  <c r="N240" i="11"/>
  <c r="N228" i="11"/>
  <c r="N254" i="11"/>
  <c r="N252" i="11"/>
  <c r="N248" i="11"/>
  <c r="N239" i="11"/>
  <c r="N222" i="11"/>
  <c r="N238" i="11"/>
  <c r="N226" i="11"/>
  <c r="N221" i="11"/>
  <c r="N259" i="11"/>
  <c r="N237" i="11"/>
  <c r="N225" i="11"/>
  <c r="N220" i="11"/>
  <c r="N234" i="11"/>
  <c r="N258" i="11"/>
  <c r="N251" i="11"/>
  <c r="N236" i="11"/>
  <c r="N249" i="11"/>
  <c r="N247" i="11"/>
  <c r="N235" i="11"/>
  <c r="N242" i="11"/>
  <c r="N257" i="11"/>
  <c r="N224" i="11"/>
  <c r="N223" i="11"/>
  <c r="N250" i="11"/>
  <c r="M246" i="11"/>
  <c r="N233" i="11"/>
  <c r="N219" i="11"/>
  <c r="M218" i="11"/>
  <c r="N256" i="11"/>
  <c r="N232" i="11"/>
  <c r="N243" i="11"/>
  <c r="N231" i="11"/>
  <c r="N253" i="11"/>
  <c r="N241" i="11"/>
  <c r="N229" i="11"/>
  <c r="N230" i="11"/>
  <c r="E258" i="11"/>
  <c r="G257" i="11"/>
  <c r="G229" i="11"/>
  <c r="E230" i="11"/>
  <c r="G232" i="11"/>
  <c r="E236" i="11"/>
  <c r="E233" i="11"/>
  <c r="E68" i="11"/>
  <c r="E69" i="11" s="1"/>
  <c r="G36" i="11" s="1"/>
  <c r="E75" i="11"/>
  <c r="E79" i="11" s="1"/>
  <c r="F67" i="11"/>
  <c r="F76" i="11" s="1"/>
  <c r="F80" i="11" s="1"/>
  <c r="F84" i="11" s="1"/>
  <c r="F88" i="11" s="1"/>
  <c r="F92" i="11" s="1"/>
  <c r="D68" i="11"/>
  <c r="D77" i="11" s="1"/>
  <c r="D81" i="11" s="1"/>
  <c r="D85" i="11" s="1"/>
  <c r="D89" i="11" s="1"/>
  <c r="D93" i="11" s="1"/>
  <c r="D69" i="11"/>
  <c r="F68" i="11"/>
  <c r="F77" i="11" s="1"/>
  <c r="F81" i="11" s="1"/>
  <c r="F85" i="11" s="1"/>
  <c r="F89" i="11" s="1"/>
  <c r="F93" i="11" s="1"/>
  <c r="F72" i="11"/>
  <c r="F71" i="11"/>
  <c r="G320" i="1"/>
  <c r="E321" i="1" s="1"/>
  <c r="G321" i="1" s="1"/>
  <c r="G59" i="1"/>
  <c r="F59" i="1"/>
  <c r="F61" i="1" s="1"/>
  <c r="F60" i="1" s="1"/>
  <c r="F63" i="1"/>
  <c r="F65" i="1" s="1"/>
  <c r="F64" i="1" s="1"/>
  <c r="D63" i="1"/>
  <c r="D65" i="1" s="1"/>
  <c r="D64" i="1" s="1"/>
  <c r="D59" i="1"/>
  <c r="D61" i="1" s="1"/>
  <c r="D60" i="1" s="1"/>
  <c r="E191" i="1"/>
  <c r="G227" i="1"/>
  <c r="D224" i="1"/>
  <c r="F223" i="1"/>
  <c r="D223" i="1"/>
  <c r="F222" i="1"/>
  <c r="D222" i="1"/>
  <c r="F221" i="1"/>
  <c r="D221" i="1"/>
  <c r="F220" i="1"/>
  <c r="D220" i="1"/>
  <c r="F219" i="1"/>
  <c r="D219" i="1"/>
  <c r="D218" i="1"/>
  <c r="D217" i="1"/>
  <c r="D225" i="1" s="1"/>
  <c r="G215" i="1"/>
  <c r="E216" i="1" s="1"/>
  <c r="G216" i="1" s="1"/>
  <c r="E217" i="1" s="1"/>
  <c r="D215" i="1"/>
  <c r="D197" i="1"/>
  <c r="G253" i="1"/>
  <c r="E254" i="1" s="1"/>
  <c r="G254" i="1" s="1"/>
  <c r="E108" i="1"/>
  <c r="D16" i="1"/>
  <c r="D15" i="1"/>
  <c r="D14" i="1"/>
  <c r="D13" i="1"/>
  <c r="D12" i="1"/>
  <c r="D4" i="1"/>
  <c r="D3" i="1"/>
  <c r="F262" i="11"/>
  <c r="D262" i="11"/>
  <c r="E261" i="11"/>
  <c r="D261" i="11"/>
  <c r="F261" i="11" s="1"/>
  <c r="G260" i="11"/>
  <c r="G261" i="11" s="1"/>
  <c r="F212" i="11"/>
  <c r="D212" i="11"/>
  <c r="D210" i="11"/>
  <c r="D208" i="11"/>
  <c r="F204" i="11" s="1"/>
  <c r="F213" i="11" s="1"/>
  <c r="F207" i="11"/>
  <c r="E207" i="11"/>
  <c r="E208" i="11" s="1"/>
  <c r="E209" i="11" s="1"/>
  <c r="E204" i="11"/>
  <c r="D204" i="11"/>
  <c r="D213" i="11" s="1"/>
  <c r="E203" i="11"/>
  <c r="G203" i="11" s="1"/>
  <c r="D196" i="11"/>
  <c r="D192" i="11"/>
  <c r="F188" i="11"/>
  <c r="F192" i="11" s="1"/>
  <c r="F196" i="11" s="1"/>
  <c r="D188" i="11"/>
  <c r="D186" i="11"/>
  <c r="D184" i="11"/>
  <c r="F184" i="11" s="1"/>
  <c r="F183" i="11"/>
  <c r="E183" i="11"/>
  <c r="E184" i="11" s="1"/>
  <c r="E185" i="11" s="1"/>
  <c r="E180" i="11"/>
  <c r="D180" i="11"/>
  <c r="D189" i="11" s="1"/>
  <c r="E179" i="11"/>
  <c r="G179" i="11" s="1"/>
  <c r="D177" i="11"/>
  <c r="G176" i="11"/>
  <c r="F97" i="11"/>
  <c r="G97" i="11"/>
  <c r="G95" i="11"/>
  <c r="D116" i="9"/>
  <c r="D117" i="9" s="1"/>
  <c r="D118" i="9" s="1"/>
  <c r="P120" i="9"/>
  <c r="P119" i="9"/>
  <c r="P118" i="9"/>
  <c r="F116" i="9"/>
  <c r="F117" i="9" s="1"/>
  <c r="F121" i="9" s="1"/>
  <c r="G115" i="9"/>
  <c r="G74" i="9"/>
  <c r="F74" i="9"/>
  <c r="F36" i="9"/>
  <c r="D36" i="9"/>
  <c r="G35" i="9"/>
  <c r="E36" i="9" s="1"/>
  <c r="G36" i="9" s="1"/>
  <c r="F35" i="9"/>
  <c r="D35" i="9"/>
  <c r="F34" i="9"/>
  <c r="D34" i="9"/>
  <c r="P327" i="1"/>
  <c r="P326" i="1"/>
  <c r="P325" i="1"/>
  <c r="D313" i="1"/>
  <c r="D312" i="1"/>
  <c r="N311" i="1"/>
  <c r="D311" i="1"/>
  <c r="N310" i="1"/>
  <c r="N309" i="1"/>
  <c r="D309" i="1"/>
  <c r="D306" i="1" s="1"/>
  <c r="N308" i="1"/>
  <c r="F308" i="1"/>
  <c r="E308" i="1"/>
  <c r="E309" i="1" s="1"/>
  <c r="E310" i="1" s="1"/>
  <c r="N307" i="1"/>
  <c r="N306" i="1"/>
  <c r="N305" i="1"/>
  <c r="E305" i="1"/>
  <c r="D305" i="1"/>
  <c r="N304" i="1"/>
  <c r="E304" i="1"/>
  <c r="G304" i="1" s="1"/>
  <c r="M303" i="1"/>
  <c r="N283" i="1"/>
  <c r="D283" i="1"/>
  <c r="D285" i="1" s="1"/>
  <c r="N282" i="1"/>
  <c r="N281" i="1"/>
  <c r="D281" i="1"/>
  <c r="F277" i="1" s="1"/>
  <c r="N280" i="1"/>
  <c r="F280" i="1"/>
  <c r="E280" i="1"/>
  <c r="E281" i="1" s="1"/>
  <c r="E282" i="1" s="1"/>
  <c r="N279" i="1"/>
  <c r="N278" i="1"/>
  <c r="N277" i="1"/>
  <c r="E277" i="1"/>
  <c r="D277" i="1"/>
  <c r="N276" i="1"/>
  <c r="E276" i="1"/>
  <c r="G276" i="1" s="1"/>
  <c r="M275" i="1"/>
  <c r="F274" i="1"/>
  <c r="G273" i="1"/>
  <c r="E274" i="1" s="1"/>
  <c r="D274" i="1"/>
  <c r="N265" i="1"/>
  <c r="N264" i="1"/>
  <c r="N263" i="1"/>
  <c r="N262" i="1"/>
  <c r="N261" i="1"/>
  <c r="N260" i="1"/>
  <c r="N259" i="1"/>
  <c r="N258" i="1"/>
  <c r="M257" i="1"/>
  <c r="D267" i="1"/>
  <c r="D265" i="1"/>
  <c r="D263" i="1"/>
  <c r="D264" i="1" s="1"/>
  <c r="F262" i="1"/>
  <c r="E262" i="1"/>
  <c r="E263" i="1" s="1"/>
  <c r="E264" i="1" s="1"/>
  <c r="E259" i="1"/>
  <c r="D259" i="1"/>
  <c r="E258" i="1"/>
  <c r="G258" i="1" s="1"/>
  <c r="D256" i="1"/>
  <c r="G229" i="1"/>
  <c r="E230" i="1" s="1"/>
  <c r="D249" i="1"/>
  <c r="D245" i="1"/>
  <c r="D241" i="1"/>
  <c r="D239" i="1"/>
  <c r="N316" i="1"/>
  <c r="N315" i="1"/>
  <c r="N314" i="1"/>
  <c r="N313" i="1"/>
  <c r="N300" i="1"/>
  <c r="N299" i="1"/>
  <c r="N298" i="1"/>
  <c r="N297" i="1"/>
  <c r="N296" i="1"/>
  <c r="N295" i="1"/>
  <c r="N294" i="1"/>
  <c r="N293" i="1"/>
  <c r="N292" i="1"/>
  <c r="N291" i="1"/>
  <c r="N290" i="1"/>
  <c r="N289" i="1"/>
  <c r="N288" i="1"/>
  <c r="N287" i="1"/>
  <c r="N286" i="1"/>
  <c r="N285" i="1"/>
  <c r="N270" i="1"/>
  <c r="N269" i="1"/>
  <c r="N268" i="1"/>
  <c r="N267" i="1"/>
  <c r="N252" i="1"/>
  <c r="N251" i="1"/>
  <c r="N250" i="1"/>
  <c r="N249" i="1"/>
  <c r="N248" i="1"/>
  <c r="N247" i="1"/>
  <c r="N246" i="1"/>
  <c r="N245" i="1"/>
  <c r="N244" i="1"/>
  <c r="N243" i="1"/>
  <c r="N242" i="1"/>
  <c r="N241" i="1"/>
  <c r="N239" i="1"/>
  <c r="N238" i="1"/>
  <c r="N237" i="1"/>
  <c r="D237" i="1"/>
  <c r="F233" i="1" s="1"/>
  <c r="N236" i="1"/>
  <c r="F236" i="1"/>
  <c r="E236" i="1"/>
  <c r="E237" i="1" s="1"/>
  <c r="E238" i="1" s="1"/>
  <c r="N235" i="1"/>
  <c r="N234" i="1"/>
  <c r="N233" i="1"/>
  <c r="E233" i="1"/>
  <c r="D233" i="1"/>
  <c r="N232" i="1"/>
  <c r="E232" i="1"/>
  <c r="G232" i="1" s="1"/>
  <c r="M231" i="1"/>
  <c r="D230" i="1"/>
  <c r="D118" i="1"/>
  <c r="D115" i="1"/>
  <c r="F111" i="1" s="1"/>
  <c r="F114" i="1"/>
  <c r="D111" i="1"/>
  <c r="G33" i="1"/>
  <c r="E31" i="1"/>
  <c r="G31" i="1" s="1"/>
  <c r="F47" i="1"/>
  <c r="G187" i="1"/>
  <c r="G188" i="1" s="1"/>
  <c r="E189" i="1" s="1"/>
  <c r="D190" i="1"/>
  <c r="F189" i="1"/>
  <c r="F190" i="1" s="1"/>
  <c r="F108" i="1"/>
  <c r="N86" i="1"/>
  <c r="D85" i="1"/>
  <c r="D82" i="1"/>
  <c r="D83" i="1" s="1"/>
  <c r="E81" i="1"/>
  <c r="E78" i="1"/>
  <c r="E77" i="1"/>
  <c r="G77" i="1" s="1"/>
  <c r="M76" i="1"/>
  <c r="N105" i="1"/>
  <c r="N104" i="1"/>
  <c r="N103" i="1"/>
  <c r="N102" i="1"/>
  <c r="N101" i="1"/>
  <c r="N100" i="1"/>
  <c r="N99" i="1"/>
  <c r="N98" i="1"/>
  <c r="N97" i="1"/>
  <c r="N96" i="1"/>
  <c r="N95" i="1"/>
  <c r="N94" i="1"/>
  <c r="N93" i="1"/>
  <c r="N92" i="1"/>
  <c r="N91" i="1"/>
  <c r="N90" i="1"/>
  <c r="N89" i="1"/>
  <c r="N88" i="1"/>
  <c r="N87" i="1"/>
  <c r="N84" i="1"/>
  <c r="N83" i="1"/>
  <c r="N82" i="1"/>
  <c r="N81" i="1"/>
  <c r="N80" i="1"/>
  <c r="N79" i="1"/>
  <c r="N78" i="1"/>
  <c r="N77" i="1"/>
  <c r="F75" i="1"/>
  <c r="D75" i="1"/>
  <c r="F74" i="1"/>
  <c r="F57" i="1"/>
  <c r="D57" i="1"/>
  <c r="G6" i="1"/>
  <c r="F4" i="1"/>
  <c r="D36" i="1"/>
  <c r="F44" i="1"/>
  <c r="F43" i="1"/>
  <c r="F42" i="1"/>
  <c r="F41" i="1"/>
  <c r="F40" i="1"/>
  <c r="F39" i="1"/>
  <c r="F38" i="1"/>
  <c r="F37" i="1"/>
  <c r="F35" i="1"/>
  <c r="F34" i="1"/>
  <c r="F30" i="1"/>
  <c r="D35" i="1"/>
  <c r="D34" i="1"/>
  <c r="D30" i="1"/>
  <c r="D26" i="1"/>
  <c r="D25" i="1"/>
  <c r="D24" i="1"/>
  <c r="D23" i="1"/>
  <c r="D22" i="1"/>
  <c r="F26" i="1"/>
  <c r="F25" i="1"/>
  <c r="F24" i="1"/>
  <c r="F23" i="1"/>
  <c r="F22" i="1"/>
  <c r="F6" i="1"/>
  <c r="F7" i="1"/>
  <c r="F8" i="1"/>
  <c r="F9" i="1"/>
  <c r="F10" i="1"/>
  <c r="F11" i="1"/>
  <c r="F12" i="1"/>
  <c r="F13" i="1"/>
  <c r="F14" i="1"/>
  <c r="F15" i="1"/>
  <c r="F3" i="1"/>
  <c r="G11" i="1"/>
  <c r="G10" i="1"/>
  <c r="G9" i="1"/>
  <c r="G8" i="1"/>
  <c r="G15" i="1"/>
  <c r="G20" i="1"/>
  <c r="F20" i="1"/>
  <c r="G2" i="1"/>
  <c r="E3" i="1" s="1"/>
  <c r="G195" i="1"/>
  <c r="G283" i="1" l="1"/>
  <c r="G239" i="1"/>
  <c r="G265" i="1"/>
  <c r="G311" i="1"/>
  <c r="A149" i="11"/>
  <c r="A151" i="11"/>
  <c r="A150" i="11"/>
  <c r="A152" i="11"/>
  <c r="E111" i="11"/>
  <c r="G111" i="11" s="1"/>
  <c r="G110" i="11"/>
  <c r="G113" i="11"/>
  <c r="E114" i="11"/>
  <c r="G116" i="11"/>
  <c r="E120" i="11"/>
  <c r="E117" i="11"/>
  <c r="E76" i="11"/>
  <c r="E77" i="11" s="1"/>
  <c r="E240" i="11"/>
  <c r="E237" i="11"/>
  <c r="G236" i="11"/>
  <c r="G230" i="11"/>
  <c r="E231" i="11"/>
  <c r="G231" i="11" s="1"/>
  <c r="E234" i="11"/>
  <c r="G233" i="11"/>
  <c r="E259" i="11"/>
  <c r="G259" i="11" s="1"/>
  <c r="G246" i="11" s="1"/>
  <c r="G258" i="11"/>
  <c r="G75" i="11"/>
  <c r="G73" i="11"/>
  <c r="E60" i="1"/>
  <c r="G60" i="1" s="1"/>
  <c r="E61" i="1" s="1"/>
  <c r="E177" i="11"/>
  <c r="G177" i="11" s="1"/>
  <c r="E262" i="11"/>
  <c r="G262" i="11" s="1"/>
  <c r="E116" i="9"/>
  <c r="G116" i="9" s="1"/>
  <c r="E117" i="9" s="1"/>
  <c r="G117" i="9" s="1"/>
  <c r="E119" i="9" s="1"/>
  <c r="E80" i="11"/>
  <c r="E83" i="11"/>
  <c r="G79" i="11"/>
  <c r="D78" i="11"/>
  <c r="D82" i="11" s="1"/>
  <c r="D86" i="11" s="1"/>
  <c r="D90" i="11" s="1"/>
  <c r="D94" i="11" s="1"/>
  <c r="F69" i="11"/>
  <c r="F78" i="11" s="1"/>
  <c r="F82" i="11" s="1"/>
  <c r="F86" i="11" s="1"/>
  <c r="F90" i="11" s="1"/>
  <c r="F94" i="11" s="1"/>
  <c r="D216" i="1"/>
  <c r="G217" i="1"/>
  <c r="E225" i="1" s="1"/>
  <c r="G225" i="1" s="1"/>
  <c r="E218" i="1"/>
  <c r="G218" i="1" s="1"/>
  <c r="E219" i="1" s="1"/>
  <c r="G219" i="1" s="1"/>
  <c r="E220" i="1" s="1"/>
  <c r="G220" i="1" s="1"/>
  <c r="E221" i="1" s="1"/>
  <c r="G221" i="1" s="1"/>
  <c r="E222" i="1" s="1"/>
  <c r="G222" i="1" s="1"/>
  <c r="E223" i="1" s="1"/>
  <c r="G223" i="1" s="1"/>
  <c r="E224" i="1"/>
  <c r="G224" i="1" s="1"/>
  <c r="F208" i="11"/>
  <c r="D209" i="11"/>
  <c r="F205" i="11" s="1"/>
  <c r="F214" i="11" s="1"/>
  <c r="D185" i="11"/>
  <c r="F180" i="11"/>
  <c r="F189" i="11" s="1"/>
  <c r="D205" i="11"/>
  <c r="D214" i="11" s="1"/>
  <c r="G180" i="11"/>
  <c r="G181" i="11" s="1"/>
  <c r="G182" i="11" s="1"/>
  <c r="D181" i="11"/>
  <c r="D190" i="11" s="1"/>
  <c r="D194" i="11" s="1"/>
  <c r="D193" i="11"/>
  <c r="D197" i="11"/>
  <c r="G186" i="11"/>
  <c r="E188" i="11"/>
  <c r="E205" i="11"/>
  <c r="E206" i="11" s="1"/>
  <c r="G204" i="11"/>
  <c r="G205" i="11" s="1"/>
  <c r="G206" i="11" s="1"/>
  <c r="E181" i="11"/>
  <c r="E182" i="11" s="1"/>
  <c r="D122" i="9"/>
  <c r="D121" i="9"/>
  <c r="F118" i="9"/>
  <c r="D119" i="9" s="1"/>
  <c r="F119" i="9" s="1"/>
  <c r="D120" i="9" s="1"/>
  <c r="F120" i="9" s="1"/>
  <c r="D71" i="9"/>
  <c r="D278" i="1"/>
  <c r="G305" i="1"/>
  <c r="G306" i="1" s="1"/>
  <c r="G307" i="1" s="1"/>
  <c r="F309" i="1"/>
  <c r="D310" i="1"/>
  <c r="F305" i="1"/>
  <c r="E306" i="1"/>
  <c r="E307" i="1" s="1"/>
  <c r="G277" i="1"/>
  <c r="G278" i="1" s="1"/>
  <c r="G279" i="1" s="1"/>
  <c r="E278" i="1"/>
  <c r="E279" i="1" s="1"/>
  <c r="F281" i="1"/>
  <c r="D282" i="1"/>
  <c r="G274" i="1"/>
  <c r="E260" i="1"/>
  <c r="E261" i="1" s="1"/>
  <c r="G259" i="1"/>
  <c r="G260" i="1" s="1"/>
  <c r="G261" i="1" s="1"/>
  <c r="D261" i="1"/>
  <c r="F261" i="1" s="1"/>
  <c r="F260" i="1"/>
  <c r="F264" i="1"/>
  <c r="F259" i="1"/>
  <c r="D260" i="1"/>
  <c r="F263" i="1"/>
  <c r="G233" i="1"/>
  <c r="G234" i="1" s="1"/>
  <c r="G235" i="1" s="1"/>
  <c r="E234" i="1"/>
  <c r="E235" i="1" s="1"/>
  <c r="F237" i="1"/>
  <c r="D238" i="1"/>
  <c r="D234" i="1"/>
  <c r="F241" i="1"/>
  <c r="D112" i="1"/>
  <c r="F115" i="1"/>
  <c r="D116" i="1"/>
  <c r="D289" i="1"/>
  <c r="D293" i="1" s="1"/>
  <c r="D297" i="1" s="1"/>
  <c r="D286" i="1"/>
  <c r="D290" i="1" s="1"/>
  <c r="D294" i="1" s="1"/>
  <c r="D298" i="1" s="1"/>
  <c r="G3" i="1"/>
  <c r="E4" i="1" s="1"/>
  <c r="F267" i="1"/>
  <c r="F285" i="1"/>
  <c r="F289" i="1" s="1"/>
  <c r="F293" i="1" s="1"/>
  <c r="F297" i="1" s="1"/>
  <c r="D268" i="1"/>
  <c r="F194" i="1"/>
  <c r="D120" i="1"/>
  <c r="D124" i="1" s="1"/>
  <c r="D128" i="1" s="1"/>
  <c r="D132" i="1" s="1"/>
  <c r="D136" i="1" s="1"/>
  <c r="D140" i="1" s="1"/>
  <c r="D144" i="1" s="1"/>
  <c r="D148" i="1" s="1"/>
  <c r="D152" i="1" s="1"/>
  <c r="D156" i="1" s="1"/>
  <c r="D160" i="1" s="1"/>
  <c r="D164" i="1" s="1"/>
  <c r="D168" i="1" s="1"/>
  <c r="D172" i="1" s="1"/>
  <c r="D176" i="1" s="1"/>
  <c r="D180" i="1" s="1"/>
  <c r="D184" i="1" s="1"/>
  <c r="D123" i="1"/>
  <c r="D127" i="1" s="1"/>
  <c r="D131" i="1" s="1"/>
  <c r="D135" i="1" s="1"/>
  <c r="D139" i="1" s="1"/>
  <c r="D143" i="1" s="1"/>
  <c r="D147" i="1" s="1"/>
  <c r="D151" i="1" s="1"/>
  <c r="D155" i="1" s="1"/>
  <c r="D159" i="1" s="1"/>
  <c r="D163" i="1" s="1"/>
  <c r="D167" i="1" s="1"/>
  <c r="D171" i="1" s="1"/>
  <c r="D175" i="1" s="1"/>
  <c r="D179" i="1" s="1"/>
  <c r="D183" i="1" s="1"/>
  <c r="D78" i="1"/>
  <c r="A147" i="1"/>
  <c r="D323" i="1"/>
  <c r="D324" i="1" s="1"/>
  <c r="D325" i="1" s="1"/>
  <c r="D329" i="1" s="1"/>
  <c r="G76" i="11" l="1"/>
  <c r="E118" i="11"/>
  <c r="G117" i="11"/>
  <c r="E124" i="11"/>
  <c r="E121" i="11"/>
  <c r="G120" i="11"/>
  <c r="E115" i="11"/>
  <c r="G115" i="11" s="1"/>
  <c r="G114" i="11"/>
  <c r="A154" i="11"/>
  <c r="A156" i="11"/>
  <c r="A153" i="11"/>
  <c r="A155" i="11"/>
  <c r="G251" i="11"/>
  <c r="G252" i="11" s="1"/>
  <c r="G253" i="11" s="1"/>
  <c r="E255" i="11"/>
  <c r="G255" i="11" s="1"/>
  <c r="G237" i="11"/>
  <c r="E238" i="11"/>
  <c r="E235" i="11"/>
  <c r="G235" i="11" s="1"/>
  <c r="G234" i="11"/>
  <c r="G240" i="11"/>
  <c r="E241" i="11"/>
  <c r="E34" i="9"/>
  <c r="G34" i="9" s="1"/>
  <c r="G77" i="11"/>
  <c r="E78" i="11"/>
  <c r="G78" i="11" s="1"/>
  <c r="E84" i="11"/>
  <c r="E87" i="11"/>
  <c r="G83" i="11"/>
  <c r="E81" i="11"/>
  <c r="G80" i="11"/>
  <c r="E228" i="1"/>
  <c r="G228" i="1" s="1"/>
  <c r="E226" i="1"/>
  <c r="G226" i="1" s="1"/>
  <c r="F197" i="11"/>
  <c r="F193" i="11"/>
  <c r="D198" i="11"/>
  <c r="F181" i="11"/>
  <c r="F190" i="11" s="1"/>
  <c r="F185" i="11"/>
  <c r="F209" i="11"/>
  <c r="D206" i="11"/>
  <c r="D182" i="11"/>
  <c r="F182" i="11" s="1"/>
  <c r="F191" i="11" s="1"/>
  <c r="E212" i="11"/>
  <c r="G210" i="11"/>
  <c r="E189" i="11"/>
  <c r="E192" i="11"/>
  <c r="G188" i="11"/>
  <c r="G118" i="9"/>
  <c r="E121" i="9" s="1"/>
  <c r="G121" i="9" s="1"/>
  <c r="E122" i="9" s="1"/>
  <c r="G122" i="9" s="1"/>
  <c r="G119" i="9"/>
  <c r="E120" i="9"/>
  <c r="G120" i="9" s="1"/>
  <c r="D328" i="1"/>
  <c r="F325" i="1"/>
  <c r="D326" i="1" s="1"/>
  <c r="F326" i="1" s="1"/>
  <c r="D327" i="1" s="1"/>
  <c r="F327" i="1" s="1"/>
  <c r="F306" i="1"/>
  <c r="F310" i="1"/>
  <c r="D307" i="1"/>
  <c r="F307" i="1" s="1"/>
  <c r="F278" i="1"/>
  <c r="F282" i="1"/>
  <c r="D279" i="1"/>
  <c r="F279" i="1" s="1"/>
  <c r="F234" i="1"/>
  <c r="F238" i="1"/>
  <c r="D235" i="1"/>
  <c r="F235" i="1" s="1"/>
  <c r="E241" i="1"/>
  <c r="G241" i="1" s="1"/>
  <c r="D113" i="1"/>
  <c r="F113" i="1" s="1"/>
  <c r="F116" i="1"/>
  <c r="F112" i="1"/>
  <c r="G192" i="1"/>
  <c r="G4" i="1"/>
  <c r="F313" i="1"/>
  <c r="D315" i="1"/>
  <c r="D314" i="1"/>
  <c r="F314" i="1"/>
  <c r="D287" i="1"/>
  <c r="D291" i="1" s="1"/>
  <c r="D295" i="1" s="1"/>
  <c r="D299" i="1" s="1"/>
  <c r="F286" i="1"/>
  <c r="F290" i="1" s="1"/>
  <c r="F294" i="1" s="1"/>
  <c r="F298" i="1" s="1"/>
  <c r="D269" i="1"/>
  <c r="F268" i="1"/>
  <c r="A151" i="1"/>
  <c r="A155" i="1" s="1"/>
  <c r="A159" i="1" s="1"/>
  <c r="A163" i="1" s="1"/>
  <c r="A167" i="1" s="1"/>
  <c r="A171" i="1" s="1"/>
  <c r="A175" i="1" s="1"/>
  <c r="A179" i="1" s="1"/>
  <c r="A183" i="1" s="1"/>
  <c r="A148" i="1"/>
  <c r="A149" i="1"/>
  <c r="A150" i="1"/>
  <c r="F119" i="1"/>
  <c r="F123" i="1" s="1"/>
  <c r="F127" i="1" s="1"/>
  <c r="F131" i="1" s="1"/>
  <c r="F135" i="1" s="1"/>
  <c r="F139" i="1" s="1"/>
  <c r="F143" i="1" s="1"/>
  <c r="F147" i="1" s="1"/>
  <c r="F151" i="1" s="1"/>
  <c r="F155" i="1" s="1"/>
  <c r="F159" i="1" s="1"/>
  <c r="F163" i="1" s="1"/>
  <c r="F167" i="1" s="1"/>
  <c r="F171" i="1" s="1"/>
  <c r="F175" i="1" s="1"/>
  <c r="F179" i="1" s="1"/>
  <c r="F183" i="1" s="1"/>
  <c r="A159" i="11" l="1"/>
  <c r="A158" i="11"/>
  <c r="A160" i="11"/>
  <c r="A157" i="11"/>
  <c r="G118" i="11"/>
  <c r="E119" i="11"/>
  <c r="G119" i="11" s="1"/>
  <c r="E122" i="11"/>
  <c r="G121" i="11"/>
  <c r="E128" i="11"/>
  <c r="E125" i="11"/>
  <c r="G124" i="11"/>
  <c r="G241" i="11"/>
  <c r="E242" i="11"/>
  <c r="E239" i="11"/>
  <c r="G239" i="11" s="1"/>
  <c r="G238" i="11"/>
  <c r="G61" i="1"/>
  <c r="G81" i="11"/>
  <c r="E82" i="11"/>
  <c r="G82" i="11" s="1"/>
  <c r="E85" i="11"/>
  <c r="G84" i="11"/>
  <c r="G87" i="11"/>
  <c r="E88" i="11"/>
  <c r="E91" i="11"/>
  <c r="D215" i="11"/>
  <c r="F206" i="11"/>
  <c r="F215" i="11" s="1"/>
  <c r="D191" i="11"/>
  <c r="D199" i="11" s="1"/>
  <c r="F198" i="11"/>
  <c r="F194" i="11"/>
  <c r="E213" i="11"/>
  <c r="G212" i="11"/>
  <c r="F195" i="11"/>
  <c r="F199" i="11"/>
  <c r="E196" i="11"/>
  <c r="E193" i="11"/>
  <c r="G192" i="11"/>
  <c r="G189" i="11"/>
  <c r="E190" i="11"/>
  <c r="E71" i="9"/>
  <c r="G71" i="9" s="1"/>
  <c r="E12" i="1"/>
  <c r="G12" i="1" s="1"/>
  <c r="F287" i="1"/>
  <c r="F291" i="1" s="1"/>
  <c r="F295" i="1" s="1"/>
  <c r="F299" i="1" s="1"/>
  <c r="F315" i="1"/>
  <c r="D316" i="1"/>
  <c r="F269" i="1"/>
  <c r="D121" i="1"/>
  <c r="D125" i="1" s="1"/>
  <c r="D129" i="1" s="1"/>
  <c r="D133" i="1" s="1"/>
  <c r="D137" i="1" s="1"/>
  <c r="D141" i="1" s="1"/>
  <c r="D145" i="1" s="1"/>
  <c r="D149" i="1" s="1"/>
  <c r="D153" i="1" s="1"/>
  <c r="D157" i="1" s="1"/>
  <c r="D161" i="1" s="1"/>
  <c r="D165" i="1" s="1"/>
  <c r="D169" i="1" s="1"/>
  <c r="D173" i="1" s="1"/>
  <c r="D177" i="1" s="1"/>
  <c r="D181" i="1" s="1"/>
  <c r="D185" i="1" s="1"/>
  <c r="A185" i="1"/>
  <c r="A184" i="1"/>
  <c r="A186" i="1"/>
  <c r="A181" i="1"/>
  <c r="A180" i="1"/>
  <c r="A182" i="1"/>
  <c r="F120" i="1"/>
  <c r="F124" i="1" s="1"/>
  <c r="F128" i="1" s="1"/>
  <c r="F132" i="1" s="1"/>
  <c r="F136" i="1" s="1"/>
  <c r="F140" i="1" s="1"/>
  <c r="F144" i="1" s="1"/>
  <c r="F148" i="1" s="1"/>
  <c r="F152" i="1" s="1"/>
  <c r="F156" i="1" s="1"/>
  <c r="F160" i="1" s="1"/>
  <c r="F164" i="1" s="1"/>
  <c r="F168" i="1" s="1"/>
  <c r="F172" i="1" s="1"/>
  <c r="F176" i="1" s="1"/>
  <c r="F180" i="1" s="1"/>
  <c r="F184" i="1" s="1"/>
  <c r="A177" i="1"/>
  <c r="A178" i="1"/>
  <c r="A176" i="1"/>
  <c r="A172" i="1"/>
  <c r="A173" i="1"/>
  <c r="A174" i="1"/>
  <c r="A170" i="1"/>
  <c r="A169" i="1"/>
  <c r="A168" i="1"/>
  <c r="A165" i="1"/>
  <c r="A164" i="1"/>
  <c r="A166" i="1"/>
  <c r="A161" i="1"/>
  <c r="A160" i="1"/>
  <c r="A162" i="1"/>
  <c r="A157" i="1"/>
  <c r="A158" i="1"/>
  <c r="A156" i="1"/>
  <c r="A153" i="1"/>
  <c r="A152" i="1"/>
  <c r="A154" i="1"/>
  <c r="G128" i="11" l="1"/>
  <c r="E132" i="11"/>
  <c r="E129" i="11"/>
  <c r="G125" i="11"/>
  <c r="E126" i="11"/>
  <c r="G122" i="11"/>
  <c r="E123" i="11"/>
  <c r="G123" i="11" s="1"/>
  <c r="A161" i="11"/>
  <c r="A163" i="11"/>
  <c r="A162" i="11"/>
  <c r="A164" i="11"/>
  <c r="G242" i="11"/>
  <c r="E243" i="11"/>
  <c r="G243" i="11" s="1"/>
  <c r="G218" i="11" s="1"/>
  <c r="G58" i="1"/>
  <c r="E62" i="1" s="1"/>
  <c r="E63" i="1" s="1"/>
  <c r="G63" i="1" s="1"/>
  <c r="E64" i="1" s="1"/>
  <c r="G64" i="1" s="1"/>
  <c r="E65" i="1" s="1"/>
  <c r="G65" i="1" s="1"/>
  <c r="G62" i="1" s="1"/>
  <c r="E92" i="11"/>
  <c r="G91" i="11"/>
  <c r="E89" i="11"/>
  <c r="G88" i="11"/>
  <c r="G85" i="11"/>
  <c r="E86" i="11"/>
  <c r="G86" i="11" s="1"/>
  <c r="D195" i="11"/>
  <c r="E214" i="11"/>
  <c r="G213" i="11"/>
  <c r="E194" i="11"/>
  <c r="G193" i="11"/>
  <c r="G196" i="11"/>
  <c r="E197" i="11"/>
  <c r="E191" i="11"/>
  <c r="G191" i="11" s="1"/>
  <c r="G190" i="11"/>
  <c r="D288" i="1"/>
  <c r="D292" i="1" s="1"/>
  <c r="D296" i="1" s="1"/>
  <c r="D300" i="1" s="1"/>
  <c r="F316" i="1"/>
  <c r="F288" i="1"/>
  <c r="F292" i="1" s="1"/>
  <c r="F296" i="1" s="1"/>
  <c r="F300" i="1" s="1"/>
  <c r="D270" i="1"/>
  <c r="F270" i="1"/>
  <c r="D191" i="1"/>
  <c r="F121" i="1"/>
  <c r="F125" i="1" s="1"/>
  <c r="F129" i="1" s="1"/>
  <c r="F133" i="1" s="1"/>
  <c r="F137" i="1" s="1"/>
  <c r="F141" i="1" s="1"/>
  <c r="F145" i="1" s="1"/>
  <c r="F149" i="1" s="1"/>
  <c r="F153" i="1" s="1"/>
  <c r="F157" i="1" s="1"/>
  <c r="F161" i="1" s="1"/>
  <c r="F165" i="1" s="1"/>
  <c r="F169" i="1" s="1"/>
  <c r="F173" i="1" s="1"/>
  <c r="F177" i="1" s="1"/>
  <c r="F181" i="1" s="1"/>
  <c r="F185" i="1" s="1"/>
  <c r="A166" i="11" l="1"/>
  <c r="A168" i="11"/>
  <c r="A165" i="11"/>
  <c r="A167" i="11"/>
  <c r="E127" i="11"/>
  <c r="G127" i="11" s="1"/>
  <c r="G126" i="11"/>
  <c r="E130" i="11"/>
  <c r="G129" i="11"/>
  <c r="E136" i="11"/>
  <c r="E133" i="11"/>
  <c r="G132" i="11"/>
  <c r="G223" i="11"/>
  <c r="E227" i="11"/>
  <c r="G227" i="11" s="1"/>
  <c r="E93" i="11"/>
  <c r="G92" i="11"/>
  <c r="G89" i="11"/>
  <c r="E90" i="11"/>
  <c r="G90" i="11" s="1"/>
  <c r="E215" i="11"/>
  <c r="G215" i="11" s="1"/>
  <c r="G202" i="11" s="1"/>
  <c r="G214" i="11"/>
  <c r="G197" i="11"/>
  <c r="E198" i="11"/>
  <c r="E195" i="11"/>
  <c r="G195" i="11" s="1"/>
  <c r="G194" i="11"/>
  <c r="D122" i="1"/>
  <c r="D126" i="1" s="1"/>
  <c r="D130" i="1" s="1"/>
  <c r="D134" i="1" s="1"/>
  <c r="D138" i="1" s="1"/>
  <c r="D142" i="1" s="1"/>
  <c r="D146" i="1" s="1"/>
  <c r="D150" i="1" s="1"/>
  <c r="D154" i="1" s="1"/>
  <c r="D158" i="1" s="1"/>
  <c r="D162" i="1" s="1"/>
  <c r="D166" i="1" s="1"/>
  <c r="D170" i="1" s="1"/>
  <c r="D174" i="1" s="1"/>
  <c r="D178" i="1" s="1"/>
  <c r="D182" i="1" s="1"/>
  <c r="D186" i="1" s="1"/>
  <c r="G224" i="11" l="1"/>
  <c r="G225" i="11" s="1"/>
  <c r="A171" i="11"/>
  <c r="A170" i="11"/>
  <c r="A172" i="11"/>
  <c r="A169" i="11"/>
  <c r="E134" i="11"/>
  <c r="G133" i="11"/>
  <c r="G136" i="11"/>
  <c r="E140" i="11"/>
  <c r="E137" i="11"/>
  <c r="E131" i="11"/>
  <c r="G131" i="11" s="1"/>
  <c r="G130" i="11"/>
  <c r="E94" i="11"/>
  <c r="G94" i="11" s="1"/>
  <c r="G65" i="11" s="1"/>
  <c r="G93" i="11"/>
  <c r="E199" i="11"/>
  <c r="G199" i="11" s="1"/>
  <c r="G178" i="11" s="1"/>
  <c r="G198" i="11"/>
  <c r="G207" i="11"/>
  <c r="G208" i="11" s="1"/>
  <c r="G209" i="11" s="1"/>
  <c r="E211" i="11"/>
  <c r="G211" i="11" s="1"/>
  <c r="F122" i="1"/>
  <c r="F126" i="1" s="1"/>
  <c r="F130" i="1" s="1"/>
  <c r="F134" i="1" s="1"/>
  <c r="F138" i="1" s="1"/>
  <c r="F142" i="1" s="1"/>
  <c r="F146" i="1" s="1"/>
  <c r="F150" i="1" s="1"/>
  <c r="F154" i="1" s="1"/>
  <c r="F158" i="1" s="1"/>
  <c r="F162" i="1" s="1"/>
  <c r="F166" i="1" s="1"/>
  <c r="F170" i="1" s="1"/>
  <c r="F174" i="1" s="1"/>
  <c r="F178" i="1" s="1"/>
  <c r="F182" i="1" s="1"/>
  <c r="F186" i="1" s="1"/>
  <c r="E144" i="11" l="1"/>
  <c r="E141" i="11"/>
  <c r="G140" i="11"/>
  <c r="E138" i="11"/>
  <c r="G137" i="11"/>
  <c r="A173" i="11"/>
  <c r="A175" i="11"/>
  <c r="A174" i="11"/>
  <c r="G134" i="11"/>
  <c r="E135" i="11"/>
  <c r="G135" i="11" s="1"/>
  <c r="E74" i="11"/>
  <c r="G74" i="11" s="1"/>
  <c r="G70" i="11"/>
  <c r="G71" i="11" s="1"/>
  <c r="G72" i="11" s="1"/>
  <c r="G183" i="11"/>
  <c r="G184" i="11" s="1"/>
  <c r="G185" i="11" s="1"/>
  <c r="E187" i="11"/>
  <c r="G187" i="11" s="1"/>
  <c r="G106" i="1"/>
  <c r="G56" i="1"/>
  <c r="E139" i="11" l="1"/>
  <c r="G139" i="11" s="1"/>
  <c r="G138" i="11"/>
  <c r="G141" i="11"/>
  <c r="E142" i="11"/>
  <c r="E148" i="11"/>
  <c r="E145" i="11"/>
  <c r="G144" i="11"/>
  <c r="E57" i="1"/>
  <c r="G57" i="1" s="1"/>
  <c r="D80" i="1"/>
  <c r="F80" i="1" s="1"/>
  <c r="D79" i="1"/>
  <c r="F86" i="1"/>
  <c r="E30" i="1"/>
  <c r="G35" i="1"/>
  <c r="D37" i="1"/>
  <c r="E17" i="1"/>
  <c r="E16" i="1" s="1"/>
  <c r="G16" i="1" s="1"/>
  <c r="G18" i="1"/>
  <c r="E146" i="11" l="1"/>
  <c r="G145" i="11"/>
  <c r="E149" i="11"/>
  <c r="G148" i="11"/>
  <c r="E152" i="11"/>
  <c r="E143" i="11"/>
  <c r="G143" i="11" s="1"/>
  <c r="G142" i="11"/>
  <c r="G30" i="1"/>
  <c r="G189" i="1"/>
  <c r="G190" i="1" s="1"/>
  <c r="D89" i="1"/>
  <c r="D38" i="1"/>
  <c r="D39" i="1"/>
  <c r="D40" i="1"/>
  <c r="D41" i="1"/>
  <c r="D42" i="1"/>
  <c r="D43" i="1"/>
  <c r="D44" i="1"/>
  <c r="E156" i="11" l="1"/>
  <c r="E153" i="11"/>
  <c r="G152" i="11"/>
  <c r="E150" i="11"/>
  <c r="G149" i="11"/>
  <c r="G146" i="11"/>
  <c r="E147" i="11"/>
  <c r="G147" i="11" s="1"/>
  <c r="G24" i="1"/>
  <c r="E25" i="1" s="1"/>
  <c r="F89" i="1"/>
  <c r="E34" i="1"/>
  <c r="G34" i="1" s="1"/>
  <c r="F323" i="1"/>
  <c r="F324" i="1" s="1"/>
  <c r="F328" i="1" s="1"/>
  <c r="G7" i="1"/>
  <c r="E151" i="11" l="1"/>
  <c r="G151" i="11" s="1"/>
  <c r="G150" i="11"/>
  <c r="G153" i="11"/>
  <c r="E154" i="11"/>
  <c r="E160" i="11"/>
  <c r="E157" i="11"/>
  <c r="G156" i="11"/>
  <c r="G230" i="1"/>
  <c r="E158" i="11" l="1"/>
  <c r="G157" i="11"/>
  <c r="E161" i="11"/>
  <c r="G160" i="11"/>
  <c r="E164" i="11"/>
  <c r="E155" i="11"/>
  <c r="G155" i="11" s="1"/>
  <c r="G154" i="11"/>
  <c r="F81" i="1"/>
  <c r="E168" i="11" l="1"/>
  <c r="E165" i="11"/>
  <c r="G164" i="11"/>
  <c r="E162" i="11"/>
  <c r="G161" i="11"/>
  <c r="G158" i="11"/>
  <c r="E159" i="11"/>
  <c r="G159" i="11" s="1"/>
  <c r="F245" i="1"/>
  <c r="F249" i="1" s="1"/>
  <c r="D242" i="1"/>
  <c r="E13" i="1"/>
  <c r="G13" i="1" s="1"/>
  <c r="E163" i="11" l="1"/>
  <c r="G163" i="11" s="1"/>
  <c r="G162" i="11"/>
  <c r="G165" i="11"/>
  <c r="E166" i="11"/>
  <c r="E172" i="11"/>
  <c r="E169" i="11"/>
  <c r="G168" i="11"/>
  <c r="E14" i="1"/>
  <c r="G14" i="1" s="1"/>
  <c r="D250" i="1"/>
  <c r="D246" i="1"/>
  <c r="D243" i="1"/>
  <c r="F242" i="1"/>
  <c r="G194" i="1"/>
  <c r="E167" i="11" l="1"/>
  <c r="G167" i="11" s="1"/>
  <c r="G166" i="11"/>
  <c r="E170" i="11"/>
  <c r="G169" i="11"/>
  <c r="E173" i="11"/>
  <c r="G172" i="11"/>
  <c r="F250" i="1"/>
  <c r="F246" i="1"/>
  <c r="D251" i="1"/>
  <c r="D247" i="1"/>
  <c r="F243" i="1"/>
  <c r="G196" i="1"/>
  <c r="E197" i="1" s="1"/>
  <c r="E174" i="11" l="1"/>
  <c r="G173" i="11"/>
  <c r="G170" i="11"/>
  <c r="E171" i="11"/>
  <c r="G171" i="11" s="1"/>
  <c r="F251" i="1"/>
  <c r="F247" i="1"/>
  <c r="D244" i="1"/>
  <c r="F244" i="1"/>
  <c r="E175" i="11" l="1"/>
  <c r="G175" i="11" s="1"/>
  <c r="G98" i="11" s="1"/>
  <c r="G174" i="11"/>
  <c r="G197" i="1"/>
  <c r="F252" i="1"/>
  <c r="F248" i="1"/>
  <c r="D252" i="1"/>
  <c r="D248" i="1"/>
  <c r="D90" i="1"/>
  <c r="D94" i="1" s="1"/>
  <c r="D98" i="1" s="1"/>
  <c r="D102" i="1" s="1"/>
  <c r="F90" i="1"/>
  <c r="F94" i="1" s="1"/>
  <c r="F98" i="1" s="1"/>
  <c r="F102" i="1" s="1"/>
  <c r="G103" i="11" l="1"/>
  <c r="G104" i="11" s="1"/>
  <c r="G105" i="11" s="1"/>
  <c r="E107" i="11"/>
  <c r="G107" i="11" s="1"/>
  <c r="D87" i="1"/>
  <c r="D91" i="1" s="1"/>
  <c r="D95" i="1" s="1"/>
  <c r="D99" i="1" s="1"/>
  <c r="D103" i="1" s="1"/>
  <c r="G74" i="1" l="1"/>
  <c r="F82" i="1"/>
  <c r="E75" i="1" l="1"/>
  <c r="G75" i="1" s="1"/>
  <c r="F78" i="1"/>
  <c r="F87" i="1" s="1"/>
  <c r="F91" i="1" s="1"/>
  <c r="F95" i="1" s="1"/>
  <c r="F99" i="1" s="1"/>
  <c r="F103" i="1" s="1"/>
  <c r="D88" i="1"/>
  <c r="D92" i="1" s="1"/>
  <c r="D96" i="1" s="1"/>
  <c r="D100" i="1" s="1"/>
  <c r="D104" i="1" s="1"/>
  <c r="F79" i="1"/>
  <c r="F88" i="1" s="1"/>
  <c r="F92" i="1" s="1"/>
  <c r="F96" i="1" s="1"/>
  <c r="F100" i="1" s="1"/>
  <c r="F104" i="1" s="1"/>
  <c r="F83" i="1" l="1"/>
  <c r="D93" i="1" l="1"/>
  <c r="D97" i="1" s="1"/>
  <c r="D101" i="1" s="1"/>
  <c r="D105" i="1" s="1"/>
  <c r="F93" i="1" l="1"/>
  <c r="F97" i="1" l="1"/>
  <c r="F101" i="1" l="1"/>
  <c r="F105" i="1" l="1"/>
  <c r="E245" i="1" l="1"/>
  <c r="E249" i="1" s="1"/>
  <c r="E242" i="1" l="1"/>
  <c r="E243" i="1" l="1"/>
  <c r="G242" i="1"/>
  <c r="E244" i="1" l="1"/>
  <c r="G243" i="1"/>
  <c r="G244" i="1" l="1"/>
  <c r="G245" i="1" l="1"/>
  <c r="E246" i="1"/>
  <c r="E247" i="1" l="1"/>
  <c r="G246" i="1"/>
  <c r="E248" i="1" l="1"/>
  <c r="G247" i="1"/>
  <c r="G248" i="1" l="1"/>
  <c r="G108" i="1"/>
  <c r="G249" i="1" l="1"/>
  <c r="E250" i="1"/>
  <c r="G250" i="1" l="1"/>
  <c r="E251" i="1"/>
  <c r="G84" i="1"/>
  <c r="G78" i="1"/>
  <c r="G79" i="1" s="1"/>
  <c r="G80" i="1" s="1"/>
  <c r="E79" i="1"/>
  <c r="E252" i="1" l="1"/>
  <c r="G252" i="1" s="1"/>
  <c r="G231" i="1" s="1"/>
  <c r="G251" i="1"/>
  <c r="E86" i="1"/>
  <c r="E90" i="1" s="1"/>
  <c r="E94" i="1" s="1"/>
  <c r="E98" i="1" s="1"/>
  <c r="E102" i="1" s="1"/>
  <c r="E80" i="1"/>
  <c r="G90" i="1" l="1"/>
  <c r="G86" i="1"/>
  <c r="E87" i="1"/>
  <c r="E88" i="1" s="1"/>
  <c r="E89" i="1" s="1"/>
  <c r="E91" i="1"/>
  <c r="E82" i="1"/>
  <c r="E83" i="1" s="1"/>
  <c r="G94" i="1"/>
  <c r="E95" i="1" l="1"/>
  <c r="G98" i="1"/>
  <c r="G87" i="1"/>
  <c r="E99" i="1" l="1"/>
  <c r="G91" i="1"/>
  <c r="E92" i="1"/>
  <c r="G89" i="1"/>
  <c r="G88" i="1"/>
  <c r="G102" i="1"/>
  <c r="E103" i="1" l="1"/>
  <c r="E96" i="1"/>
  <c r="G95" i="1"/>
  <c r="G92" i="1"/>
  <c r="E93" i="1"/>
  <c r="G93" i="1" l="1"/>
  <c r="E100" i="1"/>
  <c r="G99" i="1"/>
  <c r="G96" i="1"/>
  <c r="E97" i="1"/>
  <c r="G97" i="1" l="1"/>
  <c r="G103" i="1"/>
  <c r="E104" i="1"/>
  <c r="G100" i="1"/>
  <c r="E101" i="1"/>
  <c r="G101" i="1" l="1"/>
  <c r="G104" i="1"/>
  <c r="E105" i="1"/>
  <c r="G105" i="1" l="1"/>
  <c r="G76" i="1" s="1"/>
  <c r="G81" i="1" l="1"/>
  <c r="G82" i="1" s="1"/>
  <c r="G83" i="1" s="1"/>
  <c r="E85" i="1"/>
  <c r="G85" i="1" s="1"/>
  <c r="G110" i="1" l="1"/>
  <c r="E114" i="1" l="1"/>
  <c r="E115" i="1" s="1"/>
  <c r="E116" i="1" s="1"/>
  <c r="E111" i="1"/>
  <c r="E112" i="1" l="1"/>
  <c r="E113" i="1" s="1"/>
  <c r="G111" i="1"/>
  <c r="G112" i="1" s="1"/>
  <c r="G113" i="1" s="1"/>
  <c r="G117" i="1" l="1"/>
  <c r="E119" i="1"/>
  <c r="E123" i="1" s="1"/>
  <c r="E127" i="1" s="1"/>
  <c r="E131" i="1" s="1"/>
  <c r="E135" i="1" s="1"/>
  <c r="E139" i="1" s="1"/>
  <c r="E143" i="1" s="1"/>
  <c r="E147" i="1" s="1"/>
  <c r="E151" i="1" s="1"/>
  <c r="E155" i="1" s="1"/>
  <c r="E159" i="1" s="1"/>
  <c r="E163" i="1" s="1"/>
  <c r="E167" i="1" s="1"/>
  <c r="E171" i="1" s="1"/>
  <c r="E175" i="1" s="1"/>
  <c r="E179" i="1" s="1"/>
  <c r="E183" i="1" s="1"/>
  <c r="E120" i="1" l="1"/>
  <c r="G119" i="1"/>
  <c r="E121" i="1" l="1"/>
  <c r="G120" i="1"/>
  <c r="G123" i="1"/>
  <c r="E124" i="1"/>
  <c r="E128" i="1" l="1"/>
  <c r="G127" i="1"/>
  <c r="G121" i="1"/>
  <c r="E122" i="1"/>
  <c r="G122" i="1" s="1"/>
  <c r="G124" i="1"/>
  <c r="E125" i="1"/>
  <c r="E126" i="1" l="1"/>
  <c r="G126" i="1" s="1"/>
  <c r="G125" i="1"/>
  <c r="E132" i="1"/>
  <c r="G131" i="1"/>
  <c r="G128" i="1"/>
  <c r="E129" i="1"/>
  <c r="G129" i="1" l="1"/>
  <c r="E130" i="1"/>
  <c r="G130" i="1" s="1"/>
  <c r="E133" i="1"/>
  <c r="G132" i="1"/>
  <c r="G135" i="1"/>
  <c r="E136" i="1"/>
  <c r="E137" i="1" l="1"/>
  <c r="G136" i="1"/>
  <c r="E140" i="1"/>
  <c r="G139" i="1"/>
  <c r="G133" i="1"/>
  <c r="E134" i="1"/>
  <c r="G134" i="1" s="1"/>
  <c r="E144" i="1" l="1"/>
  <c r="G143" i="1"/>
  <c r="E141" i="1"/>
  <c r="G140" i="1"/>
  <c r="E138" i="1"/>
  <c r="G138" i="1" s="1"/>
  <c r="G137" i="1"/>
  <c r="G141" i="1" l="1"/>
  <c r="E142" i="1"/>
  <c r="G142" i="1" s="1"/>
  <c r="G147" i="1"/>
  <c r="E148" i="1"/>
  <c r="E145" i="1"/>
  <c r="G144" i="1"/>
  <c r="E146" i="1" l="1"/>
  <c r="G146" i="1" s="1"/>
  <c r="G145" i="1"/>
  <c r="E149" i="1"/>
  <c r="G148" i="1"/>
  <c r="G151" i="1"/>
  <c r="E152" i="1"/>
  <c r="E156" i="1" l="1"/>
  <c r="G155" i="1"/>
  <c r="G152" i="1"/>
  <c r="E153" i="1"/>
  <c r="G149" i="1"/>
  <c r="E150" i="1"/>
  <c r="G150" i="1" s="1"/>
  <c r="E157" i="1" l="1"/>
  <c r="G156" i="1"/>
  <c r="G153" i="1"/>
  <c r="E154" i="1"/>
  <c r="G154" i="1" s="1"/>
  <c r="E160" i="1"/>
  <c r="G159" i="1"/>
  <c r="E161" i="1" l="1"/>
  <c r="G160" i="1"/>
  <c r="G163" i="1"/>
  <c r="E164" i="1"/>
  <c r="G157" i="1"/>
  <c r="E158" i="1"/>
  <c r="G158" i="1" s="1"/>
  <c r="G164" i="1" l="1"/>
  <c r="E165" i="1"/>
  <c r="G167" i="1"/>
  <c r="E168" i="1"/>
  <c r="G161" i="1"/>
  <c r="E162" i="1"/>
  <c r="G162" i="1" s="1"/>
  <c r="G171" i="1" l="1"/>
  <c r="E172" i="1"/>
  <c r="G168" i="1"/>
  <c r="E169" i="1"/>
  <c r="G165" i="1"/>
  <c r="E166" i="1"/>
  <c r="G166" i="1" s="1"/>
  <c r="G175" i="1" l="1"/>
  <c r="E176" i="1"/>
  <c r="E170" i="1"/>
  <c r="G170" i="1" s="1"/>
  <c r="G169" i="1"/>
  <c r="E173" i="1"/>
  <c r="G172" i="1"/>
  <c r="G176" i="1" l="1"/>
  <c r="E177" i="1"/>
  <c r="E174" i="1"/>
  <c r="G174" i="1" s="1"/>
  <c r="G173" i="1"/>
  <c r="G179" i="1"/>
  <c r="E180" i="1"/>
  <c r="G183" i="1" l="1"/>
  <c r="E184" i="1"/>
  <c r="E181" i="1"/>
  <c r="G180" i="1"/>
  <c r="G177" i="1"/>
  <c r="E178" i="1"/>
  <c r="G178" i="1" s="1"/>
  <c r="G181" i="1" l="1"/>
  <c r="E182" i="1"/>
  <c r="G182" i="1" s="1"/>
  <c r="E185" i="1"/>
  <c r="G184" i="1"/>
  <c r="E285" i="1"/>
  <c r="E289" i="1" s="1"/>
  <c r="E293" i="1" s="1"/>
  <c r="E297" i="1" s="1"/>
  <c r="G185" i="1" l="1"/>
  <c r="E186" i="1"/>
  <c r="G186" i="1" s="1"/>
  <c r="G109" i="1" s="1"/>
  <c r="E286" i="1"/>
  <c r="G285" i="1"/>
  <c r="E118" i="1" l="1"/>
  <c r="G118" i="1" s="1"/>
  <c r="G114" i="1"/>
  <c r="G115" i="1" s="1"/>
  <c r="G116" i="1" s="1"/>
  <c r="G289" i="1"/>
  <c r="E290" i="1"/>
  <c r="E287" i="1"/>
  <c r="G286" i="1"/>
  <c r="E288" i="1" l="1"/>
  <c r="G288" i="1" s="1"/>
  <c r="G287" i="1"/>
  <c r="E291" i="1"/>
  <c r="G290" i="1"/>
  <c r="E294" i="1"/>
  <c r="G293" i="1"/>
  <c r="G297" i="1" l="1"/>
  <c r="E298" i="1"/>
  <c r="G294" i="1"/>
  <c r="E295" i="1"/>
  <c r="G291" i="1"/>
  <c r="E292" i="1"/>
  <c r="G292" i="1" s="1"/>
  <c r="E296" i="1" l="1"/>
  <c r="G296" i="1" s="1"/>
  <c r="G295" i="1"/>
  <c r="G298" i="1"/>
  <c r="E299" i="1"/>
  <c r="G299" i="1" l="1"/>
  <c r="E300" i="1"/>
  <c r="G300" i="1" s="1"/>
  <c r="G275" i="1" s="1"/>
  <c r="E284" i="1" s="1"/>
  <c r="G284" i="1" s="1"/>
  <c r="G280" i="1" l="1"/>
  <c r="G281" i="1" s="1"/>
  <c r="G282" i="1" s="1"/>
  <c r="E313" i="1" l="1"/>
  <c r="E314" i="1" l="1"/>
  <c r="G313" i="1"/>
  <c r="E315" i="1" l="1"/>
  <c r="G314" i="1"/>
  <c r="E316" i="1" l="1"/>
  <c r="G316" i="1" s="1"/>
  <c r="G303" i="1" s="1"/>
  <c r="E312" i="1" s="1"/>
  <c r="G312" i="1" s="1"/>
  <c r="G315" i="1"/>
  <c r="G25" i="1" l="1"/>
  <c r="E26" i="1" s="1"/>
  <c r="G191" i="1"/>
  <c r="E240" i="1"/>
  <c r="G240" i="1" s="1"/>
  <c r="G255" i="1"/>
  <c r="E256" i="1" s="1"/>
  <c r="G236" i="1"/>
  <c r="G237" i="1" s="1"/>
  <c r="G238" i="1" s="1"/>
  <c r="G26" i="1" l="1"/>
  <c r="G256" i="1"/>
  <c r="E267" i="1" l="1"/>
  <c r="E268" i="1" l="1"/>
  <c r="G267" i="1"/>
  <c r="G268" i="1" l="1"/>
  <c r="E269" i="1"/>
  <c r="G269" i="1" l="1"/>
  <c r="E270" i="1"/>
  <c r="G270" i="1" s="1"/>
  <c r="G257" i="1" s="1"/>
  <c r="E266" i="1" l="1"/>
  <c r="G266" i="1" s="1"/>
  <c r="G262" i="1"/>
  <c r="G263" i="1" s="1"/>
  <c r="G264" i="1" s="1"/>
  <c r="G308" i="1"/>
  <c r="G309" i="1" s="1"/>
  <c r="G310" i="1" s="1"/>
  <c r="G322" i="1" l="1"/>
  <c r="E323" i="1" s="1"/>
  <c r="G323" i="1" s="1"/>
  <c r="E324" i="1" l="1"/>
  <c r="G324" i="1" s="1"/>
  <c r="E325" i="1" s="1"/>
  <c r="G325" i="1" l="1"/>
  <c r="E328" i="1" s="1"/>
  <c r="G328" i="1" s="1"/>
  <c r="E329" i="1" s="1"/>
  <c r="G329" i="1" s="1"/>
  <c r="E326" i="1"/>
  <c r="E327" i="1" s="1"/>
  <c r="G327" i="1" s="1"/>
  <c r="G326" i="1" l="1"/>
  <c r="G47" i="1" l="1"/>
  <c r="G36" i="1"/>
  <c r="E37" i="1" l="1"/>
  <c r="G37" i="1" l="1"/>
  <c r="E38" i="1" s="1"/>
  <c r="G38" i="1" l="1"/>
  <c r="E39" i="1" l="1"/>
  <c r="G39" i="1" s="1"/>
  <c r="E40" i="1" s="1"/>
  <c r="G40" i="1" s="1"/>
  <c r="E41" i="1" s="1"/>
  <c r="G41" i="1" s="1"/>
  <c r="E42" i="1" s="1"/>
  <c r="G42" i="1" s="1"/>
  <c r="E43" i="1" s="1"/>
  <c r="G43" i="1" l="1"/>
  <c r="E44" i="1" s="1"/>
  <c r="G44" i="1" s="1"/>
  <c r="G53" i="1" l="1"/>
  <c r="G54" i="1"/>
  <c r="G55" i="1"/>
  <c r="G56" i="9"/>
  <c r="G55" i="9"/>
  <c r="G51" i="1"/>
  <c r="G52" i="1"/>
  <c r="F46" i="11"/>
  <c r="D46" i="11"/>
</calcChain>
</file>

<file path=xl/sharedStrings.xml><?xml version="1.0" encoding="utf-8"?>
<sst xmlns="http://schemas.openxmlformats.org/spreadsheetml/2006/main" count="15211" uniqueCount="4982">
  <si>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</si>
  <si>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</si>
  <si>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</si>
  <si>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</si>
  <si>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</si>
  <si>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</si>
  <si>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</si>
  <si>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</si>
  <si>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</si>
  <si>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</si>
  <si>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</si>
  <si>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</si>
  <si>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</si>
  <si>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</si>
  <si>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</si>
  <si>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</si>
  <si>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</si>
  <si>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</si>
  <si>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</si>
  <si>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</si>
  <si>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</si>
  <si>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</si>
  <si>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</si>
  <si>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</si>
  <si>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I</t>
  </si>
  <si>
    <t>L</t>
  </si>
  <si>
    <t>B</t>
  </si>
  <si>
    <t>C</t>
  </si>
  <si>
    <t>cover_image</t>
  </si>
  <si>
    <t>line1</t>
  </si>
  <si>
    <t>access_profile</t>
  </si>
  <si>
    <t>access_profile_text</t>
  </si>
  <si>
    <t>walkability_header</t>
  </si>
  <si>
    <t>all_cities_walkability</t>
  </si>
  <si>
    <t>local_nh_population_density</t>
  </si>
  <si>
    <t>presence_text</t>
  </si>
  <si>
    <t>quality_text</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</si>
  <si>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</si>
  <si>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</si>
  <si>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</si>
  <si>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</si>
  <si>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</si>
  <si>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</si>
  <si>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</si>
  <si>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</si>
  <si>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</si>
  <si>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</si>
  <si>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</si>
  <si>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</si>
  <si>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</si>
  <si>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</si>
  <si>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</si>
  <si>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</si>
  <si>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</si>
  <si>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</si>
  <si>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</si>
  <si>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</si>
  <si>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</si>
  <si>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</si>
  <si>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pt_description</t>
  </si>
  <si>
    <t>Minimum requirements for public transport access</t>
  </si>
  <si>
    <t>Targets for public transport use</t>
  </si>
  <si>
    <t>Minimum requirements for public open space access</t>
  </si>
  <si>
    <t>pos_description</t>
  </si>
  <si>
    <t>pct_access_500m_pt.jpg</t>
  </si>
  <si>
    <t>English</t>
  </si>
  <si>
    <t>Language</t>
  </si>
  <si>
    <t>Font</t>
  </si>
  <si>
    <t>Style</t>
  </si>
  <si>
    <t>File</t>
  </si>
  <si>
    <t>role</t>
  </si>
  <si>
    <t>template</t>
  </si>
  <si>
    <t>plot</t>
  </si>
  <si>
    <t>Portuguese - Brazil</t>
  </si>
  <si>
    <t>Portuguese - Portugal</t>
  </si>
  <si>
    <t>Food market</t>
  </si>
  <si>
    <t>Any public open space</t>
  </si>
  <si>
    <t>Large public open space</t>
  </si>
  <si>
    <t>Public transport stop</t>
  </si>
  <si>
    <t>Public transport with regular service (not evaluated)</t>
  </si>
  <si>
    <t>Public transport with regular service</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</si>
  <si>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</si>
  <si>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</si>
  <si>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</si>
  <si>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</si>
  <si>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</si>
  <si>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</si>
  <si>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</si>
  <si>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</si>
  <si>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</si>
  <si>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</si>
  <si>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</si>
  <si>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</si>
  <si>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</si>
  <si>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</si>
  <si>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</si>
  <si>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</si>
  <si>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</si>
  <si>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Employment distribution requirements</t>
  </si>
  <si>
    <t>city_text</t>
  </si>
  <si>
    <t>hero_image_2</t>
  </si>
  <si>
    <t>hero_alt_2</t>
  </si>
  <si>
    <t>custom</t>
  </si>
  <si>
    <t>25 city comparison</t>
  </si>
  <si>
    <t>presence_description</t>
  </si>
  <si>
    <t>quality_description</t>
  </si>
  <si>
    <t>Vietnamese</t>
  </si>
  <si>
    <t>Tamil</t>
  </si>
  <si>
    <t>Māori</t>
  </si>
  <si>
    <t>German</t>
  </si>
  <si>
    <t>Dutch</t>
  </si>
  <si>
    <t>Danish</t>
  </si>
  <si>
    <t>Czech</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</si>
  <si>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</si>
  <si>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</si>
  <si>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licence_url</t>
  </si>
  <si>
    <t>W</t>
  </si>
  <si>
    <t>link</t>
  </si>
  <si>
    <t>https://creativecommons.org/licenses/by-nc/4.0/</t>
  </si>
  <si>
    <t xml:space="preserve"> </t>
  </si>
  <si>
    <t>Street connectivity requirements</t>
  </si>
  <si>
    <t>Information on government expenditure on infrastructure for different transport modes</t>
  </si>
  <si>
    <t>Stort offentligt åbent rum</t>
  </si>
  <si>
    <t>Stop for offentlig transport</t>
  </si>
  <si>
    <t>Lav</t>
  </si>
  <si>
    <t>Høj</t>
  </si>
  <si>
    <t>Convenience store</t>
  </si>
  <si>
    <t>series_interpretation</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</si>
  <si>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</si>
  <si>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</si>
  <si>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</si>
  <si>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</si>
  <si>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</si>
  <si>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</si>
  <si>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</si>
  <si>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</si>
  <si>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</si>
  <si>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Política identificada</t>
  </si>
  <si>
    <t>Objetivo medible</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</si>
  <si>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</si>
  <si>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</si>
  <si>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</si>
  <si>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</si>
  <si>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</si>
  <si>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</si>
  <si>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</si>
  <si>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</si>
  <si>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</si>
  <si>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</si>
  <si>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</si>
  <si>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</si>
  <si>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</si>
  <si>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</si>
  <si>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</si>
  <si>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</si>
  <si>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</si>
  <si>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</si>
  <si>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</si>
  <si>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</si>
  <si>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</si>
  <si>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</si>
  <si>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</si>
  <si>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</si>
  <si>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Requisitos mínimos para acesso ao transporte público</t>
  </si>
  <si>
    <t>Metas para o uso do transporte público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</si>
  <si>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</si>
  <si>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</si>
  <si>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</si>
  <si>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</si>
  <si>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</si>
  <si>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</si>
  <si>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</si>
  <si>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</si>
  <si>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</si>
  <si>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</si>
  <si>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</si>
  <si>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</si>
  <si>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</si>
  <si>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พื้นที่เปิดโล่งสาธารณะขนาดใหญ่</t>
  </si>
  <si>
    <t>เฉลี่ย</t>
  </si>
  <si>
    <t>สูง</t>
  </si>
  <si>
    <t>นโยบายที่ระบุ</t>
  </si>
  <si>
    <t>ความร่วมมือด้านตัวชี้วัดเมืองที่ดีต่อสุขภาพและยั่งยืนระดับโลก</t>
  </si>
  <si>
    <t>เป้าหมายที่วัดได้</t>
  </si>
  <si>
    <t>เป้าหมายการมีส่วนร่วมในการเดิน</t>
  </si>
  <si>
    <t>Chinese - Traditional</t>
  </si>
  <si>
    <t>便利商店</t>
  </si>
  <si>
    <t>任何公共開放空間</t>
  </si>
  <si>
    <t>大型公共開放空間</t>
  </si>
  <si>
    <t>提供定期服務的公共交通</t>
  </si>
  <si>
    <t>低</t>
  </si>
  <si>
    <t>高</t>
  </si>
  <si>
    <t>可衡量的目標</t>
  </si>
  <si>
    <t>Resumé</t>
  </si>
  <si>
    <t>default</t>
  </si>
  <si>
    <t>title_series_line1</t>
  </si>
  <si>
    <t>title_series_line2</t>
  </si>
  <si>
    <t>language</t>
  </si>
  <si>
    <t>Dansk</t>
  </si>
  <si>
    <t>ภาษาไทย</t>
  </si>
  <si>
    <t>Chợ thực phẩm</t>
  </si>
  <si>
    <t>Cửa hàng tiện lợi</t>
  </si>
  <si>
    <t>Bất kỳ không gian mở công cộng nào</t>
  </si>
  <si>
    <t>Không gian mở công cộng rộng lớn</t>
  </si>
  <si>
    <t>Thấp</t>
  </si>
  <si>
    <t>Trung bình</t>
  </si>
  <si>
    <t>Cao</t>
  </si>
  <si>
    <t>Chính sách được xác định</t>
  </si>
  <si>
    <t>Mục tiêu có thể đo lường được</t>
  </si>
  <si>
    <t>Cung cấp cơ sở hạ tầng cho người đi bộ</t>
  </si>
  <si>
    <t>உலகளாவிய ஆரோக்கியமான மற்றும் நிலையான நகர-குறிகாட்டிகள் ஒத்துழைப்பு</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</si>
  <si>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</si>
  <si>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</si>
  <si>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</si>
  <si>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</si>
  <si>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</si>
  <si>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</si>
  <si>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</si>
  <si>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</si>
  <si>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</si>
  <si>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</si>
  <si>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</si>
  <si>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</si>
  <si>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</si>
  <si>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</si>
  <si>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</si>
  <si>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</si>
  <si>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</si>
  <si>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Catalan</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</si>
  <si>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</si>
  <si>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</si>
  <si>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</si>
  <si>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</si>
  <si>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</si>
  <si>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</si>
  <si>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</si>
  <si>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</si>
  <si>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Objectiu mesurable</t>
  </si>
  <si>
    <t>Requisits de densitat d'habitatge</t>
  </si>
  <si>
    <t>Restriccions d'aparcament per desincentivar l'ús del cotxe</t>
  </si>
  <si>
    <t>Dotació d'infraestructures per a vianants</t>
  </si>
  <si>
    <t>Objectius per a l'ús del transport públic</t>
  </si>
  <si>
    <t>noto_sans_hk</t>
  </si>
  <si>
    <t xml:space="preserve">Colaboración global de indicadores de ciudades saludables y sostenibles </t>
  </si>
  <si>
    <t>Mercado</t>
  </si>
  <si>
    <t>Tienda de Conveniencia</t>
  </si>
  <si>
    <t>Espacio público abierto grande</t>
  </si>
  <si>
    <t>Caminabilidad del barrio en relación con las 25 ciudades</t>
  </si>
  <si>
    <t>Requisitos para la planeación urbana</t>
  </si>
  <si>
    <t>Requisitos de densidad de viviendas</t>
  </si>
  <si>
    <t>Requisitos mínimos para el acceso al espacio público al aire libre</t>
  </si>
  <si>
    <t>density_units</t>
  </si>
  <si>
    <t>per km²</t>
  </si>
  <si>
    <t>Summary</t>
  </si>
  <si>
    <t>pr. km²</t>
  </si>
  <si>
    <t>Lebensmittelmarkt</t>
  </si>
  <si>
    <t>Großer öffentlicher Freiraum</t>
  </si>
  <si>
    <t>Öffentliche Verkehrsmittel mit Linienverkehr</t>
  </si>
  <si>
    <t>Öffentliche Verkehrsmittel mit Linienverkehr (nicht evaluiert)</t>
  </si>
  <si>
    <t>Niedrig</t>
  </si>
  <si>
    <t>Durchschnitt</t>
  </si>
  <si>
    <t>Hoch</t>
  </si>
  <si>
    <t>Identifizierte Richtlinien</t>
  </si>
  <si>
    <t>pro km²</t>
  </si>
  <si>
    <t>Richtlinie identifiziert</t>
  </si>
  <si>
    <t>Messbares Ziel</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</si>
  <si>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</si>
  <si>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</si>
  <si>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</si>
  <si>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</si>
  <si>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</si>
  <si>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por km²</t>
  </si>
  <si>
    <t>每平方公里</t>
  </si>
  <si>
    <t>ஒரு கி.மீ²</t>
  </si>
  <si>
    <t>trên mỗi km²</t>
  </si>
  <si>
    <t>Nederlands</t>
  </si>
  <si>
    <t>Čeština</t>
  </si>
  <si>
    <t>Měřitelný cíl</t>
  </si>
  <si>
    <t>Buurtwinkel</t>
  </si>
  <si>
    <t>Openbaar vervoer met regelmatige dienst</t>
  </si>
  <si>
    <t>Openbaar vervoer met regelmatige dienst (niet geëvalueerd)</t>
  </si>
  <si>
    <t>Laag</t>
  </si>
  <si>
    <t>Gemiddeld</t>
  </si>
  <si>
    <t>Hoog</t>
  </si>
  <si>
    <t>Stedenbouwkundige vereisten</t>
  </si>
  <si>
    <t>Beleid geïdentificeerd</t>
  </si>
  <si>
    <t>Meetbaar doel</t>
  </si>
  <si>
    <t>Parkeerbeperkingen om autogebruik te ontmoedigen</t>
  </si>
  <si>
    <t>Resumen</t>
  </si>
  <si>
    <t>Spanish - Spain</t>
  </si>
  <si>
    <t>Spanish - Mexico</t>
  </si>
  <si>
    <t>Requirements for public transport access to employment and services</t>
  </si>
  <si>
    <t>Mean 1000 m neighbourhood population per km²</t>
  </si>
  <si>
    <t>Mean 1000 m neighbourhood street intersections per km²</t>
  </si>
  <si>
    <t>optimal_range - Mean 1000 m neighbourhood population per km²</t>
  </si>
  <si>
    <t>optimal_range - Mean 1000 m neighbourhood street intersections per km²</t>
  </si>
  <si>
    <t>Resum</t>
  </si>
  <si>
    <t>總結</t>
  </si>
  <si>
    <t>Samenvatting</t>
  </si>
  <si>
    <t>Zusammenfassung</t>
  </si>
  <si>
    <t>Requisitos para el acceso del transporte público al empleo y a los servicios</t>
  </si>
  <si>
    <t>Requisitos para o acesso do transporte público ao emprego e serviços</t>
  </si>
  <si>
    <t>Resumo</t>
  </si>
  <si>
    <t>Por favor, forneça uma foto de "imagem de herói" de alta resolução mostrando um convívio, um espaço público ambulante e urbano para esta cidade, idealmente em formato .jpg com dimensões na proporção de 1:1 (por exemplo, 1000px por 1000px)</t>
  </si>
  <si>
    <t>Requisitos para o acesso dos transportes públicos ao emprego e aos serviços</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</si>
  <si>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</si>
  <si>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</si>
  <si>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</si>
  <si>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Tóm tắt</t>
  </si>
  <si>
    <t>Iti</t>
  </si>
  <si>
    <t>Tiketike</t>
  </si>
  <si>
    <t>ia km²</t>
  </si>
  <si>
    <t>Whakarāpopototanga</t>
  </si>
  <si>
    <t>Public transport access</t>
  </si>
  <si>
    <t>Öffentliche Verkehrsmittel</t>
  </si>
  <si>
    <t>Public open space access</t>
  </si>
  <si>
    <t>Adgang til offentlig transport</t>
  </si>
  <si>
    <t>Accés al transport públic</t>
  </si>
  <si>
    <t>Acceso a transporte público</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</si>
  <si>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</si>
  <si>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</si>
  <si>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</si>
  <si>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</si>
  <si>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</si>
  <si>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</si>
  <si>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</si>
  <si>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</si>
  <si>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</si>
  <si>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</si>
  <si>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</si>
  <si>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</si>
  <si>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</si>
  <si>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</si>
  <si>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</si>
  <si>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</si>
  <si>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</si>
  <si>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</si>
  <si>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</si>
  <si>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</si>
  <si>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</si>
  <si>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</si>
  <si>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</si>
  <si>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</si>
  <si>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</si>
  <si>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</si>
  <si>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Límites urbanos</t>
  </si>
  <si>
    <t>Características urbanas</t>
  </si>
  <si>
    <t>Escala de colores</t>
  </si>
  <si>
    <t>Dados populacionais</t>
  </si>
  <si>
    <t>Fronteiras urbanas</t>
  </si>
  <si>
    <t>Escala de cores</t>
  </si>
  <si>
    <t>Escala de cor</t>
  </si>
  <si>
    <t>நகர்ப்புற எல்லைகள்</t>
  </si>
  <si>
    <t>நகர்ப்புற அம்சங்கள்</t>
  </si>
  <si>
    <t>ข้อมูลประชากร</t>
  </si>
  <si>
    <t>ระดับสี</t>
  </si>
  <si>
    <t>Thang màu</t>
  </si>
  <si>
    <t>Đặc điểm đô thị</t>
  </si>
  <si>
    <t>Ranh giới đô thị</t>
  </si>
  <si>
    <t>Dữ liệu dân số</t>
  </si>
  <si>
    <t>Ngā rohe taone</t>
  </si>
  <si>
    <t>மக்கள் தொகை தரவு</t>
  </si>
  <si>
    <t>citation_word</t>
  </si>
  <si>
    <t>Citation</t>
  </si>
  <si>
    <t>Citace</t>
  </si>
  <si>
    <t>Citat</t>
  </si>
  <si>
    <t>Bronvermelding</t>
  </si>
  <si>
    <t>Zitiervorschlag</t>
  </si>
  <si>
    <t>Cita bibliográfica</t>
  </si>
  <si>
    <t>Citação</t>
  </si>
  <si>
    <t>மேற்கோள்</t>
  </si>
  <si>
    <t>Trích dẫn</t>
  </si>
  <si>
    <t>Col·laboració global sobre indicadors de ciutats saludables i sostenibles</t>
  </si>
  <si>
    <t>Botiga de barri</t>
  </si>
  <si>
    <t>Caminabilitat del barri en relació a les 25 ciutats</t>
  </si>
  <si>
    <t>Baixa</t>
  </si>
  <si>
    <t>Alta</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</si>
  <si>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</si>
  <si>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</si>
  <si>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Requisits de 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</si>
  <si>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</si>
  <si>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</si>
  <si>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</si>
  <si>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</si>
  <si>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</si>
  <si>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</si>
  <si>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Tienda de barrio</t>
  </si>
  <si>
    <t>Baja</t>
  </si>
  <si>
    <t>Media</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</si>
  <si>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</si>
  <si>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</si>
  <si>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Requisitos de conectividad de las calles</t>
  </si>
  <si>
    <t>Restricciones en el aparcamiento para desincentivar el uso del automóvil</t>
  </si>
  <si>
    <t>Requisitos de distribución de los lugares de trabajo</t>
  </si>
  <si>
    <t>Requisitos mínimos para el acceso a espacios públicos abiertos</t>
  </si>
  <si>
    <t>Datos sobre población</t>
  </si>
  <si>
    <t>Caminabilidad a nivel colonia en relación con las 25 ciudades</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</si>
  <si>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</si>
  <si>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</si>
  <si>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Català</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</si>
  <si>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</si>
  <si>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</si>
  <si>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</si>
  <si>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</si>
  <si>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</si>
  <si>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</si>
  <si>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ต่อตารางกิโลเมตร</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</si>
  <si>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</si>
  <si>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</si>
  <si>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ข้อกำหนดในการวางผังเมือง</t>
  </si>
  <si>
    <t>ข้อกำหนดการเชื่อมต่อถนน</t>
  </si>
  <si>
    <t>การเข้าถึงการขนส่งสาธารณะ</t>
  </si>
  <si>
    <t>การเข้าถึงพื้นที่เปิดโล่งสาธารณะ</t>
  </si>
  <si>
    <t>ขอบเขตเมือง</t>
  </si>
  <si>
    <t>ลักษณะของเมือง</t>
  </si>
  <si>
    <t>การอ้างอิง</t>
  </si>
  <si>
    <t>บทสรุป</t>
  </si>
  <si>
    <t>Eugen Resendiz Bontrud</t>
  </si>
  <si>
    <t>Felix John</t>
  </si>
  <si>
    <t>Requisits per a la planificació urbana</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</si>
  <si>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</si>
  <si>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</si>
  <si>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</si>
  <si>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</si>
  <si>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</si>
  <si>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</si>
  <si>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Requisitos para la planificación urbana</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</si>
  <si>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</si>
  <si>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</si>
  <si>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</si>
  <si>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</si>
  <si>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</si>
  <si>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</si>
  <si>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</si>
  <si>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</si>
  <si>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</si>
  <si>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Chinese - Simplified</t>
  </si>
  <si>
    <t>translation_names</t>
  </si>
  <si>
    <t>colour_page</t>
  </si>
  <si>
    <t>policy_urban_checklist</t>
  </si>
  <si>
    <t>translation</t>
  </si>
  <si>
    <t>Jens Troelsen, Jasper Schipperijn</t>
  </si>
  <si>
    <t>全球健康與可持續城市 - 指標合作</t>
  </si>
  <si>
    <t>全球健康与可持续城市 – 指标合作</t>
  </si>
  <si>
    <t>食品市場</t>
  </si>
  <si>
    <t>任何公共开放空间</t>
  </si>
  <si>
    <t>大型公共开放空间</t>
  </si>
  <si>
    <t>公共交通站</t>
  </si>
  <si>
    <t>提供定期服务的公共交通</t>
  </si>
  <si>
    <t>提供定期服務的公共交通(未評估)</t>
  </si>
  <si>
    <t>提供定期服务的公共交通(未评估)</t>
  </si>
  <si>
    <t>相較於25個城市的社區可步行性</t>
  </si>
  <si>
    <t>相较于25个城市的社区可步行性</t>
  </si>
  <si>
    <t>中</t>
  </si>
  <si>
    <t>現有政策</t>
  </si>
  <si>
    <t>现有政策</t>
  </si>
  <si>
    <t>城市規劃指標</t>
  </si>
  <si>
    <t>城市规划指标</t>
  </si>
  <si>
    <t>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</si>
  <si>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t>
  </si>
  <si>
    <t>可衡量的目标</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</si>
  <si>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</si>
  <si>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</si>
  <si>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</si>
  <si>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</si>
  <si>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</si>
  <si>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</si>
  <si>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</si>
  <si>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</si>
  <si>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</si>
  <si>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</si>
  <si>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</si>
  <si>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</si>
  <si>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</si>
  <si>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公共交通便利性</t>
  </si>
  <si>
    <t>公共開放空間便利性</t>
  </si>
  <si>
    <t>公共开放空间便利性</t>
  </si>
  <si>
    <t>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t>
  </si>
  <si>
    <t>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</si>
  <si>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</si>
  <si>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</si>
  <si>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</si>
  <si>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</si>
  <si>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</si>
  <si>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</si>
  <si>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</si>
  <si>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</si>
  <si>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t>
  </si>
  <si>
    <t>公共開放空間便利性的最低要求</t>
  </si>
  <si>
    <t>公共开放空间便利性的最低要求</t>
  </si>
  <si>
    <t>人口数据</t>
  </si>
  <si>
    <t>市區邊界</t>
  </si>
  <si>
    <t>城市边界</t>
  </si>
  <si>
    <t>市區特徵</t>
  </si>
  <si>
    <t>城市特征</t>
  </si>
  <si>
    <t>色階表</t>
  </si>
  <si>
    <t>色阶表</t>
  </si>
  <si>
    <t>总结</t>
  </si>
  <si>
    <t>noto_sans_sc</t>
  </si>
  <si>
    <t>https://github.com/googlefonts/noto-cjk/raw/main/Sans/Variable/TTF/NotoSansCJKsc-VF.ttf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</si>
  <si>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</si>
  <si>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</si>
  <si>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</si>
  <si>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</si>
  <si>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Caminhabilidade do bairro em relação a 25 cidades</t>
  </si>
  <si>
    <t>Médio</t>
  </si>
  <si>
    <t>Por favor, forneça uma foto de "imagem de herói" de alta resolução mostrando um convívio, walkable city steet ou espaço público para esta cidade, idealmente em .jpg formato com dimensões na proporção de 21:10 (por exemplo, 2100px por 1000px)</t>
  </si>
  <si>
    <t>Metas de participação em caminhada</t>
  </si>
  <si>
    <t>Colaboração Global de Indicadores de Cidades Saudáveis e Sustentáveis</t>
  </si>
  <si>
    <t>Mercado de Alimentos</t>
  </si>
  <si>
    <t>Caminhabilidade nos bairros em relação às 25 cidades</t>
  </si>
  <si>
    <t>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t>
  </si>
  <si>
    <t>Meta mensurável</t>
  </si>
  <si>
    <t>Requisitos de conectividade de ruas</t>
  </si>
  <si>
    <t>Metas para a prática de caminhada</t>
  </si>
  <si>
    <t xml:space="preserve">Metas para o uso da bicicleta </t>
  </si>
  <si>
    <t>Acesso aos transportes públicos</t>
  </si>
  <si>
    <t>Acesso aos espaços públicos abertos</t>
  </si>
  <si>
    <t>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t>
  </si>
  <si>
    <t>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t>
  </si>
  <si>
    <t>Requisitos mínimos para acesso a espaços públicos abertos</t>
  </si>
  <si>
    <t>Limites urbanos</t>
  </si>
  <si>
    <t>Wereldwijde samenwerking rond gezonde en duurzame stadsindicatoren</t>
  </si>
  <si>
    <t>Supermarkt</t>
  </si>
  <si>
    <t>Halte voor openbaar vervoer</t>
  </si>
  <si>
    <t>Bewegingsvriendelijkheid ("walkability") in vergelijking met 25 steden</t>
  </si>
  <si>
    <t xml:space="preserve">Beleid geïdentificeerd </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</si>
  <si>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</si>
  <si>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</si>
  <si>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</si>
  <si>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</si>
  <si>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</si>
  <si>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</si>
  <si>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</si>
  <si>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Toegankelijkheid openbaar vervoer</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</si>
  <si>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</si>
  <si>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</si>
  <si>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</si>
  <si>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</si>
  <si>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Stadsgrenzen</t>
  </si>
  <si>
    <t>Stadskenmerken</t>
  </si>
  <si>
    <t>Delfien Van Dyck</t>
  </si>
  <si>
    <t xml:space="preserve">Tiếng Việt </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</si>
  <si>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</si>
  <si>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</si>
  <si>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</si>
  <si>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</si>
  <si>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</si>
  <si>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</si>
  <si>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</si>
  <si>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 xml:space="preserve">Các yêu cầu quy hoạch đô thị </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</si>
  <si>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</si>
  <si>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đã được xác định</t>
  </si>
  <si>
    <t>Các yêu cầu về mật độ nhà ở</t>
  </si>
  <si>
    <t>Các yêu cầu về kết nối đường xá</t>
  </si>
  <si>
    <t>Cung cấp cơ sở hạ tầng cho xe đạp</t>
  </si>
  <si>
    <t>Các mục tiêu về tham gia đi bộ</t>
  </si>
  <si>
    <t>Các mục tiêu về tham gia đi xe đạp</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</si>
  <si>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</si>
  <si>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</si>
  <si>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</si>
  <si>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</si>
  <si>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</si>
  <si>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</si>
  <si>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Thanh Phuong Ho</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</si>
  <si>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</si>
  <si>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</si>
  <si>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</si>
  <si>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</si>
  <si>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</si>
  <si>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</si>
  <si>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</si>
  <si>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</si>
  <si>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</si>
  <si>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</si>
  <si>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</si>
  <si>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</si>
  <si>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</si>
  <si>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</si>
  <si>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Dokumenty k dispozici</t>
  </si>
  <si>
    <t>na km²</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</si>
  <si>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</si>
  <si>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</si>
  <si>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Požadavky územního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</si>
  <si>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</si>
  <si>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</si>
  <si>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</si>
  <si>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</si>
  <si>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</si>
  <si>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</si>
  <si>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</si>
  <si>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</si>
  <si>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</si>
  <si>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</si>
  <si>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</si>
  <si>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</si>
  <si>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</si>
  <si>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</si>
  <si>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</si>
  <si>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</si>
  <si>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</si>
  <si>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</si>
  <si>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t>
  </si>
  <si>
    <t>Jan Dygrýn, Josef Mitáš</t>
  </si>
  <si>
    <t>Hausa</t>
  </si>
  <si>
    <t>Haɗin gwiwar Ma'anonin Lafiya da Lafiyar Duniya &amp; Dorewar Birni</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</si>
  <si>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</si>
  <si>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</si>
  <si>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</si>
  <si>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</si>
  <si>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</si>
  <si>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</si>
  <si>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</si>
  <si>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</si>
  <si>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</si>
  <si>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</si>
  <si>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</si>
  <si>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An gano manufofin</t>
  </si>
  <si>
    <t>da km²</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</si>
  <si>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</si>
  <si>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</si>
  <si>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Bukatun tsara birni</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</si>
  <si>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</si>
  <si>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</si>
  <si>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Makasudin aunawa</t>
  </si>
  <si>
    <t>Bukatun yawa na gidaje</t>
  </si>
  <si>
    <t>Bukatun haɗin kan titi</t>
  </si>
  <si>
    <t>Ƙuntataccen yin kiliya don hana amfani da mota</t>
  </si>
  <si>
    <t>Samar da ababen more rayuwa na ƙafa</t>
  </si>
  <si>
    <t>Samar da kayan aikin keke</t>
  </si>
  <si>
    <t>Makasudin shiga tafiya</t>
  </si>
  <si>
    <t>Makasudin shiga keken keke</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</si>
  <si>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</si>
  <si>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</si>
  <si>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</si>
  <si>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</si>
  <si>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</si>
  <si>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</si>
  <si>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</si>
  <si>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</si>
  <si>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</si>
  <si>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Bayanan yawan jama'a</t>
  </si>
  <si>
    <t>Iyakokin birni</t>
  </si>
  <si>
    <t>Siffofin birni</t>
  </si>
  <si>
    <t>Ma'aunin launi</t>
  </si>
  <si>
    <t>ambato</t>
  </si>
  <si>
    <t>Takaitawa</t>
  </si>
  <si>
    <t>Fødevarerbutikker</t>
  </si>
  <si>
    <t>Enhvert offentligt åbent rum</t>
  </si>
  <si>
    <t>Offentlig transport med regelmæssige afgange</t>
  </si>
  <si>
    <t>Offentlig transport med regelmæssige afgange (ikke evalueret)</t>
  </si>
  <si>
    <t>Walkability i nærområdet sammenlignet med de 25 byer</t>
  </si>
  <si>
    <t>Middel</t>
  </si>
  <si>
    <t>Formulerede poltikker</t>
  </si>
  <si>
    <t>Betingelser for sund, bæredygtig byplanlægning</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</si>
  <si>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</si>
  <si>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</si>
  <si>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</si>
  <si>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</si>
  <si>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</si>
  <si>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</si>
  <si>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</si>
  <si>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</si>
  <si>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</si>
  <si>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</si>
  <si>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</si>
  <si>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</si>
  <si>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</si>
  <si>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</si>
  <si>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</si>
  <si>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</si>
  <si>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</si>
  <si>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</si>
  <si>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Bygrænse</t>
  </si>
  <si>
    <t>Byfaciliteter</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</si>
  <si>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</si>
  <si>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</si>
  <si>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</si>
  <si>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</si>
  <si>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north arrow</t>
  </si>
  <si>
    <t>N</t>
  </si>
  <si>
    <t>北</t>
  </si>
  <si>
    <t>km</t>
  </si>
  <si>
    <t>公里</t>
  </si>
  <si>
    <t>வட</t>
  </si>
  <si>
    <t>கி.மீ</t>
  </si>
  <si>
    <t>กม</t>
  </si>
  <si>
    <t>ทิศเหนือ</t>
  </si>
  <si>
    <t>m</t>
  </si>
  <si>
    <t>米</t>
  </si>
  <si>
    <t>மீட்டர்</t>
  </si>
  <si>
    <t>เมตร</t>
  </si>
  <si>
    <t>Deutsch</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</si>
  <si>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</si>
  <si>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</si>
  <si>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Stadtplanerische Anforderungen</t>
  </si>
  <si>
    <t>Anforderungen an die Bebauungsdichte</t>
  </si>
  <si>
    <t>Partizipationsziele zum Gehen</t>
  </si>
  <si>
    <t>Zugang zu öffentlichem Freiraum</t>
  </si>
  <si>
    <t>Stadteigenschaften</t>
  </si>
  <si>
    <t>Neighbourhood walkability relative to 25 cities internationally</t>
  </si>
  <si>
    <t>Dagligvare -butikker</t>
  </si>
  <si>
    <t>繁體中文</t>
  </si>
  <si>
    <t>简体中文</t>
  </si>
  <si>
    <t>食品市场</t>
  </si>
  <si>
    <t>人口數據</t>
  </si>
  <si>
    <t>other_credits</t>
  </si>
  <si>
    <t>Poh-Chin Lai, Paulina Pui-Yun Wong, Winnie AY Wang</t>
  </si>
  <si>
    <t>Poh-Chin Lai, Paulina Pui-Yun Wong, Wenhui Cai</t>
  </si>
  <si>
    <t>Parkbeschränkungen, um die Nutzung von Autos zu verringern</t>
  </si>
  <si>
    <t>Partizipationsziele zum Rad fahren</t>
  </si>
  <si>
    <t>Begehbarkeit der Nachbarschaft Im Vergleich zu 25 Städten</t>
  </si>
  <si>
    <t>தமிழ்</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</si>
  <si>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</si>
  <si>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</si>
  <si>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</si>
  <si>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</si>
  <si>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கண்டறியப்பட்ட கொள்கைகள்</t>
  </si>
  <si>
    <t>கண்டறியப்பட்ட கொள்கை</t>
  </si>
  <si>
    <t>வீட்டு அடர்த்தி தேவைகள்</t>
  </si>
  <si>
    <t>காரைப் பயன்படுத்துவதைத் தடுக்க பார்க்கிங் கட்டுப்பாடுகள்</t>
  </si>
  <si>
    <t>பாதசாரிகளுக்கான உள்கட்டமைப்பு வசதிகள்</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</si>
  <si>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</si>
  <si>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</si>
  <si>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</si>
  <si>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</si>
  <si>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</si>
  <si>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</si>
  <si>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krub</t>
  </si>
  <si>
    <t>https://github.com/google/fonts/tree/main/ofl/krub</t>
  </si>
  <si>
    <t>นโยบายที่ ระบุ</t>
  </si>
  <si>
    <t>ข้อกำหนดความหนาแน่นของที่อยู่ อาศัย</t>
  </si>
  <si>
    <t>เป้าหมายการมีส่วนร่วมในการขี่ จักรยาน</t>
  </si>
  <si>
    <t>ข้อกำหนดสำหรับระบบขนส่ งสาธารณะ ที่เข้าถึงการจ้างงานและบริการต่าง ๆ</t>
  </si>
  <si>
    <t>ข้อกำหนดของการกระจายการ จ้างงาน</t>
  </si>
  <si>
    <t>ข้อกำหนดขั้นต่ำสำหรับการ เข้าถึง ระบบขนส่งสาธารณะ</t>
  </si>
  <si>
    <t>เป้าหมายการใช้ระบบขนส่ งสาธารณะ</t>
  </si>
  <si>
    <t>ข้อกำหนดขั้นต่ำสำหรับการ เข้าถึง พื้นที่เปิดโล่งสาธารณะ</t>
  </si>
  <si>
    <t>กรสุภา นิตย์วิมล</t>
  </si>
  <si>
    <t>en</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</si>
  <si>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</si>
  <si>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</si>
  <si>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</si>
  <si>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</si>
  <si>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</si>
  <si>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de</t>
  </si>
  <si>
    <t>ca</t>
  </si>
  <si>
    <t>zh_Hans</t>
  </si>
  <si>
    <t>cs</t>
  </si>
  <si>
    <t>da</t>
  </si>
  <si>
    <t>language_code</t>
  </si>
  <si>
    <t>nl</t>
  </si>
  <si>
    <t>ha</t>
  </si>
  <si>
    <t>mi</t>
  </si>
  <si>
    <t>es</t>
  </si>
  <si>
    <t>pt</t>
  </si>
  <si>
    <t>ta</t>
  </si>
  <si>
    <t>th</t>
  </si>
  <si>
    <t>vi</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</si>
  <si>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</si>
  <si>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</si>
  <si>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Podmínky pro chůzi (walkability) v okolí bydliště v porovnání s 25
městy</t>
  </si>
  <si>
    <t>S</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</si>
  <si>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</si>
  <si>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</si>
  <si>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รวมถึงบริการขนส่งสาธารณะประชาชนยังมีการใช้ที่ดินแบบผสมผสานและถนนที่เชื่อมต่อจำนวนมาก
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</si>
  <si>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การจัดหาโครงสร้างพื้นฐานสำหรับ คนเดินเท้า</t>
  </si>
  <si>
    <t>การจัดหาโครงสร้างพื้นฐานสำหรับ การขี่จักรยาน</t>
  </si>
  <si>
    <t>การสร้างเงื่อนไขในการจอดรถเพื่อลด การใช้รถยนต์</t>
  </si>
  <si>
    <t>ระบบขนส่งสาธารณะที่เข้าถึงได้ง่ายคือหัวใจสำคัญของการขนส่งที่ยั่งยืน และดี ต่อสุขภาพ การขนส่งสาธารณะที่อยู่ใกล้ที่อยู่อาศัยและการจ้างงานควรมีการเพิ่มรูปแบบให้เชื่อมต่อ
การเดินทางด้วยระบบขนส่งสาธารณะซึ่งจะช่วยส่งเสริมการเดินที่เกี่ยวข้องกับการขนส่ง 
อาทิ ข้อเสนอในการเข้าถึงงานและบริการในระดับภูมิภาค การปรับปรุงสุขภาพ 
การพัฒนาเศรษฐกิจ และความครอบคลุมทางสังคม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</si>
  <si>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การเข้าถึงพื้นที่เปิดโล่งสาธารณะที่มีคุณภาพสูงในท้องถิ่นช่วยส่งเสริมกิจกรรมทางกาย และสุขภาพจิต การมีพื้นที่เปิดโล่งอยู่ใกล้จะช่วยสร้างสภาพแวดล้อมที่น่ารื่นรมย์และน่า
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
การเดินได้มากขึ้น 
การเข้าถึงสวนสาธารณะที่มีขนาดใหญ่ขึ้นก็มีความสำคัญเช่นกัน</t>
  </si>
  <si>
    <t>Isa Muhammad Tanko</t>
  </si>
  <si>
    <t>eceaf8</t>
  </si>
  <si>
    <t>citation_doi</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</si>
  <si>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compuestas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</si>
  <si>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</si>
  <si>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número de espacios abiertos privados disminuye, proveer de espacios públicos es crucial para la salud poblacional. Tener un espacio público a menos de 400m alienta a la caminata, mientras que el acceso a parques grandes puede también ser importante.</t>
  </si>
  <si>
    <t>Öffentlicher Freiraum</t>
  </si>
  <si>
    <t>Haltestelle der öffent- lichen Verkehrs- mittel</t>
  </si>
  <si>
    <t>Nachbar- schaftsladen</t>
  </si>
  <si>
    <t>Anforderungen an die Straßen- konnektivität</t>
  </si>
  <si>
    <t>Bereitstellung von Fußgänger- infrastruktur</t>
  </si>
  <si>
    <t>Bereitstellung von Fahrrad- infrastruktur</t>
  </si>
  <si>
    <t>Anforderungen an den Zugang öffentlicher Verkehrsmittel zu Beschäftigung und Dienst- leistungen</t>
  </si>
  <si>
    <t>Klaus Gebel &amp; Sylvia Titze</t>
  </si>
  <si>
    <t>_export</t>
  </si>
  <si>
    <t>introduction</t>
  </si>
  <si>
    <t>Xavier Delclòs Alió, Joan Carles Martori, Javier Molina-García, Anna Puig-Ribera, Ana Queralt &amp; Guillem Vich</t>
  </si>
  <si>
    <t>Publieke open ruimte (algemeen)</t>
  </si>
  <si>
    <t>Grote publieke open ruimte</t>
  </si>
  <si>
    <t>Voorzie hier een 'hero image' foto met hoge resolutie van een gezellige, bewegingsvriendelijke straat of publieke open ruimte in deze stad. Idealiter in .jpg formaat met afmetingen in een 21:10 verhouding (vb. 2100px op 1000px)</t>
  </si>
  <si>
    <t>Voorzie hier een 'hero image' foto van een gezellige, bewegingsvriendelijke straat of publieke open ruimte in deze stad. Idealiter in .jpg formaat met afmetingen in een 1:1 verhouding (vb. 1000 px op 1000 px)</t>
  </si>
  <si>
    <t>Toegankelijkheid publieke open ruimte</t>
  </si>
  <si>
    <t xml:space="preserve">Toegankelijkheid van kwalitatieve publieke open ruimtes stimuleert recreatieve fysieke activiteit en heeft een positief effect op de mentale gezondheid. Publieke open ruimtes in de buurt creëren een gezellige, aantrekkelijke omgeving, zorgen voor afkoeling in de stad en beschermen de biodiversiteit. Door een toenemende densificatie van steden en een verminderde aanwezigheid van private open ruimte, is het voorzien van meer publieke open ruimte van cruciaal belang voor de algemene gezondheid van de bevolking. Het hebben van een publieke open ruimte binnen de 400 meter van je woning kan wandelen aanmoedigen. Ook toegang hebben tot grotere parken kan belangrijk zijn. </t>
  </si>
  <si>
    <t>Minimumvereisten voor toegankelijkheid van publieke open ruimte</t>
  </si>
  <si>
    <t>Te Rōpū Tūtohu Hauora ā-Tāone ki Tuawhenua</t>
  </si>
  <si>
    <t>Toa Hokokai</t>
  </si>
  <si>
    <t>Toa Hokohoko</t>
  </si>
  <si>
    <t>Wāhi Tūwhera</t>
  </si>
  <si>
    <t>Wāhi Tūwhera Whānui</t>
  </si>
  <si>
    <t>Tūnga Waka Tāone me ngā Whakaritenga Huarahi</t>
  </si>
  <si>
    <t>Tūnga Waka Tāone me ngā Whakaritenga Huarahi (kāre anō kia arotakengia)</t>
  </si>
  <si>
    <t>Te Hīkoitanga ki rō Hāpori e whai pāngā ana ki ngā tāone e 25.</t>
  </si>
  <si>
    <t>Toharite</t>
  </si>
  <si>
    <t>Ngā Kaupapahere i Tautohutia</t>
  </si>
  <si>
    <t>Ngā tikanga whakarite tāone</t>
  </si>
  <si>
    <t>He nui ngā painga kei roto i ngā wāhi hīkoikoi mo te hauora o te tangata me te taiao anō hoki ina ka pai te pururuatanga o te taupori ki te whatoro atu ki ngā tāonga me ngā rauemi a te hāpori, pēnei i ngā waka kawetāngata. Ka taea hoki te whakaranu i ngā whakamahinga whenua me te whakahono tiriti anō hoki kia pai ai te haere o ngā tāngata ki ngā wāhi i tua atu. Arā, ina ka pai ngā āhuatanga mo ngā ara hīkoi me te whakawhāiti i te whakamahinga o ngā waka, ka āhei pea ngā tāngata te hīkoi haere, hei aha te whakamahi i te motoka.</t>
  </si>
  <si>
    <t>Ngā Kaupapahere</t>
  </si>
  <si>
    <t>Te Taumata Whakaine</t>
  </si>
  <si>
    <t>Ngā tikanga mo te pururuatanga whare</t>
  </si>
  <si>
    <t>Ngā tikanga mo te tūhonotanga tiriti</t>
  </si>
  <si>
    <t>Ngā rāhuitanga pāka hei whakapāhunu i te whakamahinga o te motoka</t>
  </si>
  <si>
    <t>Te wharatonga hanganga mo te tangata</t>
  </si>
  <si>
    <t>Te wharatonga hanganga mo te paihikara</t>
  </si>
  <si>
    <t>Ngā taumata whai wāhitanga mo te hīkoi</t>
  </si>
  <si>
    <t>Ngā taumata whai wāhitanga mo te whakamahi paihikara</t>
  </si>
  <si>
    <t>Urunga waka tāone</t>
  </si>
  <si>
    <t>Urunga ki ngā wāhi tūwhera</t>
  </si>
  <si>
    <t>Ko te ngāwaritanga ki te toro atu ki ngā waka kawetāngata tētahi o ngā mea matua mo ngā pūnaha waka harihari tāngata e pai nei mo te hauora me te taiao hoki. Ko ngā tūngā waka tāone e pātata atu nei ki ngā whare me ngā mahi e whakanui nei i te maha o ngā haerenga waka kawetāngata, mā reira ka āhei ngā tāngata te hīkoi haere me te whai atu ki ngā mahi me ngā ratonga ā-rohe, te whakapiki hauora, te whakawhanaketanga o te ohaoha, te nohotahitanga o te hāpori, me te whakaheketanga o ngā haukino me ngā whakaputanga hauhā. Mā te whakamahinga ki ngā ratonga o te hāpori e piki hoki te whakamahinga o ngā waka kawetāngata, tāpiri atu ki tērā te whakatū me te whakatata atu ki ngā tūngā waka tāone me ngā toa.</t>
  </si>
  <si>
    <t>Ngā whakaritenga mo te urunga atu ki ngā waka tāone ki te mahi ki rō hāpori rānei.</t>
  </si>
  <si>
    <t>Ngā whakaritenga mo te wāwāhitanga mahi.</t>
  </si>
  <si>
    <t>Ngā whakaritenga mo te urunga atu ki ngā waka tāone.</t>
  </si>
  <si>
    <t>Ngā ūnga mo te whakamahinga waka tāone.</t>
  </si>
  <si>
    <t>Ngā whakaritenga mo ngā wāhi tūwhera.</t>
  </si>
  <si>
    <t>Raraunga taupori</t>
  </si>
  <si>
    <t>Ngā āhuahanga tāone</t>
  </si>
  <si>
    <t>Tauine taera</t>
  </si>
  <si>
    <t>Ngā Kōrero Hautoa</t>
  </si>
  <si>
    <t>Hunaara Waerehu</t>
  </si>
  <si>
    <t>Tūnga
    Waka
    Tāone</t>
  </si>
  <si>
    <t>Mā te whakamahinga o ngā hāpori ki ngā wāhi tūwhera ka āhei, ka whakapai ake ngā mahi korikori tinana me te whakapiki i te hauora ā-hinengaro hoki. Ko ngā wāhi tūwhera nei he wāhi mo te whakangahau, mo te whakakoakoa i te wairua, me te whakapiki te whakapai hoki i te taiao o te tāone. Nā te nui o ngā tāngata i rō tāone me te hekenga o ngā wāhi e wātea ana, ko te whakarite i ngā wāhi tūwhera nei he mea matua mo te oranga me te hauora o te taupori. Mā te whakatū wāhi tūwhera i roto i te 400m o ngā kāinga e pātata atu nei ka āhei ngā tāngata te hīkoi haere. He huarahi anō pea te urunga atu ki ngā pākā nui.</t>
  </si>
  <si>
    <t>configuration/fonts/dejavu-fonts-ttf-2.37/ttf/DejaVuSansCondensed.ttf</t>
  </si>
  <si>
    <t>configuration/fonts/dejavu-fonts-ttf-2.37/ttf/DejaVuSansCondensed-Bold.ttf</t>
  </si>
  <si>
    <t>configuration/fonts/dejavu-fonts-ttf-2.37/ttf/DejaVuSansCondensed-Oblique.ttf</t>
  </si>
  <si>
    <t>configuration/fonts/dejavu-fonts-ttf-2.37/ttf/DejaVuSansCondensed-BoldOblique.ttf</t>
  </si>
  <si>
    <t>configuration/fonts/NotoSansCJKtc-VF.ttf</t>
  </si>
  <si>
    <t>configuration/fonts/NotoSansCJKsc-VF.ttf</t>
  </si>
  <si>
    <t>configuration/fonts/krub/Krub-Regular.ttf</t>
  </si>
  <si>
    <t>configuration/fonts/krub/Krub-Bold.ttf</t>
  </si>
  <si>
    <t>configuration/fonts/krub/Krub-Italic.ttf</t>
  </si>
  <si>
    <t>configuration/fonts/krub/Krub-BoldItalic.ttf</t>
  </si>
  <si>
    <t>Image 1 credit</t>
  </si>
  <si>
    <t>Image 2 credit</t>
  </si>
  <si>
    <t>https://www.healthysustainablecities.org/</t>
  </si>
  <si>
    <t>Por favor, forneça uma foto de "imagem heróica" de alta resolução mostrando uma rua ou espaço público sociável e caminhável para esta cidade, idealmente em .jpg formato com dimensões na proporção de 21:10 (por exemplo, 2100px por 1000px)</t>
  </si>
  <si>
    <t>Por favor, forneça uma foto de "imagem heróica" de alta resolução mostrando uma rua ou espaço público sociável e caminhável para esta cidade, idealmente em .jpg formato com dimensões na proporção de 1:1 (por exemplo, 1000px por 1000px)</t>
  </si>
  <si>
    <t>Ligia Vizeu Barrozo, Alex Antonio Florindo &amp; Giovani Longo Rosa</t>
  </si>
  <si>
    <t>region_box</t>
  </si>
  <si>
    <t>updated_translation</t>
  </si>
  <si>
    <t>Português do Brasil</t>
  </si>
  <si>
    <t>Español de México</t>
  </si>
  <si>
    <t>Español de España</t>
  </si>
  <si>
    <t>study_region_context</t>
  </si>
  <si>
    <t>Aligns with healthy cities principles</t>
  </si>
  <si>
    <t>policy_checklist1_text1</t>
  </si>
  <si>
    <t>policy_checklist1_text1_response1</t>
  </si>
  <si>
    <t>policy_checklist1_text1_response2</t>
  </si>
  <si>
    <t>policy_checklist1_text1_response3</t>
  </si>
  <si>
    <t>policy_checklist1_text2</t>
  </si>
  <si>
    <t>policy_checklist1_text2_response1</t>
  </si>
  <si>
    <t>policy_checklist1_text2_response2</t>
  </si>
  <si>
    <t>policy_checklist1_text2_response3</t>
  </si>
  <si>
    <t>policy_checklist1_text3</t>
  </si>
  <si>
    <t>policy_checklist1_text3_response1</t>
  </si>
  <si>
    <t>policy_checklist1_text3_response2</t>
  </si>
  <si>
    <t>policy_checklist1_text3_response3</t>
  </si>
  <si>
    <t>policy_checklist1_text4</t>
  </si>
  <si>
    <t>policy_checklist1_text4_response1</t>
  </si>
  <si>
    <t>policy_checklist1_text4_response2</t>
  </si>
  <si>
    <t>policy_checklist1_text4_response3</t>
  </si>
  <si>
    <t>policy_checklist1_text5</t>
  </si>
  <si>
    <t>policy_checklist1_text5_response1</t>
  </si>
  <si>
    <t>policy_checklist1_text5_response2</t>
  </si>
  <si>
    <t>policy_checklist1_text5_response3</t>
  </si>
  <si>
    <t>policy_checklist2_text1</t>
  </si>
  <si>
    <t>policy_checklist2_text1_response1</t>
  </si>
  <si>
    <t>policy_checklist2_text1_response2</t>
  </si>
  <si>
    <t>policy_checklist2_text1_response3</t>
  </si>
  <si>
    <t>policy_checklist2_text2</t>
  </si>
  <si>
    <t>policy_checklist2_text2_response1</t>
  </si>
  <si>
    <t>policy_checklist2_text2_response2</t>
  </si>
  <si>
    <t>policy_checklist2_text2_response3</t>
  </si>
  <si>
    <t>policy_checklist2_text3</t>
  </si>
  <si>
    <t>policy_checklist2_text3_response1</t>
  </si>
  <si>
    <t>policy_checklist2_text3_response2</t>
  </si>
  <si>
    <t>policy_checklist2_text3_response3</t>
  </si>
  <si>
    <t>policy_checklist2_text4</t>
  </si>
  <si>
    <t>policy_checklist2_text4_response1</t>
  </si>
  <si>
    <t>policy_checklist2_text4_response2</t>
  </si>
  <si>
    <t>policy_checklist2_text4_response3</t>
  </si>
  <si>
    <t>policy_checklist3_text1</t>
  </si>
  <si>
    <t>policy_checklist3_text1_response1</t>
  </si>
  <si>
    <t>policy_checklist3_text1_response2</t>
  </si>
  <si>
    <t>policy_checklist3_text1_response3</t>
  </si>
  <si>
    <t>policy_box_checklist1</t>
  </si>
  <si>
    <t>policy_checklist1_title</t>
  </si>
  <si>
    <t>policy_checklist2_title</t>
  </si>
  <si>
    <t>policy_checklist3_box</t>
  </si>
  <si>
    <t>policy_checklist3_title</t>
  </si>
  <si>
    <t>policy_checklist_header1</t>
  </si>
  <si>
    <t>policy_checklist_header2</t>
  </si>
  <si>
    <t>policy_checklist_header3</t>
  </si>
  <si>
    <t>Integrated city planning policies for health and sustainability</t>
  </si>
  <si>
    <t>Walkability and destination access related policies</t>
  </si>
  <si>
    <t>Climate resilient cities policies</t>
  </si>
  <si>
    <t>Explicit health-focused actions in transport policy (i.e., explicit mention of health as a goal or rationale for an action)</t>
  </si>
  <si>
    <t>Explicit health-focused actions in urban policy (i.e., explicit mention of health as a goal or rationale for an action)</t>
  </si>
  <si>
    <t>Health Impact Assessment requirements incorporated into urban/transport policy or legislation</t>
  </si>
  <si>
    <t>Urban and/or transport policy explicitly aims for integrated city planning</t>
  </si>
  <si>
    <t>Transport policy with health-focused actions</t>
  </si>
  <si>
    <t>Urban policy with health-focused actions</t>
  </si>
  <si>
    <t>Health Impact Assessment requirements in urban/transport policy</t>
  </si>
  <si>
    <t>Urban/transport policy explicitly aims for integrated city planning</t>
  </si>
  <si>
    <t>Publicly available information on government expenditure for different transport modes</t>
  </si>
  <si>
    <t>measures</t>
  </si>
  <si>
    <t>policy</t>
  </si>
  <si>
    <t>policy_check</t>
  </si>
  <si>
    <t>Traffic safety requirements</t>
  </si>
  <si>
    <t>Housing density requirements citywide or within close proximity to transport or town centres</t>
  </si>
  <si>
    <t>Height restrictions on residential buildings (min and/or max)</t>
  </si>
  <si>
    <t xml:space="preserve">Residential building height restrictions </t>
  </si>
  <si>
    <t>Required urban growth boundary or maximum levels of greenfield housing development</t>
  </si>
  <si>
    <t>Limits on greenfield housing development</t>
  </si>
  <si>
    <t>Mixture of housing types and sizes</t>
  </si>
  <si>
    <t>Mixture of housing types/sizes</t>
  </si>
  <si>
    <t>Mixture of local destinations for daily living</t>
  </si>
  <si>
    <t>Requirements for distance to daily living destinations</t>
  </si>
  <si>
    <t>Close distance to daily living destinations</t>
  </si>
  <si>
    <t>Requirements for ratio of jobs to housing</t>
  </si>
  <si>
    <t>Ratio of jobs to housing</t>
  </si>
  <si>
    <t>Requirements for healthy food environments</t>
  </si>
  <si>
    <t>Healthy food environments</t>
  </si>
  <si>
    <t>Crime prevention through environmental design requirements</t>
  </si>
  <si>
    <t>Crime prevention through environmental design</t>
  </si>
  <si>
    <t>Transport policies to limit air pollution</t>
  </si>
  <si>
    <t>Land use policies to reduce air pollution exposure</t>
  </si>
  <si>
    <t>Tree canopy and urban greening requirements</t>
  </si>
  <si>
    <t>Urban biodiversity protection &amp; promotion</t>
  </si>
  <si>
    <t>Adaptation and disaster risk reduction strategies</t>
  </si>
  <si>
    <t>policy_evaluation_text</t>
  </si>
  <si>
    <t>Walkability and destination access</t>
  </si>
  <si>
    <t>E2F0D9</t>
  </si>
  <si>
    <t>25 city study</t>
  </si>
  <si>
    <t>25 city study header</t>
  </si>
  <si>
    <t>Evidence-informed threshold</t>
  </si>
  <si>
    <t>Evidence- informed threshold</t>
  </si>
  <si>
    <t>policy_checklist2_text5</t>
  </si>
  <si>
    <t>policy_checklist2_text5_response1</t>
  </si>
  <si>
    <t>policy_checklist2_text5_response2</t>
  </si>
  <si>
    <t>policy_checklist2_text5_response3</t>
  </si>
  <si>
    <t>policy_checklist2_text6</t>
  </si>
  <si>
    <t>policy_checklist2_text6_response1</t>
  </si>
  <si>
    <t>policy_checklist2_text6_response2</t>
  </si>
  <si>
    <t>policy_checklist2_text6_response3</t>
  </si>
  <si>
    <t>policy_checklist2_text7</t>
  </si>
  <si>
    <t>policy_checklist2_text7_response1</t>
  </si>
  <si>
    <t>policy_checklist2_text7_response2</t>
  </si>
  <si>
    <t>policy_checklist2_text7_response3</t>
  </si>
  <si>
    <t>policy_box_checklist2</t>
  </si>
  <si>
    <t>Pedestrian infrastructure provision requirements</t>
  </si>
  <si>
    <t>Cycling infrastructure provision requirements</t>
  </si>
  <si>
    <t>Percentage of population with access to amenities within 500 metres (m)</t>
  </si>
  <si>
    <t>Kashi na yawan jama'a tare da damar samun abubuwan more rayuwa tsakanin mita 500 (m)</t>
  </si>
  <si>
    <t>thresholds box</t>
  </si>
  <si>
    <t>thresholds header</t>
  </si>
  <si>
    <t>thresholds text</t>
  </si>
  <si>
    <t>access_profile_table</t>
  </si>
  <si>
    <t>relative neighbourhood walkability</t>
  </si>
  <si>
    <t>Walkability inequities</t>
  </si>
  <si>
    <t>walkability_below_median_pct</t>
  </si>
  <si>
    <t>thresholds image</t>
  </si>
  <si>
    <t>Public transport policy</t>
  </si>
  <si>
    <t>Public open space policy</t>
  </si>
  <si>
    <t>policy_checklist3_text2</t>
  </si>
  <si>
    <t>policy_checklist3_text2_response1</t>
  </si>
  <si>
    <t>policy_checklist3_text2_response2</t>
  </si>
  <si>
    <t>policy_checklist3_text2_response3</t>
  </si>
  <si>
    <t>policy_checklist3_text3</t>
  </si>
  <si>
    <t>policy_checklist3_text3_response1</t>
  </si>
  <si>
    <t>policy_checklist3_text3_response2</t>
  </si>
  <si>
    <t>policy_checklist3_text3_response3</t>
  </si>
  <si>
    <t>policy_checklist4_box</t>
  </si>
  <si>
    <t>policy_checklist4_title</t>
  </si>
  <si>
    <t>policy_checklist4_text1</t>
  </si>
  <si>
    <t>policy_checklist4_text1_response1</t>
  </si>
  <si>
    <t>policy_checklist4_text1_response2</t>
  </si>
  <si>
    <t>policy_checklist4_text1_response3</t>
  </si>
  <si>
    <t>policy_box_checklist5</t>
  </si>
  <si>
    <t>policy_checklist5_title</t>
  </si>
  <si>
    <t>policy_checklist5_text1</t>
  </si>
  <si>
    <t>policy_checklist5_text1_response1</t>
  </si>
  <si>
    <t>policy_checklist5_text1_response2</t>
  </si>
  <si>
    <t>policy_checklist5_text1_response3</t>
  </si>
  <si>
    <t>policy_checklist5_text2</t>
  </si>
  <si>
    <t>policy_checklist5_text2_response1</t>
  </si>
  <si>
    <t>policy_checklist5_text2_response2</t>
  </si>
  <si>
    <t>policy_checklist5_text2_response3</t>
  </si>
  <si>
    <t>policy_checklist5_text3</t>
  </si>
  <si>
    <t>policy_checklist5_text3_response1</t>
  </si>
  <si>
    <t>policy_checklist5_text3_response2</t>
  </si>
  <si>
    <t>policy_checklist5_text3_response3</t>
  </si>
  <si>
    <t>policy_checklist5_text4</t>
  </si>
  <si>
    <t>policy_checklist5_text4_response1</t>
  </si>
  <si>
    <t>policy_checklist5_text4_response2</t>
  </si>
  <si>
    <t>policy_checklist5_text4_response3</t>
  </si>
  <si>
    <t>pct_access_500m_pt_label</t>
  </si>
  <si>
    <t>pct_access_500m_public_open_space_large_score_label</t>
  </si>
  <si>
    <t>authors</t>
  </si>
  <si>
    <t>edited</t>
  </si>
  <si>
    <t>author_names</t>
  </si>
  <si>
    <t>Full details of the data and methods are available at</t>
  </si>
  <si>
    <t>policy indicators</t>
  </si>
  <si>
    <t>policy and spatial indicators</t>
  </si>
  <si>
    <t>spatial indicators</t>
  </si>
  <si>
    <t>Global Healthy and Sustainable City Indicators Collaboration</t>
  </si>
  <si>
    <t>subtitle</t>
  </si>
  <si>
    <t>example_report_only</t>
  </si>
  <si>
    <t>Policy review conducted by</t>
  </si>
  <si>
    <t>{percent} of the population in {city_name} live within 500m of public transport</t>
  </si>
  <si>
    <t>{percent} of the population in {city_name} live within 500m of public transport with 20 mins or better average weekday frequency</t>
  </si>
  <si>
    <t>{percent} of the population in {city_name} live in neighbourhoods meeting the population density threshold for 80% probability of engaging in any walking for transport ({n} people {per_unit})</t>
  </si>
  <si>
    <t>{percent} of the population in {city_name} live in neighbourhoods meeting the street intersection density threshold for 80% probability of engaging in any walking for transport ({n} intersections {per_unit})</t>
  </si>
  <si>
    <t>No</t>
  </si>
  <si>
    <t>Yes</t>
  </si>
  <si>
    <t>{percent} of the population in {city_name} live in neighbourhoods with walkability scoring below the median of 25 cities internationally (Box 1)</t>
  </si>
  <si>
    <t>{percent} of the population in {city_name} live within 500m of public open space of at least 1.5 hectares in size</t>
  </si>
  <si>
    <t>Climate resilient cities policies description</t>
  </si>
  <si>
    <t>Urban air quality, and nature-based solutions policies</t>
  </si>
  <si>
    <t>policy_box_checklist6</t>
  </si>
  <si>
    <t>policy_checklist6_title</t>
  </si>
  <si>
    <t>policy_checklist6_text1</t>
  </si>
  <si>
    <t>policy_checklist6_text1_response1</t>
  </si>
  <si>
    <t>policy_checklist6_text1_response2</t>
  </si>
  <si>
    <t>policy_checklist6_text1_response3</t>
  </si>
  <si>
    <t>584b9f</t>
  </si>
  <si>
    <t>city_name</t>
  </si>
  <si>
    <t>country</t>
  </si>
  <si>
    <t>disclaimer</t>
  </si>
  <si>
    <t>Urban air quality, and nature-based solutions</t>
  </si>
  <si>
    <t>concept</t>
  </si>
  <si>
    <t>hero_image_3</t>
  </si>
  <si>
    <t>hero_alt_3</t>
  </si>
  <si>
    <t>Image 3 credit</t>
  </si>
  <si>
    <t>hero_image_1</t>
  </si>
  <si>
    <t>hero_alt_1</t>
  </si>
  <si>
    <t>Climate disaster risk reduction</t>
  </si>
  <si>
    <t>Climate disaster risk reduction description</t>
  </si>
  <si>
    <t>Policy indicators for healthy and sustainable cities</t>
  </si>
  <si>
    <t>configuration/assets/GOHSC - colour logo transparent.svg</t>
  </si>
  <si>
    <t>configuration/assets/cover_background - fawn - base box.svg</t>
  </si>
  <si>
    <t>Preliminary findings are not intended for public release until results and interpretations are validated and approved.</t>
  </si>
  <si>
    <t>DRAFT ONLY</t>
  </si>
  <si>
    <t>DRAFT ONLY header warning</t>
  </si>
  <si>
    <t>231f20</t>
  </si>
  <si>
    <t>GHSCIC</t>
  </si>
  <si>
    <t>Global Healthy &amp; Sustainable City Indicators Collaboration</t>
  </si>
  <si>
    <t>Add author names by editing region configuration reporting settings using a text editor</t>
  </si>
  <si>
    <t>Example report only.  Copy and edit the example .yml file in the configuration/regions folder to define your own study region for analysis and reporting.  Following configuration and analysis, policy and/or spatial indicator reports may be generated according to the directions at</t>
  </si>
  <si>
    <t>year</t>
  </si>
  <si>
    <t>{city_name}, {country} {year}</t>
  </si>
  <si>
    <t>study_region_context_caption</t>
  </si>
  <si>
    <t>National</t>
  </si>
  <si>
    <t>State</t>
  </si>
  <si>
    <t>Regional</t>
  </si>
  <si>
    <t>Metropolitan</t>
  </si>
  <si>
    <t>Local</t>
  </si>
  <si>
    <t>The following levels of government policy were analysed for {city_name}: {policy_checklist_levels}.</t>
  </si>
  <si>
    <t>Integrated city planning text</t>
  </si>
  <si>
    <t>d0d8dd</t>
  </si>
  <si>
    <t>Aligns with healthy cities evidence</t>
  </si>
  <si>
    <t>Policy key</t>
  </si>
  <si>
    <t>Key: Yes ✔  No ✘    Mixed ✔/✘   Not applicable -</t>
  </si>
  <si>
    <t>Walkability and destination access policies</t>
  </si>
  <si>
    <t>The 1000 Cities Challenge extends methods for assessing the health and sustainability of cities outlined in the 2022 Lancet Global Health Series on urban design, transport, and health.  Policy and spatial indicators were calculated, analysed and reported in multiple languages for 25 diverse cities across 19 countries and 6 continents. These cities provide a useful reference for comparisons, but are not a representative sample of all cities internationally.
For more details, please see the 2022 The Lancet Global Health Series on Urban design, transport, and health (https://www.thelancet.com/series/urban-design-2022).</t>
  </si>
  <si>
    <t>{city_name} context</t>
  </si>
  <si>
    <t>Urban design thresholds to promote walking</t>
  </si>
  <si>
    <t>thresholds attribution</t>
  </si>
  <si>
    <t>Adapted from The Lancet Global Health (2022): https://www.thelancet.com/infographics-do/urban-design-2022</t>
  </si>
  <si>
    <t xml:space="preserve">The 2022 Lancet Global Health Series found that to achieve at least 80% probability of engaging in any walking for transport, an average urban neighbourhood would need a population density of at least 5700 people km² and street connectivity of at least 100 intersections per km², approximately and depending on context. Preliminary evidence showed that street intersection density above 250 per km² and ultra-dense neighbourhoods ( &gt; 15,000 persons per km²) may have decreasing benefits for physical activity. This is an important topic for future research. </t>
  </si>
  <si>
    <t>Many sectors are involved in creating healthy and sustainable cities, including land use, transport, housing, parks, economic development, and infrastructure. Integrated planning is required to ensure policy alignment across sectors. Health considerations need to be embedded in transport and urban policies, and investment in active and public transport should be prioritised.</t>
  </si>
  <si>
    <t>population_caption</t>
  </si>
  <si>
    <t>The spatial distribution maps featured in this report display results for areas with population estimates according to {config[population][name]}.</t>
  </si>
  <si>
    <t>Land use and transport policies play a key role in limiting air pollution, with multiple benefits for health and sustainability. Nature-based solutions, including urban greening and urban biodiversity protection, have mental health benefits by increasing contact with nature. Green spaces and vegetation cover can cool cities and help build resilience to extreme heat.</t>
  </si>
  <si>
    <t>In the face of climate change, built environments need to be designed to reduce the health impacts of increasingly frequent and severe extreme weather events, such as heat waves, flooding, bushfires/wildfires and extreme storms.</t>
  </si>
  <si>
    <t>cc</t>
  </si>
  <si>
    <t>CCCCCCC</t>
  </si>
  <si>
    <t>CCCCCC</t>
  </si>
  <si>
    <t>by</t>
  </si>
  <si>
    <t>nc</t>
  </si>
  <si>
    <t>This work is licenced under a Creative Commons CC BY-NC Attribution-NonCommercial 4.0 International License.</t>
  </si>
  <si>
    <t>configuration/assets/cover_background - sage - base box.svg</t>
  </si>
  <si>
    <t>configuration/assets/cover_background - blue - base box.svg</t>
  </si>
  <si>
    <t>This report outlines how {city_name} performs on a selection of spatial and policy indicators of healthy and sustainable cities. As part of the 1000 Cities Challenge, we examined the spatial distribution of urban design and transport features and the presence and quality of city planning policies that promote health and sustainability. 
The findings could inform changes needed to local city policies. The maps show the distribution of urban design and transport features across {city_name} and identify areas that could benefit the most from interventions to create healthy and sustainable environments.</t>
  </si>
  <si>
    <t>spatial_intro</t>
  </si>
  <si>
    <t>policy_intro</t>
  </si>
  <si>
    <t>This report outlines how {city_name} performs on a selection of indicators of healthy and sustainable cities. As part of the 1000 Cities Challenge, we examined the presence and quality of city planning policies that promote health and sustainability. The findings could inform changes needed to local city policies.</t>
  </si>
  <si>
    <t>This report outlines how {city_name} performs on a selection of spatial and policy indicators of healthy and sustainable cities. As part of the 1000 Cities Challenge, we examined the spatial distribution of urban design and transport features that promote health and sustainability. The maps show the distribution of urban design and transport features across {city_name} and identify areas that could benefit the most from interventions to create healthy and sustainable environments.</t>
  </si>
  <si>
    <t>policy_spatial_intro</t>
  </si>
  <si>
    <t>f1dec7</t>
  </si>
  <si>
    <t>configuration/assets/illustrative density thresholds - population - no text.svg</t>
  </si>
  <si>
    <t>threshold scale text</t>
  </si>
  <si>
    <t>Probability of engaging in any walking for transport</t>
  </si>
  <si>
    <t>threshold population</t>
  </si>
  <si>
    <t>5,700 people per km²</t>
  </si>
  <si>
    <t>threshold intersections</t>
  </si>
  <si>
    <t>100 intersections per km</t>
  </si>
  <si>
    <t>pct_100</t>
  </si>
  <si>
    <t>pct_80</t>
  </si>
  <si>
    <t>pct_60</t>
  </si>
  <si>
    <t>pct_40</t>
  </si>
  <si>
    <t>pct_20</t>
  </si>
  <si>
    <t>pct_0</t>
  </si>
  <si>
    <t>configuration/assets/illustrative density thresholds - intersections - no text.svg</t>
  </si>
  <si>
    <t>Policy presence score</t>
  </si>
  <si>
    <t>Policy quality score</t>
  </si>
  <si>
    <t xml:space="preserve">{presence}/{n} ({percent}) </t>
  </si>
  <si>
    <t xml:space="preserve">{quality}/{n} ({percent}) </t>
  </si>
  <si>
    <t>quality box</t>
  </si>
  <si>
    <t>presence box</t>
  </si>
  <si>
    <t>faf0f6</t>
  </si>
  <si>
    <t>Presence of urban and transport policies supporting health and sustainability</t>
  </si>
  <si>
    <t>Policy quality rating for measurable policies aligned with evidence on healthy cities</t>
  </si>
  <si>
    <t>Demographics and health equity</t>
  </si>
  <si>
    <t>Environmental disaster context</t>
  </si>
  <si>
    <t>Public policies are essential for supporting the design and creation of healthy and sustainable cities and neighbourhoods. The 1000 Cities Challenge Policy Checklist was used to assess the presence and quality of policies aligned with evidence and principles for healthy and sustainable cities.</t>
  </si>
  <si>
    <t>25 city study box</t>
  </si>
  <si>
    <t>Spatial indicators for healthy and sustainable cities</t>
  </si>
  <si>
    <t>Policy and spatial indicators for healthy and sustainable cities</t>
  </si>
  <si>
    <t>Box 1: The Lancet Global Health Series study of 25 cities internationally</t>
  </si>
  <si>
    <t>Levels of government</t>
  </si>
  <si>
    <t>Edit the region configuration file to provide background context for your study region. Please briefly summarise the location, history and topography, as relevant.</t>
  </si>
  <si>
    <t xml:space="preserve">Edit the 'Demographics and health equity' section of the region configuration file to highlight socio-economic demographic characteristics and key health challenges and inequities present in this urban area. </t>
  </si>
  <si>
    <t>context</t>
  </si>
  <si>
    <t>Floods</t>
  </si>
  <si>
    <t>Bushfires/wildfires</t>
  </si>
  <si>
    <t>Heatwaves</t>
  </si>
  <si>
    <t>Extreme cold</t>
  </si>
  <si>
    <t>Typhoons</t>
  </si>
  <si>
    <t>Hurricanes</t>
  </si>
  <si>
    <t>Cyclones</t>
  </si>
  <si>
    <t>Earthquakes</t>
  </si>
  <si>
    <t>Severe storms</t>
  </si>
  <si>
    <t>1a595a</t>
  </si>
  <si>
    <t>legend_box</t>
  </si>
  <si>
    <t>Map legend</t>
  </si>
  <si>
    <t>study region legend patch text a</t>
  </si>
  <si>
    <t>study region legend patch text b</t>
  </si>
  <si>
    <t>study region legend patch text c</t>
  </si>
  <si>
    <t>Study region</t>
  </si>
  <si>
    <t>study region legend patch a</t>
  </si>
  <si>
    <t>study region legend patch b</t>
  </si>
  <si>
    <t>study region legend patch c</t>
  </si>
  <si>
    <t>intersection</t>
  </si>
  <si>
    <t>Administrative boundary
({source})</t>
  </si>
  <si>
    <t>Urban boundary
({source})</t>
  </si>
  <si>
    <t>intersection of administrative boundary and urban boundary</t>
  </si>
  <si>
    <t>Study region boundary
({source})</t>
  </si>
  <si>
    <t>The study region used to calculate spatial indicators for the population of {city_name} presented in this report has been highlighted in the map below using parallel line shading.</t>
  </si>
  <si>
    <t>target threshold</t>
  </si>
  <si>
    <t>25 global cities</t>
  </si>
  <si>
    <t>configuration/assets/25 city global map.svg</t>
  </si>
  <si>
    <t>City team members: {author_names}</t>
  </si>
  <si>
    <t>Report design and editing: {editor_names}</t>
  </si>
  <si>
    <t>Translation: {translation_names}</t>
  </si>
  <si>
    <t>policy checklist incomplete warning</t>
  </si>
  <si>
    <t>Policy checklist data could not be loaded and have been skipped.  See https://healthysustainablecities.github.io/software/#Policy-checklist</t>
  </si>
  <si>
    <t>Environmental hazards that may impact the urban area over the coming decade include: {policy_checklist_hazards}.</t>
  </si>
  <si>
    <t>% of
population
with access
within 500m
to:</t>
  </si>
  <si>
    <t>Median and interquartile range for 25 cities internationally (Box 1)</t>
  </si>
  <si>
    <t>1000 Cities Challenge report</t>
  </si>
  <si>
    <t>Additional context</t>
  </si>
  <si>
    <t>Demographics and health equity blurb</t>
  </si>
  <si>
    <t>Environmental disaster context blurb</t>
  </si>
  <si>
    <t>Additional context blurb</t>
  </si>
  <si>
    <t>City context</t>
  </si>
  <si>
    <t>City context blurb</t>
  </si>
  <si>
    <t>Detail any other considerations relating to urban health inequities and geography in this city, or data considerations that could influence interpretation of findings.</t>
  </si>
  <si>
    <t>c6d3cc</t>
  </si>
  <si>
    <t>b9c4ce</t>
  </si>
  <si>
    <t>Levels of Government</t>
  </si>
  <si>
    <t>Levels of Government blurb</t>
  </si>
  <si>
    <t>levels of Government blurb</t>
  </si>
  <si>
    <t>92D050</t>
  </si>
  <si>
    <t>summary</t>
  </si>
  <si>
    <t>After reviewing results for your city, provide a contextualised summary by modifying 
the “summary” text for each configured language within the region configuration file.</t>
  </si>
  <si>
    <t>25 city study legend box</t>
  </si>
  <si>
    <t>hero_image_4</t>
  </si>
  <si>
    <t>hero_alt_4</t>
  </si>
  <si>
    <t>Image 4 credit</t>
  </si>
  <si>
    <t>NA</t>
  </si>
  <si>
    <t>Previously translated</t>
  </si>
  <si>
    <t>Translation status</t>
  </si>
  <si>
    <t>Indicadores de políticas para ciudades saludables y sostenibles</t>
  </si>
  <si>
    <t>Indicadores políticos y espaciales para ciudades saludables y sostenibles</t>
  </si>
  <si>
    <t>Indicadores espaciales para ciudades saludables y sostenibles</t>
  </si>
  <si>
    <t>Los hallazgos preliminares no están destinados a ser divulgados públicamente hasta que los resultados y las interpretaciones sean validados y aprobados.</t>
  </si>
  <si>
    <t>Niveles de gobierno</t>
  </si>
  <si>
    <t>Demografía y equidad en salud</t>
  </si>
  <si>
    <t>Contexto de desastre ambiental</t>
  </si>
  <si>
    <t>Contexto adicional</t>
  </si>
  <si>
    <t>Se analizaron los siguientes niveles de política gubernamental para {city_name}: {policy_checklist_levels}.</t>
  </si>
  <si>
    <t>Metropolitano</t>
  </si>
  <si>
    <t>Estado</t>
  </si>
  <si>
    <t>Nacional</t>
  </si>
  <si>
    <t>Tormentas severas</t>
  </si>
  <si>
    <t>Inundaciones</t>
  </si>
  <si>
    <t>Incendios forestales/incendios forestales</t>
  </si>
  <si>
    <t>Olas de calor</t>
  </si>
  <si>
    <t>Huracanes</t>
  </si>
  <si>
    <t>Ciclones</t>
  </si>
  <si>
    <t>Terremotos</t>
  </si>
  <si>
    <t>Región de estudio</t>
  </si>
  <si>
    <t>Leyenda del mapa</t>
  </si>
  <si>
    <t>intersección del límite administrativo y el límite urbano</t>
  </si>
  <si>
    <t>Sí</t>
  </si>
  <si>
    <t>Densidad de población del barrio (por km²)</t>
  </si>
  <si>
    <t>Puntuación de presencia de políticas</t>
  </si>
  <si>
    <t>Presencia de políticas urbanas y de transporte que apoyen la salud y la sostenibilidad</t>
  </si>
  <si>
    <t>Requisitos de planificación urbana</t>
  </si>
  <si>
    <t>5.700 personas por km²</t>
  </si>
  <si>
    <t>100 intersecciones por km</t>
  </si>
  <si>
    <t>Se alinea con la evidencia de ciudades saludables</t>
  </si>
  <si>
    <t>Políticas integradas de planificación urbana para la salud y la sostenibilidad</t>
  </si>
  <si>
    <t>Política urbana con acciones centradas en la salud</t>
  </si>
  <si>
    <t>La política urbana y de transporte apunta explícitamente a una planificación urbana integrada</t>
  </si>
  <si>
    <t>Requisitos de seguridad vial</t>
  </si>
  <si>
    <t>Requisitos de densidad de vivienda</t>
  </si>
  <si>
    <t>Prevención del delito a través del diseño ambiental</t>
  </si>
  <si>
    <t>Políticas de ciudades resilientes al clima</t>
  </si>
  <si>
    <t>Calidad del aire urbano y soluciones basadas en la naturaleza</t>
  </si>
  <si>
    <t>Políticas de calidad del aire urbano y soluciones basadas en la naturaleza</t>
  </si>
  <si>
    <t>Políticas de uso de la tierra para reducir la exposición a la contaminación del aire</t>
  </si>
  <si>
    <t>Protección y promoción de la biodiversidad urbana</t>
  </si>
  <si>
    <t>Reducción del riesgo de desastres climáticos</t>
  </si>
  <si>
    <t>Estrategias de adaptación y reducción del riesgo de desastres</t>
  </si>
  <si>
    <t>Política de transporte público</t>
  </si>
  <si>
    <t>Política de espacios públicos abiertos</t>
  </si>
  <si>
    <t>Los detalles completos de los datos y métodos están disponibles en</t>
  </si>
  <si>
    <t>Datos de población</t>
  </si>
  <si>
    <t>Después de revisar los resultados de su ciudad, proporcione un resumen contextualizado modificando el texto de "resumen" para cada idioma configurado dentro del archivo de configuración de la región.</t>
  </si>
  <si>
    <t>Miembros del equipo de la ciudad: {author_names}</t>
  </si>
  <si>
    <t>Diseño y edición de informes: {editor_names}</t>
  </si>
  <si>
    <t>Traducción: {translation_names}</t>
  </si>
  <si>
    <t>Revisión de políticas realizada por</t>
  </si>
  <si>
    <t>1000 个城市挑战报告</t>
  </si>
  <si>
    <t>健康和可持续城市的政策指标</t>
  </si>
  <si>
    <t>健康和可持续城市的政策和空间指标</t>
  </si>
  <si>
    <t>健康和可持续城市的空间指标</t>
  </si>
  <si>
    <t>在结果和解释得到验证和批准之前，初步调查结果不会公开发布。</t>
  </si>
  <si>
    <t>无法加载策略清单数据并已被跳过。请参阅 https://healthysustainablecities.github.io/software/#Policy-checklist</t>
  </si>
  <si>
    <t>仅草稿</t>
  </si>
  <si>
    <t>全球健康和可持续城市指标合作</t>
  </si>
  <si>
    <t>{city_name} 上下文</t>
  </si>
  <si>
    <t>政府级别</t>
  </si>
  <si>
    <t>人口统计和健康公平</t>
  </si>
  <si>
    <t>环境灾害背景</t>
  </si>
  <si>
    <t>额外的背景信息</t>
  </si>
  <si>
    <t>编辑区域配置文件以为您的研究区域提供背景上下文。请简要概述相关的位置、历史和地形。</t>
  </si>
  <si>
    <t>针对 {city_name} 分析了以下级别的政府政策：{policy_checklist_levels}。</t>
  </si>
  <si>
    <t>编辑区域配置文件的“人口统计和健康公平”部分，以突出显示该城市地区的社会经济人口特征以及主要健康挑战和不平等。</t>
  </si>
  <si>
    <t>未来十年可能影响城市地区的环境危害包括：{policy_checklist_hazards}。</t>
  </si>
  <si>
    <t>详细说明与该城市的城市健康不平等和地理相关的任何其他考虑因素，或可能影响结果解释的数据考虑因素。</t>
  </si>
  <si>
    <t>当地的</t>
  </si>
  <si>
    <t>大都会</t>
  </si>
  <si>
    <t>区域性</t>
  </si>
  <si>
    <t>状态</t>
  </si>
  <si>
    <t>国家的</t>
  </si>
  <si>
    <t>强风暴</t>
  </si>
  <si>
    <t>洪水</t>
  </si>
  <si>
    <t>丛林大火/野火</t>
  </si>
  <si>
    <t>热浪</t>
  </si>
  <si>
    <t>极冷</t>
  </si>
  <si>
    <t>台风</t>
  </si>
  <si>
    <t>飓风</t>
  </si>
  <si>
    <t>旋风分离器</t>
  </si>
  <si>
    <t>地震</t>
  </si>
  <si>
    <t>本报告中用于计算 {city_name} 人口空间指标的研究区域已在下图中使用平行线阴影突出显示。</t>
  </si>
  <si>
    <t>研究区域</t>
  </si>
  <si>
    <t>地图图例</t>
  </si>
  <si>
    <t>行政边界（{source}）</t>
  </si>
  <si>
    <t>研究区域边界（{source}）</t>
  </si>
  <si>
    <t>行政边界与城市边界相交</t>
  </si>
  <si>
    <t>氮</t>
  </si>
  <si>
    <t>便利店</t>
  </si>
  <si>
    <t>提供定期服务的公共交通（未评估）</t>
  </si>
  <si>
    <t>相对于国际 25 个城市的社区步行适宜性</t>
  </si>
  <si>
    <t>低的</t>
  </si>
  <si>
    <t>平均的</t>
  </si>
  <si>
    <t>高的</t>
  </si>
  <si>
    <t>不</t>
  </si>
  <si>
    <t>是的</t>
  </si>
  <si>
    <t>{city_name} 的 {percent} 人口居住在公共交通 500m 以内</t>
  </si>
  <si>
    <t>{city_name} 的 {percent} 人口居住在公共交通 500m 范围内，工作日平均发车频率为 20 分钟或更短</t>
  </si>
  <si>
    <t>{city_name} 的 {percent} 人口居住在面积至少为 1.5 公顷的公共开放空间 500m 范围内</t>
  </si>
  <si>
    <t>{city_name} 中有 {percent} 的人口居住在符合人口密度阈值的社区，步行出行的概率为 80%（{n} 人 {per_unit}）</t>
  </si>
  <si>
    <t>{city_name} 的 {percent} 人口居住在满足街道交叉口密度阈值的社区，步行出行的概率为 80%（{n} 个交叉口 {per_unit}）</t>
  </si>
  <si>
    <t>{city_name} 的 {percent} 人口居住在步行适宜性得分低于国际 25 个城市中位数的社区（框 1）</t>
  </si>
  <si>
    <t>确定的政策</t>
  </si>
  <si>
    <t>邻里人口密度（每平方公里）</t>
  </si>
  <si>
    <t>邻里路口密度（每平方公里）</t>
  </si>
  <si>
    <t>国际 25 个城市的中位数和四分位数范围（框 1）</t>
  </si>
  <si>
    <t>本报告中的空间分布图显示了根据 {config[population][name]} 进行人口估计的区域的结果。</t>
  </si>
  <si>
    <t>请提供一张高分辨率的“英雄图片”照片，展示该城市欢乐、适合步行的城市街道或公共空间，最好采用 .jpg 格式，尺寸比例为 21:10（例如 2100 像素 x 1000 像素）</t>
  </si>
  <si>
    <t>请提供一张高分辨率的“英雄图片”照片，展示该城市欢乐、适合步行的城市街道或公共空间，最好采用 .jpg 格式，尺寸比例为 1:1（例如 1000 像素 x 1000 像素）</t>
  </si>
  <si>
    <t>本报告概述了{city_name} 在健康和可持续城市的一系列空间和政策指标方面的表现。作为 1000 个城市挑战赛的一部分，我们研究了城市设计和交通特征的空间分布，以及促进健康和可持续发展的城市规划政策的存在和质量。研究结果可以为当地城市政策所需的改变提供信息。这些地图显示了整个{city_name}的城市设计和交通特征的分布，并确定了可以从创建健康和可持续环境的干预措施中受益最大的区域。</t>
  </si>
  <si>
    <t>本报告概述了{city_name} 在一系列健康和可持续城市指标上的表现。作为 1000 个城市挑战赛的一部分，我们检查了促进健康和可持续发展的城市规划政策的存在和质量。研究结果可以为当地城市政策所需的改变提供信息。</t>
  </si>
  <si>
    <t>本报告概述了{city_name} 在健康和可持续城市的一系列空间和政策指标方面的表现。作为 1000 个城市挑战赛的一部分，我们研究了促进健康和可持续发展的城市设计和交通特征的空间分布。这些地图显示了整个{city_name}的城市设计和交通特征的分布，并确定了可以从创建健康和可持续环境的干预措施中受益最大的区域。</t>
  </si>
  <si>
    <t>步行便利性和目的地可达性</t>
  </si>
  <si>
    <t>公共政策对于支持健康和可持续城市和社区的设计和创建至关重要。 1000 个城市挑战政策清单用于评估与健康和可持续城市的证据和原则相一致的政策的存在和质量。</t>
  </si>
  <si>
    <t>政策存在分数</t>
  </si>
  <si>
    <t>支持健康和可持续发展的城市和交通政策</t>
  </si>
  <si>
    <t>政策质量得分</t>
  </si>
  <si>
    <t>对可衡量政策的政策质量评级与健康城市的证据相一致</t>
  </si>
  <si>
    <t>城市规划要求</t>
  </si>
  <si>
    <t>适宜步行的社区通过拥有充足但不过分的人口密度来支持充分提供当地便利设施（包括公共交通服务），从而为积极、健康和可持续的生活方式提供机会。它们还拥有混合的土地用途和四通八达的街道，以确保邻近且方便地到达目的地。高质量的步行基础设施和通过管理汽车使用需求来减少交通流量也可以鼓励步行交通。</t>
  </si>
  <si>
    <t>步行适宜性不平等</t>
  </si>
  <si>
    <t>框 1：《柳叶刀》全球健康系列对国际 25 个城市的研究</t>
  </si>
  <si>
    <t>1000 个城市挑战赛扩展了 2022 年《柳叶刀》全球健康系列中关于城市设计、交通和健康的城市健康和可持续性评估方法。针对 19 个国家和 6 大洲的 25 个不同城市，以多种语言计算、分析和报告了政策和空间指标。这些城市为比较提供了有用的参考，但并不是国际上所有城市的代表性样本。如需了解更多详情，请参阅 2022 年《柳叶刀》全球健康系列关于城市设计、交通和健康的文章 (https://www.thelancet.com/series/urban-design-2022)。</t>
  </si>
  <si>
    <t>城市设计门槛促进步行</t>
  </si>
  <si>
    <t>2022 年《柳叶刀》全球健康系列发现，要实现至少 80% 的步行交通概率，平均城市社区需要至少 5700 人平方公里的人口密度和每平方公里至少 100 个十字路口的街道连通性，大约并取决于上下文。初步证据表明，每平方公里 250 个以上的街道交叉口密度和超密集社区（每平方公里 &gt; 15,000 人）可能对身体活动的益处减少。这是未来研究的一个重要课题。</t>
  </si>
  <si>
    <t>进行任何步行交通的概率</t>
  </si>
  <si>
    <t>每平方公里 5,700 人</t>
  </si>
  <si>
    <t>每公里 100 个交叉路口</t>
  </si>
  <si>
    <t>目标阈值</t>
  </si>
  <si>
    <t>政策确定</t>
  </si>
  <si>
    <t>与健康城市证据一致</t>
  </si>
  <si>
    <t>循证阈值</t>
  </si>
  <si>
    <t>要点：是 ✔ 否 ✘ 混合 ✔/✘ 不适用 -</t>
  </si>
  <si>
    <t>促进健康和可持续发展的综合城市规划政策</t>
  </si>
  <si>
    <t>许多部门都参与创建健康和可持续的城市，包括土地使用、交通、住房、公园、经济发展和基础设施。需要进行综合规划以确保跨部门政策的一致性。交通和城市政策需要纳入健康考虑，并应优先考虑对主动交通和公共交通的投资。</t>
  </si>
  <si>
    <t>采取以健康为重点的行动的交通政策</t>
  </si>
  <si>
    <t>采取以健康为重点的行动的城市政策</t>
  </si>
  <si>
    <t>城市/交通政策中的健康影响评估要求</t>
  </si>
  <si>
    <t>城市/交通政策明确以综合城市规划为目标</t>
  </si>
  <si>
    <t>有关不同交通方式的政府支出的公开信息</t>
  </si>
  <si>
    <t>步行适宜性和目的地访问政策</t>
  </si>
  <si>
    <t>街道连通性要求</t>
  </si>
  <si>
    <t>停车限制以阻止汽车使用</t>
  </si>
  <si>
    <t>交通安全要求</t>
  </si>
  <si>
    <t>行人基础设施供应</t>
  </si>
  <si>
    <t>提供自行车基础设施</t>
  </si>
  <si>
    <t>步行参与目标</t>
  </si>
  <si>
    <t>自行车运动参与目标</t>
  </si>
  <si>
    <t>住房密度要求</t>
  </si>
  <si>
    <t>住宅建筑高度限制</t>
  </si>
  <si>
    <t>绿地住房开发的限制</t>
  </si>
  <si>
    <t>混合外壳类型/尺寸</t>
  </si>
  <si>
    <t>当地日常生活目的地的混合体</t>
  </si>
  <si>
    <t>距离日常生活目的地较近</t>
  </si>
  <si>
    <t>就业分配要求</t>
  </si>
  <si>
    <t>就业与住房比率</t>
  </si>
  <si>
    <t>健康的饮食环境</t>
  </si>
  <si>
    <t>通过环境设计预防犯罪</t>
  </si>
  <si>
    <t>气候适应型城市政策</t>
  </si>
  <si>
    <t>城市空气质量和基于自然的解决方案</t>
  </si>
  <si>
    <t>城市空气质量和基于自然的解决方案政策</t>
  </si>
  <si>
    <t>限制空气污染的交通政策</t>
  </si>
  <si>
    <t>减少空气污染暴露的土地使用政策</t>
  </si>
  <si>
    <t>树冠及城市绿化要求</t>
  </si>
  <si>
    <t>城市生物多样性保护与促进</t>
  </si>
  <si>
    <t>减少气候灾害风险</t>
  </si>
  <si>
    <t>面对气候变化，建筑环境的设计需要减少日益频繁和严重的极端天气事件（例如热浪、洪水、丛林大火/野火和极端风暴）对健康的影响。</t>
  </si>
  <si>
    <t>适应和减少灾害风险战略</t>
  </si>
  <si>
    <t>公共交通政策</t>
  </si>
  <si>
    <t>公共交通就业和服务的要求</t>
  </si>
  <si>
    <t>乘坐公共交通的最低要求</t>
  </si>
  <si>
    <t>公共交通使用目标</t>
  </si>
  <si>
    <t>公共开放空间政策</t>
  </si>
  <si>
    <t>进入公共开放空间的最低要求</t>
  </si>
  <si>
    <t>公共交通</t>
  </si>
  <si>
    <t>公共开放空间通道</t>
  </si>
  <si>
    <t>轻松搭乘频繁的公共交通是健康和可持续交通系统的关键决定因素。住房和就业场所附近的公共交通增加了公共交通出行方式的比例，从而鼓励了与交通相关的步行；提供获得区域性工作和服务的机会；改善健康、经济发展和社会包容性；减少污染和碳排放。除了车站或停靠点附近之外，服务的频率也鼓励公共交通的使用。</t>
  </si>
  <si>
    <t>当地获得高质量的公共开放空间可以促进休闲体育活动和心理健康。附近的公共开放空间创造了欢乐、有吸引力的环境，有助于为城市降温并保护生物多样性。随着城市密度的增加和私人开放空间的减少，提供更多的公共开放空间对于人口健康至关重要。距离住宅 400 m 范围内拥有公共开放空间可以鼓励步行。进入更大的公园也可能很重要。</t>
  </si>
  <si>
    <t>土地使用和交通政策在限制空气污染方面发挥着关键作用，对健康和可持续发展具有多重好处。基于自然的解决方案，包括城市绿化和城市生物多样性保护，通过增加与自然的接触对心理健康有益。绿色空间和植被覆盖可以给城市降温，并有助于增强抵御极端高温的能力。</t>
  </si>
  <si>
    <t>仅示例报告。复制并编辑configuration/regions文件夹中的示例.yml文件，以定义您自己的研究区域以进行分析和报告。在配置和分析之后，可以根据以下处的指示生成策略和/或空间指示符报告：</t>
  </si>
  <si>
    <t>有关数据和方法的完整详细信息，请访问</t>
  </si>
  <si>
    <t>城市特色</t>
  </si>
  <si>
    <t>色标</t>
  </si>
  <si>
    <t>引文</t>
  </si>
  <si>
    <t>概括</t>
  </si>
  <si>
    <t>查看您所在城市的结果后，通过修改区域配置文件中每种配置语言的“摘要”文本来提供上下文摘要。</t>
  </si>
  <si>
    <t>本作品根据 Creative Commons CC BY-NC Attribution-NonCommercial 4.0 International License 获得许可。</t>
  </si>
  <si>
    <t>城市团队成员：{author_names}</t>
  </si>
  <si>
    <t>通过使用文本编辑器编辑区域配置报告设置来添加作者姓名</t>
  </si>
  <si>
    <t>报告设计和编辑：{editor_names}</t>
  </si>
  <si>
    <t>翻译：{translation_names}</t>
  </si>
  <si>
    <t>政策审查由</t>
  </si>
  <si>
    <t>Informe del Desafío 1000 Ciudades</t>
  </si>
  <si>
    <t>Los datos de la lista de verificación de políticas no se pudieron cargar y se omitieron. Consulte https://healthysustainablecities.github.io/software/#Policy-checklist</t>
  </si>
  <si>
    <t>SÓLO BORRADOR</t>
  </si>
  <si>
    <t>Colaboración mundial sobre indicadores de ciudades saludables y sostenibles</t>
  </si>
  <si>
    <t>Edite el archivo de configuración de la región para proporcionar contexto de fondo para su región de estudio. Resuma brevemente la ubicación, la historia y la topografía, según corresponda.</t>
  </si>
  <si>
    <t xml:space="preserve"> Edite la sección 'Demografía y equidad en salud' del archivo de configuración de la región para resaltar las características demográficas socioeconómicas y los desafíos e inequidades de salud clave presentes en esta área urbana.</t>
  </si>
  <si>
    <t>Los peligros ambientales que pueden afectar el área urbana durante la próxima década incluyen: {policy_checklist_hazards}.</t>
  </si>
  <si>
    <t>Detalle cualquier otra consideración relacionada con las inequidades en salud urbana y la geografía en esta ciudad, o consideraciones de datos que podrían influir en la interpretación de los hallazgos.</t>
  </si>
  <si>
    <t>Extremadamente frio</t>
  </si>
  <si>
    <t>tifones</t>
  </si>
  <si>
    <t>ciclones</t>
  </si>
  <si>
    <t>Temblores</t>
  </si>
  <si>
    <t>La región de estudio utilizada para calcular los indicadores espaciales para la población de {city_name} presentada en este informe se resalta en el mapa a continuación mediante sombreado de líneas paralelas.</t>
  </si>
  <si>
    <t>norte</t>
  </si>
  <si>
    <t>kilómetros</t>
  </si>
  <si>
    <t>metro</t>
  </si>
  <si>
    <t>Comida de mercado</t>
  </si>
  <si>
    <t>Tienda de conveniencia</t>
  </si>
  <si>
    <t>Gran espacio público abierto</t>
  </si>
  <si>
    <t>Transporte público con servicio regular.</t>
  </si>
  <si>
    <t>Accesibilidad para peatones en el vecindario en relación con 25 ciudades a nivel internacional</t>
  </si>
  <si>
    <t>% de población con acceso dentro de 500 m a:</t>
  </si>
  <si>
    <t>Densidad de intersecciones de barrio (por km²)</t>
  </si>
  <si>
    <t>Mediana y rango intercuartil de 25 ciudades a nivel internacional (Recuadro 1)</t>
  </si>
  <si>
    <t>Proporcione una fotografía de "imagen principal" de alta resolución que muestre una calle agradable y transitable o un espacio público de esta ciudad, idealmente en formato .jpg con dimensiones en una proporción de 21:10 (por ejemplo, 2100 px por 1000 px).</t>
  </si>
  <si>
    <t>Proporcione una foto de "imagen principal" de alta resolución que muestre una calle agradable y transitable o un espacio público de esta ciudad, idealmente en formato .jpg con dimensiones en una proporción de 1:1 (por ejemplo, 1000 px por 1000 px).</t>
  </si>
  <si>
    <t>Este informe describe el desempeño de {city_name} en una selección de indicadores espaciales y políticos de ciudades saludables y sostenibles. Como parte del Desafío 1000 Ciudades, examinamos la distribución espacial del diseño urbano y las características del transporte y la presencia y calidad de políticas de planificación urbana que promueven la salud y la sostenibilidad. Los hallazgos podrían informar los cambios necesarios en las políticas locales de la ciudad. Los mapas muestran la distribución de las características de diseño urbano y transporte en {city_name} e identifican áreas que podrían beneficiarse más de las intervenciones para crear entornos saludables y sostenibles.</t>
  </si>
  <si>
    <t>Este informe describe el desempeño de {city_name} en una selección de indicadores de ciudades saludables y sostenibles. Como parte del Desafío 1000 Ciudades, examinamos la presencia y calidad de políticas de planificación urbana que promueven la salud y la sostenibilidad. Los hallazgos podrían informar los cambios necesarios en las políticas locales de la ciudad.</t>
  </si>
  <si>
    <t>Este informe describe el desempeño de {city_name} en una selección de indicadores espaciales y políticos de ciudades saludables y sostenibles. Como parte del Desafío 1000 Ciudades, examinamos la distribución espacial del diseño urbano y las características del transporte que promueven la salud y la sostenibilidad. Los mapas muestran la distribución de las características de diseño urbano y transporte en {city_name} e identifican áreas que podrían beneficiarse más de las intervenciones para crear entornos saludables y sostenibles.</t>
  </si>
  <si>
    <t>Porcentaje de población con acceso a servicios dentro de un radio de 500 metros (m)</t>
  </si>
  <si>
    <t>Accesibilidad para peatones y acceso al destino</t>
  </si>
  <si>
    <t>Las políticas públicas son esenciales para apoyar el diseño y la creación de ciudades y barrios saludables y sostenibles. La Lista de Verificación de Políticas del Desafío de las 1000 Ciudades se utilizó para evaluar la presencia y calidad de políticas alineadas con evidencia y principios para ciudades saludables y sostenibles.</t>
  </si>
  <si>
    <t>Puntuación de calidad de las políticas</t>
  </si>
  <si>
    <t>Calificación de la calidad de las políticas mensurables alineadas con la evidencia sobre ciudades saludables</t>
  </si>
  <si>
    <t>Los vecindarios transitables brindan oportunidades para estilos de vida activos, saludables y sostenibles al tener una densidad de población suficiente, pero no excesiva, para respaldar la provisión adecuada de servicios locales, incluidos los servicios de transporte público. También tienen usos de suelo mixtos y calles bien conectadas, para garantizar un acceso próximo y conveniente a los destinos. Una infraestructura peatonal de alta calidad y la reducción del tráfico mediante la gestión de la demanda de uso del automóvil también pueden fomentar el desplazamiento a pie.</t>
  </si>
  <si>
    <t>Desigualdades en la caminabilidad</t>
  </si>
  <si>
    <t>Cuadro 1: Estudio de The Lancet Global Health Series de 25 ciudades a nivel internacional</t>
  </si>
  <si>
    <t>El Desafío 1000 Ciudades amplía los métodos para evaluar la salud y la sostenibilidad de las ciudades descritos en la Serie de Salud Global de Lancet 2022 sobre diseño urbano, transporte y salud. Se calcularon, analizaron e informaron indicadores políticos y espaciales en varios idiomas para 25 ciudades diversas en 19 países y 6 continentes. Estas ciudades proporcionan una referencia útil para realizar comparaciones, pero no son una muestra representativa de todas las ciudades a nivel internacional. Para obtener más detalles, consulte la Serie de Salud Global de The Lancet 2022 sobre diseño urbano, transporte y salud (https://www.thelancet.com/series/urban-design-2022).</t>
  </si>
  <si>
    <t>Umbrales de diseño urbano para promover la caminata.</t>
  </si>
  <si>
    <t>La Serie de Salud Global de Lancet de 2022 encontró que para lograr al menos un 80% de probabilidad de realizar cualquier caminata para transportarse, un vecindario urbano promedio necesitaría una densidad de población de al menos 5700 personas por km² y una conectividad de calles de al menos 100 intersecciones por km², aproximadamente y dependiendo del contexto. La evidencia preliminar mostró que la densidad de intersecciones de calles por encima de 250 por km² y los vecindarios ultradensos (&gt; 15.000 personas por km²) pueden tener beneficios decrecientes para la actividad física. Este es un tema importante para futuras investigaciones.</t>
  </si>
  <si>
    <t>Probabilidad de realizar alguna caminata para transporte.</t>
  </si>
  <si>
    <t>umbral objetivo</t>
  </si>
  <si>
    <t>Objetivo mensurable</t>
  </si>
  <si>
    <t>Umbral basado en evidencia</t>
  </si>
  <si>
    <t>Clave: Sí ✔ No ✘ Mixto ✔/✘ No aplica -</t>
  </si>
  <si>
    <t>Muchos sectores participan en la creación de ciudades saludables y sostenibles, incluidos el uso del suelo, el transporte, la vivienda, los parques, el desarrollo económico y la infraestructura. Se requiere una planificación integrada para garantizar la alineación de las políticas en todos los sectores. Es necesario incorporar consideraciones de salud en las políticas urbanas y de transporte, y se debe dar prioridad a la inversión en transporte activo y público.</t>
  </si>
  <si>
    <t>Política de transporte con acciones centradas en la salud</t>
  </si>
  <si>
    <t>Requisitos de la evaluación del impacto en la salud en la política urbana/de transporte</t>
  </si>
  <si>
    <t>Información disponible públicamente sobre el gasto gubernamental para diferentes modos de transporte</t>
  </si>
  <si>
    <t>Políticas de caminabilidad y acceso al destino</t>
  </si>
  <si>
    <t>Restricciones de aparcamiento para disuadir el uso del coche</t>
  </si>
  <si>
    <t>Objetivos de participación caminando</t>
  </si>
  <si>
    <t xml:space="preserve"> Restricciones de altura de edificios residenciales</t>
  </si>
  <si>
    <t>Límites al desarrollo de viviendas totalmente nuevas</t>
  </si>
  <si>
    <t>Mezcla de tipos/tamaños de viviendas</t>
  </si>
  <si>
    <t>Mezcla de destinos locales para la vida diaria.</t>
  </si>
  <si>
    <t>Cercana distancia a destinos de la vida diaria</t>
  </si>
  <si>
    <t>Relación entre empleo y vivienda</t>
  </si>
  <si>
    <t>Ambientes alimentarios saludables</t>
  </si>
  <si>
    <t>Políticas de transporte para limitar la contaminación del aire</t>
  </si>
  <si>
    <t>Requisitos de cobertura de árboles y ecologización urbana</t>
  </si>
  <si>
    <t>Ante el cambio climático, los entornos construidos deben diseñarse para reducir los impactos en la salud de fenómenos meteorológicos extremos cada vez más frecuentes y severos, como olas de calor, inundaciones, incendios forestales/incendios forestales y tormentas extremas.</t>
  </si>
  <si>
    <t>Objetivos de uso del transporte público</t>
  </si>
  <si>
    <t>El fácil acceso al transporte público frecuente es un determinante clave de sistemas de transporte saludables y sostenibles. El transporte público cerca de la vivienda y el empleo aumenta la proporción modal de los viajes en transporte público, fomentando así los desplazamientos relacionados con el transporte; ofrecer acceso a empleos y servicios regionales; mejorar la salud, el desarrollo económico y la inclusión social; y reducir la contaminación y las emisiones de carbono. La frecuencia de los servicios también favorece el uso del transporte público, además de la proximidad de estaciones o paradas.</t>
  </si>
  <si>
    <t>El acceso local a espacios públicos abiertos de alta calidad promueve la actividad física recreativa y la salud mental. Los espacios públicos abiertos cercanos crean entornos agradables y atractivos, ayudan a refrescar la ciudad y protegen la biodiversidad. A medida que las ciudades se densifican y los espacios abiertos privados disminuyen, proporcionar más espacios públicos abiertos es fundamental para la salud de la población. Disponer de espacios públicos abiertos a menos de 400 m de las viviendas puede fomentar el desplazamiento a pie. El acceso a parques más grandes también puede ser importante.</t>
  </si>
  <si>
    <t>Las políticas de uso del suelo y transporte desempeñan un papel clave a la hora de limitar la contaminación del aire, con múltiples beneficios para la salud y la sostenibilidad. Las soluciones basadas en la naturaleza, incluida la ecologización urbana y la protección de la biodiversidad urbana, tienen beneficios para la salud mental al aumentar el contacto con la naturaleza. Los espacios verdes y la cubierta vegetal pueden enfriar las ciudades y ayudar a desarrollar resiliencia al calor extremo.</t>
  </si>
  <si>
    <t>Informe de ejemplo únicamente. Copie y edite el archivo .yml de ejemplo en la carpeta configuración/regiones para definir su propia región de estudio para análisis e informes. Después de la configuración y el análisis, se pueden generar informes de políticas y/o indicadores espaciales de acuerdo con las instrucciones en</t>
  </si>
  <si>
    <t>escala de colores</t>
  </si>
  <si>
    <t>Citación</t>
  </si>
  <si>
    <t>Este trabajo está bajo una licencia Creative Commons CC BY-NC Atribución-No Comercial 4.0 Internacional.</t>
  </si>
  <si>
    <t>Agregue nombres de autores editando los ajustes de informes de configuración de la región usando un editor de texto</t>
  </si>
  <si>
    <t>城市边界（{source}）</t>
  </si>
  <si>
    <t>500米范围内能够访问以下内容的人口百分比：</t>
  </si>
  <si>
    <t>可使用 500 米范围内便利设施的人口百分比</t>
  </si>
  <si>
    <t>contexto de {city_name}</t>
  </si>
  <si>
    <t>Google Translate auto-translation</t>
  </si>
  <si>
    <t>Los mapas de distribución espacial que aparecen en este informe muestran resultados para áreas con estimaciones de población según {config[population][name]}.</t>
  </si>
  <si>
    <t>El {percent} de la población de {city_name} vive a menos de 500 metros del transporte público.</t>
  </si>
  <si>
    <t>El {percent} de la población de {city_name} vive a menos de 500 m del transporte público con una frecuencia promedio de 20 minutos o más entre semana.</t>
  </si>
  <si>
    <t>El {percent} de la población de {city_name} vive a menos de 500 m de espacios públicos abiertos de al menos 1,5 hectáreas de tamaño.</t>
  </si>
  <si>
    <t>El {percent} de la población de {city_name} vive en vecindarios con una puntuación de caminabilidad inferior a la media de 25 ciudades a nivel internacional (Recuadro 1).</t>
  </si>
  <si>
    <t>El {percent} de la población de {city_name} vive en vecindarios que alcanzan el umbral de densidad de población para tener una probabilidad del 80 % de caminar para desplazarse ({n} personas {per_unit})</t>
  </si>
  <si>
    <t>El {percent} de la población de {city_name} vive en vecindarios que alcanzan el umbral de densidad de intersecciones de calles para tener un 80 % de probabilidad de caminar en busca de transporte ({n} intersecciones {per_unit})</t>
  </si>
  <si>
    <t>Límite administrativo ({source})</t>
  </si>
  <si>
    <t>Límite urbano ({source})</t>
  </si>
  <si>
    <t>Límite de la región de estudio ({source})</t>
  </si>
  <si>
    <t>Spanish</t>
  </si>
  <si>
    <t>Informe 1000 Cities Challenge</t>
  </si>
  <si>
    <t>Indicadors de polítiques per a ciutats saludables i sostenibles</t>
  </si>
  <si>
    <t>Indicadors polítics i espacials per a ciutats saludables i sostenibles</t>
  </si>
  <si>
    <t>Indicadors espacials per a ciutats saludables i sostenibles</t>
  </si>
  <si>
    <t>Les conclusions preliminars no estan destinades a ser publicades fins que els resultats i les interpretacions siguin validats i aprovats.</t>
  </si>
  <si>
    <t>Les dades de la llista de verificació de polítiques no s'han pogut carregar i s'han omès. Vegeu https://healthysustainablecities.github.io/software/#Policy-checklist</t>
  </si>
  <si>
    <t>NOMÉS ESBORRADOR</t>
  </si>
  <si>
    <t>Col·laboració d'Indicadors Globals de Ciutats Saludables i Sostenibles</t>
  </si>
  <si>
    <t>context {city_name}</t>
  </si>
  <si>
    <t>Nivells de govern</t>
  </si>
  <si>
    <t>Demografia i equitat sanitària</t>
  </si>
  <si>
    <t>Context de desastre ambiental</t>
  </si>
  <si>
    <t>Context addicional</t>
  </si>
  <si>
    <t>Editeu el fitxer de configuració de la regió per proporcionar un context de fons per a la vostra regió d'estudi. Si us plau, resumeix breument la ubicació, la història i la topografia, segons sigui pertinent.</t>
  </si>
  <si>
    <t>S'han analitzat els nivells següents de política governamental per a {city_name}: {policy_checklist_levels}.</t>
  </si>
  <si>
    <t xml:space="preserve"> Editeu la secció "Demogràfica i equitat sanitària" del fitxer de configuració de la regió per destacar les característiques demogràfiques socioeconòmiques i els principals reptes i desigualtats de salut presents en aquesta àrea urbana.</t>
  </si>
  <si>
    <t>Els perills ambientals que poden afectar l'àrea urbana durant la propera dècada inclouen: {policy_checklist_hazards}.</t>
  </si>
  <si>
    <t>Detalli qualsevol altra consideració relacionada amb les desigualtats en salut urbana i la geografia d'aquesta ciutat, o consideracions de dades que puguin influir en la interpretació de les conclusions.</t>
  </si>
  <si>
    <t>Metropolitana</t>
  </si>
  <si>
    <t>Regionals</t>
  </si>
  <si>
    <t>Estat</t>
  </si>
  <si>
    <t>Tempestes fortes</t>
  </si>
  <si>
    <t>Inundacions</t>
  </si>
  <si>
    <t>Incendis forestals/incendis forestals</t>
  </si>
  <si>
    <t>Onades de calor</t>
  </si>
  <si>
    <t>Fred extrem</t>
  </si>
  <si>
    <t>Tifons</t>
  </si>
  <si>
    <t>Huracans</t>
  </si>
  <si>
    <t>Ciclons</t>
  </si>
  <si>
    <t>Terratrèmols</t>
  </si>
  <si>
    <t>La regió d'estudi utilitzada per calcular els indicadors espacials de la població de {city_name} presentada en aquest informe s'ha destacat al mapa següent mitjançant l'ombrejat de línies paral·leles.</t>
  </si>
  <si>
    <t>Regió d'estudi</t>
  </si>
  <si>
    <t>Llegenda del mapa</t>
  </si>
  <si>
    <t>Límit administratiu ({font})</t>
  </si>
  <si>
    <t>Límit urbà ({font})</t>
  </si>
  <si>
    <t>Estudi del límit de la regió ({font})</t>
  </si>
  <si>
    <t>intersecció del límit administratiu i el límit urbà</t>
  </si>
  <si>
    <t>Mercat d'alimentació</t>
  </si>
  <si>
    <t>Botiga de conveniència</t>
  </si>
  <si>
    <t>Passejabilitat del barri en relació amb 25 ciutats a nivell internacional</t>
  </si>
  <si>
    <t>baix</t>
  </si>
  <si>
    <t>Alt</t>
  </si>
  <si>
    <t>El {percent} de la població de {city_name} viu a menys de 500 m del transport públic</t>
  </si>
  <si>
    <t>El {percent} de la població de {city_name} viu a menys de 500 m del transport públic amb una freqüència mitjana de 20 minuts o més entre setmana</t>
  </si>
  <si>
    <t>El {percent} de la població de {city_name} viu a menys de 500 m d'un espai públic obert d'almenys 1,5 hectàrees de mida</t>
  </si>
  <si>
    <t>El {percent} de la població de {city_name} viu en barris que compleixen el llindar de densitat de població amb un 80% de probabilitat de caminar per transportar-se ({n} persones {per_unit})</t>
  </si>
  <si>
    <t>El {percent} de la població de {city_name} viu en barris que compleixen el llindar de densitat d'intersecció de carrers amb un 80% de probabilitat de caminar per transportar-se ({n} interseccions {per_unit})</t>
  </si>
  <si>
    <t>El {percent} de la població de {city_name} viu en barris amb una puntuació de caminabilitat inferior a la mitjana de 25 ciutats a nivell internacional (quadre 1)</t>
  </si>
  <si>
    <t>% de la població amb accés a menys de 500 m a:</t>
  </si>
  <si>
    <t>Densitat de població del barri (per km²)</t>
  </si>
  <si>
    <t>Densitat d'intersecció del barri (per km²)</t>
  </si>
  <si>
    <t>Interval mitjà i interquartil per a 25 ciutats internacionals (quadre 1)</t>
  </si>
  <si>
    <t>Els mapes de distribució espacial que es mostren en aquest informe mostren els resultats de les àrees amb estimacions de població segons {config[population][name]}.</t>
  </si>
  <si>
    <t>Proporcioneu una "imatge d'heroi" d'alta resolució que mostri un carrer o un espai públic d'aquesta ciutat acollidor i transitable, idealment en format .jpg amb unes dimensions en una proporció de 21:10 (p. ex. 2100 px per 1000 px)</t>
  </si>
  <si>
    <t>Proporcioneu una "imatge d'heroi" d'alta resolució que mostri un carrer o un espai públic d'aquesta ciutat acollidor i transitable, idealment en format .jpg amb unes dimensions en una proporció d'1:1 (p. ex. 1000 px per 1000 px)</t>
  </si>
  <si>
    <t>Aquest informe descriu com funciona {city_name} en una selecció d'indicadors espacials i de polítiques de ciutats saludables i sostenibles. Com a part del repte 1000 Cities, vam examinar la distribució espacial del disseny urbà i les característiques del transport i la presència i la qualitat de les polítiques de planificació urbana que promouen la salut i la sostenibilitat. Les troballes podrien informar els canvis necessaris a les polítiques locals de la ciutat. Els mapes mostren la distribució del disseny urbà i les característiques del transport a {city_name} i identifiquen les àrees que es podrien beneficiar més de les intervencions per crear entorns saludables i sostenibles.</t>
  </si>
  <si>
    <t>Aquest informe descriu el rendiment de {city_name} en una selecció d'indicadors de ciutats saludables i sostenibles. Com a part del repte 1000 Cities, vam examinar la presència i la qualitat de les polítiques de planificació urbana que promouen la salut i la sostenibilitat. Les troballes podrien informar els canvis necessaris a les polítiques locals de la ciutat.</t>
  </si>
  <si>
    <t>Aquest informe descriu com funciona {city_name} en una selecció d'indicadors espacials i de polítiques de ciutats saludables i sostenibles. Com a part del repte 1000 Cities, vam examinar la distribució espacial del disseny urbà i les característiques del transport que promouen la salut i la sostenibilitat. Els mapes mostren la distribució del disseny urbà i les característiques del transport a {city_name} i identifiquen les àrees que es podrien beneficiar més de les intervencions per crear entorns saludables i sostenibles.</t>
  </si>
  <si>
    <t>Percentatge de població amb accés a serveis a menys de 500 metres (m)</t>
  </si>
  <si>
    <t>Accesibilitat a peu i destí</t>
  </si>
  <si>
    <t>Les polítiques públiques són essencials per donar suport al disseny i la creació de ciutats i barris sans i sostenibles. La llista de comprovació de polítiques de 1000 Cities Challenge es va utilitzar per avaluar la presència i la qualitat de les polítiques alineades amb l'evidència i els principis per a ciutats saludables i sostenibles.</t>
  </si>
  <si>
    <t>Puntuació de presència de la política</t>
  </si>
  <si>
    <t>Presència de polítiques urbanes i de transport de suport a la salut i la sostenibilitat</t>
  </si>
  <si>
    <t>Puntuació de qualitat de la política</t>
  </si>
  <si>
    <t>Valoració de la qualitat de les polítiques per a polítiques mesurables alineades amb l'evidència sobre ciutats saludables</t>
  </si>
  <si>
    <t>Requisits urbanístics</t>
  </si>
  <si>
    <t>Els barris transitables ofereixen oportunitats per a estils de vida actius, saludables i sostenibles gràcies a una densitat de població suficient però no excessiva per donar suport a la prestació adequada d'equipaments locals, inclosos els serveis de transport públic. També tenen usos mixts del sòl i carrers ben comunicats, per garantir un accés proper i còmode a les destinacions. Les infraestructures per a vianants d'alta qualitat i la reducció del trànsit mitjançant la gestió de la demanda d'ús del cotxe també poden fomentar el desplaçament a peu per al transport.</t>
  </si>
  <si>
    <t>Desigualtats de caminabilitat</t>
  </si>
  <si>
    <t>Quadre 1: L'estudi Lancet Global Health Series de 25 ciutats a nivell internacional</t>
  </si>
  <si>
    <t>El repte 1000 ciutats amplia els mètodes per avaluar la salut i la sostenibilitat de les ciutats descrits a la sèrie Lancet Global Health 2022 sobre disseny urbà, transport i salut. Els indicadors polítics i espacials es van calcular, analitzar i informar en diversos idiomes per a 25 ciutats diverses de 19 països i 6 continents. Aquestes ciutats proporcionen una referència útil per a les comparacions, però no són una mostra representativa de totes les ciutats a nivell internacional. Per obtenir més detalls, consulteu la sèrie The Lancet Global Health 2022 sobre disseny urbà, transport i salut (https://www.thelancet.com/series/urban-design-2022).</t>
  </si>
  <si>
    <t>Llindars de disseny urbà per promoure la marxa</t>
  </si>
  <si>
    <t>La sèrie Lancet Global Health 2022 va trobar que per aconseguir almenys el 80% de probabilitats de fer qualsevol caminada per al transport, un barri urbà mitjà necessitaria una densitat de població d'almenys 5.700 km² i una connectivitat de carrer d'almenys 100 interseccions per km², aproximadament. i en funció del context. Les proves preliminars van mostrar que la densitat d'intersecció de carrers per sobre de 250 per km² i els barris ultradensos (&gt; 15.000 persones per km²) poden tenir beneficis decreixents per a l'activitat física. Aquest és un tema important per a futures investigacions.</t>
  </si>
  <si>
    <t>Probabilitat de realitzar qualsevol caminada per al transport</t>
  </si>
  <si>
    <t>5.700 persones per km²</t>
  </si>
  <si>
    <t>100 cruïlles per km</t>
  </si>
  <si>
    <t>llindar objectiu</t>
  </si>
  <si>
    <t>S'alinea amb l'evidència de ciutats saludables</t>
  </si>
  <si>
    <t>Llindar informat per evidència</t>
  </si>
  <si>
    <t>Clau: Sí ✔ No ✘ Mixt ✔/✘ No aplicable -</t>
  </si>
  <si>
    <t>Polítiques d'urbanisme integrats per a la salut i la sostenibilitat</t>
  </si>
  <si>
    <t>Molts sectors participen en la creació de ciutats saludables i sostenibles, com ara l'ús del sòl, el transport, l'habitatge, els parcs, el desenvolupament econòmic i les infraestructures. Es requereix una planificació integrada per garantir l'alineació de les polítiques entre els sectors. Les consideracions de salut s'han d'incorporar a les polítiques de transport i urbanes, i s'ha de prioritzar la inversió en transport actiu i públic.</t>
  </si>
  <si>
    <t>Política de transport amb accions enfocades a la salut</t>
  </si>
  <si>
    <t>Política urbanística amb actuacions enfocades a la salut</t>
  </si>
  <si>
    <t>Requisits de l'Avaluació d'Impacte en la Salut en la política urbana/de transport</t>
  </si>
  <si>
    <t>La política urbana/de transport té com a objectiu explícit una planificació urbana integrada</t>
  </si>
  <si>
    <t>Informació disponible públicament sobre la despesa pública per a diferents modes de transport</t>
  </si>
  <si>
    <t>Polítiques de caminabilitat i accés a la destinació</t>
  </si>
  <si>
    <t>Requisits de connectivitat al carrer</t>
  </si>
  <si>
    <t>Restriccions d'aparcament per dissuadir l'ús del cotxe</t>
  </si>
  <si>
    <t>Requisits de seguretat del trànsit</t>
  </si>
  <si>
    <t>Provisió d'infraestructures per a bicicleta</t>
  </si>
  <si>
    <t>Objectius de participació a peu</t>
  </si>
  <si>
    <t>Objectius de participació del ciclisme</t>
  </si>
  <si>
    <t xml:space="preserve"> Restriccions d'alçada d'edificis residencials</t>
  </si>
  <si>
    <t>Límits a la urbanització d'habitatges no construïts</t>
  </si>
  <si>
    <t>Barreja de tipus/mida d'habitatge</t>
  </si>
  <si>
    <t>Barreja de destinacions locals per a la vida diària</t>
  </si>
  <si>
    <t>A prop de les destinacions de la vida diària</t>
  </si>
  <si>
    <t>Requisits de distribució de l'ocupació</t>
  </si>
  <si>
    <t>Relació entre llocs de treball i habitatge</t>
  </si>
  <si>
    <t>Ambients alimentaris saludables</t>
  </si>
  <si>
    <t>Prevenció de la delinqüència mitjançant el disseny ambiental</t>
  </si>
  <si>
    <t>Polítiques de ciutats resilients al clima</t>
  </si>
  <si>
    <t>Qualitat de l'aire urbà i solucions basades en la natura</t>
  </si>
  <si>
    <t>Qualitat de l'aire urbà i polítiques de solucions basades en la natura</t>
  </si>
  <si>
    <t>Polítiques de transport per limitar la contaminació atmosfèrica</t>
  </si>
  <si>
    <t>Polítiques d'ús del sòl per reduir l'exposició a la contaminació atmosfèrica</t>
  </si>
  <si>
    <t>Requisits per a la coberta dels arbres i l'ambientació urbana</t>
  </si>
  <si>
    <t>Protecció i promoció de la biodiversitat urbana</t>
  </si>
  <si>
    <t>Reducció del risc de desastres climàtics</t>
  </si>
  <si>
    <t>Davant el canvi climàtic, els entorns construïts s'han de dissenyar per reduir els impactes sobre la salut dels esdeveniments meteorològics extrems cada cop més freqüents i greus, com ara onades de calor, inundacions, incendis forestals/incendis forestals i tempestes extremes.</t>
  </si>
  <si>
    <t>Estratègies d'adaptació i reducció del risc de desastres</t>
  </si>
  <si>
    <t>Política de transport públic</t>
  </si>
  <si>
    <t>Requisits per a l'accés del transport públic a l'ocupació i als serveis</t>
  </si>
  <si>
    <t>Requisits mínims d'accés al transport públic</t>
  </si>
  <si>
    <t>Objectius d'ús del transport públic</t>
  </si>
  <si>
    <t>Política d'espais oberts públics</t>
  </si>
  <si>
    <t>Requisits mínims d'accés a espais oberts públics</t>
  </si>
  <si>
    <t>Accés a espais oberts públics</t>
  </si>
  <si>
    <t>L'accés fàcil al transport públic freqüent és un factor clau per a sistemes de transport saludables i sostenibles. El transport públic proper a l'habitatge i l'ocupació augmenta la proporció de modalitats dels desplaçaments en transport públic, fomentant així els desplaçaments a peu relacionats amb el transport; oferir accés a llocs de treball i serveis regionals; millorar la salut, el desenvolupament econòmic i la inclusió social; i reduir la contaminació i les emissions de carboni. La freqüència dels serveis també fomenta l'ús del transport públic, a més de la proximitat d'estacions o parades.</t>
  </si>
  <si>
    <t>L'accés local a espais oberts públics d'alta qualitat promou l'activitat física recreativa i la salut mental. L'espai obert públic proper crea entorns agradables i atractius, ajuda a refrescar la ciutat i protegeix la biodiversitat. A mesura que les ciutats es densifiquen i l'espai obert privat disminueix, oferir més espais oberts públics és fonamental per a la salut de la població. Tenir espais oberts públics a menys de 400 m de les cases pot afavorir el passeig. L'accés a parcs més grans també pot ser important.</t>
  </si>
  <si>
    <t>Les polítiques d'ús del sòl i transport tenen un paper clau per limitar la contaminació de l'aire, amb múltiples beneficis per a la salut i la sostenibilitat. Les solucions basades en la natura, com ara l'ambientalització urbana i la protecció de la biodiversitat urbana, tenen beneficis per a la salut mental augmentant el contacte amb la natura. Els espais verds i la coberta vegetal poden refredar les ciutats i ajudar a millorar la resistència a la calor extrema.</t>
  </si>
  <si>
    <t>Només un exemple d'informe. Copieu i editeu l'exemple de fitxer .yml a la carpeta de configuració/regions per definir la vostra pròpia regió d'estudi per a l'anàlisi i la generació d'informes. Després de la configuració i l'anàlisi, es poden generar informes sobre polítiques i/o indicadors espacials d'acord amb les instruccions a</t>
  </si>
  <si>
    <t>Els detalls complets de les dades i els mètodes estan disponibles a</t>
  </si>
  <si>
    <t>Escala de colors</t>
  </si>
  <si>
    <t>Citació</t>
  </si>
  <si>
    <t>Després de revisar els resultats de la vostra ciutat, proporcioneu un resum contextualitzat modificant el text "resum" per a cada idioma configurat dins del fitxer de configuració de la regió.</t>
  </si>
  <si>
    <t>Aquesta obra està sota una llicència Creative Commons CC BY-NC Reconeixement-NoComercial 4.0 Internacional.</t>
  </si>
  <si>
    <t>Membres de l'equip de la ciutat: {author_names}</t>
  </si>
  <si>
    <t>Afegiu noms d'autor editant la configuració dels informes de configuració de regió mitjançant un editor de text</t>
  </si>
  <si>
    <t>Disseny i edició d'informes: {editor_names}</t>
  </si>
  <si>
    <t>Traducció: {translation_names}</t>
  </si>
  <si>
    <t>Revisió de la política realitzada per</t>
  </si>
  <si>
    <t>1000 Cities Challenge-rapport</t>
  </si>
  <si>
    <t>Politiske indikatorer for sunde og bæredygtige byer</t>
  </si>
  <si>
    <t>Politik og rumlige indikatorer for sunde og bæredygtige byer</t>
  </si>
  <si>
    <t>Rumlige indikatorer for sunde og bæredygtige byer</t>
  </si>
  <si>
    <t>Foreløbige resultater er ikke beregnet til offentlig offentliggørelse, før resultater og fortolkninger er valideret og godkendt.</t>
  </si>
  <si>
    <t>Politikchecklistedata kunne ikke indlæses og er blevet sprunget over. Se https://healthysustainablecities.github.io/software/#Policy-checklist</t>
  </si>
  <si>
    <t>KUN UDKAD</t>
  </si>
  <si>
    <t>{city_name} kontekst</t>
  </si>
  <si>
    <t>Regeringsniveauer</t>
  </si>
  <si>
    <t>Demografi og sundhedslighed</t>
  </si>
  <si>
    <t>Miljøkatastrofe kontekst</t>
  </si>
  <si>
    <t>Yderligere kontekst</t>
  </si>
  <si>
    <t>Rediger regionskonfigurationsfilen for at give baggrundskontekst for din studieregion. Opsummer venligst kort placering, historie og topografi, som relevant.</t>
  </si>
  <si>
    <t>Følgende niveauer af regeringens politik blev analyseret for {city_name}: {policy_checklist_levels}.</t>
  </si>
  <si>
    <t xml:space="preserve"> Rediger sektionen "Demografi og sundhedslighed" i regionens konfigurationsfil for at fremhæve socioøkonomiske demografiske karakteristika og centrale sundhedsudfordringer og uligheder i dette byområde.</t>
  </si>
  <si>
    <t>Miljøfarer, der kan påvirke byområdet i løbet af det kommende årti, omfatter: {policy_checklist_hazards}.</t>
  </si>
  <si>
    <t>Detaljerede eventuelle andre overvejelser vedrørende uligheder i byernes sundhed og geografi i denne by, eller dataovervejelser, der kan påvirke fortolkningen af resultaterne.</t>
  </si>
  <si>
    <t>Lokal</t>
  </si>
  <si>
    <t>Stat</t>
  </si>
  <si>
    <t>national</t>
  </si>
  <si>
    <t>Kraftige storme</t>
  </si>
  <si>
    <t>Oversvømmelser</t>
  </si>
  <si>
    <t>Skovbrande/naturbrande</t>
  </si>
  <si>
    <t>Hedebølger</t>
  </si>
  <si>
    <t>Ekstrem kulde</t>
  </si>
  <si>
    <t>Tyfoner</t>
  </si>
  <si>
    <t>Orkaner</t>
  </si>
  <si>
    <t>Cykloner</t>
  </si>
  <si>
    <t>Jordskælv</t>
  </si>
  <si>
    <t>Undersøgelsesregionen, der bruges til at beregne rumlige indikatorer for befolkningen i {city_name}, der præsenteres i denne rapport, er blevet fremhævet på kortet nedenfor ved hjælp af parallel linjeskygge.</t>
  </si>
  <si>
    <t>Studieregion</t>
  </si>
  <si>
    <t>Kortforklaring</t>
  </si>
  <si>
    <t>Administrativ grænse ({kilde})</t>
  </si>
  <si>
    <t>Bygrænse ({kilde})</t>
  </si>
  <si>
    <t>Undersøgelsesregionsgrænse ({kilde})</t>
  </si>
  <si>
    <t>skæringspunktet mellem administrativ grænse og bygrænse</t>
  </si>
  <si>
    <t>pr km²</t>
  </si>
  <si>
    <t>Fødevaremarked</t>
  </si>
  <si>
    <t>Dagligvarebutik</t>
  </si>
  <si>
    <t>Ethvert offentligt åbent rum</t>
  </si>
  <si>
    <t>Offentlig transport med regelmæssig service</t>
  </si>
  <si>
    <t>Offentlig transport med rutekørsel (ikke vurderet)</t>
  </si>
  <si>
    <t>Nabolags walkability i forhold til 25 byer internationalt</t>
  </si>
  <si>
    <t>Gennemsnit</t>
  </si>
  <si>
    <t>Ingen</t>
  </si>
  <si>
    <t>Ja</t>
  </si>
  <si>
    <t>{percent} af befolkningen i {city_name} bor inden for 500 m fra offentlig transport</t>
  </si>
  <si>
    <t>{percent} af befolkningen i {city_name} bor inden for 500 m fra offentlig transport med 20 minutter eller bedre gennemsnitlig hverdagsfrekvens</t>
  </si>
  <si>
    <t>{procent} af befolkningen i {city_name} bor inden for 500 m fra offentligt åbent område på mindst 1,5 hektar stort</t>
  </si>
  <si>
    <t>{percent} af befolkningen i {city_name} bor i kvarterer, der opfylder tærsklen for befolkningstæthed for 80 % sandsynlighed for at deltage i enhver vandring for at transportere ({n} personer {per_unit})</t>
  </si>
  <si>
    <t>{percent} af befolkningen i {city_name} bor i kvarterer, der opfylder tærsklen for gadekryds tæthed for 80 % sandsynlighed for at deltage i enhver gang for transport ({n} vejkryds {per_unit})</t>
  </si>
  <si>
    <t>{percent} af befolkningen i {city_name} bor i kvarterer med gangbarhedsscore under medianen for 25 byer internationalt (boks 1)</t>
  </si>
  <si>
    <t>Politikker identificeret</t>
  </si>
  <si>
    <t>% af befolkningen med adgang inden for 500 m til:</t>
  </si>
  <si>
    <t>Befolkningstæthed i kvarteret (pr. km²)</t>
  </si>
  <si>
    <t>Kvarterskryds tæthed (pr. km²)</t>
  </si>
  <si>
    <t>Median- og interkvartilinterval for 25 byer internationalt (boks 1)</t>
  </si>
  <si>
    <t>De geografiske fordelingskort i denne rapport viser resultater for områder med befolkningsestimater i henhold til {config[population][name]}.</t>
  </si>
  <si>
    <t>Angiv et "heltebillede" i høj opløsning, der viser en hyggelig, gåbar bygade eller offentligt rum for denne by, ideelt set i .jpg-format med dimensioner i forholdet 21:10 (f.eks. 2100px x 1000px)</t>
  </si>
  <si>
    <t>Angiv et "heltebillede" i høj opløsning, der viser en hyggelig, gåbar bygade eller offentligt rum for denne by, ideelt set i .jpg-format med dimensioner i forholdet 1:1 (f.eks. 1000px x 1000px)</t>
  </si>
  <si>
    <t>Denne rapport skitserer, hvordan {city_name} klarer sig på et udvalg af geografiske og politiske indikatorer for sunde og bæredygtige byer. Som en del af 1000 Cities Challenge undersøgte vi den rumlige fordeling af bydesign og transportfunktioner og tilstedeværelsen og kvaliteten af byplanlægningspolitikker, der fremmer sundhed og bæredygtighed. Resultaterne kunne informere om nødvendige ændringer af lokale bypolitikker. Kortene viser fordelingen af bydesign og transportfunktioner på tværs af {city_name} og identificerer områder, der kunne drage størst fordel af interventioner for at skabe sunde og bæredygtige miljøer.</t>
  </si>
  <si>
    <t>Denne rapport beskriver, hvordan {city_name} klarer sig på et udvalg af indikatorer for sunde og bæredygtige byer. Som en del af 1000 Cities Challenge undersøgte vi tilstedeværelsen og kvaliteten af byplanlægningspolitikker, der fremmer sundhed og bæredygtighed. Resultaterne kunne informere om nødvendige ændringer af lokale bypolitikker.</t>
  </si>
  <si>
    <t>Denne rapport skitserer, hvordan {city_name} klarer sig på et udvalg af geografiske og politiske indikatorer for sunde og bæredygtige byer. Som en del af 1000 Cities Challenge undersøgte vi den rumlige fordeling af bydesign og transportfunktioner, der fremmer sundhed og bæredygtighed. Kortene viser fordelingen af bydesign og transportfunktioner på tværs af {city_name} og identificerer områder, der kunne drage størst fordel af interventioner for at skabe sunde og bæredygtige miljøer.</t>
  </si>
  <si>
    <t>Procentdel af befolkningen med adgang til faciliteter inden for 500 meter (m)</t>
  </si>
  <si>
    <t>Gangbarhed og destinationsadgang</t>
  </si>
  <si>
    <t>Offentlige politikker er afgørende for at støtte udformningen og skabelsen af sunde og bæredygtige byer og kvarterer. 1000 Cities Challenge Policy Checklist blev brugt til at vurdere tilstedeværelsen og kvaliteten af politikker i overensstemmelse med beviser og principper for sunde og bæredygtige byer.</t>
  </si>
  <si>
    <t>Score for politiktilstedeværelse</t>
  </si>
  <si>
    <t>Tilstedeværelse af by- og transportpolitikker, der understøtter sundhed og bæredygtighed</t>
  </si>
  <si>
    <t>Politikkvalitetsscore</t>
  </si>
  <si>
    <t>Politikkvalitetsvurdering for målbare politikker i overensstemmelse med evidens om sunde byer</t>
  </si>
  <si>
    <t>Krav til byplanlægning</t>
  </si>
  <si>
    <t>Walkable kvarterer giver muligheder for en aktiv, sund og bæredygtig livsstil ved at have tilstrækkelig, men ikke overdreven befolkningstæthed til at understøtte passende udbud af lokale faciliteter, herunder offentlige transporttjenester. De har også blandet arealanvendelse og godt forbundne gader for at sikre nærliggende og bekvem adgang til destinationer. Fodgængerinfrastruktur af høj kvalitet og reduktion af trafikken gennem styring af efterspørgslen efter bilbrug kan også tilskynde til at gå til transport.</t>
  </si>
  <si>
    <t>Uligheder i gangbarhed</t>
  </si>
  <si>
    <t>Boks 1: Lancet Global Health Series-undersøgelsen af 25 byer internationalt</t>
  </si>
  <si>
    <t>1000 Cities Challenge udvider metoder til vurdering af sundhed og bæredygtighed i byer, der er skitseret i 2022 Lancet Global Health Series om bydesign, transport og sundhed. Politik- og rumlige indikatorer blev beregnet, analyseret og rapporteret på flere sprog for 25 forskellige byer på tværs af 19 lande og 6 kontinenter. Disse byer giver en nyttig reference til sammenligninger, men er ikke et repræsentativt udsnit af alle byer internationalt. For flere detaljer, se venligst 2022 The Lancet Global Health Series om bydesign, transport og sundhed (https://www.thelancet.com/series/urban-design-2022).</t>
  </si>
  <si>
    <t>Bydesigntærskler for at fremme gang</t>
  </si>
  <si>
    <t>2022 Lancet Global Health Series fandt, at for at opnå mindst 80 % sandsynlighed for at deltage i enhver gang for transport, ville et gennemsnitligt bykvarter have behov for en befolkningstæthed på mindst 5700 mennesker km² og gadeforbindelse på mindst 100 vejkryds pr. km², ca. og alt efter kontekst. Foreløbige beviser viste, at gadekrydsetæthed over 250 pr. km² og ultratætte kvarterer (&gt; 15.000 personer pr. km²) kan have faldende fordele for fysisk aktivitet. Dette er et vigtigt emne for fremtidig forskning.</t>
  </si>
  <si>
    <t>Sandsynlighed for at deltage i enhver gang til transport</t>
  </si>
  <si>
    <t>5.700 mennesker pr. km²</t>
  </si>
  <si>
    <t>100 kryds pr. km</t>
  </si>
  <si>
    <t>måltærskel</t>
  </si>
  <si>
    <t>Politik identificeret</t>
  </si>
  <si>
    <t>Er på linje med beviser for sunde byer</t>
  </si>
  <si>
    <t>Målbart mål</t>
  </si>
  <si>
    <t>Evidens-informeret tærskel</t>
  </si>
  <si>
    <t>Nøgle: Ja ✔ Nej ✘ Blandet ✔/✘ Ikke relevant -</t>
  </si>
  <si>
    <t>Integrerede byplanlægningspolitikker for sundhed og bæredygtighed</t>
  </si>
  <si>
    <t>Mange sektorer er involveret i at skabe sunde og bæredygtige byer, herunder arealanvendelse, transport, boliger, parker, økonomisk udvikling og infrastruktur. Integreret planlægning er påkrævet for at sikre politiktilpasning på tværs af sektorer. Sundhedshensyn skal indlejres i transport- og bypolitikker, og investeringer i aktiv og offentlig transport bør prioriteres.</t>
  </si>
  <si>
    <t>Transportpolitik med sundhedsfokuserede handlinger</t>
  </si>
  <si>
    <t>Bypolitik med sundhedsfokuserede handlinger</t>
  </si>
  <si>
    <t>Krav til sundhedskonsekvensvurdering i by-/transportpolitik</t>
  </si>
  <si>
    <t>By-/transportpolitikken sigter eksplicit på integreret byplanlægning</t>
  </si>
  <si>
    <t>Offentligt tilgængelige oplysninger om offentlige udgifter til forskellige transportformer</t>
  </si>
  <si>
    <t>Politikker for gangbarhed og destinationsadgang</t>
  </si>
  <si>
    <t>Krav til gadeforbindelse</t>
  </si>
  <si>
    <t>Parkeringsrestriktioner for at modvirke bilbrug</t>
  </si>
  <si>
    <t>Trafiksikkerhedskrav</t>
  </si>
  <si>
    <t>Tilvejebringelse af fodgængerinfrastruktur</t>
  </si>
  <si>
    <t>Udbud af cykelinfrastruktur</t>
  </si>
  <si>
    <t>Mål for gådeltagelse</t>
  </si>
  <si>
    <t>Mål for cykeldeltagelse</t>
  </si>
  <si>
    <t>Krav til boligtæthed</t>
  </si>
  <si>
    <t xml:space="preserve"> Højdebegrænsninger for boligbyggeri</t>
  </si>
  <si>
    <t>Grænser for udvikling af grønne boliger</t>
  </si>
  <si>
    <t>Blanding af boligtyper/størrelser</t>
  </si>
  <si>
    <t>Blanding af lokale destinationer til dagliglivet</t>
  </si>
  <si>
    <t>Tæt på hverdagens destinationer</t>
  </si>
  <si>
    <t>Krav til beskæftigelsesfordeling</t>
  </si>
  <si>
    <t>Forholdet mellem job og bolig</t>
  </si>
  <si>
    <t>Sunde madmiljøer</t>
  </si>
  <si>
    <t>Kriminalitetsforebyggelse gennem miljødesign</t>
  </si>
  <si>
    <t>Politikker for klimaresistente byer</t>
  </si>
  <si>
    <t>Byens luftkvalitet og naturbaserede løsninger</t>
  </si>
  <si>
    <t>Politikker for luftkvalitet i byer og naturbaserede løsninger</t>
  </si>
  <si>
    <t>Transportpolitikker for at begrænse luftforurening</t>
  </si>
  <si>
    <t>Politikker for arealanvendelse for at reducere eksponeringen af luftforurening</t>
  </si>
  <si>
    <t>Krav til trækroner og grønne områder i byerne</t>
  </si>
  <si>
    <t>Beskyttelse og fremme af biodiversitet i byer</t>
  </si>
  <si>
    <t>Reduktion af risiko for klimakatastrofer</t>
  </si>
  <si>
    <t>lyset af klimaændringer skal byggede miljøer designes til at reducere sundhedspåvirkningerne af stadig hyppigere og mere alvorlige ekstreme vejrbegivenheder, såsom hedebølger, oversvømmelser, skovbrande/naturbrande og ekstreme storme.</t>
  </si>
  <si>
    <t>Tilpasnings- og katastroferisikoreduktionsstrategier</t>
  </si>
  <si>
    <t>Offentlig transportpolitik</t>
  </si>
  <si>
    <t>Krav til offentlig transports adgang til beskæftigelse og service</t>
  </si>
  <si>
    <t>Minimumskrav til adgang til offentlig transport</t>
  </si>
  <si>
    <t>Mål for offentlig transport</t>
  </si>
  <si>
    <t>Offentlig frirumspolitik</t>
  </si>
  <si>
    <t>Minimumskrav til offentlig adgang til friarealer</t>
  </si>
  <si>
    <t>Offentlig adgang til åbent rum</t>
  </si>
  <si>
    <t>Nem adgang til hyppig offentlig transport er en nøgledeterminant for sunde og bæredygtige transportsystemer. Offentlig transport i nærheden af boliger og beskæftigelse øger transportformens andel af offentlige transportrejser og tilskynder dermed transportrelateret gang; at tilbyde adgang til regionale job og tjenester; forbedring af sundhed, økonomisk udvikling og social rummelighed; og reduktion af forurening og kulstofemissioner. Hyppigheden af tjenester tilskynder også til brug af offentlig transport ud over nærheden af stationer eller stoppesteder.</t>
  </si>
  <si>
    <t>Lokal adgang til offentlige friarealer af høj kvalitet fremmer rekreativ fysisk aktivitet og mental sundhed. Nærliggende offentlige åbne rum skaber hyggelige, attraktive miljøer, hjælper med at afkøle byen og beskytter biodiversiteten. Efterhånden som byer fortætter og private åbne arealer aftager, er det afgørende for befolkningens sundhed at skabe mere offentligt åbent rum. At have offentligt åbent område inden for 400 m fra boliger kan tilskynde til at gå. Adgang til større parker kan også være vigtig.</t>
  </si>
  <si>
    <t>Politikker for arealanvendelse og transport spiller en nøglerolle i at begrænse luftforurening med flere fordele for sundhed og bæredygtighed. Naturbaserede løsninger, herunder grønnere byer og beskyttelse af byernes biodiversitet, har mentale fordele ved at øge kontakten til naturen. Grønne områder og vegetationsdække kan afkøle byer og hjælpe med at opbygge modstandsdygtighed over for ekstrem varme.</t>
  </si>
  <si>
    <t>Kun eksempelrapport. Kopier og rediger eksemplet .yml-fil i mappen konfiguration/regioner for at definere din egen undersøgelsesregion til analyse og rapportering. Efter konfiguration og analyse kan politik- og/eller geografiske indikatorrapporter genereres i henhold til anvisningerne på</t>
  </si>
  <si>
    <t>Fuldstændige detaljer om data og metoder er tilgængelige på</t>
  </si>
  <si>
    <t>Bygrænser</t>
  </si>
  <si>
    <t>Bymæssige træk</t>
  </si>
  <si>
    <t>Når du har gennemgået resultaterne for din by, skal du give et kontekstualiseret resumé ved at ændre "sammendrag"-teksten for hvert konfigureret sprog i regionkonfigurationsfilen.</t>
  </si>
  <si>
    <t>Dette arbejde er licenseret under en Creative Commons CC BY-NC Attribution-NonCommercial 4.0 International License.</t>
  </si>
  <si>
    <t>Medlemmer af byens team: {author_names}</t>
  </si>
  <si>
    <t>Tilføj forfatternavne ved at redigere regionskonfigurationsrapporteringsindstillinger ved hjælp af en teksteditor</t>
  </si>
  <si>
    <t>Rapportdesign og redigering: {editor_names}</t>
  </si>
  <si>
    <t>Oversættelse: {translation_names}</t>
  </si>
  <si>
    <t>Politikgennemgang udført af</t>
  </si>
  <si>
    <t>Zpráva 1000 Cities Challenge</t>
  </si>
  <si>
    <t>Politické ukazatele pro zdravá a udržitelná města</t>
  </si>
  <si>
    <t>Politické a prostorové indikátory pro zdravá a udržitelná města</t>
  </si>
  <si>
    <t>Prostorové indikátory pro zdravá a udržitelná města</t>
  </si>
  <si>
    <t>Předběžná zjištění nejsou určena ke zveřejnění, dokud nebudou ověřeny a schváleny výsledky a interpretace.</t>
  </si>
  <si>
    <t>Data kontrolního seznamu zásad se nepodařilo načíst a byla přeskočena. Viz https://healthysustainablecities.github.io/software/#Policy-checklist</t>
  </si>
  <si>
    <t>POUZE NÁVRH</t>
  </si>
  <si>
    <t>Globální spolupráce indikátorů zdravého a udržitelného města</t>
  </si>
  <si>
    <t>kontextu {city_name}</t>
  </si>
  <si>
    <t>Úrovně vlády</t>
  </si>
  <si>
    <t>Demografie a rovnost ve zdraví</t>
  </si>
  <si>
    <t>Kontext ekologické katastrofy</t>
  </si>
  <si>
    <t>Další kontext</t>
  </si>
  <si>
    <t>Upravte konfigurační soubor oblasti tak, aby poskytoval kontext pozadí pro vaši studijní oblast. Stručně prosím shrňte polohu, historii a topografii, je-li to relevantní.</t>
  </si>
  <si>
    <t>Pro město {city_name} byly analyzovány následující úrovně vládní politiky: {policy_checklist_levels}.</t>
  </si>
  <si>
    <t xml:space="preserve"> Upravte část „Demografie a rovnost ve zdraví“ v konfiguračním souboru regionu, abyste zdůraznili socioekonomické demografické charakteristiky a klíčové zdravotní problémy a nerovnosti přítomné v této městské oblasti.</t>
  </si>
  <si>
    <t>Mezi environmentální rizika, která mohou ovlivnit městskou oblast v nadcházejícím desetiletí, patří: {policy_checklist_hazards}.</t>
  </si>
  <si>
    <t>Uveďte podrobně jakákoli další hlediska týkající se nerovností v oblasti městského zdraví a geografie v tomto městě nebo úvahy o datech, které by mohly ovlivnit interpretaci zjištění.</t>
  </si>
  <si>
    <t>Místní</t>
  </si>
  <si>
    <t>Metropolitní</t>
  </si>
  <si>
    <t>Regionální</t>
  </si>
  <si>
    <t>Stát</t>
  </si>
  <si>
    <t>Národní</t>
  </si>
  <si>
    <t>Prudké bouřky</t>
  </si>
  <si>
    <t>Povodně</t>
  </si>
  <si>
    <t>Požáry křoví/divoké požáry</t>
  </si>
  <si>
    <t>Vlny veder</t>
  </si>
  <si>
    <t>Extrémní zima</t>
  </si>
  <si>
    <t>tajfuny</t>
  </si>
  <si>
    <t>Hurikány</t>
  </si>
  <si>
    <t>Cyklony</t>
  </si>
  <si>
    <t>Zemětřesení</t>
  </si>
  <si>
    <t>Oblast studie použitá k výpočtu prostorových ukazatelů pro populaci {city_name} uvedená v této zprávě byla zvýrazněna na mapě níže pomocí stínování paralelních čar.</t>
  </si>
  <si>
    <t>Studijní region</t>
  </si>
  <si>
    <t>Legenda mapy</t>
  </si>
  <si>
    <t>Administrativní hranice ({source})</t>
  </si>
  <si>
    <t>Městská hranice ({zdroj})</t>
  </si>
  <si>
    <t>Hranice studijní oblasti ({zdroj})</t>
  </si>
  <si>
    <t>křižovatka správní hranice a městské hranice</t>
  </si>
  <si>
    <t>Potraviny</t>
  </si>
  <si>
    <t>Večerka</t>
  </si>
  <si>
    <t>Jakýkoli veřejný otevřený prostor</t>
  </si>
  <si>
    <t>Velký veřejný otevřený prostor</t>
  </si>
  <si>
    <t>Zastávka MHD</t>
  </si>
  <si>
    <t>MHD s pravidelným provozem</t>
  </si>
  <si>
    <t>MHD s linkovou dopravou (nehodnoceno)</t>
  </si>
  <si>
    <t>Pěší dostupnost okolí vzhledem k 25 městům v mezinárodním měřítku</t>
  </si>
  <si>
    <t>Nízký</t>
  </si>
  <si>
    <t>Průměrný</t>
  </si>
  <si>
    <t>Vysoký</t>
  </si>
  <si>
    <t>Ne</t>
  </si>
  <si>
    <t>Ano</t>
  </si>
  <si>
    <t>{percent} populace v {city_name} žije do 500 metrů od veřejné dopravy</t>
  </si>
  <si>
    <t>{percent} populace ve městě {city_name} žije do 500 m od veřejné dopravy s průměrnou frekvencí 20 minut nebo lepší v pracovní dny</t>
  </si>
  <si>
    <t>{percent} populace v {city_name} žije do 500 m od veřejného prostranství o velikosti alespoň 1,5 hektaru</t>
  </si>
  <si>
    <t>{percent} populace v {city_name} žije ve čtvrtích, které splňují práh hustoty zalidnění pro 80% pravděpodobnost, že se zapojí do jakékoli pěší dopravy ({n} lidí {per_unit})</t>
  </si>
  <si>
    <t>{percent} populace v {city_name} žije ve čtvrtích, které splňují prahovou hodnotu hustoty křižovatek pro 80% pravděpodobnost, že se zapojí do jakékoli chůze za účelem dopravy ({n} křižovatek {per_unit})</t>
  </si>
  <si>
    <t>{percent} populace v {city_name} žije ve čtvrtích s hodnocením pěší dostupnosti pod průměrem 25 měst v mezinárodním měřítku (rámeček 1)</t>
  </si>
  <si>
    <t>Identifikované zásady</t>
  </si>
  <si>
    <t>% populace s přístupem do 500 m k:</t>
  </si>
  <si>
    <t>Hustota obyvatelstva v sousedství (na km²)</t>
  </si>
  <si>
    <t>Hustota křižovatek sousedství (na km²)</t>
  </si>
  <si>
    <t>Medián a mezikvartilový rozsah pro 25 měst v mezinárodním měřítku (rámeček 1)</t>
  </si>
  <si>
    <t>Mapy prostorového rozložení uvedené v této zprávě zobrazují výsledky pro oblasti s odhady populace podle {config[population][name]}.</t>
  </si>
  <si>
    <t>Poskytněte prosím fotografii „hrdinského obrázku“ ve vysokém rozlišení zobrazující společenskou, pochozí městskou ulici nebo veřejný prostor pro toto město, ideálně ve formátu .jpg s rozměry v poměru 21:10 (např. 2100px na 1000px)</t>
  </si>
  <si>
    <t>Poskytněte prosím fotografii „hrdinského obrázku“ ve vysokém rozlišení zobrazující veselou městskou ulici nebo veřejný prostor pro toto město, ideálně ve formátu .jpg s rozměry v poměru 1:1 (např. 1000 x 1000 pixelů)</t>
  </si>
  <si>
    <t>Tato zpráva nastiňuje, jak si {city_name} vede s výběrem prostorových a politických ukazatelů zdravých a udržitelných měst. V rámci soutěže 1000 Cities Challenge jsme zkoumali prostorové rozložení prvků městského designu a dopravy a přítomnost a kvalitu politik městského plánování, které podporují zdraví a udržitelnost. Zjištění by mohla informovat o změnách potřebných v místních městských politikách. Mapy ukazují rozložení urbanistických a dopravních prvků v {city_name} a identifikují oblasti, které by mohly nejvíce těžit z intervencí k vytvoření zdravého a udržitelného prostředí.</t>
  </si>
  <si>
    <t>Tato zpráva popisuje, jak si město {city_name} vede na základě vybraných ukazatelů zdravých a udržitelných měst. V rámci soutěže 1000 Cities Challenge jsme zkoumali přítomnost a kvalitu politik městského plánování, které podporují zdraví a udržitelnost. Zjištění by mohla informovat o změnách potřebných v místních městských politikách.</t>
  </si>
  <si>
    <t>Tato zpráva nastiňuje, jak si {city_name} vede s výběrem prostorových a politických ukazatelů zdravých a udržitelných měst. V rámci soutěže 1000 Cities Challenge jsme zkoumali prostorové rozložení prvků městského designu a dopravy, které podporují zdraví a udržitelnost. Mapy ukazují rozložení urbanistických a dopravních prvků v {city_name} a identifikují oblasti, které by mohly nejvíce těžit z intervencí k vytvoření zdravého a udržitelného prostředí.</t>
  </si>
  <si>
    <t>Procento obyvatel s přístupem k vybavení do 500 metrů (m)</t>
  </si>
  <si>
    <t>Pěší dostupnost a přístup k cíli</t>
  </si>
  <si>
    <t>Veřejné politiky jsou zásadní pro podporu navrhování a vytváření zdravých a udržitelných měst a čtvrtí. Kontrolní seznam 1000 měst Challenge Policy Checklist byl použit k posouzení přítomnosti a kvality politik v souladu s důkazy a principy pro zdravá a udržitelná města.</t>
  </si>
  <si>
    <t>Skóre přítomnosti zásad</t>
  </si>
  <si>
    <t>Přítomnost městských a dopravních politik podporujících zdraví a udržitelnost</t>
  </si>
  <si>
    <t>Skóre kvality zásad</t>
  </si>
  <si>
    <t>Hodnocení kvality politiky pro měřitelné politiky v souladu s důkazy o zdravých městech</t>
  </si>
  <si>
    <t>Požadavky na územní plánování</t>
  </si>
  <si>
    <t>Pěší čtvrti poskytují příležitosti k aktivnímu, zdravému a udržitelnému životnímu stylu tím, že mají dostatečnou, ale nikoli nadměrnou hustotu osídlení, která podporuje přiměřené poskytování místní vybavenosti, včetně služeb veřejné dopravy. Mají také smíšené využití půdy a dobře propojené ulice, aby byl zajištěn blízký a pohodlný přístup k destinacím. Vysoce kvalitní pěší infrastruktura a omezení dopravy prostřednictvím řízení poptávky po používání automobilů mohou také povzbudit chůzi za účelem dopravy.</t>
  </si>
  <si>
    <t>Nesrovnalosti v pochůznosti</t>
  </si>
  <si>
    <t>Rámeček 1: Studie Lancet Global Health Series 25 měst po celém světě</t>
  </si>
  <si>
    <t>1000 Cities Challenge rozšiřuje metody hodnocení zdraví a udržitelnosti měst uvedené v 2022 Lancet Global Health Series o městském designu, dopravě a zdraví. Politické a prostorové ukazatele byly vypočteny, analyzovány a hlášeny v několika jazycích pro 25 různých měst v 19 zemích a 6 kontinentech. Tato města poskytují užitečnou referenci pro srovnání, ale nejsou reprezentativním vzorkem všech měst v mezinárodním měřítku. Další podrobnosti najdete v 2022 The Lancet Global Health Series o městském designu, dopravě a zdraví (https://www.thelancet.com/series/urban-design-2022).</t>
  </si>
  <si>
    <t>Městské prahy pro podporu chůze</t>
  </si>
  <si>
    <t>Série Lancet Global Health Series 2022 zjistila, že k dosažení alespoň 80% pravděpodobnosti zapojit se do jakékoli chůze za účelem dopravy by průměrná městská čtvrť potřebovala hustotu obyvatelstva alespoň 5 700 lidí km² a konektivitu ulic alespoň 100 křižovatek na km², přibližně a v závislosti na kontextu. Předběžné důkazy ukázaly, že hustota křižovatek ulic vyšší než 250 na km² a velmi husté čtvrti (&gt; 15 000 osob na km²) mohou mít klesající přínos pro fyzickou aktivitu. Toto je důležité téma pro budoucí výzkum.</t>
  </si>
  <si>
    <t>Pravděpodobnost zapojení se do jakékoli chůze pro dopravu</t>
  </si>
  <si>
    <t>5 700 lidí na km²</t>
  </si>
  <si>
    <t>100 křižovatek na km</t>
  </si>
  <si>
    <t>cílový práh</t>
  </si>
  <si>
    <t>Zásady identifikovány</t>
  </si>
  <si>
    <t>V souladu s důkazy zdravých měst</t>
  </si>
  <si>
    <t>Prahová hodnota založená na důkazech</t>
  </si>
  <si>
    <t>Klíč: Ano ✔ Ne ✘ Smíšené ✔/✘ Nelze použít -</t>
  </si>
  <si>
    <t>Integrované politiky městského plánování pro zdraví a udržitelnost</t>
  </si>
  <si>
    <t>Mnoho sektorů se podílí na vytváření zdravých a udržitelných měst, včetně využití půdy, dopravy, bydlení, parků, ekonomického rozvoje a infrastruktury. K zajištění souladu politik napříč sektory je nutné integrované plánování. Zdravotní hlediska musí být začleněna do dopravní a městské politiky a prioritou by měly být investice do aktivní a veřejné dopravy.</t>
  </si>
  <si>
    <t>Dopravní politika s opatřeními zaměřenými na zdraví</t>
  </si>
  <si>
    <t>Městská politika s akcemi zaměřenými na zdraví</t>
  </si>
  <si>
    <t>Požadavky na hodnocení vlivu na zdraví v městské/dopravní politice</t>
  </si>
  <si>
    <t>Městská/dopravní politika se výslovně zaměřuje na integrované městské plánování</t>
  </si>
  <si>
    <t>Veřejně dostupné informace o vládních výdajích na různé druhy dopravy</t>
  </si>
  <si>
    <t>Zásady schůdnosti a přístupu k cíli</t>
  </si>
  <si>
    <t>Požadavky na konektivitu ulic</t>
  </si>
  <si>
    <t>Omezení parkování s cílem odradit od používání auta</t>
  </si>
  <si>
    <t>Požadavky na bezpečnost provozu</t>
  </si>
  <si>
    <t>Poskytování infrastruktury pro pěší</t>
  </si>
  <si>
    <t>Poskytování cyklistické infrastruktury</t>
  </si>
  <si>
    <t>Cíle účasti na chůzi</t>
  </si>
  <si>
    <t>Cíle účasti na cyklistice</t>
  </si>
  <si>
    <t>Požadavky na hustotu bydlení</t>
  </si>
  <si>
    <t xml:space="preserve"> Omezení výšky obytných budov</t>
  </si>
  <si>
    <t>Omezení výstavby bydlení na zelené louce</t>
  </si>
  <si>
    <t>Směs typů/velikostí krytu</t>
  </si>
  <si>
    <t>Směs místních destinací pro každodenní život</t>
  </si>
  <si>
    <t>Blízká vzdálenost do destinací každodenního života</t>
  </si>
  <si>
    <t>Požadavky na rozdělení zaměstnání</t>
  </si>
  <si>
    <t>Poměr pracovních míst k bydlení</t>
  </si>
  <si>
    <t>Prostředí zdravé výživy</t>
  </si>
  <si>
    <t>Prevence kriminality prostřednictvím environmentálního designu</t>
  </si>
  <si>
    <t>Politika měst odolných vůči klimatu</t>
  </si>
  <si>
    <t>Kvalita ovzduší ve městech a řešení založená na přírodě</t>
  </si>
  <si>
    <t>Politika kvality ovzduší ve městech a řešení založená na přírodě</t>
  </si>
  <si>
    <t>Dopravní politika k omezení znečištění ovzduší</t>
  </si>
  <si>
    <t>Politiky využívání půdy ke snížení expozice znečištění ovzduší</t>
  </si>
  <si>
    <t>Požadavky na koruny stromů a městskou zeleň</t>
  </si>
  <si>
    <t>Ochrana a podpora městské biodiverzity</t>
  </si>
  <si>
    <t>Snížení rizika klimatických katastrof</t>
  </si>
  <si>
    <t>Tváří v tvář klimatickým změnám musí být zastavěná prostředí navržena tak, aby snížila zdravotní dopady stále častějších a závažnějších extrémních povětrnostních jevů, jako jsou vlny veder, záplavy, lesní požáry/divoké požáry a extrémní bouře.</t>
  </si>
  <si>
    <t>Adaptace a strategie snižování rizika katastrof</t>
  </si>
  <si>
    <t>Politika veřejné dopravy</t>
  </si>
  <si>
    <t>Požadavky na dostupnost zaměstnání a služeb veřejnou dopravou</t>
  </si>
  <si>
    <t>Minimální požadavky na přístup MHD</t>
  </si>
  <si>
    <t>Cíle pro použití MHD</t>
  </si>
  <si>
    <t>Politika veřejného otevřeného prostoru</t>
  </si>
  <si>
    <t>Minimální požadavky na přístup do veřejného prostranství</t>
  </si>
  <si>
    <t>Přístup MHD</t>
  </si>
  <si>
    <t>Přístup na veřejné prostranství</t>
  </si>
  <si>
    <t>Snadný přístup k časté veřejné dopravě je klíčovým faktorem zdravých a udržitelných dopravních systémů. Veřejná doprava v blízkosti bydlení a zaměstnání zvyšuje podíl cest veřejnou dopravou, a tím podporuje chůzi související s dopravou; nabízet přístup k regionálním pracovním místům a službám; zlepšení zdraví, ekonomického rozvoje a sociálního začlenění; a snížení znečištění a emisí uhlíku. Frekvence spojů také vybízí k využívání veřejné dopravy, kromě blízkosti stanic nebo zastávek.</t>
  </si>
  <si>
    <t>Místní přístup na vysoce kvalitní veřejné prostranství podporuje rekreační fyzickou aktivitu a duševní zdraví. Nedaleké veřejné prostranství vytváří příjemné, atraktivní prostředí, pomáhá ochlazovat město a chrání biologickou rozmanitost. S tím, jak se města zahušťují a soukromých otevřených prostorů ubývá, je poskytování většího veřejného otevřeného prostoru zásadní pro zdraví populace. Mít veřejný otevřený prostor do 400 m od domů může povzbudit chůzi. Důležitý může být také přístup do větších parků.</t>
  </si>
  <si>
    <t>Politiky využívání půdy a dopravy hrají klíčovou roli při omezování znečištění ovzduší s mnoha přínosy pro zdraví a udržitelnost. Řešení založená na přírodě, včetně městské zeleně a ochrany městské biologické rozmanitosti, mají přínos pro duševní zdraví tím, že zvyšují kontakt s přírodou. Zelené plochy a vegetace mohou ochladit města a pomoci vybudovat odolnost vůči extrémním horkům.</t>
  </si>
  <si>
    <t>Pouze příklad zprávy. Zkopírujte a upravte ukázkový soubor .yml ve složce configuration/regions, abyste definovali svou vlastní studijní oblast pro analýzu a vytváření zpráv. Po konfiguraci a analýze mohou být generovány zprávy o politice a/nebo prostorových indikátorech podle pokynů na</t>
  </si>
  <si>
    <t>Úplné podrobnosti o datech a metodách jsou k dispozici na</t>
  </si>
  <si>
    <t>Údaje o populaci</t>
  </si>
  <si>
    <t>Městské rysy</t>
  </si>
  <si>
    <t>souhrn</t>
  </si>
  <si>
    <t>Po kontrole výsledků pro vaše město poskytněte kontextový souhrn úpravou textu „souhrnu“ pro každý nakonfigurovaný jazyk v konfiguračním souboru regionu.</t>
  </si>
  <si>
    <t>Tato práce podléhá licenci Creative Commons CC BY-NC Attribution-NonCommercial 4.0 International License.</t>
  </si>
  <si>
    <t>Členové městského týmu: {author_names}</t>
  </si>
  <si>
    <t>Přidejte jména autorů úpravou nastavení hlášení konfigurace regionu pomocí textového editoru</t>
  </si>
  <si>
    <t>Návrh a úprava přehledu: {editor_names}</t>
  </si>
  <si>
    <t>Překlad: {translation_names}</t>
  </si>
  <si>
    <t>Přezkum zásad provedl</t>
  </si>
  <si>
    <t>Beleidsindicatoren voor gezonde en duurzame steden</t>
  </si>
  <si>
    <t>Beleids- en ruimtelijke indicatoren voor gezonde en duurzame steden</t>
  </si>
  <si>
    <t>Ruimtelijke indicatoren voor gezonde en duurzame steden</t>
  </si>
  <si>
    <t>Voorlopige bevindingen zijn niet bedoeld voor publieke publicatie totdat de resultaten en interpretaties zijn gevalideerd en goedgekeurd.</t>
  </si>
  <si>
    <t>Gegevens uit de beleidschecklist kunnen niet worden geladen en zijn overgeslagen. Zie https://healthysustainablecities.github.io/software/#Policy-checklist</t>
  </si>
  <si>
    <t>ALLEEN ONTWERP</t>
  </si>
  <si>
    <t>Mondiale samenwerking op het gebied van indicatoren voor gezonde en duurzame steden</t>
  </si>
  <si>
    <t>{stadsnaam}, {land} {jaar}</t>
  </si>
  <si>
    <t>{stadsnaam} context</t>
  </si>
  <si>
    <t>Bestuursniveaus</t>
  </si>
  <si>
    <t>Demografie en gelijkheid in de gezondheidszorg</t>
  </si>
  <si>
    <t>Context van milieurampen</t>
  </si>
  <si>
    <t>Aanvullende context</t>
  </si>
  <si>
    <t>Bewerk het regioconfiguratiebestand om achtergrondcontext voor uw studieregio te bieden. Geef een korte samenvatting van de locatie, geschiedenis en topografie, indien relevant.</t>
  </si>
  <si>
    <t>De volgende niveaus van overheidsbeleid zijn geanalyseerd voor {city_name}: {policy_checklist_levels}.</t>
  </si>
  <si>
    <t xml:space="preserve"> Bewerk de sectie 'Demografie en gezondheidsgelijkheid' van het regioconfiguratiebestand om de sociaal-economische demografische kenmerken en de belangrijkste gezondheidsuitdagingen en ongelijkheden in dit stedelijk gebied te benadrukken.</t>
  </si>
  <si>
    <t>Milieugevaren die het komende decennium van invloed kunnen zijn op het stedelijk gebied zijn onder meer: {policy_checklist_hazards}.</t>
  </si>
  <si>
    <t>Geef een gedetailleerd overzicht van eventuele andere overwegingen met betrekking tot ongelijkheid op gezondheidsgebied in de stad en de geografie in deze stad, of gegevensoverwegingen die de interpretatie van bevindingen zouden kunnen beïnvloeden.</t>
  </si>
  <si>
    <t>Lokaal</t>
  </si>
  <si>
    <t>Metropolitaans</t>
  </si>
  <si>
    <t>Regionaal</t>
  </si>
  <si>
    <t>Staat</t>
  </si>
  <si>
    <t>Nationaal</t>
  </si>
  <si>
    <t>Zware stormen</t>
  </si>
  <si>
    <t>Overstromingen</t>
  </si>
  <si>
    <t>Bosbranden/bosbranden</t>
  </si>
  <si>
    <t>Hittegolven</t>
  </si>
  <si>
    <t>Extreem koud</t>
  </si>
  <si>
    <t>Tyfoons</t>
  </si>
  <si>
    <t>Orkanen</t>
  </si>
  <si>
    <t>Cyclonen</t>
  </si>
  <si>
    <t>Aardbevingen</t>
  </si>
  <si>
    <t>De studieregio die wordt gebruikt om de ruimtelijke indicatoren te berekenen voor de bevolking van {city_name} die in dit rapport wordt gepresenteerd, is op de onderstaande kaart gemarkeerd met behulp van parallelle lijnarcering.</t>
  </si>
  <si>
    <t>Studie regio</t>
  </si>
  <si>
    <t>Kaartlegenda</t>
  </si>
  <si>
    <t>Administratieve grens ({source})</t>
  </si>
  <si>
    <t>Stedelijke grens ({bron})</t>
  </si>
  <si>
    <t>Grens studiegebied ({source})</t>
  </si>
  <si>
    <t>snijpunt van de administratieve grens en de stedelijke grens</t>
  </si>
  <si>
    <t>M</t>
  </si>
  <si>
    <t>Voedselmarkt</t>
  </si>
  <si>
    <t>Gemakswinkel</t>
  </si>
  <si>
    <t>Elke openbare open ruimte</t>
  </si>
  <si>
    <t>Grote openbare open ruimte</t>
  </si>
  <si>
    <t>Halte openbaar vervoer</t>
  </si>
  <si>
    <t>Openbaar vervoer met regelmatige service</t>
  </si>
  <si>
    <t>Openbaar vervoer met lijndienst (niet geëvalueerd)</t>
  </si>
  <si>
    <t>Beloopbaarheid van de buurt ten opzichte van 25 internationale steden</t>
  </si>
  <si>
    <t>Nee</t>
  </si>
  <si>
    <t>{percent} van de bevolking in {city_name} woont binnen 500 meter van het openbaar vervoer</t>
  </si>
  <si>
    <t>{procent} van de bevolking in {city_name} woont binnen 500 meter van het openbaar vervoer met een gemiddelde frequentie op weekdagen van 20 minuten of beter</t>
  </si>
  <si>
    <t>{percent} van de bevolking in {city_name} woont binnen 500 meter van de openbare ruimte van minimaal 1,5 hectare groot</t>
  </si>
  <si>
    <t>{procent} van de bevolking in {city_name} woont in wijken die voldoen aan de bevolkingsdichtheidsdrempel voor een kans van 80% om deel te nemen aan wandelen voor transport ({n} mensen {per_unit})</t>
  </si>
  <si>
    <t>{procent} van de bevolking in {city_name} woont in buurten die voldoen aan de drempel voor de dichtheid van kruispunten, waarbij de kans van 80% is dat ze wandelen voor vervoer ({n} kruispunten {per_unit})</t>
  </si>
  <si>
    <t>{procent} van de bevolking in {city_name} woont in buurten waar de beloopbaarheidsscore onder de mediaan van 25 internationale steden ligt (Box 1)</t>
  </si>
  <si>
    <t>% van de bevolking met toegang binnen 500 meter tot:</t>
  </si>
  <si>
    <t>Bevolkingsdichtheid van de buurt (per km²)</t>
  </si>
  <si>
    <t>Dichtheid kruispunten in de buurt (per km²)</t>
  </si>
  <si>
    <t>Mediaan en interkwartielbereik voor 25 internationale steden (Box 1)</t>
  </si>
  <si>
    <t>De ruimtelijke distributiekaarten in dit rapport geven resultaten weer voor gebieden met bevolkingsschattingen volgens {config[population][name]}.</t>
  </si>
  <si>
    <t>Geef een 'heldenafbeelding'-foto in hoge resolutie op van een gezellige, beloopbare stadsstraat of openbare ruimte voor deze stad, idealiter in .jpg-formaat met afmetingen in de verhouding 21:10 (bijvoorbeeld 2100px bij 1000px)</t>
  </si>
  <si>
    <t>Geef een 'heldenafbeelding'-foto in hoge resolutie op van een gezellige, beloopbare stadsstraat of openbare ruimte voor deze stad, idealiter in .jpg-formaat met afmetingen in de verhouding 1:1 (bijvoorbeeld 1000px bij 1000px)</t>
  </si>
  <si>
    <t>Dit rapport schetst hoe {city_name} presteert op een selectie van ruimtelijke en beleidsindicatoren van gezonde en duurzame steden. Als onderdeel van de 1000 Cities Challenge onderzochten we de ruimtelijke verdeling van stedelijke ontwerp- en transportkenmerken en de aanwezigheid en kwaliteit van stadsplanningsbeleid dat gezondheid en duurzaamheid bevordert. De bevindingen kunnen aanleiding geven tot veranderingen die nodig zijn in het lokale beleid van de stad. De kaarten tonen de verdeling van stedelijke ontwerp- en transportkenmerken over {city_name} en identificeren gebieden die het meeste baat zouden kunnen hebben bij interventies om een gezonde en duurzame omgeving te creëren.</t>
  </si>
  <si>
    <t>Dit rapport schetst hoe {city_name} presteert op een selectie indicatoren van gezonde en duurzame steden. Als onderdeel van de 1000 Cities Challenge onderzochten we de aanwezigheid en kwaliteit van stadsplanningsbeleid dat gezondheid en duurzaamheid bevordert. De bevindingen kunnen aanleiding geven tot veranderingen die nodig zijn in het lokale beleid van de stad.</t>
  </si>
  <si>
    <t>Dit rapport schetst hoe {city_name} presteert op een selectie van ruimtelijke en beleidsindicatoren van gezonde en duurzame steden. Als onderdeel van de 1000 Cities Challenge onderzochten we de ruimtelijke spreiding van stadsontwerp en transportkenmerken die de gezondheid en duurzaamheid bevorderen. De kaarten tonen de verdeling van stedelijke ontwerp- en transportkenmerken over {city_name} en identificeren gebieden die het meeste baat zouden kunnen hebben bij interventies om een gezonde en duurzame omgeving te creëren.</t>
  </si>
  <si>
    <t>Percentage van de bevolking met toegang tot voorzieningen binnen 500 meter (m)</t>
  </si>
  <si>
    <t>Beloopbaarheid en toegang tot bestemmingen</t>
  </si>
  <si>
    <t>Overheidsbeleid is essentieel voor het ondersteunen van het ontwerp en de creatie van gezonde en duurzame steden en buurten. De 1000 Cities Challenge Policy Checklist werd gebruikt om de aanwezigheid en kwaliteit van beleid te beoordelen dat is afgestemd op bewijsmateriaal en principes voor gezonde en duurzame steden.</t>
  </si>
  <si>
    <t>Score voor beleidsaanwezigheid</t>
  </si>
  <si>
    <t>Aanwezigheid van stedelijk en transportbeleid ter ondersteuning van gezondheid en duurzaamheid</t>
  </si>
  <si>
    <t>Kwaliteitsscore van beleid</t>
  </si>
  <si>
    <t>Beleidskwaliteitsbeoordeling voor meetbaar beleid afgestemd op bewijsmateriaal over gezonde steden</t>
  </si>
  <si>
    <t>Stedenbouwkundige eisen</t>
  </si>
  <si>
    <t>Beloopbare buurten bieden mogelijkheden voor een actieve, gezonde en duurzame levensstijl doordat er voldoende maar niet buitensporige bevolkingsdichtheid is om een adequaat aanbod van lokale voorzieningen, waaronder openbaar vervoer, te ondersteunen. Ze hebben ook gemengd landgebruik en goed verbonden straten, om nabije en gemakkelijke toegang tot bestemmingen te garanderen. Voetgangersinfrastructuur van hoge kwaliteit en het terugdringen van het verkeer door het beheersen van de vraag naar autogebruik kunnen ook het lopen voor transport stimuleren.</t>
  </si>
  <si>
    <t>Ongelijkheid op het gebied van beloopbaarheid</t>
  </si>
  <si>
    <t>Box 1: De Lancet Global Health Series-studie van 25 internationale steden</t>
  </si>
  <si>
    <t>De 1000 Cities Challenge breidt de methoden uit voor het beoordelen van de gezondheid en duurzaamheid van steden, zoals beschreven in de Lancet Global Health Series 2022 over stadsontwerp, transport en gezondheid. Beleids- en ruimtelijke indicatoren werden in meerdere talen berekend, geanalyseerd en gerapporteerd voor 25 verschillende steden in 19 landen en 6 continenten. Deze steden vormen een nuttig referentiepunt voor vergelijkingen, maar vormen geen representatieve steekproef van alle internationale steden. Zie voor meer details de The Lancet Global Health Series 2022 over stadsontwerp, transport en gezondheid (https://www.thelancet.com/series/urban-design-2022).</t>
  </si>
  <si>
    <t>Stedenbouwkundige drempels om lopen te bevorderen</t>
  </si>
  <si>
    <t>Uit de Lancet Global Health Series uit 2022 blijkt dat om een waarschijnlijkheid van ten minste 80% te bereiken van wandelen voor transport, een gemiddelde stadswijk een bevolkingsdichtheid van ten minste 5700 km² en een straatconnectiviteit van ten minste 100 kruispunten per km² nodig heeft. en afhankelijk van de context. Voorlopig bewijsmateriaal toonde aan dat een dichtheid van kruispunten van meer dan 250 per km² en ultradichte buurten (&gt; 15.000 personen per km²) afnemende voordelen voor fysieke activiteit kunnen hebben. Dit is een belangrijk onderwerp voor toekomstig onderzoek.</t>
  </si>
  <si>
    <t>Waarschijnlijkheid dat u gaat wandelen voor transport</t>
  </si>
  <si>
    <t>5.700 mensen per km²</t>
  </si>
  <si>
    <t>100 kruispunten per km</t>
  </si>
  <si>
    <t>doeldrempel</t>
  </si>
  <si>
    <t>Sluit aan bij het bewijs van gezonde steden</t>
  </si>
  <si>
    <t>Op bewijs gebaseerde drempel</t>
  </si>
  <si>
    <t>Legende: Ja ✔ Nee ✘ Gemengd ✔/✘ Niet van toepassing -</t>
  </si>
  <si>
    <t>Geïntegreerd stadsplanningsbeleid voor gezondheid en duurzaamheid</t>
  </si>
  <si>
    <t>Er zijn veel sectoren betrokken bij het creëren van gezonde en duurzame steden, waaronder landgebruik, transport, huisvesting, parken, economische ontwikkeling en infrastructuur. Geïntegreerde planning is nodig om het beleid op één lijn te brengen tussen de sectoren. Gezondheidsoverwegingen moeten worden ingebed in het vervoers- en stedelijk beleid, en investeringen in actief vervoer en openbaar vervoer moeten prioriteit krijgen.</t>
  </si>
  <si>
    <t>Transportbeleid met op gezondheid gerichte acties</t>
  </si>
  <si>
    <t>Stedelijk beleid met op gezondheid gerichte acties</t>
  </si>
  <si>
    <t>Vereisten voor gezondheidseffectbeoordelingen in het stads- en transportbeleid</t>
  </si>
  <si>
    <t>Het stads- en transportbeleid streeft expliciet naar geïntegreerde stadsplanning</t>
  </si>
  <si>
    <t>Openbaar beschikbare informatie over overheidsuitgaven voor verschillende vervoerswijzen</t>
  </si>
  <si>
    <t>Beleid inzake beloopbaarheid en toegang tot bestemmingen</t>
  </si>
  <si>
    <t>Vereisten voor straatconnectiviteit</t>
  </si>
  <si>
    <t>Verkeersveiligheidseisen</t>
  </si>
  <si>
    <t>Voorzieningen voor voetgangersinfrastructuur</t>
  </si>
  <si>
    <t>Voorziening van fietsinfrastructuur</t>
  </si>
  <si>
    <t>Doelstellingen voor wandelparticipatie</t>
  </si>
  <si>
    <t>Doelstellingen voor fietsparticipatie</t>
  </si>
  <si>
    <t>Eisen aan de woningdichtheid</t>
  </si>
  <si>
    <t xml:space="preserve"> Hoogtebeperkingen voor woongebouwen</t>
  </si>
  <si>
    <t>Grenzen aan de ontwikkeling van groene woningen</t>
  </si>
  <si>
    <t>Mengsel van woningtypen/groottes</t>
  </si>
  <si>
    <t>Mix van lokale bestemmingen voor het dagelijks leven</t>
  </si>
  <si>
    <t>Korte afstand tot dagelijkse woonbestemmingen</t>
  </si>
  <si>
    <t>Vereisten voor de verdeling van de werkgelegenheid</t>
  </si>
  <si>
    <t>Verhouding tussen banen en woningen</t>
  </si>
  <si>
    <t>Gezonde voedselomgevingen</t>
  </si>
  <si>
    <t>Misdaadpreventie door middel van milieuontwerp</t>
  </si>
  <si>
    <t>Beleid voor klimaatbestendige steden</t>
  </si>
  <si>
    <t>Stedelijke luchtkwaliteit en op de natuur gebaseerde oplossingen</t>
  </si>
  <si>
    <t>Stedelijke luchtkwaliteit en beleid voor op de natuur gebaseerde oplossingen</t>
  </si>
  <si>
    <t>Transportbeleid om de luchtvervuiling te beperken</t>
  </si>
  <si>
    <t>Beleid inzake landgebruik om de blootstelling aan luchtverontreiniging te verminderen</t>
  </si>
  <si>
    <t>Vereisten voor boomkruinen en stedelijke vergroening</t>
  </si>
  <si>
    <t>Bescherming en bevordering van stedelijke biodiversiteit</t>
  </si>
  <si>
    <t>Risicovermindering van klimaatrampen</t>
  </si>
  <si>
    <t>In het licht van de klimaatverandering moeten de gebouwde omgevingen worden ontworpen om de gevolgen voor de gezondheid van steeds vaker voorkomende en ernstigere extreme weersomstandigheden, zoals hittegolven, overstromingen, bosbranden/wildbranden en extreme stormen, te verminderen.</t>
  </si>
  <si>
    <t>Strategieën voor aanpassing en rampenrisicovermindering</t>
  </si>
  <si>
    <t>Openbaar vervoersbeleid</t>
  </si>
  <si>
    <t>Vereisten voor de toegang van het openbaar vervoer tot werkgelegenheid en diensten</t>
  </si>
  <si>
    <t>Minimumvereisten voor toegang tot het openbaar vervoer</t>
  </si>
  <si>
    <t>Doelstellingen voor het gebruik van het openbaar vervoer</t>
  </si>
  <si>
    <t>Beleid voor de openbare ruimte</t>
  </si>
  <si>
    <t>Minimumvereisten voor toegang tot openbare open ruimte</t>
  </si>
  <si>
    <t>Toegang tot het openbaar vervoer</t>
  </si>
  <si>
    <t>Toegang tot openbare open ruimte</t>
  </si>
  <si>
    <t>Gemakkelijke toegang tot frequent openbaar vervoer is een sleutelfactor voor gezonde en duurzame vervoerssystemen. Openbaar vervoer in de buurt van woningen en werkgelegenheid vergroot het aandeel van het openbaar vervoersverkeer, waardoor vervoersgerelateerd lopen wordt gestimuleerd; het bieden van toegang tot regionale banen en diensten; het verbeteren van de gezondheid, de economische ontwikkeling en de sociale inclusiviteit; en het verminderen van vervuiling en koolstofemissies. Naast de nabijheid van stations of haltes stimuleert ook de frequentie van de diensten het gebruik van het openbaar vervoer.</t>
  </si>
  <si>
    <t>Lokale toegang tot hoogwaardige openbare open ruimte bevordert recreatieve fysieke activiteit en geestelijke gezondheid. De nabijgelegen openbare open ruimte creëert gezellige, aantrekkelijke omgevingen, helpt de stad af te koelen en beschermt de biodiversiteit. Naarmate steden zich verdichten en de particuliere open ruimte afneemt, is het bieden van meer openbare open ruimte van cruciaal belang voor de volksgezondheid. Het hebben van openbare open ruimte binnen een straal van 400 meter van woningen kan het wandelen bevorderen. Toegang tot grotere parken kan ook belangrijk zijn.</t>
  </si>
  <si>
    <t>Landgebruik- en transportbeleid spelen een sleutelrol bij het beperken van de luchtverontreiniging, met meerdere voordelen voor de gezondheid en duurzaamheid. Op de natuur gebaseerde oplossingen, waaronder stedelijke vergroening en bescherming van de stedelijke biodiversiteit, hebben voordelen voor de geestelijke gezondheid doordat ze het contact met de natuur vergroten. Groene ruimten en vegetatie kunnen steden afkoelen en helpen de veerkracht tegen extreme hitte op te bouwen.</t>
  </si>
  <si>
    <t>Alleen voorbeeldrapport. Kopieer en bewerk het voorbeeld-.yml-bestand in de map configuratie/regio's om uw eigen onderzoeksregio te definiëren voor analyse en rapportage. Na configuratie en analyse kunnen beleids- en/of ruimtelijke indicatorrapporten worden gegenereerd volgens de aanwijzingen bij</t>
  </si>
  <si>
    <t>Volledige details van de gegevens en methoden zijn beschikbaar op</t>
  </si>
  <si>
    <t>Stedelijke grenzen</t>
  </si>
  <si>
    <t>Stedelijke kenmerken</t>
  </si>
  <si>
    <t>Kleur schaal</t>
  </si>
  <si>
    <t>Citaat</t>
  </si>
  <si>
    <t>Nadat u de resultaten voor uw stad heeft bekeken, kunt u een gecontextualiseerde samenvatting geven door de 'samenvatting'-tekst voor elke geconfigureerde taal in het regioconfiguratiebestand aan te passen.</t>
  </si>
  <si>
    <t>Dit werk valt onder een Creative Commons CC BY-NC Attribution-NonCommercial 4.0 International-licentie.</t>
  </si>
  <si>
    <t>Leden van het stadsteam: {author_names}</t>
  </si>
  <si>
    <t>Voeg auteursnamen toe door de rapportage-instellingen voor regioconfiguraties te bewerken met een teksteditor</t>
  </si>
  <si>
    <t>Ontwerp en redactie van rapporten: {editor_names}</t>
  </si>
  <si>
    <t>Vertaling: {translation_names}</t>
  </si>
  <si>
    <t>Beleidsonderzoek uitgevoerd door</t>
  </si>
  <si>
    <t>Bericht zur 1000 Cities Challenge</t>
  </si>
  <si>
    <t>Politische Indikatoren für gesunde und nachhaltige Städte</t>
  </si>
  <si>
    <t>Politische und räumliche Indikatoren für gesunde und nachhaltige Städte</t>
  </si>
  <si>
    <t>Raumindikatoren für gesunde und nachhaltige Städte</t>
  </si>
  <si>
    <t>Vorläufige Ergebnisse sind nicht zur Veröffentlichung vorgesehen, bis die Ergebnisse und Interpretationen validiert und genehmigt wurden.</t>
  </si>
  <si>
    <t>Die Daten der Richtlinien-Checkliste konnten nicht geladen werden und wurden übersprungen. Siehe https://healthysustainablecities.github.io/software/#Policy-checklist</t>
  </si>
  <si>
    <t>NUR ENTWURF</t>
  </si>
  <si>
    <t>Globale Zusammenarbeit bei Indikatoren für gesunde und nachhaltige Städte</t>
  </si>
  <si>
    <t>{city_name}-Kontext</t>
  </si>
  <si>
    <t>Regierungsebenen</t>
  </si>
  <si>
    <t>Demografie und gesundheitliche Chancengleichheit</t>
  </si>
  <si>
    <t>Kontext einer Umweltkatastrophe</t>
  </si>
  <si>
    <t>Zusätzlicher Kontext</t>
  </si>
  <si>
    <t>Bearbeiten Sie die Regionskonfigurationsdatei, um Hintergrundkontext für Ihre Studienregion bereitzustellen. Bitte fassen Sie gegebenenfalls kurz den Standort, die Geschichte und die Topografie zusammen.</t>
  </si>
  <si>
    <t>Die folgenden Ebenen der Regierungspolitik wurden für {city_name} analysiert: {policy_checklist_levels}.</t>
  </si>
  <si>
    <t xml:space="preserve"> Bearbeiten Sie den Abschnitt „Demografie und gesundheitliche Chancengleichheit“ der Regionskonfigurationsdatei, um sozioökonomische demografische Merkmale sowie die wichtigsten gesundheitlichen Herausforderungen und Ungleichheiten in diesem Stadtgebiet hervorzuheben.</t>
  </si>
  <si>
    <t>Zu den Umweltgefahren, die sich im kommenden Jahrzehnt auf das Stadtgebiet auswirken könnten, gehören: {policy_checklist_hazards}.</t>
  </si>
  <si>
    <t>Erläutern Sie alle anderen Überlegungen im Zusammenhang mit städtischen gesundheitlichen Ungleichheiten und der Geografie dieser Stadt oder Datenüberlegungen, die die Interpretation der Ergebnisse beeinflussen könnten.</t>
  </si>
  <si>
    <t>Zustand</t>
  </si>
  <si>
    <t>Schwere Stürme</t>
  </si>
  <si>
    <t>Überschwemmungen</t>
  </si>
  <si>
    <t>Buschfeuer/Waldbrände</t>
  </si>
  <si>
    <t>Hitzewellen</t>
  </si>
  <si>
    <t>Extrem kalt</t>
  </si>
  <si>
    <t>Taifune</t>
  </si>
  <si>
    <t>Hurrikane</t>
  </si>
  <si>
    <t>Zyklone</t>
  </si>
  <si>
    <t>Erdbeben</t>
  </si>
  <si>
    <t>Die Untersuchungsregion, die zur Berechnung räumlicher Indikatoren für die in diesem Bericht dargestellte Bevölkerung von {city_name} verwendet wurde, wurde in der Karte unten durch parallele Linienschattierung hervorgehoben.</t>
  </si>
  <si>
    <t>Studienregion</t>
  </si>
  <si>
    <t>Kartenlegende</t>
  </si>
  <si>
    <t>Verwaltungsgrenze ({source})</t>
  </si>
  <si>
    <t>Stadtgrenze ({source})</t>
  </si>
  <si>
    <t>Grenze der Untersuchungsregion ({source})</t>
  </si>
  <si>
    <t>Schnittpunkt von Verwaltungsgrenze und Stadtgrenze</t>
  </si>
  <si>
    <t>Gemischtwarenladen</t>
  </si>
  <si>
    <t>Jeder öffentliche Freiraum</t>
  </si>
  <si>
    <t>Haltestelle der öffentlichen Verkehrsmittel</t>
  </si>
  <si>
    <t>Öffentliche Verkehrsmittel mit regelmäßigem Service</t>
  </si>
  <si>
    <t>ÖPNV mit Linienverkehr (nicht ausgewertet)</t>
  </si>
  <si>
    <t>Gehbarkeit der Nachbarschaften im Vergleich zu 25 Städten weltweit</t>
  </si>
  <si>
    <t>NEIN</t>
  </si>
  <si>
    <t>{Prozent} der Bevölkerung in {city_name} leben im Umkreis von 500 m um öffentliche Verkehrsmittel</t>
  </si>
  <si>
    <t>{Prozent} der Bevölkerung in {city_name} leben im Umkreis von 500 m um öffentliche Verkehrsmittel mit einer durchschnittlichen Verkehrsfrequenz von 20 Minuten oder mehr an Wochentagen</t>
  </si>
  <si>
    <t>{Prozent} der Bevölkerung in {city_name} leben in einem Umkreis von 500 m um eine öffentliche Freifläche von mindestens 1,5 Hektar</t>
  </si>
  <si>
    <t>{Prozent} der Bevölkerung in {city_name} leben in Vierteln, die den Bevölkerungsdichteschwellenwert für eine 80-prozentige Wahrscheinlichkeit erfüllen, zu Fuß zu gehen, um sich fortzubewegen ({n} Personen {per_unit})</t>
  </si>
  <si>
    <t>{Prozent} der Bevölkerung in {city_name} leben in Vierteln, die den Schwellenwert für die Straßenkreuzungsdichte erreichen, sodass eine Wahrscheinlichkeit von 80 % besteht, zu Fuß zu gehen, um sich fortzubewegen ({n} Kreuzungen {per_unit})</t>
  </si>
  <si>
    <t>{Prozent} der Bevölkerung in {city_name} leben in Vierteln, deren Bewertung der Fußgängerfreundlichkeit unter dem Median von 25 Städten weltweit liegt (Kasten 1)</t>
  </si>
  <si>
    <t>Richtlinien identifiziert</t>
  </si>
  <si>
    <t>% der Bevölkerung mit Zugang im Umkreis von 500 m zu:</t>
  </si>
  <si>
    <t>Bevölkerungsdichte in der Nachbarschaft (pro km²)</t>
  </si>
  <si>
    <t>Nachbarschaftskreuzungsdichte (pro km²)</t>
  </si>
  <si>
    <t>Median- und Interquartilbereich für 25 Städte weltweit (Kasten 1)</t>
  </si>
  <si>
    <t>Die in diesem Bericht vorgestellten räumlichen Verteilungskarten zeigen Ergebnisse für Gebiete mit Bevölkerungsschätzungen gemäß {config[population][name]}.</t>
  </si>
  <si>
    <t>Bitte stellen Sie ein hochauflösendes „Heldenbild“-Foto bereit, das eine gesellige, begehbare Stadtstraße oder einen öffentlichen Raum für diese Stadt zeigt, idealerweise im JPG-Format mit Abmessungen im Verhältnis 21:10 (z. B. 2100 x 1000 Pixel).</t>
  </si>
  <si>
    <t>Bitte stellen Sie ein hochauflösendes „Heldenbild“-Foto bereit, das eine gesellige, begehbare Stadtstraße oder einen öffentlichen Raum für diese Stadt zeigt, idealerweise im JPG-Format mit Abmessungen im Verhältnis 1:1 (z. B. 1000 x 1000 Pixel).</t>
  </si>
  <si>
    <t>Dieser Bericht beschreibt, wie {city_name} bei einer Auswahl räumlicher und politischer Indikatoren gesunder und nachhaltiger Städte abschneidet. Im Rahmen der 1000 Cities Challenge untersuchten wir die räumliche Verteilung städtischer Gestaltungs- und Verkehrsmerkmale sowie das Vorhandensein und die Qualität städtebaulicher Maßnahmen, die Gesundheit und Nachhaltigkeit fördern. Die Ergebnisse könnten zu notwendigen Änderungen der lokalen Stadtpolitik führen. Die Karten zeigen die Verteilung städtischer Gestaltungs- und Verkehrsmerkmale in {city_name} und identifizieren Gebiete, die am meisten von Maßnahmen zur Schaffung gesunder und nachhaltiger Umgebungen profitieren könnten.</t>
  </si>
  <si>
    <t>Dieser Bericht beschreibt, wie {city_name} bei einer Auswahl von Indikatoren gesunder und nachhaltiger Städte abschneidet. Im Rahmen der 1000 Cities Challenge haben wir das Vorhandensein und die Qualität von Stadtplanungsmaßnahmen untersucht, die Gesundheit und Nachhaltigkeit fördern. Die Ergebnisse könnten zu notwendigen Änderungen der lokalen Stadtpolitik führen.</t>
  </si>
  <si>
    <t>Dieser Bericht beschreibt, wie {city_name} bei einer Auswahl räumlicher und politischer Indikatoren gesunder und nachhaltiger Städte abschneidet. Im Rahmen der 1000 Cities Challenge haben wir die räumliche Verteilung von Stadtgestaltungs- und Verkehrsmerkmalen untersucht, die Gesundheit und Nachhaltigkeit fördern. Die Karten zeigen die Verteilung städtischer Gestaltungs- und Verkehrsmerkmale in {city_name} und identifizieren Gebiete, die am meisten von Maßnahmen zur Schaffung gesunder und nachhaltiger Umgebungen profitieren könnten.</t>
  </si>
  <si>
    <t>Prozentsatz der Bevölkerung mit Zugang zu Einrichtungen im Umkreis von 500 Metern (m)</t>
  </si>
  <si>
    <t>Gehbarkeit und Zielzugang</t>
  </si>
  <si>
    <t>Öffentliche Maßnahmen sind von wesentlicher Bedeutung für die Unterstützung der Gestaltung und Schaffung gesunder und nachhaltiger Städte und Stadtteile. Die Richtlinien-Checkliste „1000 Cities Challenge“ wurde verwendet, um das Vorhandensein und die Qualität von Richtlinien zu bewerten, die auf Erkenntnissen und Grundsätzen für gesunde und nachhaltige Städte ausgerichtet sind.</t>
  </si>
  <si>
    <t>Bewertung der Richtlinienpräsenz</t>
  </si>
  <si>
    <t>Vorhandensein einer Stadt- und Verkehrspolitik, die Gesundheit und Nachhaltigkeit unterstützt</t>
  </si>
  <si>
    <t>Qualitätsbewertung der Richtlinie</t>
  </si>
  <si>
    <t>Bewertung der politischen Qualität für messbare politische Maßnahmen im Einklang mit Erkenntnissen zu gesunden Städten</t>
  </si>
  <si>
    <t>Anforderungen an die Stadtplanung</t>
  </si>
  <si>
    <t>Fußgängerfreundliche Nachbarschaften bieten Möglichkeiten für einen aktiven, gesunden und nachhaltigen Lebensstil, da sie über eine ausreichende, aber nicht übermäßige Bevölkerungsdichte verfügen, um eine angemessene Bereitstellung lokaler Annehmlichkeiten, einschließlich öffentlicher Verkehrsdienste, zu unterstützen. Sie verfügen außerdem über gemischte Landnutzungen und gut angebundene Straßen, um einen nahen und bequemen Zugang zu Zielen zu gewährleisten. Eine hochwertige Fußgängerinfrastruktur und die Reduzierung des Verkehrs durch die Steuerung der Nachfrage nach Autonutzung können auch dazu beitragen, dass Menschen zu Fuß gehen, um sich fortzubewegen.</t>
  </si>
  <si>
    <t>Begehbarkeitsungleichheiten</t>
  </si>
  <si>
    <t>Kasten 1: Die Lancet Global Health Series-Studie mit 25 Städten weltweit</t>
  </si>
  <si>
    <t>Die 1000 Cities Challenge erweitert die Methoden zur Bewertung der Gesundheit und Nachhaltigkeit von Städten, die in der Lancet Global Health Series 2022 zu Stadtdesign, Verkehr und Gesundheit beschrieben werden. Für 25 verschiedene Städte in 19 Ländern und auf 6 Kontinenten wurden politische und räumliche Indikatoren berechnet, analysiert und in mehreren Sprachen gemeldet. Diese Städte stellen eine nützliche Referenz für Vergleiche dar, stellen jedoch keine repräsentative Stichprobe aller Städte weltweit dar. Weitere Einzelheiten finden Sie in der The Lancet Global Health Series 2022 zu Stadtdesign, Transport und Gesundheit (https://www.thelancet.com/series/urban-design-2022).</t>
  </si>
  <si>
    <t>Städtebauliche Schwellen zur Förderung des Gehens</t>
  </si>
  <si>
    <t>Die Lancet Global Health Series 2022 ergab, dass ein durchschnittliches Stadtviertel eine Bevölkerungsdichte von mindestens 5700 Einwohnern pro km² und eine Straßenanbindung von mindestens 100 Kreuzungen pro km² benötigen würde, um eine Wahrscheinlichkeit von mindestens 80 % zu erreichen, zu Fuß zu gehen, um sich fortzubewegen und je nach Kontext. Vorläufige Erkenntnisse zeigten, dass eine Straßenkreuzungsdichte von über 250 pro km² und extrem dicht besiedelte Stadtviertel (&gt; 15.000 Personen pro km²) möglicherweise einen abnehmenden Nutzen für körperliche Aktivität haben. Dies ist ein wichtiges Thema für zukünftige Forschung.</t>
  </si>
  <si>
    <t>Wahrscheinlichkeit, zu Fuß zu gehen, um sich fortzubewegen</t>
  </si>
  <si>
    <t>5.700 Menschen pro km²</t>
  </si>
  <si>
    <t>100 Kreuzungen pro km</t>
  </si>
  <si>
    <t>Zielschwelle</t>
  </si>
  <si>
    <t>Entspricht den Erkenntnissen zu gesunden Städten</t>
  </si>
  <si>
    <t>Evidenzbasierte Schwelle</t>
  </si>
  <si>
    <t>Schlüssel: Ja ✔ Nein ✘ Gemischt ✔/✘ Nicht anwendbar -</t>
  </si>
  <si>
    <t>Integrierte Stadtplanungspolitik für Gesundheit und Nachhaltigkeit</t>
  </si>
  <si>
    <t>Viele Sektoren sind an der Schaffung gesunder und nachhaltiger Städte beteiligt, darunter Landnutzung, Verkehr, Wohnen, Parks, wirtschaftliche Entwicklung und Infrastruktur. Um eine sektorübergreifende Ausrichtung der Politik sicherzustellen, ist eine integrierte Planung erforderlich. Gesundheitsaspekte müssen in die Verkehrs- und Stadtpolitik einbezogen werden, und Investitionen in aktive und öffentliche Verkehrsmittel sollten Vorrang haben.</t>
  </si>
  <si>
    <t>Verkehrspolitik mit gesundheitsorientierten Maßnahmen</t>
  </si>
  <si>
    <t>Stadtpolitik mit gesundheitsorientierten Maßnahmen</t>
  </si>
  <si>
    <t>Anforderungen an die Gesundheitsfolgenabschätzung in der Stadt-/Verkehrspolitik</t>
  </si>
  <si>
    <t>Die Stadt-/Verkehrspolitik zielt explizit auf eine integrierte Stadtplanung ab</t>
  </si>
  <si>
    <t>Öffentlich verfügbare Informationen zu den Staatsausgaben für verschiedene Verkehrsträger</t>
  </si>
  <si>
    <t>Richtlinien zur Begehbarkeit und zum Zielzugang</t>
  </si>
  <si>
    <t>Anforderungen an die Straßenanbindung</t>
  </si>
  <si>
    <t>Parkbeschränkungen sollen die Nutzung von Autos verhindern</t>
  </si>
  <si>
    <t>Anforderungen an die Verkehrssicherheit</t>
  </si>
  <si>
    <t>Bereitstellung der Fußgängerinfrastruktur</t>
  </si>
  <si>
    <t>Bereitstellung der Fahrradinfrastruktur</t>
  </si>
  <si>
    <t>Ziele für die Wanderbeteiligung</t>
  </si>
  <si>
    <t>Zielvorgaben für die Teilnahme am Radsport</t>
  </si>
  <si>
    <t>Anforderungen an die Wohndichte</t>
  </si>
  <si>
    <t xml:space="preserve"> Höhenbeschränkungen für Wohngebäude</t>
  </si>
  <si>
    <t>Grenzen für die Entwicklung von Wohnraum auf der grünen Wiese</t>
  </si>
  <si>
    <t>Mischung aus Wohnungstypen/-größen</t>
  </si>
  <si>
    <t>Mischung aus lokalen Zielen für das tägliche Leben</t>
  </si>
  <si>
    <t>In unmittelbarer Nähe zu den Zielen des täglichen Lebens</t>
  </si>
  <si>
    <t>Anforderungen an die Beschäftigungsverteilung</t>
  </si>
  <si>
    <t>Verhältnis von Arbeitsplätzen zu Wohnraum</t>
  </si>
  <si>
    <t>Gesunde Lebensmittelumgebungen</t>
  </si>
  <si>
    <t>Kriminalprävention durch Umweltdesign</t>
  </si>
  <si>
    <t>Klimaresiliente Städtepolitik</t>
  </si>
  <si>
    <t>Stadtluftqualität und naturbasierte Lösungen</t>
  </si>
  <si>
    <t>Städtische Luftqualität und naturbasierte Lösungsstrategien</t>
  </si>
  <si>
    <t>Verkehrspolitik zur Begrenzung der Luftverschmutzung</t>
  </si>
  <si>
    <t>Landnutzungsrichtlinien zur Reduzierung der Luftverschmutzung</t>
  </si>
  <si>
    <t>Anforderungen an Baumkronen und Stadtbegrünung</t>
  </si>
  <si>
    <t>Schutz und Förderung der städtischen Biodiversität</t>
  </si>
  <si>
    <t>Reduzierung des Risikos von Klimakatastrophen</t>
  </si>
  <si>
    <t>Angesichts des Klimawandels müssen gebaute Umgebungen so gestaltet werden, dass sie die gesundheitlichen Auswirkungen immer häufigerer und schwerwiegenderer extremer Wetterereignisse wie Hitzewellen, Überschwemmungen, Busch-/Waldbrände und extreme Stürme reduzieren.</t>
  </si>
  <si>
    <t>Anpassungs- und Katastrophenrisikominderungsstrategien</t>
  </si>
  <si>
    <t>ÖPNV-Politik</t>
  </si>
  <si>
    <t>Anforderungen an den Zugang öffentlicher Verkehrsmittel zu Beschäftigung und Dienstleistungen</t>
  </si>
  <si>
    <t>Mindestanforderungen für den Zugang zu öffentlichen Verkehrsmitteln</t>
  </si>
  <si>
    <t>Öffentliche Freiraumpolitik</t>
  </si>
  <si>
    <t>Mindestanforderungen für den Zugang zu öffentlichen Freiflächen</t>
  </si>
  <si>
    <t>Zugang zu öffentlichen Verkehrsmitteln</t>
  </si>
  <si>
    <t>Zugang zum öffentlichen Freiraum</t>
  </si>
  <si>
    <t>Der einfache Zugang zu häufig genutzten öffentlichen Verkehrsmitteln ist ein entscheidender Faktor für gesunde und nachhaltige Verkehrssysteme. Der öffentliche Nahverkehr in der Nähe von Wohn- und Arbeitsplätzen erhöht den Anteil öffentlicher Verkehrsmittel und fördert so das verkehrsbedingte Zu-Fuß-Gehen. Bereitstellung des Zugangs zu regionalen Arbeitsplätzen und Dienstleistungen; Verbesserung der Gesundheit, der wirtschaftlichen Entwicklung und der sozialen Integration; und Reduzierung von Umweltverschmutzung und Kohlenstoffemissionen. Neben der Nähe zu Bahnhöfen oder Haltestellen fördert auch die Häufigkeit der Angebote die Nutzung öffentlicher Verkehrsmittel.</t>
  </si>
  <si>
    <t>Der lokale Zugang zu hochwertigen öffentlichen Freiräumen fördert körperliche Freizeitaktivitäten und die geistige Gesundheit. Nahe gelegene öffentliche Freiflächen schaffen gesellige, attraktive Umgebungen, tragen zur Kühlung der Stadt bei und schützen die Artenvielfalt. Da Städte immer dichter werden und private Freiflächen zurückgehen, ist die Bereitstellung von mehr öffentlichen Freiflächen für die Gesundheit der Bevölkerung von entscheidender Bedeutung. Ein öffentlicher Freiraum im Umkreis von 400 m um die Häuser kann das Gehen fördern. Auch der Zugang zu größeren Parks kann wichtig sein.</t>
  </si>
  <si>
    <t>Landnutzungs- und Verkehrspolitik spielen eine Schlüsselrolle bei der Begrenzung der Luftverschmutzung und haben zahlreiche Vorteile für Gesundheit und Nachhaltigkeit. Naturbasierte Lösungen, einschließlich städtischer Begrünung und Schutz der städtischen Biodiversität, haben Vorteile für die psychische Gesundheit, indem sie den Kontakt mit der Natur verbessern. Grünflächen und Vegetation können Städte kühlen und helfen, ihre Widerstandsfähigkeit gegenüber extremer Hitze zu stärken.</t>
  </si>
  <si>
    <t>Nur Beispielbericht. Kopieren und bearbeiten Sie die .yml-Beispieldatei im Ordner „configuration/regions“, um Ihre eigene Studienregion für Analyse und Berichterstellung zu definieren. Nach der Konfiguration und Analyse können Richtlinien- und/oder räumliche Indikatorberichte gemäß den Anweisungen unter erstellt werden</t>
  </si>
  <si>
    <t>Ausführliche Informationen zu den Daten und Methoden finden Sie unter</t>
  </si>
  <si>
    <t>Urbane Merkmale</t>
  </si>
  <si>
    <t>Zitat</t>
  </si>
  <si>
    <t>Nachdem Sie die Ergebnisse für Ihre Stadt überprüft haben, stellen Sie eine kontextualisierte Zusammenfassung bereit, indem Sie den „Zusammenfassungstext“ für jede konfigurierte Sprache in der Regionskonfigurationsdatei ändern.</t>
  </si>
  <si>
    <t>Dieses Werk ist unter einer Creative Commons CC BY-NC Attribution-NonCommercial 4.0 International License lizenziert.</t>
  </si>
  <si>
    <t>Mitglieder des Stadtteams: {author_names}</t>
  </si>
  <si>
    <t>Fügen Sie Autorennamen hinzu, indem Sie die Berichtseinstellungen für die Regionskonfiguration mit einem Texteditor bearbeiten</t>
  </si>
  <si>
    <t>Berichtsdesign und -bearbeitung: {editor_names}</t>
  </si>
  <si>
    <t>Übersetzung: {translation_names}</t>
  </si>
  <si>
    <t>Richtlinienüberprüfung durchgeführt von</t>
  </si>
  <si>
    <t>Rahoton Kalubalen Birane 1000</t>
  </si>
  <si>
    <t>Manufofin manufofi don birane masu lafiya da dorewa</t>
  </si>
  <si>
    <t>Manufofin siyasa da sararin samaniya don birane masu lafiya da dorewa</t>
  </si>
  <si>
    <t>Alamun sararin samaniya don birane masu lafiya da dorewa</t>
  </si>
  <si>
    <t>Ba a yi nufin binciken farko don sakin jama'a ba har sai an tabbatar da sakamako da fassarorin da aka amince da su.</t>
  </si>
  <si>
    <t>Ba za a iya loda bayanan lissafin manufofin ba kuma an tsallake su. Duba https://healthysustainablecities.github.io/software/#Policy-checklist</t>
  </si>
  <si>
    <t>DAFATAR KAWAI</t>
  </si>
  <si>
    <t>Haɗin gwiwar Manufofin Birni Lafiyar Duniya da Dorewa</t>
  </si>
  <si>
    <t>{birni_name}, {kasa} {shekara}</t>
  </si>
  <si>
    <t>mahallin {birni_name}</t>
  </si>
  <si>
    <t>Matakan gwamnati</t>
  </si>
  <si>
    <t>Alkaluman jama'a da daidaiton lafiya</t>
  </si>
  <si>
    <t>Halin bala'in muhalli</t>
  </si>
  <si>
    <t>Ƙarin mahallin</t>
  </si>
  <si>
    <t>Shirya fayil ɗin sanyi na yanki don samar da bayanan baya don yankin binciken ku. Da fatan za a taƙaice wuri, tarihi da hoton ƙasa, kamar yadda ya dace.</t>
  </si>
  <si>
    <t>An yi nazarin matakan manufofin gwamnati masu zuwa don {city_name}: {policy_checklist_levels}.</t>
  </si>
  <si>
    <t xml:space="preserve"> Shirya sashin 'Kididdiga da daidaiton lafiya' na fayil ɗin daidaitawar yanki don haskaka halayen alƙaluman zamantakewa da tattalin arziƙi da mahimman ƙalubalen lafiya da rashin daidaito da ake samu a wannan yanki na birni.</t>
  </si>
  <si>
    <t>Hatsarin muhalli da ka iya yin tasiri a cikin birni cikin shekaru goma masu zuwa sun haɗa da: {policy_checklist_hazards}.</t>
  </si>
  <si>
    <t>Cikakkun duk wasu la'akari da suka shafi rashin daidaiton lafiyar birane da yanayin ƙasa a cikin wannan birni, ko la'akari da bayanan da za su iya yin tasiri ga fassarar binciken.</t>
  </si>
  <si>
    <t>Na gida</t>
  </si>
  <si>
    <t>Yanki</t>
  </si>
  <si>
    <t>Jiha</t>
  </si>
  <si>
    <t>Ƙasa</t>
  </si>
  <si>
    <t>Guguwa mai tsanani</t>
  </si>
  <si>
    <t>Ambaliyar ruwa</t>
  </si>
  <si>
    <t>Gobarar daji / gobarar daji</t>
  </si>
  <si>
    <t>Hawan zafi</t>
  </si>
  <si>
    <t>Tsananin sanyi</t>
  </si>
  <si>
    <t>Guguwa</t>
  </si>
  <si>
    <t>Girgizar kasa</t>
  </si>
  <si>
    <t>Yankin binciken da aka yi amfani da shi don ƙididdige alamun sararin samaniya ga yawan jama'a na {birni_name} da aka gabatar a cikin wannan rahoto an haskaka shi a cikin taswirar da ke ƙasa ta amfani da shading layi ɗaya.</t>
  </si>
  <si>
    <t>Yankin karatu</t>
  </si>
  <si>
    <t>Labarin taswira</t>
  </si>
  <si>
    <t>Iyakar gudanarwa ({source})</t>
  </si>
  <si>
    <t>Iyakar birni ({source})</t>
  </si>
  <si>
    <t>Iyakar yanki na nazari ({source})</t>
  </si>
  <si>
    <t>mahada na gudanarwa iyaka da birane iyaka</t>
  </si>
  <si>
    <t>Tafiya a unguwanni dangane da birane 25 na duniya</t>
  </si>
  <si>
    <t>A'a</t>
  </si>
  <si>
    <t>Ee</t>
  </si>
  <si>
    <t>{kashi} na yawan jama'a a cikin {city_name} suna rayuwa tsakanin 500m na jigilar jama'a</t>
  </si>
  <si>
    <t>{kashi} na yawan jama'a a cikin {city_name} suna rayuwa tsakanin 500m na jigilar jama'a tare da mintuna 20 ko mafi kyawun mitar ranar mako</t>
  </si>
  <si>
    <t>{kashi} na yawan jama'a a cikin {city_name} suna zaune a tsakanin 500m na sararin fili na jama'a mai girman aƙalla hekta 1.5</t>
  </si>
  <si>
    <t>{kashi} na yawan jama'a a cikin {city_name} suna zaune a unguwannin da ke cika iyakar yawan jama'a don yuwuwar kashi 80% na shiga kowane tafiya don sufuri ({n} mutane {per_unit})</t>
  </si>
  <si>
    <t>{kashi} na yawan jama'a a cikin {city_name} suna zaune a unguwannin da ke saduwa da madaidaicin madaidaicin titin don yuwuwar kashi 80% na shiga kowane tafiya don sufuri ({n} intersections {per_unit})</t>
  </si>
  <si>
    <t>{kashi} na yawan jama'ar {city_name} suna zaune ne a unguwannin da ke da maki mai iya tafiya kasa da tsakiyar birane 25 na duniya (Akwatin 1)</t>
  </si>
  <si>
    <t>% na yawan jama'a tare da shiga tsakanin 500m zuwa:</t>
  </si>
  <si>
    <t>Yawan yawan jama'ar makwafta (a kowace km²)</t>
  </si>
  <si>
    <t>Matsakaicin maƙwabcin maƙwabta (a kowace km²)</t>
  </si>
  <si>
    <t>Matsakaici da tsaka-tsaki na birane 25 na duniya (Akwatin 1)</t>
  </si>
  <si>
    <t>Taswirorin rarraba sararin samaniya da aka nuna a cikin wannan rahoton suna nuna sakamakon ga wuraren da ke da kimar yawan jama'a bisa ga {config[yawan][name]}.</t>
  </si>
  <si>
    <t>Da fatan za a ba da babban hoton 'hoton gwarzo' mai nuna kyakkyawan titi, titin birni ko sararin jama'a don wannan birni, da kyau a cikin tsarin jpg tare da girma a cikin rabo na 21:10 (misali 2100px ta 1000px)</t>
  </si>
  <si>
    <t>Da fatan za a ba da babban hoto 'hoton gwarzo' wanda ke nuna wani titin birni, mai iya tafiya ko filin jama'a don wannan birni, da kyau a cikin tsarin jpg tare da girma a cikin rabo na 1: 1 (misali 1000px ta 1000px)</t>
  </si>
  <si>
    <t>Wannan rahoton ya zayyana yadda {city_name} ke aiwatarwa akan zaɓi na sararin samaniya da alamomin manufofin birane masu lafiya da dorewa. A matsayin wani ɓangare na ƙalubalen Biranen 1000, mun bincika rarraba sararin samaniya na ƙirar birane da fasalin sufuri da kasancewa da ingancin manufofin tsara birane waɗanda ke haɓaka lafiya da dorewa. Sakamakon binciken zai iya sanar da canje-canjen da ake buƙata ga manufofin birni. Taswirorin sun nuna rarrabuwar ƙirar ƙira da abubuwan sufuri na birane a cikin {city_name} da kuma gano wuraren da za su iya amfana da mafi girma daga sa baki don samar da yanayi mai kyau da dorewa.</t>
  </si>
  <si>
    <t>Wannan rahoton ya zayyana yadda {city_name} ke aiwatarwa akan zaɓen alamun birane masu lafiya da dorewa. A matsayin wani ɓangare na ƙalubalen birane 1000, mun bincika kasancewar da ingancin manufofin tsara birane waɗanda ke haɓaka lafiya da dorewa. Sakamakon binciken zai iya sanar da canje-canjen da ake buƙata ga manufofin birni.</t>
  </si>
  <si>
    <t>Wannan rahoton ya zayyana yadda {city_name} ke aiwatarwa akan zaɓi na sararin samaniya da alamomin manufofin birane masu lafiya da dorewa. A matsayin wani ɓangare na ƙalubalen birane 1000, mun bincika rarraba sararin samaniya na ƙirar birane da abubuwan sufuri waɗanda ke haɓaka lafiya da dorewa. Taswirorin sun nuna rarrabuwar ƙirar ƙirar birane da abubuwan sufuri a cikin {city_name} da kuma gano wuraren da za su iya cin gajiyar mafi yawan ayyukan sa-kai don samar da yanayi mai kyau da dorewa.</t>
  </si>
  <si>
    <t>Tafiya da samun damar zuwa</t>
  </si>
  <si>
    <t>Manufofin jama'a suna da mahimmanci don tallafawa ƙira da ƙirƙirar birane da unguwannin lafiya kuma masu dorewa. An yi amfani da Lissafin Manufofin Kalubale na Garuruwan 1000 don tantance kasancewar da ingancin manufofin da suka dace da shaida da ka'idoji don birane masu lafiya da dorewa.</t>
  </si>
  <si>
    <t>Makin kasancewar manufa</t>
  </si>
  <si>
    <t>Kasancewar manufofin birane da sufuri masu tallafawa lafiya da dorewa</t>
  </si>
  <si>
    <t>Maki ingancin manufofin</t>
  </si>
  <si>
    <t>Ƙimar ingancin manufofin don manufofin ma'auni masu dacewa da shaida akan birane masu lafiya</t>
  </si>
  <si>
    <t>Wuraren da za a iya tafiya suna ba da damammaki don rayuwa mai aiki, lafiya, da dorewa ta hanyar samun isasshiyar yawan jama'a amma ba wuce kima don tallafawa isassun abubuwan more rayuwa na gida ba, gami da sabis na jigilar jama'a. Har ila yau, suna da gaurayawan amfani da ƙasa da tituna masu alaƙa, don tabbatar da kusanci da dacewa zuwa wuraren da ake nufi. Ingantattun kayan aikin tafiya a ƙasa da rage zirga-zirga ta hanyar sarrafa buƙatar amfani da mota kuma na iya ƙarfafa tafiya don sufuri.</t>
  </si>
  <si>
    <t>Rashin daidaiton tafiya</t>
  </si>
  <si>
    <t>Akwati 1: Nazarin Lancet Global Health Series na birane 25 na duniya</t>
  </si>
  <si>
    <t>Kalubalen Biranen 1000 ya tsawaita hanyoyin tantance lafiya da dorewar biranen da aka zayyana a cikin 2022 Lancet Global Health Series kan ƙirar birane, sufuri, da lafiya. An ƙididdige manufofi da alamomin sararin samaniya, an bincika kuma an ba da rahoto cikin harsuna da yawa don birane daban-daban 25 a cikin ƙasashe 19 da nahiyoyi 6. Waɗannan biranen suna ba da tunani mai amfani don kwatancen, amma ba samfurin wakilcin duk biranen duniya ba ne. Don ƙarin cikakkun bayanai, da fatan za a duba 2022 The Lancet Global Health Series on Urban design, Transport, and Health (https://www.thelancet.com/series/urban-design-2022).</t>
  </si>
  <si>
    <t>Ƙofar ƙirar birni don haɓaka tafiya</t>
  </si>
  <si>
    <t>Jerin Lafiya na Duniya na Lancet na 2022 ya gano cewa don cimma aƙalla kashi 80% na yuwuwar shiga kowane tafiya don sufuri, matsakaicin ƙauyen birni zai buƙaci yawan jama'a na aƙalla mutane 5700 km² da haɗin kan titi na aƙalla intersections 100 a kowace km², kusan kuma dangane da mahallin. Shaida ta farko ta nuna cewa yawan mahaɗar titi sama da 250 a kowace km² da ƙauyuka masu yawa (&gt; mutane 15,000 a kowace km²) na iya samun raguwar fa'idodin motsa jiki. Wannan muhimmin batu ne don bincike na gaba.</t>
  </si>
  <si>
    <t>Yiwuwar shiga kowane tafiya don sufuri</t>
  </si>
  <si>
    <t>5,700 mutane a kowace km²</t>
  </si>
  <si>
    <t>100 intersection a kowace km</t>
  </si>
  <si>
    <t>manufa kofa</t>
  </si>
  <si>
    <t>Daidaita da shaidar birane masu lafiya</t>
  </si>
  <si>
    <t>Shaida - bakin kofa</t>
  </si>
  <si>
    <t>Maɓalli: Ee ✔ A'a ✘ Mixed ✔/✘ Ba a zartar ba -</t>
  </si>
  <si>
    <t>Hadaddiyar manufofin tsara birni don lafiya da dorewa</t>
  </si>
  <si>
    <t>Bangarorin da yawa sun shiga cikin samar da ingantattun birane masu dorewa, da suka hada da amfani da filaye, sufuri, gidaje, wuraren shakatawa, bunkasar tattalin arziki, da ababen more rayuwa. Ana buƙatar haɗaɗɗiyar tsare-tsare don tabbatar da daidaita manufofi a sassan sassa. Ya kamata a sanya la'akari da kiwon lafiya a cikin harkokin sufuri da na birane, kuma a ba da fifikon saka hannun jari kan zirga-zirgar jama'a da na jama'a.</t>
  </si>
  <si>
    <t>Manufar sufuri tare da ayyuka mai da hankali kan lafiya</t>
  </si>
  <si>
    <t>Manufar birni tare da ayyuka mai da hankali kan lafiya</t>
  </si>
  <si>
    <t>Bukatun kimanta Tasirin Lafiya a cikin manufofin sufuri na birane</t>
  </si>
  <si>
    <t>Manufofin birni/ jigilar kayayyaki a sarari na nufin haɗaɗɗen tsara birane</t>
  </si>
  <si>
    <t>Akwai bayanan jama'a game da kashe kuɗin gwamnati don hanyoyin sufuri daban-daban</t>
  </si>
  <si>
    <t>Hanyar tafiya da manufofin isa ga manufa</t>
  </si>
  <si>
    <t>Bukatun aminci na zirga-zirga</t>
  </si>
  <si>
    <t xml:space="preserve"> Ƙuntatawa tsayin ginin wurin zama</t>
  </si>
  <si>
    <t>Iyaka kan ci gaban gidaje na Greenfield</t>
  </si>
  <si>
    <t>Cakuda nau'ikan gidaje/masu girma dabam</t>
  </si>
  <si>
    <t>Cakuɗen wurare na gida don rayuwar yau da kullun</t>
  </si>
  <si>
    <t>Kusa da nisa zuwa wuraren zama na yau da kullun</t>
  </si>
  <si>
    <t>Ratio na ayyuka zuwa gidaje</t>
  </si>
  <si>
    <t>Lafiyayyen muhallin abinci</t>
  </si>
  <si>
    <t>Kariyar laifuka ta hanyar ƙirar muhalli</t>
  </si>
  <si>
    <t>Manufofin birane masu juriyar yanayi</t>
  </si>
  <si>
    <t>Ingantacciyar iska ta birni, da mafita na tushen yanayi</t>
  </si>
  <si>
    <t>Ingancin iska na birni, da manufofin mafita na tushen yanayi</t>
  </si>
  <si>
    <t>Manufofin sufuri don iyakance gurɓataccen iska</t>
  </si>
  <si>
    <t>Manufofin amfani da ƙasa don rage gurɓataccen iska</t>
  </si>
  <si>
    <t>Alfarwar itace da buƙatun kore na birni</t>
  </si>
  <si>
    <t>Kariyar halittun birni &amp; haɓakawa</t>
  </si>
  <si>
    <t>Rage haɗarin bala'in yanayi</t>
  </si>
  <si>
    <t>cikin fuskantar sauyin yanayi, ana buƙatar gina wuraren da aka gina don rage tasirin lafiyar da ke faruwa akai-akai da matsananciyar yanayi, kamar raƙuman zafi, ambaliya, gobarar daji / gobarar daji da matsananciyar guguwa.</t>
  </si>
  <si>
    <t>Daidaituwa da dabarun rage haɗarin bala'i</t>
  </si>
  <si>
    <t>Manufar safarar jama'a</t>
  </si>
  <si>
    <t>Manufar bude sararin samaniya</t>
  </si>
  <si>
    <t>Sauƙaƙan isa ga jigilar jama'a akai-akai shine mabuɗin ƙayyadaddun lafiya da tsarin sufuri mai dorewa. Harkokin sufurin jama'a kusa da gidaje da aikin yi yana ƙara yawan yanayin tafiye-tafiyen sufurin jama'a, don haka yana ƙarfafa tafiya mai alaka da sufuri; bayar da dama ga ayyuka da ayyuka na yanki; inganta kiwon lafiya, ci gaban tattalin arziki, da kuma hada kan al'umma; da rage gurbatar yanayi da hayakin carbon. Yawan sabis kuma yana ƙarfafa amfani da jigilar jama'a, ban da kusancin tashoshi ko tasha.</t>
  </si>
  <si>
    <t>Samun damar gida zuwa sararin sarari mai inganci na jama'a yana haɓaka ayyukan motsa jiki na nishaɗi da lafiyar hankali. Filin buɗe ido na jama'a na kusa yana haifar da yanayi mai kyau, mai ban sha'awa, yana taimakawa kwantar da birni da kuma kare nau'ikan halittu. Yayin da birane ke daɗaɗawa kuma keɓaɓɓen sararin samaniya ke raguwa, samar da ƙarin sarari na jama'a yana da mahimmanci ga lafiyar jama'a. Samun sararin fili na jama'a tsakanin gidaje 400 na iya ƙarfafa tafiya. Samun damar zuwa manyan wuraren shakatawa na iya zama mahimmanci.</t>
  </si>
  <si>
    <t>Manufofin amfani da ƙasa da sufuri suna taka muhimmiyar rawa wajen iyakance gurɓataccen iska, tare da fa'idodi da yawa don lafiya da dorewa. Abubuwan da suka dogara da yanayi, gami da ciyawar birni da kariyar halittun birni, suna da fa'idodin lafiyar hankali ta hanyar haɓaka hulɗa da yanayi. Wuraren kore da murfin ciyayi na iya sanyaya birane da kuma taimakawa wajen haɓaka juriya ga matsanancin zafi.</t>
  </si>
  <si>
    <t>Misali rahoton kawai. Kwafi da shirya fayil ɗin .yml misali a cikin babban fayil ɗin sanyi/yankuna don ayyana yankin binciken ku don bincike da bayar da rahoto. Bayan daidaitawa da bincike, ƙila a samar da rahotannin manufofi da/ko na sarari bisa ga kwatance a</t>
  </si>
  <si>
    <t>Ana samun cikakkun bayanai na bayanai da hanyoyin a</t>
  </si>
  <si>
    <t>Bayan nazarin sakamakon garin ku, samar da taƙaitaccen bayani ta hanyar gyara rubutun "taƙaitawa" don kowane yare da aka daidaita a cikin fayil ɗin daidaitawar yanki.</t>
  </si>
  <si>
    <t>Wannan aikin yana da lasisi ƙarƙashin Creative Commons CC BY-NC Attribution-NonCommercial 4.0 International License.</t>
  </si>
  <si>
    <t>Mambobin ƙungiyar birni: {author_names}</t>
  </si>
  <si>
    <t>Ƙara sunayen mawallafi ta hanyar gyara saitunan rahoton daidaitawar yanki ta amfani da editan rubutu</t>
  </si>
  <si>
    <t>Rahoton ƙira da gyarawa: {editor_names}</t>
  </si>
  <si>
    <t>Fassara: {translation_names}</t>
  </si>
  <si>
    <t>Bitar manufofin gudanar da</t>
  </si>
  <si>
    <t>Nga tohu kaupapa here mo nga taone hauora me te tauwhiro</t>
  </si>
  <si>
    <t>Kaupapa here me nga tohu mokowā mo nga taone hauora me te tauwhiro</t>
  </si>
  <si>
    <t>Ko nga tohu mokowhiti mo nga taone hauora me te tauwhiro</t>
  </si>
  <si>
    <t>Ko nga kitenga tuatahi kaore i te whakaarohia mo te whakaputanga ma te iwi tae noa ki te whakamanatanga me te whakamanatanga o nga hua me nga whakamaarama.</t>
  </si>
  <si>
    <t>Ko nga raraunga rarangi arowhai kaupapa here kaore i taea te uta, kua pekehia. Tirohia https://healthysustainablecities.github.io/software/#Policy-checklist</t>
  </si>
  <si>
    <t>TAHUA ANAKE</t>
  </si>
  <si>
    <t>Te Taone Hauora me te Taone Tauwhiu Te Mahi tahi</t>
  </si>
  <si>
    <t>{city_name} horopaki</t>
  </si>
  <si>
    <t>Nga taumata o te kawanatanga</t>
  </si>
  <si>
    <t>Te taupori me te tika o te hauora</t>
  </si>
  <si>
    <t>Te horopaki aituā taiao</t>
  </si>
  <si>
    <t>He horopaki taapiri</t>
  </si>
  <si>
    <t>Whakatikaina te kōnae whirihoranga rohe hei whakarato i te horopaki papamuri mo to rohe ako. Tena koa whakarapopototia te waahi, te hitori me te ahuatanga o te whenua, mena e tika ana.</t>
  </si>
  <si>
    <t>Ko nga taumata e whai ake nei o nga kaupapa here a te kawanatanga i tātarihia mo {city_name}: {policy_checklist_levels}.</t>
  </si>
  <si>
    <t xml:space="preserve"> Whakatikahia te wahanga 'Taipori me te tika hauora' o te konae whirihoranga rohe ki te whakaatu i nga ahuatanga taupori-hapori-ohanga me nga wero hauora matua me nga kore tika kei roto i tenei taone nui.</t>
  </si>
  <si>
    <t>Ko nga aitua taiao ka pa ki te taone nui i roto i nga tau tekau kei te heke mai ko: {policy_checklist_hazards}.</t>
  </si>
  <si>
    <t>Whakamāramahia etahi atu whakaaro e pa ana ki nga koretake o te hauora taone me te matawhenua o tenei taone, me nga whakaaro raraunga ka whakaawe i te whakamaoritanga o nga kitenga.</t>
  </si>
  <si>
    <t>rohe</t>
  </si>
  <si>
    <t>Rohe</t>
  </si>
  <si>
    <t>Motu</t>
  </si>
  <si>
    <t>Nga tupuhi kino</t>
  </si>
  <si>
    <t>Waipuke</t>
  </si>
  <si>
    <t>Te ahi ngahere/nga ahi mohoao</t>
  </si>
  <si>
    <t>Ngaru wera</t>
  </si>
  <si>
    <t>Tino makariri</t>
  </si>
  <si>
    <t>Nga awhiowhio</t>
  </si>
  <si>
    <t>Huripari</t>
  </si>
  <si>
    <t>Nga rū whenua</t>
  </si>
  <si>
    <t>Ko te rohe ako i whakamahia hei tatau i nga tohu mokowā mo te taupori o {city_name} kua whakaatuhia i roto i tenei purongo kua tohuhia ki te mapi i raro nei ma te whakamarumaru raina whakarara.</t>
  </si>
  <si>
    <t>Te rohe ako</t>
  </si>
  <si>
    <t>Mapi korero</t>
  </si>
  <si>
    <t>Te rohe whakahaere ({source})</t>
  </si>
  <si>
    <t>Te rohe taone ({source})</t>
  </si>
  <si>
    <t>Akohia te rohe rohe ({source})</t>
  </si>
  <si>
    <t>te whakawhitinga o te rohe whakahaere me te rohe taone</t>
  </si>
  <si>
    <t>Te maakete kai</t>
  </si>
  <si>
    <t>Toa taonga</t>
  </si>
  <si>
    <t>Tetahi waahi tuwhera whanui</t>
  </si>
  <si>
    <t>He waahi nui mo te iwi whanui</t>
  </si>
  <si>
    <t>Te tūnga waka tūmatanui</t>
  </si>
  <si>
    <t>Te waka tūmatanui me te ratonga auau</t>
  </si>
  <si>
    <t>Te waka tūmatanui me te ratonga auau (kaore i arotakea)</t>
  </si>
  <si>
    <t>Ko te huarahi hikoi tata ki nga taone 25 o te ao</t>
  </si>
  <si>
    <t>Wawaenga</t>
  </si>
  <si>
    <t>Teitei</t>
  </si>
  <si>
    <t>Kao</t>
  </si>
  <si>
    <t>Ae</t>
  </si>
  <si>
    <t>{ōrau} o te taupori o {city_name} e noho ana i roto i te 500m o te waka tūmatanui</t>
  </si>
  <si>
    <t>{ōrau} o te taupori o {city_name} e noho ana i roto i te 500m mai i nga waka tūmatanui me te 20 meneti, pai ake ranei te auau o ia ra wiki</t>
  </si>
  <si>
    <t>{ōrau} o te taupori o {city_name} e noho ana i roto i te 500m o te waahi tuwhera tūmatanui 1.5 heketea te rahi.</t>
  </si>
  <si>
    <t>{ōrau} o te taupori o {city_name} e noho ana ki nga takiwa e tutuki ana i te paepae kiato o te taupori mo te 80% te tupono ka uru ki tetahi hikoi mo te kawe waka ({n} tangata {ia_wae})</t>
  </si>
  <si>
    <t>{ōrau} o te taupori o {city_name} e noho ana ki nga takiwa e tutuki ana i te paepae kiato o te huarahi mo te 80% te tupono ka uru ki tetahi hikoi mo te kawe waka ({n} nga whakawhitinga {per_unit})</t>
  </si>
  <si>
    <t>{ōrau} o te taupori o {city_name} e noho ana ki nga kaainga me te kaha hikoi i raro i te tau waenga o nga taone 25 o te ao (Pouaka 1)</t>
  </si>
  <si>
    <t>Kua tautuhia nga kaupapa here</t>
  </si>
  <si>
    <t>% o te taupori whai urunga i roto i te 500m ki:</t>
  </si>
  <si>
    <t>Kiato taupori noho tata (ia km²)</t>
  </si>
  <si>
    <t>Te kiatotanga o te noho tata (ia km²)</t>
  </si>
  <si>
    <t>Te awhe waenga me te hauwhā mo nga taone 25 o te ao (Pouaka 1)</t>
  </si>
  <si>
    <t>Ko nga mapi tuari mokowā kei roto i tenei ripoata e whakaatu ana i nga hua mo nga waahi e whakatau tata ana te taupori e ai ki {config[taupori][ingoa]}.</t>
  </si>
  <si>
    <t>Homai koa he whakaahua 'whakaahua toa' taumira teitei e whakaatu ana i te tiriti o te taone nui e taea ana te hikoi, i te waahi whanui ranei mo tenei taone nui, he ahua pai ki te whakatakotoranga .jpg me te rahi o te 21:10 (hei tauira, 2100px ki te 1000px)</t>
  </si>
  <si>
    <t>Tukuna mai he whakaahua 'whakaahua toa' taumira teitei e whakaatu ana i te tiriti o te taone nui e taea ana te hikoi, i te waahi whanui ranei mo tenei taone nui, he pai rawa ki te whakatakotoranga .jpg me nga inenga o te 1:1 (hei tauira, 1000px ki te 1000px)</t>
  </si>
  <si>
    <t>Ko tenei purongo e whakaatu ana i te mahi a {city_name} i runga i te kowhiringa o nga tohu mokowhiti me te kaupapa here o nga taone hauora me te tauwhiro. Hei wahanga o te Wero Taone 1000, i tirotirohia e matou te tohatoha mokowhiti o te hoahoa taone me nga ahuatanga kawe waka me te noho me te kounga o nga kaupapa here whakamahere taone e whakatairanga ana i te hauora me te oranga tonutanga. Ka taea e nga kitenga te whakamarama i nga huringa e hiahiatia ana ki nga kaupapa here a te taone nui. Ko nga mapi e whakaatu ana i te tohatoha o nga hoahoa taone me nga ahuatanga kawe waka puta noa i {city_name} me te tautuhi i nga waahi ka whai hua nui mai i nga wawaotanga ki te hanga i nga taiao hauora me te tauwhiro.</t>
  </si>
  <si>
    <t>Ko tenei purongo e whakaatu ana i te mahi a {city_name} i runga i nga tohu tohu o nga taone hauora me te tauwhiro. Hei wahanga o te Wero Taone 1000, i tirohia e matou te noho me te kounga o nga kaupapa here whakamahere taone e whakatairanga ana i te hauora me te oranga tonutanga. Ka taea e nga kitenga te whakamarama i nga huringa e hiahiatia ana ki nga kaupapa here a te taone nui.</t>
  </si>
  <si>
    <t>Ko tenei purongo e whakaatu ana i te mahi a {city_name} i runga i te kowhiringa o nga tohu mokowhiti me te kaupapa here o nga taone hauora me te tauwhiro. Hei wahanga o te Wero Taone 1000, i tirohia e matou te tohatoha mokowhiti o te hoahoa taone me nga ahuatanga kawe waka e whakatairanga ana i te hauora me te oranga tonutanga. Ko nga mapi e whakaatu ana i te tohatoha o nga hoahoa taone me nga ahuatanga kawe waka puta noa i {city_name} me te tautuhi i nga waahi ka whai hua nui mai i nga wawaotanga ki te hanga i nga taiao hauora me te tauwhiro.</t>
  </si>
  <si>
    <t>Te ōrau o te taupori e uru ana ki ngā rawa i roto i te 500 mita (m)</t>
  </si>
  <si>
    <t>Te hikoi me te uru ki te waahi</t>
  </si>
  <si>
    <t>He mea nui nga kaupapa here a te iwi mo te tautoko i te hoahoatanga me te hanga o nga taone hauora me te tauwhiro me nga kaainga. I whakamahia te 1000 Cities Challenge Policy Checklist ki te aromatawai i te noho me te kounga o nga kaupapa here e hono ana ki nga taunakitanga me nga maataapono mo nga taone hauora me te tauwhiro.</t>
  </si>
  <si>
    <t>Te kaute kaupapa here</t>
  </si>
  <si>
    <t>Te aroaro o nga kaupapa here mo nga taone me nga waka e tautoko ana i te hauora me te oranga tonutanga</t>
  </si>
  <si>
    <t>Tohu kounga kaupapa here</t>
  </si>
  <si>
    <t>Ko te whakatauranga o te kounga kaupapa here mo nga kaupapa here ine e hono ana ki nga taunakitanga mo nga taone hauora</t>
  </si>
  <si>
    <t>Nga whakaritenga whakamahere taone</t>
  </si>
  <si>
    <t>Ka whai waahi nga waahi hikoi mo te noho kaha, te hauora, me te tauwhiro na roto i te rawaka engari kaua e nui rawa atu te taupori hei tautoko i te rawaka o nga taonga o te rohe, tae atu ki nga ratonga waka a-iwi. Kei a ratou ano nga whakamahinga whenua whakauru me nga tiriti honohono pai, kia pai ai te uru atu ki nga waahi. Ko nga hanganga hikoi-kounga teitei me te whakaheke i nga waka ma te whakahaere i te tono mo te whakamahi motuka ka taea hoki te akiaki i te hikoi mo te kawe.</t>
  </si>
  <si>
    <t>Te kore tika o te haere</t>
  </si>
  <si>
    <t>Pouaka 1: Te Rangataka Hauora a Lancet Global Health Series mo nga taone 25 o te ao</t>
  </si>
  <si>
    <t>Ko te Wero Taone 1000 e whakawhānui ana i nga tikanga mo te aromatawai i te hauora me te oranga tonutanga o nga taone kua whakaraupapahia i roto i te 2022 Lancet Global Health Series mo te hoahoa taone, te kawe waka me te hauora. Ko nga kaupapa here me nga tohu mokowā i tatauhia, i tātarihia me te ripoata i roto i nga reo maha mo nga taone rereke e 25 puta noa i nga whenua 19 me nga whenua e 6. Ko enei taone he tohutoro whai hua mo te whakataurite, engari ehara i te tauira mo nga taone katoa o te ao. Mo etahi atu korero, tirohia te 2022 The Lancet Global Health Series on Urban design, transport, and health (https://www.thelancet.com/series/urban-design-2022).</t>
  </si>
  <si>
    <t>Nga paepae hoahoa taone hei whakatairanga i te hikoi</t>
  </si>
  <si>
    <t xml:space="preserve"> kitea e te 2022 Lancet Global Health Series kia eke ki te 80% pea pea ka uru ki tetahi hikoi mo te kawe waka, ka hiahiatia e te taone nui te taupori o te 5700 tangata kiromita neke atu, me te hononga o te tiriti kia 100 neke atu i te 100 nga whakawhitinga mo ia km², tata me te whakawhirinaki ki te horopaki. Ko nga taunakitanga tuatahi i whakaatu ko te kiato o nga whakawhitinga huarahi i runga ake i te 250 mo ia km² me nga kaainga tino-nui (&gt; 15,000 tangata mo ia km²) ka heke pea nga painga mo te korikori tinana. He kaupapa nui tenei mo te rangahau a meake nei.</t>
  </si>
  <si>
    <t>Te tūponotanga o te haere i roto i tetahi hīkoi mō te kawe</t>
  </si>
  <si>
    <t>5,700 tangata mo ia km²</t>
  </si>
  <si>
    <t>100 nga whakawhitinga mo ia km</t>
  </si>
  <si>
    <t>taumata taumata</t>
  </si>
  <si>
    <t>Kua tautuhia he kaupapa here</t>
  </si>
  <si>
    <t>Ka whakahāngai ki nga taunakitanga taone hauora</t>
  </si>
  <si>
    <t>Te ine ine</t>
  </si>
  <si>
    <t>Te paepae whakamohio i nga taunakitanga</t>
  </si>
  <si>
    <t>Kī: Āe ✔ Kāo ✘ Ranu ✔/✘ Kāore e hāngai -</t>
  </si>
  <si>
    <t>Ko nga kaupapa here whakamahere taone nui mo te hauora me te oranga tonutanga</t>
  </si>
  <si>
    <t>He maha nga waahanga e whai waahi ana ki te hanga i nga taone hauora me te tauwhiro, tae atu ki te whakamahi whenua, te kawe, te whare, nga papa, te whanaketanga ohaoha, me nga hanganga. Me whai mahere whakakotahi hei whakarite i te hängai kaupapa here puta noa i nga rängai. Me whakauru nga whakaaro hauora ki roto i nga kaupapa here waka me nga taone, me te whakangao ki nga waka kaha me nga waka a-iwi.</t>
  </si>
  <si>
    <t>Kaupapa here kawe me nga mahi e arotahi ana ki te hauora</t>
  </si>
  <si>
    <t>Kaupapa here taone me nga mahi e arotahi ana ki te hauora</t>
  </si>
  <si>
    <t>Nga whakaritenga Aromatawai Paanga Hauora i roto i nga kaupapa here mo te taone/whakahaere</t>
  </si>
  <si>
    <t>Ko te kaupapa here mo te taone/whakaahua e tino whai ana ki te whakamahere taone nui</t>
  </si>
  <si>
    <t>Ko nga korero mo te iwi whanui mo nga whakapaunga a te kawanatanga mo nga momo momo waka</t>
  </si>
  <si>
    <t>Nga kaupapa here mo te haere me te whai waahi ki te waahi</t>
  </si>
  <si>
    <t>Nga whakaritenga honohono huarahi</t>
  </si>
  <si>
    <t>Te aukati waka hei aukati i te whakamahi waka</t>
  </si>
  <si>
    <t>Nga whakaritenga haumaru waka</t>
  </si>
  <si>
    <t>Te whakarato hanganga hikoi</t>
  </si>
  <si>
    <t>Te whakarato hanganga paihikara</t>
  </si>
  <si>
    <t>Nga taumata whai waahi hikoi</t>
  </si>
  <si>
    <t>Nga taumata whai waahi ki te eke paihikara</t>
  </si>
  <si>
    <t>Nga whakaritenga kiato whare</t>
  </si>
  <si>
    <t xml:space="preserve"> Nga here teitei o te whare noho</t>
  </si>
  <si>
    <t>Te herenga mo te whakawhanaketanga whare papaariki</t>
  </si>
  <si>
    <t>Te ranunga o nga momo whare/rahi</t>
  </si>
  <si>
    <t>Te whakakotahitanga o nga waahi o te rohe mo te oranga o ia ra</t>
  </si>
  <si>
    <t>He tata ki nga waahi noho o ia ra</t>
  </si>
  <si>
    <t>Nga whakaritenga tohatoha mahi</t>
  </si>
  <si>
    <t>Te ōwehenga o ngā mahi ki te whare</t>
  </si>
  <si>
    <t>Te taiao kai hauora</t>
  </si>
  <si>
    <t>Te aukati hara ma te hoahoa taiao</t>
  </si>
  <si>
    <t>Nga kaupapa here o nga taone nui e kaha ana te rangi</t>
  </si>
  <si>
    <t>Ko te kounga o te hau taone, me nga otinga-a-taiao</t>
  </si>
  <si>
    <t>Ko te kounga o te hau taone, me nga kaupapa here mo nga otinga taiao</t>
  </si>
  <si>
    <t>Ko nga kaupapa here kawe waka hei whakaiti i te parahanga hau</t>
  </si>
  <si>
    <t>Ko nga kaupapa here whakamahi whenua hei whakaiti i te parahanga o te hau</t>
  </si>
  <si>
    <t>Ko nga tikanga mo te whakato rakau me te whakakao i nga taone</t>
  </si>
  <si>
    <t>Te tiaki me te whakatairanga i te kanorau koiora o te taone</t>
  </si>
  <si>
    <t>Te whakahekenga o nga aitua o te rangi</t>
  </si>
  <si>
    <t>mua i te huringa o te huarere, me hoahoa nga taiao hanga hei whakaiti i nga paanga hauora o te piki haere o te maha me te kino o nga ahuatanga o te huarere, penei i te ngaru wera, te waipuke, te ahi ngahere/nga ahi mohoao me nga awha nui.</t>
  </si>
  <si>
    <t>Te urutau me nga rautaki whakaheke morearea</t>
  </si>
  <si>
    <t>Kaupapa here waka tūmatanui</t>
  </si>
  <si>
    <t>Nga whakaritenga mo te uru atu ki nga waka a-iwi ki nga mahi me nga ratonga</t>
  </si>
  <si>
    <t>Ko nga whakaritenga iti mo te urunga waka mo te iwi</t>
  </si>
  <si>
    <t>Ko nga whaainga mo te whakamahi waka a-iwi</t>
  </si>
  <si>
    <t>Kaupapa here mo nga waahi tuwhera mo te iwi</t>
  </si>
  <si>
    <t>Nga whakaritenga iti mo te urunga mo nga waahi tuwhera mo te iwi</t>
  </si>
  <si>
    <t>Te urunga waka mo te iwi</t>
  </si>
  <si>
    <t>Te urunga mo te iwi whanui</t>
  </si>
  <si>
    <t>Ko te urunga ngawari ki nga waka a-iwi te tikanga matua mo nga punaha waka hauora me te tauwhiro. Ko nga waka a-iwi e tata ana ki nga whare me nga mahi ka piki ake te waahanga o nga haerenga a-iwi, na reira ka akiakihia te hikoi e pa ana ki nga waka; te tuku urunga ki nga mahi me nga ratonga a-rohe; te whakapai ake i te hauora, te whanaketanga ohaoha, me te whakauru hapori; me te whakaiti i te parahanga me te tuku waro. Ko te auau o nga ratonga e whakatenatena ana i te whakamahi i nga waka a-iwi, i tua atu i te tata o nga teihana, i nga waahi ranei.</t>
  </si>
  <si>
    <t>Ko te urunga o te rohe ki te kounga teitei o te waahi tuwhera e whakatairanga ana i te korikori tinana me te hauora hinengaro. Ko nga waahi tuwhera a te iwi e tata ana ka hangaia he taiao pai, ataahua, ka awhina i te whakamatao i te taone me te tiaki i te kanorau koiora. I te mea ka nui haere nga taone me te hekenga o nga waahi tuwhera motuhake, ko te whakarato i nga waahi tuwhera mo te iwi he mea nui mo te hauora taupori. Ko te whai waahi mo te iwi whanui i roto i te 400 mita o nga kaainga ka taea te akiaki i te hikoi. He mea nui ano te uru ki nga papaa nui.</t>
  </si>
  <si>
    <t>Ka whai waahi nui nga kaupapa here mo te whakamahi whenua me te kawe waka ki te whakaiti i te parahanga o te hau, he maha nga painga mo te hauora me te oranga tonutanga. Ko nga rongoatanga a-taiao, tae atu ki te whakakao i nga taone me te whakamarumaru kanorau koiora o te taone, ka whai hua ki te hauora hinengaro ma te whakapiki i te whakapiri ki te taiao. Ka taea e nga waahi kaakaariki me nga otaota otaota te whakamatao i nga taone me te awhina i te kaha ki te wera nui.</t>
  </si>
  <si>
    <t>He tauira purongo anake. Tāruatia, whakatikahia te tauira kōnae .yml i te kōpaki whirihoranga/rohe hei tautuhi i tō ake rohe ako hei tātari me te pūrongo. Whai muri i te whirihoranga me te tātari, ka taea te whakaputa i nga ripoata tohu kaupapa here me/ranei i runga i nga tohutohu i te</t>
  </si>
  <si>
    <t>Kei te waatea nga korero katoa mo nga raraunga me nga tikanga</t>
  </si>
  <si>
    <t>Te raraunga taupori</t>
  </si>
  <si>
    <t>Nga rohe taone</t>
  </si>
  <si>
    <t>Ngā āhuatanga tāone</t>
  </si>
  <si>
    <t>Tauine tae</t>
  </si>
  <si>
    <t>Tirohanga</t>
  </si>
  <si>
    <t>Whai muri i te arotake i nga hua mo to taone, homai he whakarāpopototanga horopaki ma te whakarereke i te tuhinga "whakapoto" mo ia reo kua whirihorahia i roto i te konae whirihoranga rohe.</t>
  </si>
  <si>
    <t>Kua raihanatia tenei mahi i raro i te Creative Commons CC BY-NC Attribution-NonCommercial 4.0 International License.</t>
  </si>
  <si>
    <t>Nga mema o te roopu taone: {author_name}</t>
  </si>
  <si>
    <t>Tāpiri ingoa kaituhi mā te whakatika i ngā tautuhinga pūrongo whirihoranga rohe mā te ētita kuputuhi</t>
  </si>
  <si>
    <t>Ripoata hoahoa me te whakatika: {editor_names}</t>
  </si>
  <si>
    <t>Whakamaoritanga: {translation_name}</t>
  </si>
  <si>
    <t>Te arotake kaupapa here i whakahaerehia e</t>
  </si>
  <si>
    <t>Relatório do Desafio 1000 Cidades</t>
  </si>
  <si>
    <t>Indicadores políticos para cidades saudáveis e sustentáveis</t>
  </si>
  <si>
    <t>Indicadores políticos e espaciais para cidades saudáveis e sustentáveis</t>
  </si>
  <si>
    <t>Indicadores espaciais para cidades saudáveis e sustentáveis</t>
  </si>
  <si>
    <t>As descobertas preliminares não se destinam à divulgação pública até que os resultados e as interpretações sejam validados e aprovados.</t>
  </si>
  <si>
    <t>Os dados da lista de verificação de políticas não puderam ser carregados e foram ignorados. Consulte https://healthysustainablecities.github.io/software/#Policy-checklist</t>
  </si>
  <si>
    <t>SOMENTE ESBOÇO</t>
  </si>
  <si>
    <t>{city_name}, {país} {ano}</t>
  </si>
  <si>
    <t>Contexto de {city_name}</t>
  </si>
  <si>
    <t>Níveis de governo</t>
  </si>
  <si>
    <t>Demografia e equidade na saúde</t>
  </si>
  <si>
    <t>Edite o arquivo de configuração da região para fornecer contexto de fundo para sua região de estudo. Por favor, resuma brevemente a localização, história e topografia, conforme relevante.</t>
  </si>
  <si>
    <t>Os seguintes níveis de política governamental foram analisados para {city_name}: {policy_checklist_levels}.</t>
  </si>
  <si>
    <t xml:space="preserve"> Edite a secção “Demografia e equidade na saúde” do ficheiro de configuração da região para destacar as características demográficas socioeconómicas e os principais desafios e desigualdades na saúde presentes nesta área urbana.</t>
  </si>
  <si>
    <t>Os riscos ambientais que podem impactar a área urbana na próxima década incluem: {policy_checklist_hazards}.</t>
  </si>
  <si>
    <t>Detalhe quaisquer outras considerações relacionadas com as desigualdades na saúde urbana e a geografia nesta cidade, ou considerações sobre dados que possam influenciar a interpretação dos resultados.</t>
  </si>
  <si>
    <t>Tempestades severas</t>
  </si>
  <si>
    <t>Inundações</t>
  </si>
  <si>
    <t>Incêndios florestais/incêndios florestais</t>
  </si>
  <si>
    <t>Ondas de calor</t>
  </si>
  <si>
    <t>Frio extremo</t>
  </si>
  <si>
    <t>Tufões</t>
  </si>
  <si>
    <t>Furacões</t>
  </si>
  <si>
    <t>região de estudo utilizada para calcular os indicadores espaciais para a população de {city_name} apresentados neste relatório foi destacada no mapa abaixo usando sombreamento de linhas paralelas.</t>
  </si>
  <si>
    <t>Região de estudo</t>
  </si>
  <si>
    <t>Legenda do mapa</t>
  </si>
  <si>
    <t>Limite administrativo ({fonte})</t>
  </si>
  <si>
    <t>Limite urbano ({fonte})</t>
  </si>
  <si>
    <t>Limite da região de estudo ({fonte})</t>
  </si>
  <si>
    <t>interseção da fronteira administrativa e da fronteira urbana</t>
  </si>
  <si>
    <t>quilômetros</t>
  </si>
  <si>
    <t>eu</t>
  </si>
  <si>
    <t>Caminhabilidade do bairro em relação a 25 cidades internacionalmente</t>
  </si>
  <si>
    <t>Não</t>
  </si>
  <si>
    <t>Sim</t>
  </si>
  <si>
    <t>{percent} da população de {city_name} vive a menos de 500 metros de transporte público</t>
  </si>
  <si>
    <t>{percent} da população de {city_name} vive a menos de 500 m de transporte público, com frequência média de 20 minutos ou melhor durante a semana</t>
  </si>
  <si>
    <t>{percent} da população de {city_name} vive num raio de 500 m de espaços públicos abertos com pelo menos 1,5 hectares de tamanho</t>
  </si>
  <si>
    <t>{percent} da população de {city_name} vive em bairros que atendem ao limite de densidade populacional para 80% de probabilidade de praticar qualquer caminhada para transporte ({n} pessoas {per_unit})</t>
  </si>
  <si>
    <t>{percent} da população de {city_name} vive em bairros que atendem ao limite de densidade de interseções de ruas com 80% de probabilidade de caminhar para se deslocar ({n} interseções {per_unit})</t>
  </si>
  <si>
    <t>{percentagem} da população de {city_name} vive em bairros com pontuação de transitabilidade abaixo da mediana de 25 cidades em todo o mundo (Quadro 1)</t>
  </si>
  <si>
    <t>% da população com acesso num raio de 500m a:</t>
  </si>
  <si>
    <t>Densidade populacional do bairro (por km²)</t>
  </si>
  <si>
    <t>Densidade de interseções de bairros (por km²)</t>
  </si>
  <si>
    <t>Mediana e intervalo interquartil para 25 cidades internacionalmente (Quadro 1)</t>
  </si>
  <si>
    <t>Os mapas de distribuição espacial apresentados neste relatório exibem resultados para áreas com estimativas populacionais de acordo com {config[população][nome]}.</t>
  </si>
  <si>
    <t>Forneça uma foto de 'imagem de herói' de alta resolução mostrando uma rua ou espaço público agradável e transitável desta cidade, de preferência em formato .jpg com dimensões na proporção de 21:10 (por exemplo, 2100px por 1000px)</t>
  </si>
  <si>
    <t>Forneça uma foto de 'imagem de herói' de alta resolução mostrando uma rua ou espaço público agradável e transitável desta cidade, de preferência em formato .jpg com dimensões na proporção de 1:1 (por exemplo, 1000px por 1000px)</t>
  </si>
  <si>
    <t>Este relatório descreve o desempenho de {city_name} em uma seleção de indicadores espaciais e políticos de cidades saudáveis e sustentáveis. Como parte do Desafio 1000 Cidades, examinámos a distribuição espacial do desenho urbano e das características dos transportes e a presença e qualidade das políticas de planeamento urbano que promovem a saúde e a sustentabilidade. As descobertas podem informar as mudanças necessárias nas políticas locais da cidade. Os mapas mostram a distribuição do desenho urbano e dos recursos de transporte em {city_name} e identificam áreas que poderiam beneficiar mais de intervenções para criar ambientes saudáveis e sustentáveis.</t>
  </si>
  <si>
    <t>Este relatório descreve o desempenho de {city_name} em uma seleção de indicadores de cidades saudáveis e sustentáveis. Como parte do Desafio 1000 Cidades, examinamos a presença e a qualidade das políticas de planejamento urbano que promovem a saúde e a sustentabilidade. As descobertas podem informar as mudanças necessárias nas políticas locais da cidade.</t>
  </si>
  <si>
    <t>Este relatório descreve o desempenho de {city_name} em uma seleção de indicadores espaciais e políticos de cidades saudáveis e sustentáveis. Como parte do Desafio 1000 Cidades, examinamos a distribuição espacial do desenho urbano e dos recursos de transporte que promovem a saúde e a sustentabilidade. Os mapas mostram a distribuição do desenho urbano e dos recursos de transporte em {city_name} e identificam áreas que poderiam beneficiar mais de intervenções para criar ambientes saudáveis e sustentáveis.</t>
  </si>
  <si>
    <t>Percentagem da população com acesso a comodidades num raio de 500 metros (m)</t>
  </si>
  <si>
    <t>Caminhabilidade e acesso ao destino</t>
  </si>
  <si>
    <t>As políticas públicas são essenciais para apoiar a concepção e a criação de cidades e bairros saudáveis e sustentáveis. A Lista de Verificação de Políticas do Desafio 1000 Cidades foi usada para avaliar a presença e a qualidade de políticas alinhadas com evidências e princípios para cidades saudáveis e sustentáveis.</t>
  </si>
  <si>
    <t>Pontuação de presença de política</t>
  </si>
  <si>
    <t>Presença de políticas urbanas e de transporte que apoiam a saúde e a sustentabilidade</t>
  </si>
  <si>
    <t>Índice de qualidade da política</t>
  </si>
  <si>
    <t>Classificação da qualidade das políticas para políticas mensuráveis alinhadas com evidências sobre cidades saudáveis</t>
  </si>
  <si>
    <t>Requisitos de planejamento urbano</t>
  </si>
  <si>
    <t>Os bairros acessíveis a pé proporcionam oportunidades para estilos de vida activos, saudáveis e sustentáveis através de uma densidade populacional suficiente, mas não excessiva, para apoiar o fornecimento adequado de comodidades locais, incluindo serviços de transporte público. Também têm usos mistos do solo e ruas bem interligadas, para garantir acesso próximo e conveniente aos destinos. Infraestruturas pedonais de alta qualidade e a redução do tráfego através da gestão da procura de utilização do automóvel também podem incentivar a caminhada para transporte.</t>
  </si>
  <si>
    <t>Desigualdades de caminhabilidade</t>
  </si>
  <si>
    <t>Caixa 1: Estudo The Lancet Global Health Series de 25 cidades internacionalmente</t>
  </si>
  <si>
    <t>Desafio 1000 Cidades amplia os métodos para avaliar a saúde e a sustentabilidade das cidades descritas na Série Global de Saúde da Lancet de 2022 sobre design urbano, transporte e saúde. Os indicadores políticos e espaciais foram calculados, analisados e comunicados em vários idiomas para 25 cidades diversas em 19 países e 6 continentes. Estas cidades fornecem uma referência útil para comparações, mas não constituem uma amostra representativa de todas as cidades a nível internacional. Para obter mais detalhes, consulte a série The Lancet Global Health 2022 sobre design urbano, transporte e saúde (https://www.thelancet.com/series/urban-design-2022).</t>
  </si>
  <si>
    <t>Limiares de desenho urbano para promover caminhadas</t>
  </si>
  <si>
    <t xml:space="preserve"> Série Global de Saúde da Lancet de 2022 descobriu que, para atingir pelo menos 80% de probabilidade de praticar qualquer caminhada para transporte, um bairro urbano médio precisaria de uma densidade populacional de pelo menos 5.700 pessoas km² e conectividade viária de pelo menos 100 cruzamentos por km², aproximadamente e dependendo do contexto. Evidências preliminares mostraram que a densidade de cruzamentos de ruas acima de 250 por km² e bairros ultradensos (&gt; 15.000 pessoas por km²) podem ter benefícios decrescentes para a atividade física. Este é um tópico importante para pesquisas futuras.</t>
  </si>
  <si>
    <t>Probabilidade de praticar qualquer caminhada para transporte</t>
  </si>
  <si>
    <t>5.700 pessoas por km²</t>
  </si>
  <si>
    <t>100 cruzamentos por km</t>
  </si>
  <si>
    <t>limite alvo</t>
  </si>
  <si>
    <t>Alinha-se com as evidências de cidades saudáveis</t>
  </si>
  <si>
    <t>Limite informado por evidências</t>
  </si>
  <si>
    <t>Legenda: Sim ✔ Não ✘ Misto ✔/✘ Não aplicável -</t>
  </si>
  <si>
    <t>Políticas integradas de planejamento urbano para saúde e sustentabilidade</t>
  </si>
  <si>
    <t>Muitos sectores estão envolvidos na criação de cidades saudáveis e sustentáveis, incluindo o uso do solo, transportes, habitação, parques, desenvolvimento económico e infra-estruturas. É necessário um planeamento integrado para garantir o alinhamento das políticas entre sectores. As considerações de saúde têm de ser incorporadas nas políticas urbanas e de transportes, e o investimento em transportes ativos e públicos deve ser priorizado.</t>
  </si>
  <si>
    <t>Política de transportes com ações focadas na saúde</t>
  </si>
  <si>
    <t>Política urbana com ações voltadas para a saúde</t>
  </si>
  <si>
    <t>Requisitos de avaliação de impacto na saúde na política urbana/de transportes</t>
  </si>
  <si>
    <t>A política urbana/de transportes visa explicitamente o planeamento urbano integrado</t>
  </si>
  <si>
    <t>Informações publicamente disponíveis sobre despesas governamentais para diferentes modos de transporte</t>
  </si>
  <si>
    <t>Políticas de caminhabilidade e acesso ao destino</t>
  </si>
  <si>
    <t>Requisitos de segurança no trânsito</t>
  </si>
  <si>
    <t>Fornecimento de infraestrutura para pedestres</t>
  </si>
  <si>
    <t>Fornecimento de infraestrutura para ciclismo</t>
  </si>
  <si>
    <t>Metas de participação a pé</t>
  </si>
  <si>
    <t>Metas de participação no ciclismo</t>
  </si>
  <si>
    <t xml:space="preserve"> Restrições de altura de edifícios residenciais</t>
  </si>
  <si>
    <t>Limites no desenvolvimento de moradias greenfield</t>
  </si>
  <si>
    <t>Mistura de tipos/tamanhos de caixas</t>
  </si>
  <si>
    <t>Mistura de destinos locais para a vida diária</t>
  </si>
  <si>
    <t>Perto dos destinos de vida diária</t>
  </si>
  <si>
    <t>Requisitos de distribuição de empregos</t>
  </si>
  <si>
    <t>Proporção entre empregos e habitação</t>
  </si>
  <si>
    <t>Ambientes alimentares saudáveis</t>
  </si>
  <si>
    <t>Prevenção do crime através do design ambiental</t>
  </si>
  <si>
    <t>Políticas para cidades resilientes ao clima</t>
  </si>
  <si>
    <t>Qualidade do ar urbano e soluções baseadas na natureza</t>
  </si>
  <si>
    <t>Qualidade do ar urbano e políticas de soluções baseadas na natureza</t>
  </si>
  <si>
    <t>Políticas de transporte para limitar a poluição atmosférica</t>
  </si>
  <si>
    <t>Políticas de uso do solo para reduzir a exposição à poluição do ar</t>
  </si>
  <si>
    <t>Requisitos de copa das árvores e ecologização urbana</t>
  </si>
  <si>
    <t>Proteção e promoção da biodiversidade urbana</t>
  </si>
  <si>
    <t>Redução do risco de desastres climáticos</t>
  </si>
  <si>
    <t>Face às alterações climáticas, os ambientes construídos precisam de ser concebidos para reduzir os impactos na saúde de eventos climáticos extremos cada vez mais frequentes e graves, como ondas de calor, inundações, incêndios florestais/incêndios florestais e tempestades extremas.</t>
  </si>
  <si>
    <t>Estratégias de adaptação e redução do risco de desastres</t>
  </si>
  <si>
    <t>Requisitos para acesso de transporte público a empregos e serviços</t>
  </si>
  <si>
    <t>Metas para uso de transporte público</t>
  </si>
  <si>
    <t>Política de espaço público aberto</t>
  </si>
  <si>
    <t>Acesso a espaços públicos abertos</t>
  </si>
  <si>
    <t>fácil acesso a transportes públicos frequentes é um fator determinante para sistemas de transporte saudáveis e sustentáveis. Os transportes públicos perto da habitação e do emprego aumentam a quota modal das viagens de transporte público, incentivando assim a caminhada relacionada com o transporte; oferecer acesso a empregos e serviços regionais; melhorar a saúde, o desenvolvimento económico e a inclusão social; e reduzir a poluição e as emissões de carbono. A frequência dos serviços também incentiva o uso do transporte público, além da proximidade de estações ou paradas.</t>
  </si>
  <si>
    <t>O acesso local a espaços públicos abertos de alta qualidade promove a atividade física recreativa e a saúde mental. Os espaços abertos públicos próximos criam ambientes agradáveis e de convívio, ajudam a refrescar a cidade e protegem a biodiversidade. À medida que as cidades se densificam e os espaços abertos privados diminuem, proporcionar mais espaços públicos abertos é fundamental para a saúde da população. Ter espaços públicos abertos a menos de 400 m das casas pode incentivar a caminhada. O acesso a parques maiores também pode ser importante.</t>
  </si>
  <si>
    <t>As políticas de utilização do solo e de transportes desempenham um papel fundamental na limitação da poluição atmosférica, com múltiplos benefícios para a saúde e a sustentabilidade. As soluções baseadas na natureza, incluindo a ecologização urbana e a proteção da biodiversidade urbana, trazem benefícios para a saúde mental, aumentando o contacto com a natureza. Os espaços verdes e a cobertura vegetal podem arrefecer as cidades e ajudar a criar resiliência ao calor extremo.</t>
  </si>
  <si>
    <t>Apenas relatório de exemplo. Copie e edite o arquivo .yml de exemplo na pasta de configuração/regiões para definir sua própria região de estudo para análise e relatórios. Após a configuração e análise, relatórios de políticas e/ou indicadores espaciais podem ser gerados de acordo com as instruções em</t>
  </si>
  <si>
    <t>Detalhes completos dos dados e métodos estão disponíveis em</t>
  </si>
  <si>
    <t>Depois de analisar os resultados da sua cidade, forneça um resumo contextualizado modificando o texto do “resumo” para cada idioma configurado no arquivo de configuração da região.</t>
  </si>
  <si>
    <t>Este trabalho está licenciado sob uma Licença Creative Commons CC BY-NC Attribution-NonCommercial 4.0 International.</t>
  </si>
  <si>
    <t>Membros da equipe da cidade: {author_names}</t>
  </si>
  <si>
    <t>Adicione nomes de autores editando as configurações de relatórios de configuração de região usando um editor de texto</t>
  </si>
  <si>
    <t>Design e edição do relatório: {editor_names}</t>
  </si>
  <si>
    <t>Tradução: {translation_names}</t>
  </si>
  <si>
    <t>Revisão de política conduzida por</t>
  </si>
  <si>
    <t>1000 நகரங்களின் சவால் அறிக்கை</t>
  </si>
  <si>
    <t>ஆரோக்கியமான மற்றும் நிலையான நகரங்களுக்கான கொள்கை குறிகாட்டிகள்</t>
  </si>
  <si>
    <t>ஆரோக்கியமான மற்றும் நிலையான நகரங்களுக்கான கொள்கை மற்றும் இடஞ்சார்ந்த குறிகாட்டிகள்</t>
  </si>
  <si>
    <t>ஆரோக்கியமான மற்றும் நிலையான நகரங்களுக்கான இடஞ்சார்ந்த குறிகாட்டிகள்</t>
  </si>
  <si>
    <t>முடிவுகள் மற்றும் விளக்கங்கள் சரிபார்க்கப்பட்டு அங்கீகரிக்கப்படும் வரை பூர்வாங்க கண்டுபிடிப்புகள் பொது வெளியீட்டை நோக்கமாகக் கொண்டிருக்கவில்லை.</t>
  </si>
  <si>
    <t>கொள்கை சரிபார்ப்புப் பட்டியல் தரவை ஏற்ற முடியவில்லை மற்றும் தவிர்க்கப்பட்டது. பார்க்கவும் https://healthysustainablecities.github.io/software/#Policy-checklist</t>
  </si>
  <si>
    <t>வரைவு மட்டுமே</t>
  </si>
  <si>
    <t>உலகளாவிய ஆரோக்கியமான மற்றும் நிலையான நகர குறிகாட்டிகள் ஒத்துழைப்பு</t>
  </si>
  <si>
    <t>{city_name}, {country} {வருடம்}</t>
  </si>
  <si>
    <t>{city_name} சூழல்</t>
  </si>
  <si>
    <t>அரசாங்கத்தின் நிலைகள்</t>
  </si>
  <si>
    <t>மக்கள்தொகை மற்றும் சுகாதார சமத்துவம்</t>
  </si>
  <si>
    <t>சுற்றுச்சூழல் பேரழிவு சூழல்</t>
  </si>
  <si>
    <t>கூடுதல் சூழல்</t>
  </si>
  <si>
    <t>உங்கள் ஆய்வுப் பகுதிக்கான பின்னணி சூழலை வழங்க, பிராந்திய உள்ளமைவு கோப்பைத் திருத்தவும். தயவு செய்து இருப்பிடம், வரலாறு மற்றும் நிலப்பரப்பை தொடர்புடையதாக சுருக்கமாகச் சுருக்கவும்.</t>
  </si>
  <si>
    <t>{city_name} க்கான அரசாங்கக் கொள்கையின் பின்வரும் நிலைகள் பகுப்பாய்வு செய்யப்பட்டன: {policy_checklist_levels}.</t>
  </si>
  <si>
    <t xml:space="preserve"> இந்த நகர்ப்புறத்தில் உள்ள சமூக-பொருளாதார மக்கள்தொகை பண்புகள் மற்றும் முக்கிய சுகாதார சவால்கள் மற்றும் ஏற்றத்தாழ்வுகளை முன்னிலைப்படுத்த பிராந்திய உள்ளமைவு கோப்பின் 'மக்கள்தொகை மற்றும் சுகாதார சமபங்கு' பகுதியைத் திருத்தவும்.</t>
  </si>
  <si>
    <t>வரவிருக்கும் தசாப்தத்தில் நகர்ப்புறத்தை பாதிக்கக்கூடிய சுற்றுச்சூழல் அபாயங்கள்: {policy_checklist_hazards}.</t>
  </si>
  <si>
    <t>இந்த நகரத்தில் உள்ள நகர்ப்புற சுகாதார ஏற்றத்தாழ்வுகள் மற்றும் புவியியல் தொடர்பான வேறு ஏதேனும் பரிசீலனைகள் அல்லது கண்டுபிடிப்புகளின் விளக்கத்தை பாதிக்கக்கூடிய தரவு பரிசீலனைகளை விவரிக்கவும்.</t>
  </si>
  <si>
    <t>உள்ளூர்</t>
  </si>
  <si>
    <t>பெருநகரம்</t>
  </si>
  <si>
    <t>பிராந்தியமானது</t>
  </si>
  <si>
    <t>நிலை</t>
  </si>
  <si>
    <t>தேசிய</t>
  </si>
  <si>
    <t>கடுமையான புயல்கள்</t>
  </si>
  <si>
    <t>வெள்ளம்</t>
  </si>
  <si>
    <t>காட்டுத்தீ / காட்டுத்தீ</t>
  </si>
  <si>
    <t>வெப்ப அலைகள்</t>
  </si>
  <si>
    <t>கடும் குளிர்</t>
  </si>
  <si>
    <t>புயல்கள்</t>
  </si>
  <si>
    <t>சூறாவளிகள்</t>
  </si>
  <si>
    <t>பூகம்பங்கள்</t>
  </si>
  <si>
    <t>இந்த அறிக்கையில் வழங்கப்பட்டுள்ள {city_name} மக்கள்தொகைக்கான இடஞ்சார்ந்த குறிகாட்டிகளைக் கணக்கிடப் பயன்படுத்தப்படும் ஆய்வுப் பகுதி கீழே உள்ள வரைபடத்தில் இணையான கோடு நிழலைப் பயன்படுத்தி தனிப்படுத்தப்பட்டுள்ளது.</t>
  </si>
  <si>
    <t>படிப்பு பகுதி</t>
  </si>
  <si>
    <t>வரைபட புராணம்</t>
  </si>
  <si>
    <t>நிர்வாக எல்லை ({source})</t>
  </si>
  <si>
    <t>நகர்ப்புற எல்லை ({source})</t>
  </si>
  <si>
    <t>ஆய்வுப் பகுதி எல்லை ({source})</t>
  </si>
  <si>
    <t>நிர்வாக எல்லை மற்றும் நகர்ப்புற எல்லையின் குறுக்குவெட்டு</t>
  </si>
  <si>
    <t>என்</t>
  </si>
  <si>
    <t>மீ</t>
  </si>
  <si>
    <t>கிமீ²க்கு</t>
  </si>
  <si>
    <t>கன்வீனியன்ஸ் ஸ்டோர்</t>
  </si>
  <si>
    <t>பெரிய பொது திறந்தவெளி</t>
  </si>
  <si>
    <t>வழக்கமான சேவையுடன் பொது போக்குவரத்து</t>
  </si>
  <si>
    <t>சர்வதேச அளவில் 25 நகரங்களுடன் ஒப்பிடும்போது அக்கம்பக்கத்தில் நடக்கும் வசதி</t>
  </si>
  <si>
    <t>குறைந்த</t>
  </si>
  <si>
    <t>சராசரி</t>
  </si>
  <si>
    <t>உயர்</t>
  </si>
  <si>
    <t>இல்லை</t>
  </si>
  <si>
    <t>ஆம்</t>
  </si>
  <si>
    <t>{city_name} இல் உள்ள மக்கள்தொகையில் {percent} பேர் 500மீ பொதுப் போக்குவரத்தில் வாழ்கின்றனர்</t>
  </si>
  <si>
    <t>{city_name} இல் உள்ள மக்கள் தொகையில் {percent} பேர் 500m பொதுப் போக்குவரத்தில் 20 நிமிடங்கள் அல்லது சிறந்த சராசரி வார நாள் அதிர்வெண்ணுடன் வாழ்கின்றனர்</t>
  </si>
  <si>
    <t>{city_name} இல் உள்ள மக்கள் தொகையில் {percent} பேர், குறைந்தபட்சம் 1.5 ஹெக்டேர் அளவிலான பொது திறந்தவெளியில் 500மீட்டருக்குள் வாழ்கின்றனர்</t>
  </si>
  <si>
    <t>{city_name} இல் உள்ள மக்கள் தொகையில் {percent} பேர், மக்கள் தொகை அடர்த்தி வரம்பை சந்திக்கும் சுற்றுப்புறங்களில் வசிக்கின்றனர்</t>
  </si>
  <si>
    <t>{city_name} இல் உள்ள மக்கள் தொகையில் {percent} பேர், போக்குவரத்துக்காக எந்த நடைப்பயணத்திலும் ஈடுபடுவதற்கான 80% நிகழ்தகவுக்கான தெரு வெட்டும் அடர்த்தி வரம்பை சந்திக்கும் சுற்றுப்புறங்களில் வாழ்கின்றனர் ({n} குறுக்குவெட்டுகள் {per_unit})</t>
  </si>
  <si>
    <t>{city_name} இல் உள்ள மக்கள்தொகையில் {percent} பேர், சர்வதேச அளவில் 25 நகரங்களின் சராசரிக்கும் குறைவான நடைப்பயணத்துடன் சுற்றுப்புறங்களில் வாழ்கின்றனர் (பெட்டி 1)</t>
  </si>
  <si>
    <t>கொள்கைகள் அடையாளம் காணப்பட்டன</t>
  </si>
  <si>
    <t>500 மீட்டருக்குள் அணுகக்கூடிய மக்கள் தொகையின்%:</t>
  </si>
  <si>
    <t>சுற்றுப்புற மக்கள் தொகை அடர்த்தி (கிமீ²க்கு)</t>
  </si>
  <si>
    <t>அக்கம்பக்கத்தின் குறுக்குவெட்டு அடர்த்தி (கிமீ²க்கு)</t>
  </si>
  <si>
    <t>சர்வதேச அளவில் 25 நகரங்களுக்கான இடைநிலை மற்றும் இடைக்கால வரம்பு (பெட்டி 1)</t>
  </si>
  <si>
    <t>இந்த அறிக்கையில் இடம்பெற்றுள்ள இடஞ்சார்ந்த விநியோக வரைபடங்கள், {config[population][name]} இன் படி மக்கள்தொகை மதிப்பீடுகளைக் கொண்ட பகுதிகளுக்கான முடிவுகளைக் காண்பிக்கும்.</t>
  </si>
  <si>
    <t>21:10 (எ.கா. 2100px x 1000px) என்ற விகிதத்தில் பரிமாணங்களைக் கொண்ட .jpg வடிவத்தில், இந்த நகரத்திற்கான வசதியான, நடக்கக்கூடிய நகரத் தெரு அல்லது பொது இடத்தைக் காட்டும் உயர் தெளிவுத்திறன் கொண்ட 'ஹீரோ இமேஜ்' புகைப்படத்தை வழங்கவும்.</t>
  </si>
  <si>
    <t>1:1 என்ற விகிதத்தில் (எ.கா. 1000px x 1000px) பரிமாணங்களைக் கொண்ட .jpg வடிவத்தில், இந்த நகரத்திற்கான வசதியான, நடக்கக்கூடிய நகரத் தெரு அல்லது பொது இடத்தைக் காட்டும் உயர் தெளிவுத்திறன் கொண்ட 'ஹீரோ இமேஜ்' புகைப்படத்தை வழங்கவும்.</t>
  </si>
  <si>
    <t>ஆரோக்கியமான மற்றும் நிலையான நகரங்களின் இடஞ்சார்ந்த மற்றும் கொள்கை குறிகாட்டிகளின் தேர்வில் {city_name} எவ்வாறு செயல்படுகிறது என்பதை இந்த அறிக்கை கோடிட்டுக் காட்டுகிறது. 1000 நகரங்கள் சவாலின் ஒரு பகுதியாக, நகர்ப்புற வடிவமைப்பு மற்றும் போக்குவரத்து அம்சங்கள் மற்றும் சுகாதாரம் மற்றும் நிலைத்தன்மையை ஊக்குவிக்கும் நகர திட்டமிடல் கொள்கைகளின் இருப்பு மற்றும் தரம் ஆகியவற்றின் இடஞ்சார்ந்த விநியோகத்தை நாங்கள் ஆய்வு செய்தோம். கண்டுபிடிப்புகள் உள்ளூர் நகரக் கொள்கைகளுக்குத் தேவையான மாற்றங்களைத் தெரிவிக்கலாம். வரைபடங்கள் நகர்ப்புற வடிவமைப்பு மற்றும் போக்குவரத்து அம்சங்களின் பரவலை {city_name} முழுவதும் காட்டுகின்றன, மேலும் ஆரோக்கியமான மற்றும் நிலையான சூழலை உருவாக்குவதற்கான தலையீடுகளின் மூலம் அதிகப் பயனடையக்கூடிய பகுதிகளைக் கண்டறியும்.</t>
  </si>
  <si>
    <t>ஆரோக்கியமான மற்றும் நிலையான நகரங்களின் குறிகாட்டிகளின் தேர்வில் {city_name} எவ்வாறு செயல்படுகிறது என்பதை இந்த அறிக்கை கோடிட்டுக் காட்டுகிறது. 1000 நகரங்கள் சவாலின் ஒரு பகுதியாக, சுகாதாரம் மற்றும் நிலைத்தன்மையை மேம்படுத்தும் நகர திட்டமிடல் கொள்கைகளின் இருப்பு மற்றும் தரத்தை நாங்கள் ஆய்வு செய்தோம். கண்டுபிடிப்புகள் உள்ளூர் நகரக் கொள்கைகளுக்குத் தேவையான மாற்றங்களைத் தெரிவிக்கலாம்.</t>
  </si>
  <si>
    <t>ஆரோக்கியமான மற்றும் நிலையான நகரங்களின் இடஞ்சார்ந்த மற்றும் கொள்கை குறிகாட்டிகளின் தேர்வில் {city_name} எவ்வாறு செயல்படுகிறது என்பதை இந்த அறிக்கை கோடிட்டுக் காட்டுகிறது. 1000 நகரங்கள் சவாலின் ஒரு பகுதியாக, சுகாதாரம் மற்றும் நிலைத்தன்மையை ஊக்குவிக்கும் நகர்ப்புற வடிவமைப்பு மற்றும் போக்குவரத்து அம்சங்களின் இடஞ்சார்ந்த விநியோகத்தை நாங்கள் ஆய்வு செய்தோம். வரைபடங்கள் நகர்ப்புற வடிவமைப்பு மற்றும் போக்குவரத்து அம்சங்களின் பரவலை {city_name} முழுவதும் காட்டுகின்றன, மேலும் ஆரோக்கியமான மற்றும் நிலையான சூழலை உருவாக்குவதற்கான தலையீடுகளின் மூலம் அதிகப் பயனடையக்கூடிய பகுதிகளைக் கண்டறியும்.</t>
  </si>
  <si>
    <t>500 மீட்டருக்குள் (மீ) வசதிகளுடன் கூடிய மக்கள்தொகை சதவீதம்</t>
  </si>
  <si>
    <t>நடைபயிற்சி மற்றும் இலக்கு அணுகல்</t>
  </si>
  <si>
    <t>ஆரோக்கியமான மற்றும் நிலையான நகரங்கள் மற்றும் சுற்றுப்புறங்களின் வடிவமைப்பு மற்றும் உருவாக்கத்தை ஆதரிப்பதற்கு பொதுக் கொள்கைகள் அவசியம். 1000 நகரங்கள் சவால் கொள்கை சரிபார்ப்பு பட்டியல் ஆரோக்கியமான மற்றும் நிலையான நகரங்களுக்கான சான்றுகள் மற்றும் கொள்கைகளுடன் இணைந்த கொள்கைகளின் இருப்பு மற்றும் தரத்தை மதிப்பிட பயன்படுத்தப்பட்டது.</t>
  </si>
  <si>
    <t>பாலிசி இருப்பு மதிப்பெண்</t>
  </si>
  <si>
    <t>சுகாதாரம் மற்றும் நிலைத்தன்மையை ஆதரிக்கும் நகர்ப்புற மற்றும் போக்குவரத்துக் கொள்கைகளின் இருப்பு</t>
  </si>
  <si>
    <t>கொள்கை தர மதிப்பெண்</t>
  </si>
  <si>
    <t>ஆரோக்கியமான நகரங்களின் ஆதாரங்களுடன் சீரமைக்கப்பட்ட அளவிடக்கூடிய கொள்கைகளுக்கான கொள்கை தர மதிப்பீடு</t>
  </si>
  <si>
    <t>நடக்கக்கூடிய சுற்றுப்புறங்கள், பொதுப் போக்குவரத்துச் சேவைகள் உட்பட, உள்ளூர் வசதிகளை போதுமான அளவு வழங்குவதற்கு ஆதரவாக, போதுமான ஆனால் அதிக மக்கள்தொகை அடர்த்தி இல்லாததன் மூலம் சுறுசுறுப்பான, ஆரோக்கியமான மற்றும் நிலையான வாழ்க்கை முறைகளுக்கான வாய்ப்புகளை வழங்குகிறது. அவர்கள் சேருமிடங்களுக்கு அருகாமையில் மற்றும் வசதியான அணுகலை உறுதி செய்வதற்காக, கலப்பு நிலப் பயன்பாடுகள் மற்றும் நன்கு இணைக்கப்பட்ட தெருக்களையும் கொண்டுள்ளனர். உயர்தர பாதசாரி உள்கட்டமைப்பு மற்றும் கார் பயன்பாட்டிற்கான தேவையை நிர்வகிப்பதன் மூலம் போக்குவரத்தை குறைப்பது போக்குவரத்துக்காக நடைபயிற்சியை ஊக்குவிக்கும்.</t>
  </si>
  <si>
    <t>நடக்கக்கூடிய ஏற்றத்தாழ்வுகள்</t>
  </si>
  <si>
    <t>பெட்டி 1: சர்வதேச அளவில் 25 நகரங்களின் லான்செட் குளோபல் ஹெல்த் சீரிஸ் ஆய்வு</t>
  </si>
  <si>
    <t>2022 லான்செட் குளோபல் ஹெல்த் தொடரில் நகர்ப்புற வடிவமைப்பு, போக்குவரத்து மற்றும் ஆரோக்கியம் ஆகியவற்றில் கோடிட்டுக் காட்டப்பட்டுள்ள நகரங்களின் ஆரோக்கியம் மற்றும் நிலைத்தன்மையை மதிப்பிடுவதற்கான முறைகளை 1000 நகரங்கள் சவால் விரிவுபடுத்துகிறது. 19 நாடுகள் மற்றும் 6 கண்டங்களில் உள்ள 25 பல்வேறு நகரங்களுக்கான கொள்கை மற்றும் இடஞ்சார்ந்த குறிகாட்டிகள் பல மொழிகளில் கணக்கிடப்பட்டு, பகுப்பாய்வு செய்யப்பட்டு அறிக்கையிடப்பட்டன. இந்த நகரங்கள் ஒப்பீடுகளுக்கு பயனுள்ள குறிப்பை வழங்குகின்றன, ஆனால் சர்வதேச அளவில் அனைத்து நகரங்களின் பிரதிநிதி மாதிரி அல்ல. மேலும் விவரங்களுக்கு, நகர்ப்புற வடிவமைப்பு, போக்குவரத்து மற்றும் ஆரோக்கியம் பற்றிய 2022 லான்செட் குளோபல் ஹெல்த் தொடரைப் பார்க்கவும் (https://www.thelancet.com/series/urban-design-2022).</t>
  </si>
  <si>
    <t>நடைப்பயிற்சியை ஊக்குவிக்க நகர்ப்புற வடிவமைப்பு வரம்புகள்</t>
  </si>
  <si>
    <t>2022 லான்செட் குளோபல் ஹெல்த் சீரிஸ், போக்குவரத்துக்கான எந்தவொரு நடைப்பயணத்திலும் குறைந்தபட்சம் 80% நிகழ்தகவை அடைய, ஒரு சராசரி நகர்ப்புற சுற்றுப்புறத்தில் குறைந்தபட்சம் 5700 மக்கள் கிமீ² மக்கள் அடர்த்தி மற்றும் ஒரு கிமீ²க்கு குறைந்தபட்சம் 100 குறுக்குவெட்டுகள் தெரு இணைப்பு தேவை என்று கண்டறிந்துள்ளது. மற்றும் சூழலைப் பொறுத்து. ஒரு கிமீ²க்கு 250 க்கும் அதிகமான தெரு வெட்டும் அடர்த்தி மற்றும் அதி அடர்த்தியான சுற்றுப்புறங்கள் (&gt; 15,000 பேர் ஒரு கிமீ²) உடல் செயல்பாடுகளின் நன்மைகளை குறைக்கலாம் என்று ஆரம்ப சான்றுகள் காட்டுகின்றன. எதிர்கால ஆராய்ச்சிக்கு இது ஒரு முக்கியமான தலைப்பு.</t>
  </si>
  <si>
    <t>போக்குவரத்துக்காக எந்த நடைப்பயணத்திலும் ஈடுபடுவதற்கான நிகழ்தகவு</t>
  </si>
  <si>
    <t>ஒரு கிமீ²க்கு 5,700 பேர்</t>
  </si>
  <si>
    <t>ஒரு கி.மீ.க்கு 100 சந்திப்புகள்</t>
  </si>
  <si>
    <t>இலக்கு வாசல்</t>
  </si>
  <si>
    <t>கொள்கை அடையாளம் காணப்பட்டது</t>
  </si>
  <si>
    <t>ஆரோக்கியமான நகரங்களின் சான்றுகளுடன் இணைகிறது</t>
  </si>
  <si>
    <t>சான்று-அறிவிக்கப்பட்ட வாசல்</t>
  </si>
  <si>
    <t>விசை: ஆம் ✔ இல்லை ✘ கலப்பு ✔/✘ பொருந்தாது -</t>
  </si>
  <si>
    <t>ஆரோக்கியம் மற்றும் நிலைத்தன்மைக்கான ஒருங்கிணைந்த நகர திட்டமிடல் கொள்கைகள்</t>
  </si>
  <si>
    <t>நில பயன்பாடு, போக்குவரத்து, வீடுகள், பூங்காக்கள், பொருளாதார மேம்பாடு மற்றும் உள்கட்டமைப்பு உள்ளிட்ட ஆரோக்கியமான மற்றும் நிலையான நகரங்களை உருவாக்குவதில் பல துறைகள் ஈடுபட்டுள்ளன. துறைகள் முழுவதும் கொள்கை சீரமைப்பை உறுதி செய்ய ஒருங்கிணைந்த திட்டமிடல் தேவை. போக்குவரத்து மற்றும் நகர்ப்புறக் கொள்கைகளில் சுகாதாரப் பரிசீலனைகள் உட்பொதிக்கப்பட வேண்டும், மேலும் செயலில் மற்றும் பொதுப் போக்குவரத்தில் முதலீடுகளுக்கு முன்னுரிமை அளிக்கப்பட வேண்டும்.</t>
  </si>
  <si>
    <t>சுகாதாரத்தை மையமாகக் கொண்ட நடவடிக்கைகள் கொண்ட போக்குவரத்துக் கொள்கை</t>
  </si>
  <si>
    <t>ஆரோக்கியத்தை மையமாகக் கொண்ட நடவடிக்கைகள் கொண்ட நகர்ப்புறக் கொள்கை</t>
  </si>
  <si>
    <t>நகர்ப்புற/போக்குவரத்து கொள்கையில் சுகாதார பாதிப்பு மதிப்பீட்டுத் தேவைகள்</t>
  </si>
  <si>
    <t>நகர்ப்புற/போக்குவரத்து கொள்கையானது ஒருங்கிணைந்த நகர திட்டமிடலை வெளிப்படையாக நோக்கமாகக் கொண்டுள்ளது</t>
  </si>
  <si>
    <t>வெவ்வேறு போக்குவரத்து முறைகளுக்கான அரசாங்க செலவினங்கள் பற்றிய பொதுவில் கிடைக்கும் தகவல்கள்</t>
  </si>
  <si>
    <t>நடைபயிற்சி மற்றும் இலக்கு அணுகல் கொள்கைகள்</t>
  </si>
  <si>
    <t>கார் பயன்படுத்துவதை ஊக்கப்படுத்த பார்க்கிங் கட்டுப்பாடுகள்</t>
  </si>
  <si>
    <t>போக்குவரத்து பாதுகாப்பு தேவைகள்</t>
  </si>
  <si>
    <t xml:space="preserve"> குடியிருப்பு கட்டிட உயர கட்டுப்பாடுகள்</t>
  </si>
  <si>
    <t>கிரீன்ஃபீல்ட் வீட்டு மேம்பாட்டிற்கான வரம்புகள்</t>
  </si>
  <si>
    <t>வீட்டு வகைகள்/அளவுகளின் கலவை</t>
  </si>
  <si>
    <t>தினசரி வாழ்க்கைக்கான உள்ளூர் இடங்களின் கலவை</t>
  </si>
  <si>
    <t>தினசரி வாழும் இடங்களுக்கு நெருக்கமான தூரம்</t>
  </si>
  <si>
    <t>வேலை விநியோக தேவைகள்</t>
  </si>
  <si>
    <t>வீட்டு வேலைகளின் விகிதம்</t>
  </si>
  <si>
    <t>ஆரோக்கியமான உணவு சூழல்கள்</t>
  </si>
  <si>
    <t>சுற்றுச்சூழல் வடிவமைப்பு மூலம் குற்றத் தடுப்பு</t>
  </si>
  <si>
    <t>தட்பவெப்ப நிலையைத் தாங்கும் நகரங்களின் கொள்கைகள்</t>
  </si>
  <si>
    <t>நகர்ப்புற காற்றின் தரம் மற்றும் இயற்கை அடிப்படையிலான தீர்வுகள்</t>
  </si>
  <si>
    <t>நகர்ப்புற காற்றின் தரம் மற்றும் இயற்கை அடிப்படையிலான தீர்வுகள் கொள்கைகள்</t>
  </si>
  <si>
    <t>காற்று மாசுபாட்டைக் கட்டுப்படுத்த போக்குவரத்துக் கொள்கைகள்</t>
  </si>
  <si>
    <t>காற்று மாசு வெளிப்பாட்டைக் குறைப்பதற்கான நில பயன்பாட்டுக் கொள்கைகள்</t>
  </si>
  <si>
    <t>மர விதானம் மற்றும் நகர்ப்புற பசுமை தேவைகள்</t>
  </si>
  <si>
    <t>நகர்ப்புற பல்லுயிர் பாதுகாப்பு மற்றும் மேம்பாடு</t>
  </si>
  <si>
    <t>காலநிலை பேரழிவு ஆபத்து குறைப்பு</t>
  </si>
  <si>
    <t>காலநிலை மாற்றத்தை எதிர்கொண்டு, வெப்ப அலைகள், வெள்ளம், காட்டுத்தீ/காட்டுத்தீ மற்றும் தீவிர புயல்கள் போன்ற பெருகிய முறையில் அடிக்கடி மற்றும் கடுமையான தீவிர வானிலை நிகழ்வுகளால் ஏற்படும் உடல்நல பாதிப்புகளை குறைக்க கட்டமைக்கப்பட்ட சூழல்கள் வடிவமைக்கப்பட வேண்டும்.</t>
  </si>
  <si>
    <t>தழுவல் மற்றும் பேரிடர் அபாயத்தைக் குறைக்கும் உத்திகள்</t>
  </si>
  <si>
    <t>பொது போக்குவரத்து கொள்கை</t>
  </si>
  <si>
    <t>பொது போக்குவரத்து பயன்பாட்டிற்கான இலக்குகள்</t>
  </si>
  <si>
    <t>பொது திறந்தவெளி கொள்கை</t>
  </si>
  <si>
    <t>பொது திறந்தவெளி அணுகலுக்கான குறைந்தபட்ச தேவைகள்</t>
  </si>
  <si>
    <t>அடிக்கடி பொதுப் போக்குவரத்தை எளிதாக அணுகுவது ஆரோக்கியமான மற்றும் நிலையான போக்குவரத்து அமைப்புகளின் முக்கிய நிர்ணயம் ஆகும். வீட்டுவசதி மற்றும் வேலைவாய்ப்புக்கு அருகிலுள்ள பொது போக்குவரத்து பொது போக்குவரத்து பயணங்களின் பயன்முறை பங்கை அதிகரிக்கிறது, இதனால் போக்குவரத்து தொடர்பான நடைப்பயணத்தை ஊக்குவிக்கிறது; பிராந்திய வேலைகள் மற்றும் சேவைகளுக்கான அணுகலை வழங்குதல்; சுகாதாரம், பொருளாதார மேம்பாடு மற்றும் சமூக உள்ளடக்கத்தை மேம்படுத்துதல்; மற்றும் மாசு மற்றும் கார்பன் வெளியேற்றத்தை குறைக்கிறது. சேவைகளின் அதிர்வெண், நிலையங்கள் அல்லது நிறுத்தங்களின் அருகாமையில் கூடுதலாக, பொதுப் போக்குவரத்து பயன்பாட்டை ஊக்குவிக்கிறது.</t>
  </si>
  <si>
    <t>உயர்தர பொது திறந்தவெளிக்கான உள்ளூர் அணுகல் பொழுதுபோக்கு உடல் செயல்பாடு மற்றும் மன ஆரோக்கியத்தை மேம்படுத்துகிறது. அருகிலுள்ள பொது திறந்தவெளி வசதியான, கவர்ச்சிகரமான சூழல்களை உருவாக்குகிறது, நகரத்தை குளிர்விக்க உதவுகிறது மற்றும் பல்லுயிர்களைப் பாதுகாக்கிறது. நகரங்கள் அடர்த்தியாகி, தனியார் திறந்தவெளி குறைந்து வருவதால், பொதுத் திறந்தவெளியை அதிக அளவில் வழங்குவது மக்களின் ஆரோக்கியத்திற்கு முக்கியமானது. வீடுகளில் இருந்து 400 மீட்டருக்குள் பொது திறந்தவெளியை வைத்திருப்பது நடைபயிற்சியை ஊக்குவிக்கும். பெரிய பூங்காக்களுக்கான அணுகலும் முக்கியமானதாக இருக்கலாம்.</t>
  </si>
  <si>
    <t>நில பயன்பாடு மற்றும் போக்குவரத்துக் கொள்கைகள் காற்று மாசுபாட்டைக் கட்டுப்படுத்துவதில் முக்கிய பங்கு வகிக்கின்றன, ஆரோக்கியம் மற்றும் நிலைத்தன்மைக்கு பல நன்மைகள் உள்ளன. நகர்ப்புற பசுமையாக்கம் மற்றும் நகர்ப்புற பல்லுயிர் பாதுகாப்பு உள்ளிட்ட இயற்கை அடிப்படையிலான தீர்வுகள், இயற்கையுடனான தொடர்பை அதிகரிப்பதன் மூலம் மனநல நலன்களைக் கொண்டுள்ளன. பசுமையான இடங்கள் மற்றும் தாவரங்களின் உறைகள் நகரங்களை குளிர்விக்கும் மற்றும் தீவிர வெப்பத்தை தாங்கும் தன்மையை உருவாக்க உதவும்.</t>
  </si>
  <si>
    <t>உதாரண அறிக்கை மட்டுமே. பகுப்பாய்வு மற்றும் அறிக்கையிடலுக்கு உங்கள் சொந்த ஆய்வுப் பகுதியை வரையறுக்க, கட்டமைப்பு/பிராந்தியங்கள் கோப்புறையில் உள்ள எடுத்துக்காட்டு .yml கோப்பை நகலெடுத்து திருத்தவும். பின்வரும் கட்டமைப்பு மற்றும் பகுப்பாய்வு, கொள்கை மற்றும்/அல்லது இடஞ்சார்ந்த குறிகாட்டி அறிக்கைகள் இல் உள்ள வழிமுறைகளின்படி உருவாக்கப்படலாம்</t>
  </si>
  <si>
    <t>தரவு மற்றும் முறைகள் பற்றிய முழு விவரங்கள் இங்கே கிடைக்கின்றன</t>
  </si>
  <si>
    <t>வண்ண அளவு</t>
  </si>
  <si>
    <t>உங்கள் நகரத்திற்கான முடிவுகளை மதிப்பாய்வு செய்த பிறகு, பிராந்திய உள்ளமைவு கோப்பில் உள்ள ஒவ்வொரு உள்ளமைக்கப்பட்ட மொழிக்கும் "சுருக்கம்" உரையை மாற்றுவதன் மூலம் சூழல்சார்ந்த சுருக்கத்தை வழங்கவும்.</t>
  </si>
  <si>
    <t>இந்த வேலை கிரியேட்டிவ் காமன்ஸ் CC BY-NC Attribution-NonCommercial 4.0 சர்வதேச உரிமத்தின் கீழ் உரிமம் பெற்றது.</t>
  </si>
  <si>
    <t>நகரக் குழு உறுப்பினர்கள்: {author_names}</t>
  </si>
  <si>
    <t>உரை திருத்தியைப் பயன்படுத்தி பிராந்திய உள்ளமைவு அறிக்கையிடல் அமைப்புகளைத் திருத்துவதன் மூலம் ஆசிரியர் பெயர்களைச் சேர்க்கவும்</t>
  </si>
  <si>
    <t>அறிக்கை வடிவமைப்பு மற்றும் திருத்தம்: {editor_names}</t>
  </si>
  <si>
    <t>மொழிபெயர்ப்பு: {translation_names}</t>
  </si>
  <si>
    <t>கொள்கை மதிப்பாய்வு நடத்தியது</t>
  </si>
  <si>
    <t>รายงานความท้าทาย 1,000 เมือง</t>
  </si>
  <si>
    <t>ตัวชี้วัดนโยบายเพื่อเมืองที่มีสุขภาพดีและยั่งยืน</t>
  </si>
  <si>
    <t>ตัวชี้วัดนโยบายและเชิงพื้นที่สำหรับเมืองที่มีสุขภาพดีและยั่งยืน</t>
  </si>
  <si>
    <t>ตัวชี้วัดเชิงพื้นที่สำหรับเมืองที่มีสุขภาพดีและยั่งยืน</t>
  </si>
  <si>
    <t>การค้นพบเบื้องต้นไม่ได้มีไว้สำหรับการเผยแพร่สู่สาธารณะจนกว่าผลลัพธ์และการตีความจะได้รับการตรวจสอบและอนุมัติ</t>
  </si>
  <si>
    <t>โหลดข้อมูลรายการตรวจสอบนโยบายไม่ได้และถูกข้ามไป ดู https://healthysustainablecities.github.io/software/#Policy-checklist</t>
  </si>
  <si>
    <t>ฉบับร่างเท่านั้น</t>
  </si>
  <si>
    <t>ความร่วมมือตัวชี้วัดเมืองด้านสุขภาพและความยั่งยืนระดับโลก</t>
  </si>
  <si>
    <t>{city_name}, {ประเทศ} {ปี}</t>
  </si>
  <si>
    <t>บริบทของ {city_name}</t>
  </si>
  <si>
    <t>ระดับของรัฐบาล</t>
  </si>
  <si>
    <t>ประชากรและความเท่าเทียมด้านสุขภาพ</t>
  </si>
  <si>
    <t>บริบทภัยพิบัติด้านสิ่งแวดล้อม</t>
  </si>
  <si>
    <t>บริบทเพิ่มเติม</t>
  </si>
  <si>
    <t>แก้ไขไฟล์การกำหนดค่าภูมิภาคเพื่อให้บริบทพื้นหลังสำหรับภูมิภาคการศึกษาของคุณ กรุณาสรุปสถานที่ ประวัติ และภูมิประเทศโดยย่อตามที่เกี่ยวข้อง</t>
  </si>
  <si>
    <t>มีการวิเคราะห์นโยบายของรัฐบาลในระดับต่อไปนี้สำหรับ {city_name}: {policy_checklist_levels}</t>
  </si>
  <si>
    <t xml:space="preserve"> แก้ไขส่วน 'ข้อมูลประชากรและความเท่าเทียมด้านสุขภาพ' ของไฟล์การกำหนดค่าภูมิภาคเพื่อเน้นคุณลักษณะทางประชากรศาสตร์ทางสังคมและเศรษฐกิจ และความท้าทายด้านสุขภาพและความไม่เท่าเทียมที่สำคัญที่มีอยู่ในเขตเมืองนี้</t>
  </si>
  <si>
    <t>อันตรายต่อสิ่งแวดล้อมที่อาจส่งผลกระทบต่อเขตเมืองในทศวรรษต่อๆ ไป ได้แก่: {policy_checklist_อันตรายs}</t>
  </si>
  <si>
    <t>ให้รายละเอียดข้อควรพิจารณาอื่นๆ ที่เกี่ยวข้องกับความไม่เท่าเทียมด้านสุขภาพในเมืองและภูมิศาสตร์ในเมืองนี้ หรือการพิจารณาข้อมูลที่อาจส่งผลต่อการตีความข้อค้นพบ</t>
  </si>
  <si>
    <t>ท้องถิ่น</t>
  </si>
  <si>
    <t>นครหลวง</t>
  </si>
  <si>
    <t>ภูมิภาค</t>
  </si>
  <si>
    <t>สถานะ</t>
  </si>
  <si>
    <t>ระดับชาติ</t>
  </si>
  <si>
    <t>พายุรุนแรง</t>
  </si>
  <si>
    <t>น้ำท่วม</t>
  </si>
  <si>
    <t>ไฟป่า/ไฟป่า</t>
  </si>
  <si>
    <t>คลื่นความร้อน</t>
  </si>
  <si>
    <t>หนาวมาก</t>
  </si>
  <si>
    <t>ไต้ฝุ่น</t>
  </si>
  <si>
    <t>พายุเฮอริเคน</t>
  </si>
  <si>
    <t>พายุไซโคลน</t>
  </si>
  <si>
    <t>แผ่นดินไหว</t>
  </si>
  <si>
    <t>ภูมิภาคศึกษาที่ใช้ในการคำนวณตัวบ่งชี้เชิงพื้นที่สำหรับประชากรของ {city_name} ที่นำเสนอในรายงานนี้ได้รับการเน้นในแผนที่ด้านล่างโดยใช้การแรเงาเส้นคู่ขนาน</t>
  </si>
  <si>
    <t>ภูมิภาคการศึกษา</t>
  </si>
  <si>
    <t>ตำนานแผนที่</t>
  </si>
  <si>
    <t>ขอบเขตการบริหาร ({source})</t>
  </si>
  <si>
    <t>เขตแดนเมือง ({source})</t>
  </si>
  <si>
    <t>ขอบเขตภูมิภาคศึกษา ({source})</t>
  </si>
  <si>
    <t>จุดตัดของเขตปกครองและเขตเมือง</t>
  </si>
  <si>
    <t>เอ็น</t>
  </si>
  <si>
    <t>ม</t>
  </si>
  <si>
    <t>ต่อ กม.²</t>
  </si>
  <si>
    <t>พื้นที่เปิดโล่งสาธารณะใด ๆ</t>
  </si>
  <si>
    <t>จุดจอดรถสาธารณะ</t>
  </si>
  <si>
    <t>การขนส่งสาธารณะที่มีบริการปกติ</t>
  </si>
  <si>
    <t>การขนส่งสาธารณะที่มีบริการปกติ (ไม่ได้รับการประเมิน)</t>
  </si>
  <si>
    <t>ความสามารถในการเดินในบริเวณใกล้เคียงเทียบกับ 25 เมืองในระดับสากล</t>
  </si>
  <si>
    <t>เลขที่</t>
  </si>
  <si>
    <t>ใช่</t>
  </si>
  <si>
    <t>{percent} ของประชากรใน {city_name} อาศัยอยู่ในระยะ 500 ม. จากระบบขนส่งสาธารณะ</t>
  </si>
  <si>
    <t>{percent} ของประชากรใน {city_name} อาศัยอยู่ในระยะ 500 เมตรจากระบบขนส่งสาธารณะ โดยมีความถี่เฉลี่ยในวันธรรมดา 20 นาทีหรือดีกว่านั้น</t>
  </si>
  <si>
    <t>{percent} ของประชากรใน {city_name} อาศัยอยู่ภายใน 500 เมตรจากพื้นที่เปิดโล่งสาธารณะที่มีขนาดอย่างน้อย 1.5 เฮกตาร์</t>
  </si>
  <si>
    <t>{percent} ของประชากรใน {city_name} อาศัยอยู่ในละแวกใกล้เคียงที่ตรงตามเกณฑ์ความหนาแน่นของประชากร โดยมีความน่าจะเป็น 80% ที่จะเดินเพื่อการเดินทางใดๆ ({n} คน {per_unit})</t>
  </si>
  <si>
    <t>{percent} ของประชากรใน {city_name} อาศัยอยู่ในละแวกใกล้เคียงที่ตรงตามเกณฑ์ความหนาแน่นของทางแยกถนน โดยมีความน่าจะเป็น 80% ที่จะเดินเพื่อการคมนาคมใดๆ ({n} ทางแยก {per_unit})</t>
  </si>
  <si>
    <t>{percent} ของประชากรใน {city_name} อาศัยอยู่ในละแวกใกล้เคียงที่มีคะแนนความสามารถในการเดินต่ำกว่าค่ามัธยฐานของ 25 เมืองทั่วโลก (กล่องที่ 1)</t>
  </si>
  <si>
    <t>ระบุนโยบายแล้ว</t>
  </si>
  <si>
    <t>% ของประชากรที่เข้าถึงได้ภายในระยะ 500 ม. เพื่อ:</t>
  </si>
  <si>
    <t>ความหนาแน่นของประชากรในบริเวณใกล้เคียง (ต่อกิโลเมตร²)</t>
  </si>
  <si>
    <t>ความหนาแน่นทางแยกของพื้นที่ใกล้เคียง (ต่อ กม.²)</t>
  </si>
  <si>
    <t>ค่ามัธยฐานและพิสัยระหว่างควอไทล์สำหรับ 25 เมืองทั่วโลก (กล่องที่ 1)</t>
  </si>
  <si>
    <t>แผนที่การกระจายเชิงพื้นที่ที่แสดงในรายงานนี้แสดงผลสำหรับพื้นที่ที่มีการประมาณจำนวนประชากรตาม {config[population][name]}</t>
  </si>
  <si>
    <t>โปรดจัดเตรียมภาพถ่าย 'ภาพหลัก' ที่มีความละเอียดสูง ซึ่งแสดงให้เห็นถนนในเมืองที่น่าเดินเล่นหรือน่าเดินเล่นหรือพื้นที่สาธารณะสำหรับเมืองนี้ โดยควรอยู่ในรูปแบบ .jpg โดยมีขนาดในอัตราส่วน 21:10 (เช่น 2100px x 1000px)</t>
  </si>
  <si>
    <t>โปรดจัดเตรียมภาพถ่าย 'ภาพหลัก' ที่มีความละเอียดสูงซึ่งแสดงให้เห็นถนนในเมืองที่น่าเดินเล่นหรือน่าเดินเล่นหรือพื้นที่สาธารณะสำหรับเมืองนี้ โดยควรอยู่ในรูปแบบ .jpg โดยมีขนาดในอัตราส่วน 1:1 (เช่น 1,000 พิกเซล x 1,000 พิกเซล)</t>
  </si>
  <si>
    <t>รายงานนี้สรุปว่า {city_name} ดำเนินการอย่างไรกับการเลือกตัวบ่งชี้เชิงพื้นที่และนโยบายของเมืองที่มีสุขภาพดีและยั่งยืน ในฐานะส่วนหนึ่งของ 1,000 Cities Challenge เราได้ตรวจสอบการกระจายเชิงพื้นที่ของการออกแบบชุมชนเมืองและลักษณะการคมนาคมขนส่ง ตลอดจนการมีอยู่และคุณภาพของนโยบายการวางผังเมืองที่ส่งเสริมสุขภาพและความยั่งยืน การค้นพบนี้สามารถแจ้งถึงการเปลี่ยนแปลงที่จำเป็นต่อนโยบายเมืองในท้องถิ่น แผนที่แสดงการกระจายตัวของการออกแบบชุมชนเมืองและการคมนาคมทั่ว {city_name} และระบุพื้นที่ที่อาจได้รับประโยชน์สูงสุดจากการแทรกแซงเพื่อสร้างสภาพแวดล้อมที่ดีต่อสุขภาพและยั่งยืน</t>
  </si>
  <si>
    <t>รายงานนี้สรุปว่า {city_name} มีประสิทธิภาพอย่างไรในการเลือกตัวชี้วัดของเมืองที่มีสุขภาพดีและยั่งยืน ในฐานะส่วนหนึ่งของ 1000 Cities Challenge เราได้ตรวจสอบการมีอยู่และคุณภาพของนโยบายการวางผังเมืองที่ส่งเสริมสุขภาพและความยั่งยืน การค้นพบนี้สามารถแจ้งถึงการเปลี่ยนแปลงที่จำเป็นต่อนโยบายเมืองในท้องถิ่น</t>
  </si>
  <si>
    <t>รายงานนี้สรุปว่า {city_name} ดำเนินการอย่างไรกับการเลือกตัวบ่งชี้เชิงพื้นที่และนโยบายของเมืองที่มีสุขภาพดีและยั่งยืน ในฐานะส่วนหนึ่งของ 1,000 Cities Challenge เราได้ตรวจสอบการกระจายเชิงพื้นที่ของการออกแบบชุมชนเมืองและการคมนาคมที่ส่งเสริมสุขภาพและความยั่งยืน แผนที่แสดงการกระจายตัวของการออกแบบชุมชนเมืองและการคมนาคมทั่ว {city_name} และระบุพื้นที่ที่อาจได้รับประโยชน์สูงสุดจากการแทรกแซงเพื่อสร้างสภาพแวดล้อมที่ดีต่อสุขภาพและยั่งยืน</t>
  </si>
  <si>
    <t>ร้อยละของประชากรที่สามารถเข้าถึงสิ่งอำนวยความสะดวกในระยะ 500 เมตร (ม.)</t>
  </si>
  <si>
    <t>ความสามารถในการเดินและการเข้าถึงจุดหมายปลายทาง</t>
  </si>
  <si>
    <t>นโยบายสาธารณะมีความสำคัญต่อการสนับสนุนการออกแบบและการสร้างเมืองและพื้นที่ใกล้เคียงที่ดีต่อสุขภาพและยั่งยืน รายการตรวจสอบนโยบายความท้าทาย 1,000 เมืองใช้เพื่อประเมินการมีอยู่และคุณภาพของนโยบายที่สอดคล้องกับหลักฐานและหลักการสำหรับเมืองที่มีสุขภาพดีและยั่งยืน</t>
  </si>
  <si>
    <t>คะแนนการแสดงตนของนโยบาย</t>
  </si>
  <si>
    <t>การปรากฏตัวของนโยบายเมืองและการขนส่งที่สนับสนุนสุขภาพและความยั่งยืน</t>
  </si>
  <si>
    <t>คะแนนคุณภาพนโยบาย</t>
  </si>
  <si>
    <t>การจัดอันดับคุณภาพนโยบายสำหรับนโยบายที่วัดผลได้ซึ่งสอดคล้องกับหลักฐานเกี่ยวกับเมืองที่มีสุขภาพดี</t>
  </si>
  <si>
    <t>ข้อกำหนดการวางแผนเมือง</t>
  </si>
  <si>
    <t>ย่านที่สามารถเดินได้มอบโอกาสในการดำเนินชีวิตที่กระฉับกระเฉง มีสุขภาพดี และยั่งยืน ผ่านการมีประชากรหนาแน่นเพียงพอแต่ไม่มากเกินไป เพื่อรองรับการจัดเตรียมสิ่งอำนวยความสะดวกในท้องถิ่นอย่างเพียงพอ รวมถึงบริการขนส่งสาธารณะ พวกเขายังมีการใช้ที่ดินแบบผสมผสานและถนนที่เชื่อมต่อกันอย่างดี เพื่อให้แน่ใจว่าเข้าถึงจุดหมายปลายทางได้สะดวกและใกล้เคียง โครงสร้างพื้นฐานทางเดินเท้าคุณภาพสูงและการลดการจราจรผ่านการจัดการความต้องการใช้รถยนต์ยังช่วยส่งเสริมการเดินเพื่อการขนส่งอีกด้วย</t>
  </si>
  <si>
    <t>ความไม่เท่าเทียมกันของความสามารถในการเดิน</t>
  </si>
  <si>
    <t>กล่องที่ 1: การศึกษา Lancet Global Health Series ใน 25 เมืองทั่วโลก</t>
  </si>
  <si>
    <t>1000 Cities Challenge ขยายขอบเขตวิธีการประเมินสุขภาพและความยั่งยืนของเมืองต่างๆ ที่ระบุไว้ใน Lancet Global Health Series ปี 2022 ในด้านการออกแบบชุมชนเมือง การขนส่ง และสุขภาพ ตัวชี้วัดนโยบายและเชิงพื้นที่ได้รับการคำนวณ วิเคราะห์ และรายงานในหลายภาษาสำหรับ 25 เมืองที่หลากหลายใน 19 ประเทศและ 6 ทวีป เมืองเหล่านี้ให้ข้อมูลอ้างอิงที่เป็นประโยชน์สำหรับการเปรียบเทียบ แต่ไม่ใช่ตัวอย่างที่เป็นตัวแทนของเมืองทั้งหมดในระดับสากล หากต้องการรายละเอียดเพิ่มเติม โปรดดู The Lancet Global Health Series ประจำปี 2022 เกี่ยวกับการออกแบบชุมชนเมือง การขนส่ง และสุขภาพ (https://www.thelancet.com/series/urban-design-2022)</t>
  </si>
  <si>
    <t>เกณฑ์การออกแบบชุมชนเมืองเพื่อส่งเสริมการเดิน</t>
  </si>
  <si>
    <t>Lancet Global Health Series ปี 2022 พบว่าเพื่อให้บรรลุความน่าจะเป็นอย่างน้อย 80% ในการเดินเพื่อการเดินทาง ชุมชนเมืองโดยเฉลี่ยจะต้องมีความหนาแน่นของประชากรอย่างน้อย 5,700 คน ตารางกิโลเมตร และการเชื่อมต่อถนนอย่างน้อย 100 ทางแยกต่อตารางกิโลเมตร โดยประมาณ และขึ้นอยู่กับบริบท หลักฐานเบื้องต้นแสดงให้เห็นว่าความหนาแน่นของทางแยกถนนที่สูงกว่า 250 ต่อตารางกิโลเมตร และบริเวณใกล้เคียงที่มีความหนาแน่นสูงเป็นพิเศษ (&gt; 15,000 คนต่อตารางกิโลเมตร) อาจส่งผลดีต่อการออกกำลังกายลดลง นี่เป็นหัวข้อสำคัญสำหรับการวิจัยในอนาคต</t>
  </si>
  <si>
    <t>ความน่าจะเป็นในการเดินเพื่อการขนส่ง</t>
  </si>
  <si>
    <t>5,700 คนต่อตารางกิโลเมตร</t>
  </si>
  <si>
    <t>100 ทางแยกต่อกิโลเมตร</t>
  </si>
  <si>
    <t>เกณฑ์เป้าหมาย</t>
  </si>
  <si>
    <t>สอดคล้องกับหลักฐานเมืองที่มีสุขภาพดี</t>
  </si>
  <si>
    <t>เกณฑ์การแจ้งหลักฐาน</t>
  </si>
  <si>
    <t>คีย์: ใช่ ✔ ไม่ใช่ ✘ ผสม ✔/✘ ไม่เกี่ยวข้อง -</t>
  </si>
  <si>
    <t>นโยบายการวางผังเมืองแบบบูรณาการเพื่อสุขภาพและความยั่งยืน</t>
  </si>
  <si>
    <t>หลายภาคส่วนมีส่วนร่วมในการสร้างเมืองที่มีสุขภาพดีและยั่งยืน รวมถึงการใช้ที่ดิน การขนส่ง ที่อยู่อาศัย สวนสาธารณะ การพัฒนาเศรษฐกิจ และโครงสร้างพื้นฐาน การวางแผนเชิงบูรณาการเป็นสิ่งจำเป็นเพื่อให้แน่ใจว่ามีการจัดแนวนโยบายในทุกภาคส่วน ข้อควรพิจารณาด้านสุขภาพจำเป็นต้องฝังอยู่ในนโยบายการคมนาคมและเมือง และควรให้ความสำคัญกับการลงทุนในระบบการขนส่งสาธารณะและที่ใช้งานอยู่</t>
  </si>
  <si>
    <t>นโยบายการขนส่งที่เน้นการดำเนินการด้านสุขภาพ</t>
  </si>
  <si>
    <t>นโยบายเมืองที่เน้นการดำเนินการด้านสุขภาพ</t>
  </si>
  <si>
    <t>ข้อกำหนดการประเมินผลกระทบด้านสุขภาพในนโยบายเมือง/การขนส่ง</t>
  </si>
  <si>
    <t>นโยบายเมือง/การคมนาคมมุ่งเป้าไปที่การวางผังเมืองแบบบูรณาการอย่างชัดเจน</t>
  </si>
  <si>
    <t>ข้อมูลที่เปิดเผยต่อสาธารณะเกี่ยวกับค่าใช้จ่ายภาครัฐสำหรับรูปแบบการขนส่งต่างๆ</t>
  </si>
  <si>
    <t>นโยบายความสามารถในการเดินและการเข้าถึงจุดหมายปลายทาง</t>
  </si>
  <si>
    <t>ข้อจำกัดในการจอดรถเพื่อกีดกันการใช้รถยนต์</t>
  </si>
  <si>
    <t>ข้อกำหนดด้านความปลอดภัยการจราจร</t>
  </si>
  <si>
    <t>การจัดหาโครงสร้างพื้นฐานสำหรับคนเดินเท้า</t>
  </si>
  <si>
    <t>การจัดหาโครงสร้างพื้นฐานสำหรับการปั่นจักรยาน</t>
  </si>
  <si>
    <t>เป้าหมายการมีส่วนร่วมเดิน</t>
  </si>
  <si>
    <t>เป้าหมายการมีส่วนร่วมปั่นจักรยาน</t>
  </si>
  <si>
    <t>ข้อกำหนดความหนาแน่นของที่อยู่อาศัย</t>
  </si>
  <si>
    <t xml:space="preserve"> ข้อจำกัดความสูงของอาคารที่พักอาศัย</t>
  </si>
  <si>
    <t>ข้อจำกัดในการพัฒนาที่อยู่อาศัยสีเขียว</t>
  </si>
  <si>
    <t>การผสมผสานของประเภท/ขนาดตัวเสื้อ</t>
  </si>
  <si>
    <t>ผสมผสานจุดหมายปลายทางในท้องถิ่นเพื่อการดำรงชีวิตในแต่ละวัน</t>
  </si>
  <si>
    <t>ใกล้กับจุดหมายปลายทางในชีวิตประจำวัน</t>
  </si>
  <si>
    <t>ข้อกำหนดการกระจายการจ้างงาน</t>
  </si>
  <si>
    <t>อัตราส่วนของงานต่อที่อยู่อาศัย</t>
  </si>
  <si>
    <t>สภาพแวดล้อมด้านอาหารเพื่อสุขภาพ</t>
  </si>
  <si>
    <t>การป้องกันอาชญากรรมด้วยการออกแบบสิ่งแวดล้อม</t>
  </si>
  <si>
    <t>นโยบายเมืองที่มีความยืดหยุ่นต่อสภาพภูมิอากาศ</t>
  </si>
  <si>
    <t>คุณภาพอากาศในเมืองและวิธีแก้ปัญหาจากธรรมชาติ</t>
  </si>
  <si>
    <t>นโยบายคุณภาพอากาศในเมืองและการแก้ปัญหาโดยอิงธรรมชาติ</t>
  </si>
  <si>
    <t>นโยบายการขนส่งเพื่อจำกัดมลพิษทางอากาศ</t>
  </si>
  <si>
    <t>นโยบายการใช้ที่ดินเพื่อลดการสัมผัสมลพิษทางอากาศ</t>
  </si>
  <si>
    <t>ข้อกำหนดการปลูกต้นไม้และการปลูกต้นไม้ในเมือง</t>
  </si>
  <si>
    <t>การคุ้มครองและส่งเสริมความหลากหลายทางชีวภาพในเมือง</t>
  </si>
  <si>
    <t>การลดความเสี่ยงจากภัยพิบัติด้านสภาพภูมิอากาศ</t>
  </si>
  <si>
    <t>เมื่อเผชิญกับการเปลี่ยนแปลงสภาพภูมิอากาศ สภาพแวดล้อมที่สร้างขึ้นจำเป็นต้องได้รับการออกแบบเพื่อลดผลกระทบด้านสุขภาพจากเหตุการณ์สภาพอากาศสุดขั้วที่เกิดขึ้นบ่อยครั้งและรุนแรงมากขึ้น เช่น คลื่นความร้อน น้ำท่วม ไฟป่า/ไฟป่า และพายุที่รุนแรง</t>
  </si>
  <si>
    <t>กลยุทธ์การปรับตัวและการลดความเสี่ยงจากภัยพิบัติ</t>
  </si>
  <si>
    <t>นโยบายการขนส่งสาธารณะ</t>
  </si>
  <si>
    <t>ข้อกำหนดสำหรับการเข้าถึงการจ้างงานและบริการขนส่งสาธารณะ</t>
  </si>
  <si>
    <t>ข้อกำหนดขั้นต่ำสำหรับการเข้าถึงระบบขนส่งสาธารณะ</t>
  </si>
  <si>
    <t>เป้าหมายการใช้ระบบขนส่งสาธารณะ</t>
  </si>
  <si>
    <t>นโยบายพื้นที่เปิดโล่งสาธารณะ</t>
  </si>
  <si>
    <t>ข้อกำหนดขั้นต่ำสำหรับการเข้าถึงพื้นที่เปิดโล่งสาธารณะ</t>
  </si>
  <si>
    <t>การเข้าถึงพื้นที่เปิดสาธารณะ</t>
  </si>
  <si>
    <t>การเข้าถึงระบบขนส่งสาธารณะบ่อยครั้งเป็นปัจจัยสำคัญของระบบการคมนาคมขนส่งที่ดีและยั่งยืน การขนส่งสาธารณะใกล้กับที่อยู่อาศัยและการจ้างงานเพิ่มส่วนแบ่งรูปแบบการเดินทางด้วยระบบขนส่งสาธารณะ จึงส่งเสริมการเดินที่เกี่ยวข้องกับการคมนาคม เสนอการเข้าถึงงานและบริการระดับภูมิภาค การปรับปรุงสุขภาพ การพัฒนาเศรษฐกิจ และการไม่แบ่งแยกทางสังคม และลดมลพิษและการปล่อยก๊าซคาร์บอน ความถี่ของการบริการยังส่งเสริมการใช้ระบบขนส่งสาธารณะ นอกเหนือจากความใกล้ชิดกับสถานีหรือป้ายหยุดรถ</t>
  </si>
  <si>
    <t>การเข้าถึงพื้นที่สาธารณะคุณภาพสูงในท้องถิ่นส่งเสริมกิจกรรมทางกายและสุขภาพจิตเพื่อการพักผ่อนหย่อนใจ พื้นที่เปิดโล่งสาธารณะในบริเวณใกล้เคียงสร้างสภาพแวดล้อมที่สนุกสนานและน่าดึงดูด ช่วยให้เมืองเย็นสบาย และปกป้องความหลากหลายทางชีวภาพ ในขณะที่เมืองมีความหนาแน่นและพื้นที่เปิดโล่งส่วนตัวลดลง การจัดหาพื้นที่เปิดโล่งสาธารณะให้มากขึ้นจึงมีความสำคัญต่อสุขภาพของประชากร การมีพื้นที่เปิดสาธารณะภายในระยะ 400 เมตรจากบ้านสามารถกระตุ้นให้เดินได้ การเข้าถึงสวนสาธารณะขนาดใหญ่ก็อาจมีความสำคัญเช่นกัน</t>
  </si>
  <si>
    <t>นโยบายการใช้ที่ดินและการขนส่งมีบทบาทสำคัญในการจำกัดมลพิษทางอากาศ พร้อมประโยชน์หลายประการต่อสุขภาพและความยั่งยืน วิธีแก้ปัญหาที่อิงธรรมชาติ รวมถึงการปลูกพืชสีเขียวในเมืองและการปกป้องความหลากหลายทางชีวภาพในเมือง มีประโยชน์ต่อสุขภาพจิตโดยการเพิ่มการสัมผัสกับธรรมชาติ พื้นที่สีเขียวและพืชพันธุ์ที่ปกคลุมสามารถทำให้เมืองเย็นลงและช่วยสร้างความยืดหยุ่นต่อความร้อนจัด</t>
  </si>
  <si>
    <t>รายงานตัวอย่างเท่านั้น คัดลอกและแก้ไขไฟล์ .yml ตัวอย่างในโฟลเดอร์การกำหนดค่า/ภูมิภาคเพื่อกำหนดขอบเขตการศึกษาของคุณเองสำหรับการวิเคราะห์และการรายงาน หลังจากการกำหนดค่าและการวิเคราะห์ รายงานนโยบายและ/หรือตัวบ่งชี้เชิงพื้นที่อาจถูกสร้างขึ้นตามคำแนะนำที่</t>
  </si>
  <si>
    <t>ดูรายละเอียดข้อมูลและวิธีการทั้งหมดได้ที่</t>
  </si>
  <si>
    <t>คุณสมบัติของเมือง</t>
  </si>
  <si>
    <t>สรุป</t>
  </si>
  <si>
    <t>หลังจากตรวจสอบผลลัพธ์สำหรับเมืองของคุณแล้ว ให้จัดทำสรุปตามบริบทโดยแก้ไขข้อความ "สรุป" สำหรับแต่ละภาษาที่กำหนดค่าไว้ภายในไฟล์การกำหนดค่าภูมิภาค</t>
  </si>
  <si>
    <t>งานนี้ได้รับอนุญาตภายใต้ Creative Commons CC BY-NC Attribution-NonCommercial 4.0 International License</t>
  </si>
  <si>
    <t>สมาชิกในทีมเมือง: {author_names}</t>
  </si>
  <si>
    <t>เพิ่มชื่อผู้เขียนโดยแก้ไขการตั้งค่าการรายงานการกำหนดค่าภูมิภาคโดยใช้โปรแกรมแก้ไขข้อความ</t>
  </si>
  <si>
    <t>การออกแบบและแก้ไขรายงาน: {editor_names}</t>
  </si>
  <si>
    <t>การแปล: {translation_names}</t>
  </si>
  <si>
    <t>ทบทวนนโยบายโดย</t>
  </si>
  <si>
    <t>Báo cáo Thử thách 1000 thành phố</t>
  </si>
  <si>
    <t>Các chỉ số chính sách cho các thành phố lành mạnh và bền vững</t>
  </si>
  <si>
    <t>Các chỉ số chính sách và không gian cho các thành phố lành mạnh và bền vững</t>
  </si>
  <si>
    <t>Các chỉ số không gian cho các thành phố lành mạnh và bền vững</t>
  </si>
  <si>
    <t>Những phát hiện sơ bộ không nhằm mục đích công bố rộng rãi cho đến khi kết quả và diễn giải được xác nhận và phê duyệt.</t>
  </si>
  <si>
    <t>Không thể tải dữ liệu danh sách kiểm tra chính sách và đã bị bỏ qua. Xem https://healthysustainablecities.github.io/software/#Policy-checklist</t>
  </si>
  <si>
    <t>CHỈ DỰ THẢO</t>
  </si>
  <si>
    <t>Hợp tác chỉ số thành phố lành mạnh và bền vững toàn cầu</t>
  </si>
  <si>
    <t>{city_name}, {country} {năm}</t>
  </si>
  <si>
    <t>bối cảnh {city_name}</t>
  </si>
  <si>
    <t>Các cấp chính quyền</t>
  </si>
  <si>
    <t>Nhân khẩu học và công bằng sức khỏe</t>
  </si>
  <si>
    <t>Bối cảnh thảm họa môi trường</t>
  </si>
  <si>
    <t>Bối cảnh bổ sung</t>
  </si>
  <si>
    <t>Chỉnh sửa tệp cấu hình vùng để cung cấp bối cảnh cơ bản cho khu vực nghiên cứu của bạn. Vui lòng tóm tắt ngắn gọn về vị trí, lịch sử và địa hình nếu có liên quan.</t>
  </si>
  <si>
    <t>Các cấp chính sách chính phủ sau đây đã được phân tích cho {city_name}: {policy_checklist_levels}.</t>
  </si>
  <si>
    <t xml:space="preserve"> Chỉnh sửa phần 'Nhân khẩu học và công bằng sức khỏe' trong tệp cấu hình khu vực để làm nổi bật các đặc điểm nhân khẩu học kinh tế xã hội cũng như những thách thức và bất bình đẳng chính về sức khỏe hiện có ở khu vực thành thị này.</t>
  </si>
  <si>
    <t>Các mối nguy hiểm về môi trường có thể ảnh hưởng đến khu vực đô thị trong thập kỷ tới bao gồm: {policy_checklist_hazards}.</t>
  </si>
  <si>
    <t>Trình bày chi tiết mọi cân nhắc khác liên quan đến sự bất bình đẳng về y tế đô thị và địa lý ở thành phố này hoặc những cân nhắc về dữ liệu có thể ảnh hưởng đến việc giải thích các phát hiện.</t>
  </si>
  <si>
    <t>Địa phương</t>
  </si>
  <si>
    <t>Thủ đô</t>
  </si>
  <si>
    <t>Khu vực</t>
  </si>
  <si>
    <t>Tình trạng</t>
  </si>
  <si>
    <t>Quốc gia</t>
  </si>
  <si>
    <t>Bão lớn</t>
  </si>
  <si>
    <t>Lũ lụt</t>
  </si>
  <si>
    <t>Cháy rừng/cháy rừng</t>
  </si>
  <si>
    <t>Sóng nhiệt</t>
  </si>
  <si>
    <t>Cực lạnh</t>
  </si>
  <si>
    <t>Bão</t>
  </si>
  <si>
    <t>cơn lốc</t>
  </si>
  <si>
    <t>Động đất</t>
  </si>
  <si>
    <t>Khu vực nghiên cứu dùng để tính toán các chỉ số không gian cho dân số của {city_name} được trình bày trong báo cáo này đã được đánh dấu trong bản đồ bên dưới bằng cách sử dụng tính năng tô bóng đường song song.</t>
  </si>
  <si>
    <t>Vùng nghiên cứu</t>
  </si>
  <si>
    <t>Bản đồ huyền thoại</t>
  </si>
  <si>
    <t>Địa giới hành chính ({source})</t>
  </si>
  <si>
    <t>Ranh giới đô thị ({source})</t>
  </si>
  <si>
    <t>Ranh giới khu vực nghiên cứu ({source})</t>
  </si>
  <si>
    <t>nơi giao nhau giữa địa giới hành chính và ranh giới đô thị</t>
  </si>
  <si>
    <t>tôi</t>
  </si>
  <si>
    <t>mỗi km2</t>
  </si>
  <si>
    <t>Cửa hàng tiện dụng</t>
  </si>
  <si>
    <t>Không gian công cộng rộng rãi</t>
  </si>
  <si>
    <t>Điểm dừng giao thông công cộng</t>
  </si>
  <si>
    <t>Giao thông công cộng với dịch vụ thường xuyên</t>
  </si>
  <si>
    <t>Giao thông công cộng với dịch vụ thường xuyên (không được đánh giá)</t>
  </si>
  <si>
    <t>Khả năng đi bộ trong khu vực lân cận so với 25 thành phố trên toàn thế giới</t>
  </si>
  <si>
    <t>KHÔNG</t>
  </si>
  <si>
    <t>Đúng</t>
  </si>
  <si>
    <t>{percent} dân số ở {city_name} sống cách phương tiện giao thông công cộng 500m</t>
  </si>
  <si>
    <t>{percent} dân số ở {city_name} sống cách phương tiện giao thông công cộng 500m với tần suất trung bình các ngày trong tuần là 20 phút hoặc cao hơn</t>
  </si>
  <si>
    <t>{percent} dân số tại {city_name} sống trong phạm vi 500m không gian mở công cộng có diện tích ít nhất 1,5 ha</t>
  </si>
  <si>
    <t>{percent} dân số ở {city_name} sống trong các khu vực lân cận đáp ứng ngưỡng mật độ dân số với xác suất 80% tham gia đi bộ để di chuyển ({n} người {per_unit})</t>
  </si>
  <si>
    <t>{percent} dân số ở {city_name} sống trong các khu vực lân cận đáp ứng ngưỡng mật độ giao lộ đường phố với xác suất 80% tham gia đi bộ để di chuyển ({n} giao lộ {per_unit})</t>
  </si>
  <si>
    <t>{percent} dân số ở {city_name} sống ở các khu vực có khả năng đi bộ dưới mức trung bình của 25 thành phố trên toàn thế giới (Hộp 1)</t>
  </si>
  <si>
    <t>% dân số có thể tiếp cận trong phạm vi 500m tới:</t>
  </si>
  <si>
    <t>Mật độ dân số khu vực lân cận (trên km2)</t>
  </si>
  <si>
    <t>Mật độ giao lộ khu vực lân cận (trên km2)</t>
  </si>
  <si>
    <t>Phạm vi trung bình và liên tứ phân vị của 25 thành phố trên toàn thế giới (Hộp 1)</t>
  </si>
  <si>
    <t>Bản đồ phân bổ không gian được nêu trong báo cáo này hiển thị kết quả cho các khu vực có dân số ước tính theo {config[population][name]}.</t>
  </si>
  <si>
    <t>Vui lòng cung cấp ảnh 'hình ảnh anh hùng' có độ phân giải cao hiển thị đường phố hoặc không gian công cộng hấp dẫn, dễ đi bộ cho thành phố này, lý tưởng nhất là ở định dạng .jpg với kích thước theo tỷ lệ 21:10 (ví dụ: 2100px x 1000px)</t>
  </si>
  <si>
    <t>Vui lòng cung cấp ảnh 'hình ảnh anh hùng' có độ phân giải cao hiển thị đường phố hoặc không gian công cộng hấp dẫn, dễ đi bộ cho thành phố này, lý tưởng nhất là ở định dạng .jpg với kích thước theo tỷ lệ 1:1 (ví dụ: 1000px x 1000px)</t>
  </si>
  <si>
    <t>Báo cáo này trình bày cách thức hoạt động của {city_name} dựa trên một số chỉ báo chính sách và không gian chọn lọc của các thành phố lành mạnh và bền vững. Là một phần của Thử thách 1000 thành phố, chúng tôi đã kiểm tra sự phân bổ không gian của các đặc điểm thiết kế và giao thông đô thị cũng như sự hiện diện và chất lượng của các chính sách quy hoạch thành phố nhằm thúc đẩy sức khỏe và tính bền vững. Những phát hiện này có thể cung cấp những thay đổi cần thiết đối với chính sách của thành phố địa phương. Các bản đồ hiển thị sự phân bổ các đặc điểm giao thông và thiết kế đô thị trên khắp {city_name}, đồng thời xác định các khu vực có thể hưởng lợi nhiều nhất từ các biện pháp can thiệp nhằm tạo ra môi trường lành mạnh và bền vững.</t>
  </si>
  <si>
    <t>Báo cáo này trình bày cách thức hoạt động của {city_name} dựa trên một số chỉ số chọn lọc về các thành phố lành mạnh và bền vững. Là một phần của Thử thách 1000 thành phố, chúng tôi đã kiểm tra sự hiện diện và chất lượng của các chính sách quy hoạch thành phố nhằm thúc đẩy sức khỏe và tính bền vững. Những phát hiện này có thể cung cấp những thay đổi cần thiết đối với chính sách của thành phố địa phương.</t>
  </si>
  <si>
    <t>Báo cáo này trình bày cách thức hoạt động của {city_name} dựa trên một số chỉ báo chính sách và không gian chọn lọc của các thành phố lành mạnh và bền vững. Là một phần của Thử thách 1000 thành phố, chúng tôi đã kiểm tra sự phân bổ không gian của các đặc điểm giao thông và thiết kế đô thị nhằm nâng cao sức khỏe và tính bền vững. Các bản đồ hiển thị sự phân bổ các đặc điểm giao thông và thiết kế đô thị trên khắp {city_name}, đồng thời xác định các khu vực có thể hưởng lợi nhiều nhất từ các biện pháp can thiệp nhằm tạo ra môi trường lành mạnh và bền vững.</t>
  </si>
  <si>
    <t>Tỷ lệ dân số được tiếp cận các tiện ích trong phạm vi 500 mét (m)</t>
  </si>
  <si>
    <t>Khả năng đi bộ và truy cập điểm đến</t>
  </si>
  <si>
    <t>Các chính sách công rất cần thiết để hỗ trợ việc thiết kế và tạo ra các thành phố và khu dân cư lành mạnh và bền vững. Danh sách kiểm tra chính sách thách thức của 1000 thành phố được sử dụng để đánh giá sự hiện diện và chất lượng của các chính sách phù hợp với bằng chứng và nguyên tắc cho các thành phố lành mạnh và bền vững.</t>
  </si>
  <si>
    <t>Điểm hiện diện chính sách</t>
  </si>
  <si>
    <t>Sự hiện diện của các chính sách đô thị và giao thông hỗ trợ sức khỏe và tính bền vững</t>
  </si>
  <si>
    <t>Điểm chất lượng chính sách</t>
  </si>
  <si>
    <t>Xếp hạng chất lượng chính sách cho các chính sách có thể đo lường được phù hợp với bằng chứng về các thành phố lành mạnh</t>
  </si>
  <si>
    <t>Yêu cầu quy hoạch thành phố</t>
  </si>
  <si>
    <t>Các khu dân cư có thể đi bộ mang lại cơ hội cho lối sống năng động, lành mạnh và bền vững thông qua việc có mật độ dân số đủ nhưng không quá cao để hỗ trợ cung cấp đầy đủ các tiện nghi địa phương, bao gồm cả dịch vụ giao thông công cộng. Họ cũng có các mục đích sử dụng đất hỗn hợp và đường phố được kết nối tốt để đảm bảo tiếp cận gần và thuận tiện tới các điểm đến. Cơ sở hạ tầng dành cho người đi bộ chất lượng cao và giảm lưu lượng giao thông thông qua việc quản lý nhu cầu sử dụng ô tô cũng có thể khuyến khích việc đi bộ làm phương tiện đi lại.</t>
  </si>
  <si>
    <t>Bất bình đẳng về khả năng đi bộ</t>
  </si>
  <si>
    <t>Hộp 1: Nghiên cứu về Chuỗi Y tế Toàn cầu của Lancet tại 25 thành phố trên thế giới</t>
  </si>
  <si>
    <t>Thử thách 1000 thành phố mở rộng các phương pháp đánh giá sức khỏe và tính bền vững của các thành phố được nêu trong Chuỗi sức khỏe toàn cầu Lancet năm 2022 về thiết kế đô thị, giao thông và sức khỏe. Các chỉ số chính sách và không gian được tính toán, phân tích và báo cáo bằng nhiều ngôn ngữ cho 25 thành phố khác nhau trên 19 quốc gia và 6 châu lục. Những thành phố này cung cấp một tài liệu tham khảo hữu ích để so sánh, nhưng không phải là mẫu đại diện cho tất cả các thành phố trên toàn thế giới. Để biết thêm chi tiết, vui lòng xem Chuỗi bài viết về Sức khỏe Toàn cầu The Lancet năm 2022 về thiết kế Đô thị, giao thông và sức khỏe (https://www.thelancet.com/series/urban-design-2022).</t>
  </si>
  <si>
    <t>Ngưỡng thiết kế đô thị để thúc đẩy việc đi bộ</t>
  </si>
  <si>
    <t>Chuỗi Y tế Toàn cầu Lancet năm 2022 nhận thấy rằng để đạt được ít nhất 80% xác suất tham gia đi bộ làm phương tiện giao thông, một khu đô thị trung bình sẽ cần mật độ dân số ít nhất 5700 người (km2) và khả năng kết nối đường phố ít nhất 100 giao lộ trên mỗi km2, khoảng và tùy vào ngữ cảnh. Bằng chứng sơ bộ cho thấy mật độ giao lộ trên 250 người/km2 và các khu dân cư cực kỳ đông đúc (&gt; 15.000 người/km2) có thể làm giảm lợi ích của hoạt động thể chất. Đây là một chủ đề quan trọng cho nghiên cứu trong tương lai.</t>
  </si>
  <si>
    <t>Xác suất tham gia vào bất kỳ hoạt động đi bộ nào để vận chuyển</t>
  </si>
  <si>
    <t>5.700 người/km2</t>
  </si>
  <si>
    <t>100 nút giao mỗi km</t>
  </si>
  <si>
    <t>ngưỡng mục tiêu</t>
  </si>
  <si>
    <t>Đã xác định chính sách</t>
  </si>
  <si>
    <t>Phù hợp với bằng chứng về thành phố lành mạnh</t>
  </si>
  <si>
    <t>Ngưỡng thông tin bằng chứng</t>
  </si>
  <si>
    <t>Chìa khóa: Có ✔ Không ✘ Hỗn hợp ✔/✘ Không áp dụng -</t>
  </si>
  <si>
    <t>Chính sách quy hoạch thành phố tích hợp vì sức khỏe và tính bền vững</t>
  </si>
  <si>
    <t>Nhiều lĩnh vực liên quan đến việc tạo ra các thành phố lành mạnh và bền vững, bao gồm sử dụng đất, giao thông, nhà ở, công viên, phát triển kinh tế và cơ sở hạ tầng. Cần phải lập kế hoạch tổng hợp để đảm bảo sự thống nhất chính sách giữa các ngành. Các cân nhắc về sức khỏe cần phải được đưa vào các chính sách giao thông và đô thị, đồng thời cần ưu tiên đầu tư vào giao thông công cộng và giao thông tích cực.</t>
  </si>
  <si>
    <t>Chính sách giao thông với các hành động tập trung vào sức khỏe</t>
  </si>
  <si>
    <t>Chính sách đô thị với các hành động tập trung vào sức khỏe</t>
  </si>
  <si>
    <t>Yêu cầu đánh giá tác động sức khỏe trong chính sách đô thị/giao thông</t>
  </si>
  <si>
    <t>Chính sách đô thị/giao thông rõ ràng nhằm mục đích quy hoạch thành phố tích hợp</t>
  </si>
  <si>
    <t>Thông tin công khai về chi tiêu của chính phủ cho các phương thức vận tải khác nhau</t>
  </si>
  <si>
    <t>Chính sách về khả năng đi bộ và truy cập điểm đến</t>
  </si>
  <si>
    <t>Yêu cầu kết nối đường phố</t>
  </si>
  <si>
    <t>Hạn chế đỗ xe để ngăn cản việc sử dụng xe hơi</t>
  </si>
  <si>
    <t>Yêu cầu an toàn giao thông</t>
  </si>
  <si>
    <t>Cung cấp cơ sở hạ tầng dành cho xe đạp</t>
  </si>
  <si>
    <t>Mục tiêu tham gia đi bộ</t>
  </si>
  <si>
    <t>Mục tiêu tham gia đạp xe</t>
  </si>
  <si>
    <t>Yêu cầu về mật độ nhà ở</t>
  </si>
  <si>
    <t xml:space="preserve"> Hạn chế chiều cao xây dựng nhà ở</t>
  </si>
  <si>
    <t>Hạn chế phát triển nhà ở vùng xanh</t>
  </si>
  <si>
    <t>Sự kết hợp giữa các loại/quy mô nhà ở</t>
  </si>
  <si>
    <t>Sự kết hợp của các điểm đến địa phương cho cuộc sống hàng ngày</t>
  </si>
  <si>
    <t>Khoảng cách gần đến các điểm đến sinh hoạt hàng ngày</t>
  </si>
  <si>
    <t>Yêu cầu phân bổ việc làm</t>
  </si>
  <si>
    <t>Tỷ lệ việc làm trên nhà ở</t>
  </si>
  <si>
    <t>Môi trường thực phẩm lành mạnh</t>
  </si>
  <si>
    <t>Phòng chống tội phạm thông qua thiết kế môi trường</t>
  </si>
  <si>
    <t>Chính sách thành phố thích ứng với khí hậu</t>
  </si>
  <si>
    <t>Chất lượng không khí đô thị và các giải pháp dựa vào thiên nhiên</t>
  </si>
  <si>
    <t>Chất lượng không khí đô thị và chính sách giải pháp dựa vào thiên nhiên</t>
  </si>
  <si>
    <t>Chính sách giao thông nhằm hạn chế ô nhiễm không khí</t>
  </si>
  <si>
    <t>Chính sách sử dụng đất để giảm phơi nhiễm ô nhiễm không khí</t>
  </si>
  <si>
    <t>Yêu cầu về tán cây và phủ xanh đô thị</t>
  </si>
  <si>
    <t>Bảo vệ và thúc đẩy đa dạng sinh học đô thị</t>
  </si>
  <si>
    <t>Giảm thiểu rủi ro thiên tai khí hậu</t>
  </si>
  <si>
    <t>Trước tình trạng biến đổi khí hậu, các môi trường xây dựng cần phải được thiết kế để giảm tác động đến sức khỏe của các hiện tượng thời tiết cực đoan ngày càng thường xuyên và nghiêm trọng, chẳng hạn như sóng nhiệt, lũ lụt, cháy rừng/cháy rừng và bão cực đoan.</t>
  </si>
  <si>
    <t>Chiến lược thích ứng và giảm thiểu rủi ro thiên tai</t>
  </si>
  <si>
    <t>Chính sách giao thông công cộng</t>
  </si>
  <si>
    <t>Yêu cầu về khả năng tiếp cận việc làm và dịch vụ bằng phương tiện giao thông công cộng</t>
  </si>
  <si>
    <t>Yêu cầu tối thiểu để tiếp cận phương tiện giao thông công cộng</t>
  </si>
  <si>
    <t>Mục tiêu sử dụng phương tiện giao thông công cộng</t>
  </si>
  <si>
    <t>Chính sách không gian mở công cộng</t>
  </si>
  <si>
    <t>Yêu cầu tối thiểu để tiếp cận không gian mở công cộng</t>
  </si>
  <si>
    <t>Tiếp cận phương tiện công cộng</t>
  </si>
  <si>
    <t>Truy cập không gian mở công cộng</t>
  </si>
  <si>
    <t>Dễ dàng tiếp cận các phương tiện giao thông công cộng thường xuyên là yếu tố then chốt quyết định hệ thống giao thông lành mạnh và bền vững. Phương tiện giao thông công cộng gần nhà ở và nơi làm việc làm tăng tỷ lệ các chuyến đi bằng phương tiện giao thông công cộng, do đó khuyến khích việc đi bộ liên quan đến phương tiện giao thông; cung cấp khả năng tiếp cận các công việc và dịch vụ trong khu vực; cải thiện sức khỏe, phát triển kinh tế và hòa nhập xã hội; và giảm ô nhiễm và lượng khí thải carbon. Tần suất của các dịch vụ cũng khuyến khích việc sử dụng phương tiện giao thông công cộng, bên cạnh việc ở gần các ga hoặc điểm dừng.</t>
  </si>
  <si>
    <t>Việc tiếp cận không gian mở công cộng chất lượng cao của địa phương sẽ thúc đẩy hoạt động thể chất giải trí và sức khỏe tinh thần. Không gian mở công cộng gần đó tạo ra môi trường vui vẻ, hấp dẫn, giúp thành phố mát mẻ và bảo vệ đa dạng sinh học. Khi các thành phố đông đúc hơn và không gian mở riêng tư giảm sút, việc cung cấp thêm không gian mở công cộng là rất quan trọng đối với sức khỏe người dân. Việc có không gian mở công cộng trong phạm vi 400 m từ nhà có thể khuyến khích việc đi bộ. Việc tiếp cận các công viên lớn hơn cũng có thể quan trọng.</t>
  </si>
  <si>
    <t>Chính sách sử dụng đất và giao thông đóng vai trò quan trọng trong việc hạn chế ô nhiễm không khí, mang lại nhiều lợi ích cho sức khỏe và tính bền vững. Các giải pháp dựa vào thiên nhiên, bao gồm phủ xanh đô thị và bảo vệ đa dạng sinh học đô thị, mang lại lợi ích cho sức khỏe tâm thần bằng cách tăng cường tiếp xúc với thiên nhiên. Không gian xanh và thảm thực vật có thể làm mát các thành phố và giúp xây dựng khả năng phục hồi trước nhiệt độ cực cao.</t>
  </si>
  <si>
    <t>Chỉ báo cáo ví dụ. Sao chép và chỉnh sửa tệp .yml mẫu trong thư mục cấu hình/khu vực để xác định khu vực nghiên cứu của riêng bạn nhằm phân tích và báo cáo. Sau khi cấu hình và phân tích, các báo cáo về chính sách và/hoặc chỉ báo không gian có thể được tạo theo hướng dẫn tại</t>
  </si>
  <si>
    <t>Chi tiết đầy đủ về dữ liệu và phương pháp có sẵn tại</t>
  </si>
  <si>
    <t>Bản tóm tắt</t>
  </si>
  <si>
    <t>Sau khi xem xét kết quả cho thành phố của bạn, hãy cung cấp bản tóm tắt theo ngữ cảnh bằng cách sửa đổi văn bản “tóm tắt” cho từng ngôn ngữ được định cấu hình trong tệp cấu hình khu vực.</t>
  </si>
  <si>
    <t>Tác phẩm này được cấp phép theo Giấy phép Quốc tế Creative Commons CC BY-NC Ghi công-Phi thương mại 4.0.</t>
  </si>
  <si>
    <t>Thành viên nhóm thành phố: {author_names}</t>
  </si>
  <si>
    <t>Thêm tên tác giả bằng cách chỉnh sửa cài đặt báo cáo cấu hình khu vực bằng trình soạn thảo văn bản</t>
  </si>
  <si>
    <t>Thiết kế và chỉnh sửa báo cáo: {editor_names}</t>
  </si>
  <si>
    <t>Bản dịch: {translation_names}</t>
  </si>
  <si>
    <t>Đánh giá chính sách được thực hiện bởi</t>
  </si>
  <si>
    <t>1000 個城市挑戰報告</t>
  </si>
  <si>
    <t>健康與永續城市的政策指標</t>
  </si>
  <si>
    <t>健康與永續城市的政策和空間指標</t>
  </si>
  <si>
    <t>健康與永續城市的空間指標</t>
  </si>
  <si>
    <t>在結果和解釋得到驗證和批准之前，初步調查結果不會公開發布。</t>
  </si>
  <si>
    <t>無法載入策略清單資料並已被跳過。請參閱 https://healthysustainablecities.github.io/software/#Policy-checklist</t>
  </si>
  <si>
    <t>僅草稿</t>
  </si>
  <si>
    <t>全球健康與永續城市指標合作</t>
  </si>
  <si>
    <t>{城市名稱}，{國家} {年份}</t>
  </si>
  <si>
    <t>政府層級</t>
  </si>
  <si>
    <t>人口統計和健康公平</t>
  </si>
  <si>
    <t>環境災害背景</t>
  </si>
  <si>
    <t>額外的背景資訊</t>
  </si>
  <si>
    <t>編輯區域設定檔以為您的研究區域提供背景上下文。請簡要概述相關的位置、歷史和地形。</t>
  </si>
  <si>
    <t>針對 {city_name} 分析了以下層級的政府政策：{policy_checklist_levels}。</t>
  </si>
  <si>
    <t>編輯區域配置文件的「人口統計和健康公平」部分，以突出顯示該城市地區的社會經濟人口特徵以及主要健康挑戰和不平等。</t>
  </si>
  <si>
    <t>未來十年可能影響城市地區的環境危害包括：{policy_checklist_hazards}。</t>
  </si>
  <si>
    <t>詳細說明與該城市的城市健康不平等和地理相關的任何其他考慮因素，或可能影響結果解釋的數據考慮。</t>
  </si>
  <si>
    <t>當地的</t>
  </si>
  <si>
    <t>大都會</t>
  </si>
  <si>
    <t>區域性</t>
  </si>
  <si>
    <t>狀態</t>
  </si>
  <si>
    <t>國家的</t>
  </si>
  <si>
    <t>強風暴</t>
  </si>
  <si>
    <t>叢林大火/野火</t>
  </si>
  <si>
    <t>熱浪</t>
  </si>
  <si>
    <t>極冷</t>
  </si>
  <si>
    <t>颱風</t>
  </si>
  <si>
    <t>颶風</t>
  </si>
  <si>
    <t>旋風分離器</t>
  </si>
  <si>
    <t>本報告中用於計算 {city_name} 人口空間指標的研究區域已在下圖中使用平行線陰影突出顯示。</t>
  </si>
  <si>
    <t>研究區域</t>
  </si>
  <si>
    <t>地圖圖例</t>
  </si>
  <si>
    <t>行政邊界（{source}）</t>
  </si>
  <si>
    <t>城市邊界（{來源}）</t>
  </si>
  <si>
    <t>研究區域邊界（{source}）</t>
  </si>
  <si>
    <t>行政邊界與城市邊界相交</t>
  </si>
  <si>
    <t>大眾運輸站</t>
  </si>
  <si>
    <t>提供定期服務的公共交通（未評估）</t>
  </si>
  <si>
    <t>相對於國際 25 個城市的社區步行適宜性</t>
  </si>
  <si>
    <t>{city_name} 的 {percent} 人口居住在公共交通 500m 以內</t>
  </si>
  <si>
    <t>{city_name} 的 {percent} 人口居住在公共交通 500m 範圍內，工作日平均發車頻率為 20 分鐘或更短</t>
  </si>
  <si>
    <t>{city_name} 的 {percent} 人口居住在面積至少 1.5 公頃的公共開放空間 500m 範圍內</t>
  </si>
  <si>
    <t>{city_name} 中有 {percent} 的人口居住在符合人口密度門檻的社區，步行出行的機率為 80%（{n} 人 {per_unit}）</t>
  </si>
  <si>
    <t>{city_name} 的 {percent} 人口居住在滿足街道交叉口密度閾值的社區，步行出行的機率為 80%（{n} 個交叉口 {per_unit}）</t>
  </si>
  <si>
    <t>{city_name} 的 {percent} 人口居住在步行適宜性得分低於國際 25 個城市中位數的社區（框 1）</t>
  </si>
  <si>
    <t>確定的政策</t>
  </si>
  <si>
    <t>500m 範圍內能夠存取以下內容的人口百分比：</t>
  </si>
  <si>
    <t>鄰里人口密度（每平方公里）</t>
  </si>
  <si>
    <t>鄰里路口密度（每平方公里）</t>
  </si>
  <si>
    <t>國際 25 個城市的中位數和四分位數範圍（框 1）</t>
  </si>
  <si>
    <t>本報告中的空間分佈圖顯示了根據 {config[population][name]} 進行人口估計的區域的結果。</t>
  </si>
  <si>
    <t>請提供一張高解析度的「英雄圖片」照片，展示該城市歡樂、適合步行的城市街道或公共空間，最好採用 .jpg 格式，尺寸比例為 21:10（例如 2100 像素 x 1000 像素）</t>
  </si>
  <si>
    <t>請提供一張高解析度的「英雄圖片」照片，展示該城市歡樂、適合步行的城市街道或公共空間，最好採用 .jpg 格式，尺寸比例為 1:1（例如 1000 像素 x 1000 像素）</t>
  </si>
  <si>
    <t>本報告概述了{city_name} 在健康與永續城市的一系列空間和政策指標的表現。作為 1000 個城市挑戰賽的一部分，我們研究了城市設計和交通特徵的空間分佈，以及促進健康和永續發展的城市規劃政策的存在和品質。研究結果可以為當地城市政策所需的改變提供資訊。這些地圖顯示了整個{city_name}的城市設計和交通特徵的分佈，並確定了可以從創建健康和永續環境的干預措施中受益最大的區域。</t>
  </si>
  <si>
    <t>本報告概述了{city_name} 在一系列健康與永續城市指標上的表現。作為 1000 個城市挑戰賽的一部分，我們檢視了促進健康和永續發展的城市規劃政策的存在和品質。研究結果可以為當地城市政策所需的改變提供資訊。</t>
  </si>
  <si>
    <t>本報告概述了{city_name} 在健康與永續城市的一系列空間和政策指標的表現。作為 1000 個城市挑戰賽的一部分，我們研究了促進健康和永續發展的城市設計和交通特徵的空間分佈。這些地圖顯示了整個{city_name}的城市設計和交通特徵的分佈，並確定了可以從創建健康和永續環境的干預措施中受益最大的區域。</t>
  </si>
  <si>
    <t>可使用 500 公尺範圍內便利設施的人口百分比 (m)</t>
  </si>
  <si>
    <t>步行便利性和目的地可及性</t>
  </si>
  <si>
    <t>公共政策對於支持健康和永續城市和社區的設計和創建至關重要。 1000 個城市挑戰政策清單用於評估與健康和永續城市的證據和原則一致的政策的存在和品質。</t>
  </si>
  <si>
    <t>政策存在分數</t>
  </si>
  <si>
    <t>支持健康和永續發展的城市和交通政策</t>
  </si>
  <si>
    <t>政策品質得分</t>
  </si>
  <si>
    <t>對可衡量政策的政策質量評級與健康城市的證據一致</t>
  </si>
  <si>
    <t>都市計畫要求</t>
  </si>
  <si>
    <t>適合步行的社區透過擁有充足但不過分的人口密度來支持充分提供當地便利設施（包括公共交通服務），從而為積極、健康和可持續的生活方式提供機會。它們還擁有混合的土地用途和四通八達的街道，以確保鄰近且方便地到達目的地。高品質的步行基礎設施和透過管理汽車使用需求來減少交通流量也可以鼓勵步行交通。</t>
  </si>
  <si>
    <t>步行適宜性不平等</t>
  </si>
  <si>
    <t>框 1：《刺胳針》全球健康系列對國際 25 個城市的研究</t>
  </si>
  <si>
    <t>1000 個城市挑戰賽擴展了 2022 年《柳葉刀》全球健康系列中關於城市設計、交通和健康的城市健康和永續性評估方法。針對 19 個國家和 6 大洲的 25 個不同城市，以多種語言計算、分析和報告了政策和空間指標。這些城市為比較提供了有用的參考，但並不是國際上所有城市的代表性樣本。如需了解更多詳情，請參閱 2022 年《柳葉刀》全球健康系列關於城市設計、交通和健康的文章 (https://www.thelancet.com/series/urban-design-2022)。</t>
  </si>
  <si>
    <t>城市設計門檻促進步行</t>
  </si>
  <si>
    <t>2022 年《柳葉刀》全球健康系列發現，要實現至少 80% 的步行交通機率，平均城市社區需要至少 5700 人平方公里的人口密度和每平方公里至少 100 個十字路口的街道連通性，大約並取決於上下文。初步證據表明，每平方公里 250 個以上的街道交叉口密度和超密集社區（每平方公里 &gt; 15,000 人）可能對身體活動的益處減少。這是未來研究的重要課題。</t>
  </si>
  <si>
    <t>進行任何步行交通的機率</t>
  </si>
  <si>
    <t>每公里 100 個交叉路口</t>
  </si>
  <si>
    <t>目標閾值</t>
  </si>
  <si>
    <t>政策確定</t>
  </si>
  <si>
    <t>與健康城市證據一致</t>
  </si>
  <si>
    <t>循證閾值</t>
  </si>
  <si>
    <t>重點：是 ✔ 否 ✘ 混合 ✔/✘ 不適用 -</t>
  </si>
  <si>
    <t>促進健康與永續發展的綜合城市規劃政策</t>
  </si>
  <si>
    <t>許多部門都參與創造健康和永續的城市，包括土地使用、交通、住房、公園、經濟發展和基礎設施。需要進行綜合規劃以確保跨部門政策的一致性。交通和城市政策需要納入健康考慮，並應優先考慮對主動交通和公共交通的投資。</t>
  </si>
  <si>
    <t>採取以健康為重點的行動的交通政策</t>
  </si>
  <si>
    <t>採取以健康為重點的行動的城市政策</t>
  </si>
  <si>
    <t>城市/交通政策中的健康影響評估要求</t>
  </si>
  <si>
    <t>城市/交通政策明確以綜合城市規劃為目標</t>
  </si>
  <si>
    <t>有關不同交通方式的政府支出的公開信息</t>
  </si>
  <si>
    <t>步行適宜性與目的地參觀政策</t>
  </si>
  <si>
    <t>街道連通性要求</t>
  </si>
  <si>
    <t>停車限制以阻止汽車使用</t>
  </si>
  <si>
    <t>行人基礎設施供應</t>
  </si>
  <si>
    <t>提供自行車基礎設施</t>
  </si>
  <si>
    <t>步行參與目標</t>
  </si>
  <si>
    <t>自行車運動參與目標</t>
  </si>
  <si>
    <t>住宅建築高度限制</t>
  </si>
  <si>
    <t>綠地住房開發的限制</t>
  </si>
  <si>
    <t>混合外殼類型/尺寸</t>
  </si>
  <si>
    <t>當地日常生活目的地的混合體</t>
  </si>
  <si>
    <t>距離日常生活目的地較近</t>
  </si>
  <si>
    <t>就業分配要求</t>
  </si>
  <si>
    <t>就業與住房比率</t>
  </si>
  <si>
    <t>健康的飲食環境</t>
  </si>
  <si>
    <t>透過環境設計預防犯罪</t>
  </si>
  <si>
    <t>氣候調適型城市政策</t>
  </si>
  <si>
    <t>城市空氣品質和基於自然的解決方案</t>
  </si>
  <si>
    <t>城市空氣品質和基於自然的解決方案政策</t>
  </si>
  <si>
    <t>限制空氣污染的交通政策</t>
  </si>
  <si>
    <t>減少空氣污染暴露的土地使用政策</t>
  </si>
  <si>
    <t>樹冠及城市綠化要求</t>
  </si>
  <si>
    <t>城市生物多樣性保育與促進</t>
  </si>
  <si>
    <t>減少氣候災害風險</t>
  </si>
  <si>
    <t>面對氣候變化，建築環境的設計需要減少日益頻繁和嚴重的極端天氣事件（例如熱浪、洪水、叢林大火/野火和極端風暴）對健康的影響。</t>
  </si>
  <si>
    <t>調適和減少災害風險策略</t>
  </si>
  <si>
    <t>大眾運輸政策</t>
  </si>
  <si>
    <t>公共交通就業和服務的要求</t>
  </si>
  <si>
    <t>大眾運輸使用目標</t>
  </si>
  <si>
    <t>公共開放空間政策</t>
  </si>
  <si>
    <t>進入公共開放空間的最低要求</t>
  </si>
  <si>
    <t>大眾運輸</t>
  </si>
  <si>
    <t>公共開放空間通道</t>
  </si>
  <si>
    <t>輕鬆搭乘頻繁的公共交通是健康和永續交通系統的關鍵決定因素。住房和就業場所附近的公共交通增加了公共交通出行方式的比例，從而鼓勵了與交通相關的步行；提供獲得區域性工作和服務的機會；改善健康、經濟發展和社會包容性；減少污染和碳排放。除了車站或停靠點附近之外，服務的頻率也鼓勵公共交通的使用。</t>
  </si>
  <si>
    <t>當地獲得高品質的公共開放空間可以促進休閒體育活動和心理健康。附近的公共開放空間創造了歡樂、有吸引力的環境，有助於為城市降溫並保護生物多樣性。隨著城市密度的增加和私人開放空間的減少，提供更多的公共開放空間對於人口健康至關重要。距離住宅 400 m 範圍內擁有公共開放空間可以鼓勵步行。進入更大的公園也可能很重要。</t>
  </si>
  <si>
    <t>土地使用和交通政策在限制空氣污染方面發揮關鍵作用，對健康和永續發展具有多重好處。基於自然的解決方案，包括城市綠化和城市生物多樣性保護，透過增加與自然的接觸對心理健康有益。綠色空間和植被覆蓋可以給城市降溫，並有助於增強抵禦極端高溫的能力。</t>
  </si>
  <si>
    <t>僅範例報告。複製並編輯configuration/regions資料夾中的範例.yml文件，以定義您自己的研究區域以進行分析和報告。在配置和分析之後，可以根據以下的指示產生策略和/或空間指示符報告：</t>
  </si>
  <si>
    <t>有關數據和方法的完整詳細信息，請訪問</t>
  </si>
  <si>
    <t>城市邊界</t>
  </si>
  <si>
    <t>色標</t>
  </si>
  <si>
    <t>查看您所在城市的結果後，透過修改區域設定檔中每種設定語言的「摘要」文字來提供上下文摘要。</t>
  </si>
  <si>
    <t>本作品根據 Creative Commons CC BY-NC Attribution-NonCommercial 4.0 International License 授權。</t>
  </si>
  <si>
    <t>城市團隊成員：{author_names}</t>
  </si>
  <si>
    <t>透過使用文字編輯器編輯區域配置報告設定來新增作者姓名</t>
  </si>
  <si>
    <t>報告設計與編輯：{editor_names}</t>
  </si>
  <si>
    <t>翻譯：{translation_names}</t>
  </si>
  <si>
    <t>政策審查由</t>
  </si>
  <si>
    <t>Límit administratiu ({source})</t>
  </si>
  <si>
    <t>Límit urbà ({source})</t>
  </si>
  <si>
    <t>Estudi del límit de la regió ({source})</t>
  </si>
  <si>
    <t>Městská hranice ({source})</t>
  </si>
  <si>
    <t>Hranice studijní oblasti ({source})</t>
  </si>
  <si>
    <t>Stedelijke grens ({source})</t>
  </si>
  <si>
    <t>Administrativ grænse ({source})</t>
  </si>
  <si>
    <t>Bygrænse ({source})</t>
  </si>
  <si>
    <t>Undersøgelsesregionsgrænse ({source})</t>
  </si>
  <si>
    <t>Limite administrativo ({source})</t>
  </si>
  <si>
    <t>Limite urbano ({source})</t>
  </si>
  <si>
    <t>Limite da região de estudo ({source})</t>
  </si>
  <si>
    <t>Add your name under one of the below languages if you have reviewed translations, amended as required, and approve of the text in each row under this language in the 'languages' worksheet.  Multiple review names may be added. Translator names will be listed sequentially in the order they are added, with authors of previous translations appended after these (if not making new amendments and otherwise listed on this page).</t>
  </si>
  <si>
    <t>Hybrid</t>
  </si>
  <si>
    <t>Izvješće 1000 Cities Challenge</t>
  </si>
  <si>
    <t>Pokazatelji politike za zdrave i održive gradove</t>
  </si>
  <si>
    <t>Politika i prostorni pokazatelji za zdrave i održive gradove</t>
  </si>
  <si>
    <t>Prostorni pokazatelji za zdrave i održive gradove</t>
  </si>
  <si>
    <t>Preliminarni nalazi nisu namijenjeni javnoj objavi dok se rezultati i tumačenja ne potvrde i odobre.</t>
  </si>
  <si>
    <t>Podaci popisa pravila nisu se mogli učitati i preskočeni su. Pogledajte https://healthysustainablecities.github.io/software/#Policy-checklist</t>
  </si>
  <si>
    <t>SAMO NACRT</t>
  </si>
  <si>
    <t>Globalna suradnja pokazatelja zdravog i održivog grada</t>
  </si>
  <si>
    <t>Razine vlasti</t>
  </si>
  <si>
    <t>Demografija i zdravstvena jednakost</t>
  </si>
  <si>
    <t>Kontekst ekološke katastrofe</t>
  </si>
  <si>
    <t>Dodatni kontekst</t>
  </si>
  <si>
    <t>Uredite konfiguracijsku datoteku regije kako biste pružili pozadinski kontekst za svoju regiju proučavanja. Molimo ukratko opišite lokaciju, povijest i topografiju, prema potrebi.</t>
  </si>
  <si>
    <t>Sljedeće razine vladine politike analizirane su za {city_name}: {policy_checklist_levels}.</t>
  </si>
  <si>
    <t xml:space="preserve"> Uredite odjeljak 'Demografija i zdravstvena jednakost' konfiguracijske datoteke regije kako biste istaknuli socioekonomske demografske karakteristike i ključne zdravstvene izazove i nejednakosti prisutne u ovom urbanom području.</t>
  </si>
  <si>
    <t>Opasnosti za okoliš koje bi mogle utjecati na urbano područje u narednom desetljeću uključuju: {policy_checklist_hazards}.</t>
  </si>
  <si>
    <t>Detaljno navedite sva druga razmatranja koja se odnose na urbane zdravstvene nejednakosti i geografiju u ovom gradu ili razmatranja podataka koja bi mogla utjecati na tumačenje nalaza.</t>
  </si>
  <si>
    <t>Lokalni</t>
  </si>
  <si>
    <t>mitropolita</t>
  </si>
  <si>
    <t>Regionalni</t>
  </si>
  <si>
    <t>država</t>
  </si>
  <si>
    <t>Nacionalni</t>
  </si>
  <si>
    <t>Jake oluje</t>
  </si>
  <si>
    <t>Poplave</t>
  </si>
  <si>
    <t>Šumski požari/šumski požari</t>
  </si>
  <si>
    <t>Toplinski valovi</t>
  </si>
  <si>
    <t>Ekstremna hladnoća</t>
  </si>
  <si>
    <t>Tajfuni</t>
  </si>
  <si>
    <t>uragani</t>
  </si>
  <si>
    <t>Cikloni</t>
  </si>
  <si>
    <t>Potresi</t>
  </si>
  <si>
    <t>Regija istraživanja korištena za izračun prostornih pokazatelja za populaciju grada {city_name} predstavljena u ovom izvješću istaknuta je na donjoj karti sjenčanjem paralelnih linija.</t>
  </si>
  <si>
    <t>Studijska regija</t>
  </si>
  <si>
    <t>Legenda karte</t>
  </si>
  <si>
    <t>Administrativna granica ({source})</t>
  </si>
  <si>
    <t>Granica grada ({source})</t>
  </si>
  <si>
    <t>Granica regije proučavanja ({source})</t>
  </si>
  <si>
    <t>raskrižje administrativne granice i urbane granice</t>
  </si>
  <si>
    <t>po km²</t>
  </si>
  <si>
    <t>Tržnica hrane</t>
  </si>
  <si>
    <t>Mini market</t>
  </si>
  <si>
    <t>Svaki javni otvoreni prostor</t>
  </si>
  <si>
    <t>Veliki javni otvoreni prostor</t>
  </si>
  <si>
    <t>Stajalište javnog prijevoza</t>
  </si>
  <si>
    <t>Javni prijevoz s redovnom linijom</t>
  </si>
  <si>
    <t>Javni prijevoz s redovnom linijom (nije ocijenjeno)</t>
  </si>
  <si>
    <t>Prohodnost četvrti u odnosu na 25 gradova u svijetu</t>
  </si>
  <si>
    <t>Niska</t>
  </si>
  <si>
    <t>Prosjek</t>
  </si>
  <si>
    <t>visoko</t>
  </si>
  <si>
    <t>Da</t>
  </si>
  <si>
    <t>{percent} stanovništva u gradu {city_name} živi unutar 500 m od javnog prijevoza</t>
  </si>
  <si>
    <t>{percent} stanovništva u gradu {city_name} živi unutar 500 m od javnog prijevoza s prosječnom učestalošću radnim danom od 20 minuta ili bolje</t>
  </si>
  <si>
    <t>{percent} stanovništva u gradu {city_name} živi unutar 500 m javnog otvorenog prostora veličine najmanje 1,5 hektara</t>
  </si>
  <si>
    <t>{percent} stanovništva u gradu {city_name} živi u četvrtima koje zadovoljavaju prag gustoće naseljenosti za 80% vjerojatnosti pješačenja radi prijevoza ({n} ljudi {per_unit})</t>
  </si>
  <si>
    <t>{percent} stanovništva u gradu {city_name} živi u četvrtima koje zadovoljavaju prag gustoće uličnih raskrižja za 80% vjerojatnosti pješačenja radi prijevoza ({n} raskrižja {per_unit})</t>
  </si>
  <si>
    <t>{percent} stanovništva u gradu {city_name} živi u četvrtima s ocjenom prohodnosti ispod medijana 25 međunarodnih gradova (okvir 1)</t>
  </si>
  <si>
    <t>Politike identificirane</t>
  </si>
  <si>
    <t>% stanovništva s pristupom unutar 500 m do:</t>
  </si>
  <si>
    <t>Gustoća naseljenosti četvrti (po km²)</t>
  </si>
  <si>
    <t>Gustoća raskrižja u susjedstvu (po km²)</t>
  </si>
  <si>
    <t>Medijan i interkvartilni raspon za 25 međunarodnih gradova (Okvir 1)</t>
  </si>
  <si>
    <t>Karte prostorne distribucije prikazane u ovom izvješću prikazuju rezultate za područja s procjenama stanovništva prema {config[population][name]}.</t>
  </si>
  <si>
    <t>Molimo dostavite fotografiju visoke rezolucije "slike heroja" koja prikazuje društvenu gradsku ulicu ili javni prostor za šetnju u ovom gradu, idealno u .jpg formatu s dimenzijama u omjeru 21:10 (npr. 2100px x 1000px)</t>
  </si>
  <si>
    <t>Molimo dostavite fotografiju visoke rezolucije "slike heroja" koja prikazuje društvenu, prohodnu gradsku ulicu ili javni prostor za ovaj grad, idealno u .jpg formatu s dimenzijama u omjeru 1:1 (npr. 1000px x 1000px)</t>
  </si>
  <si>
    <t>Ovo izvješće opisuje kako {city_name} djeluje na izboru prostornih i političkih pokazatelja zdravih i održivih gradova. Kao dio izazova 1000 Cities Challenge, ispitali smo prostornu distribuciju urbanog dizajna i prometnih značajki te prisutnost i kvalitetu politika gradskog planiranja koje promiču zdravlje i održivost. Nalazi bi mogli utjecati na promjene potrebne za lokalne gradske politike. Karte pokazuju distribuciju urbanog dizajna i prometnih značajki u {city_name} i identificiraju područja koja bi mogla imati najviše koristi od intervencija za stvaranje zdravog i održivog okruženja.</t>
  </si>
  <si>
    <t>Ovo izvješće opisuje kako se {city_name} ponaša prema izboru pokazatelja zdravih i održivih gradova. Kao dio izazova 1000 Cities Challenge, ispitali smo prisutnost i kvalitetu politika gradskog planiranja koje promiču zdravlje i održivost. Nalazi bi mogli utjecati na promjene potrebne za lokalne gradske politike.</t>
  </si>
  <si>
    <t>Ovo izvješće opisuje kako {city_name} djeluje na izboru prostornih i političkih pokazatelja zdravih i održivih gradova. Kao dio izazova 1000 Cities Challenge, ispitali smo prostornu distribuciju urbanog dizajna i prometnih značajki koje promiču zdravlje i održivost. Karte pokazuju distribuciju urbanog dizajna i prometnih značajki u {city_name} i identificiraju područja koja bi mogla imati najviše koristi od intervencija za stvaranje zdravog i održivog okruženja.</t>
  </si>
  <si>
    <t>Postotak stanovništva s pristupom sadržajima unutar 500 metara (m)</t>
  </si>
  <si>
    <t>Prohodnost i pristup odredištu</t>
  </si>
  <si>
    <t>Javne politike ključne su za podupiranje dizajna i stvaranja zdravih i održivih gradova i susjedstava. Kontrolni popis politike izazova 1000 gradova korišten je za procjenu prisutnosti i kvalitete politika usklađenih s dokazima i načelima za zdrave i održive gradove.</t>
  </si>
  <si>
    <t>Ocjena prisutnosti politike</t>
  </si>
  <si>
    <t>Prisutnost urbanih i prometnih politika koje podržavaju zdravlje i održivost</t>
  </si>
  <si>
    <t>Ocjena kvalitete politike</t>
  </si>
  <si>
    <t>Ocjena kvalitete politika za mjerljive politike usklađene s dokazima o zdravim gradovima</t>
  </si>
  <si>
    <t>Urbanistički zahtjevi</t>
  </si>
  <si>
    <t>Pješačke četvrti pružaju mogućnosti za aktivan, zdrav i održiv stil života kroz dovoljnu, ali ne pretjeranu gustoću naseljenosti koja podržava odgovarajuće pružanje lokalnih pogodnosti, uključujući usluge javnog prijevoza. Također imaju mješovitu namjenu zemljišta i dobro povezane ulice, kako bi se osigurao blizak i praktičan pristup odredištima. Visokokvalitetna pješačka infrastruktura i smanjenje prometa kroz upravljanje potražnjom za korištenjem automobila također mogu potaknuti hodanje radi prijevoza.</t>
  </si>
  <si>
    <t>Nejednakosti u prohodnosti</t>
  </si>
  <si>
    <t>Okvir 1: Studija Lancetove globalne zdravstvene serije o 25 međunarodnih gradova</t>
  </si>
  <si>
    <t>1000 Cities Challenge proširuje metode za procjenu zdravlja i održivosti gradova navedene u Lancet Global Health Series 2022. o urbanom dizajnu, prometu i zdravlju. Politika i prostorni pokazatelji izračunati su, analizirani i objavljeni na više jezika za 25 različitih gradova u 19 zemalja i 6 kontinenata. Ovi gradovi pružaju korisnu referencu za usporedbe, ali nisu reprezentativan uzorak svih gradova u svijetu. Za više detalja pogledajte The Lancet Global Health Series iz 2022. o urbanom dizajnu, prometu i zdravlju (https://www.thelancet.com/series/urban-design-2022).</t>
  </si>
  <si>
    <t>Urbanistički dizajn pragova za promicanje hodanja</t>
  </si>
  <si>
    <t>Globalna zdravstvena serija Lancet iz 2022. godine otkrila je da bi prosječna urbana četvrt trebala gustoću naseljenosti od najmanje 5700 ljudi km² i uličnu povezanost od najmanje 100 raskrižja po km², otprilike, da bi se postigla vjerojatnost od najmanje 80% pješačenja radi prijevoza. a ovisno o kontekstu. Preliminarni dokazi pokazali su da gustoća uličnih raskrižja iznad 250 po km² i ultra-guste četvrti (&gt; 15 000 osoba po km²) mogu imati sve manju korist za fizičku aktivnost. Ovo je važna tema za buduća istraživanja.</t>
  </si>
  <si>
    <t>Vjerojatnost upuštanja u bilo kakvo hodanje radi prijevoza</t>
  </si>
  <si>
    <t>5700 ljudi po km²</t>
  </si>
  <si>
    <t>100 raskrižja po km</t>
  </si>
  <si>
    <t>ciljni prag</t>
  </si>
  <si>
    <t>Politika identificirana</t>
  </si>
  <si>
    <t>U skladu s dokazima o zdravim gradovima</t>
  </si>
  <si>
    <t>Mjerljivi cilj</t>
  </si>
  <si>
    <t>Dokazno informirani prag</t>
  </si>
  <si>
    <t>Ključ: Da ✔ Ne ✘ Mješovito ✔/✘ Nije primjenjivo -</t>
  </si>
  <si>
    <t>Politike integriranog planiranja grada za zdravlje i održivost</t>
  </si>
  <si>
    <t>Mnogi su sektori uključeni u stvaranje zdravih i održivih gradova, uključujući korištenje zemljišta, prijevoz, stanovanje, parkove, gospodarski razvoj i infrastrukturu. Potrebno je integrirano planiranje kako bi se osiguralo usklađivanje politike između sektora. Zdravstvena pitanja moraju biti ugrađena u prometnu i urbanu politiku, a ulaganje u aktivan i javni prijevoz treba imati prioritet.</t>
  </si>
  <si>
    <t>Prometna politika s aktivnostima usmjerenim na zdravlje</t>
  </si>
  <si>
    <t>Urbana politika s djelovanjem usmjerenim na zdravlje</t>
  </si>
  <si>
    <t>Zahtjevi procjene utjecaja na zdravlje u urbanoj/prometnoj politici</t>
  </si>
  <si>
    <t>Urbana/prometna politika izričito cilja na integrirano planiranje grada</t>
  </si>
  <si>
    <t>Javno dostupne informacije o državnim izdacima za različite načine prijevoza</t>
  </si>
  <si>
    <t>Pravila prohodnosti i pristupa odredištu</t>
  </si>
  <si>
    <t>Zahtjevi za ulično povezivanje</t>
  </si>
  <si>
    <t>Ograničenja parkiranja kako bi se obeshrabrilo korištenje automobila</t>
  </si>
  <si>
    <t>Zahtjevi sigurnosti prometa</t>
  </si>
  <si>
    <t>Osiguranje pješačke infrastrukture</t>
  </si>
  <si>
    <t>Osiguranje biciklističke infrastrukture</t>
  </si>
  <si>
    <t>Ciljevi sudjelovanja u hodanju</t>
  </si>
  <si>
    <t>Ciljevi sudjelovanja u biciklizmu</t>
  </si>
  <si>
    <t>Zahtjevi za gustoću smještaja</t>
  </si>
  <si>
    <t xml:space="preserve"> Ograničenja visine stambenih zgrada</t>
  </si>
  <si>
    <t>Ograničenja izgradnje novih stambenih objekata</t>
  </si>
  <si>
    <t>Mješavina tipova/veličina kućišta</t>
  </si>
  <si>
    <t>Mješavina lokalnih destinacija za svakodnevni život</t>
  </si>
  <si>
    <t>Bliska udaljenost od dnevnih odredišta za život</t>
  </si>
  <si>
    <t>Zahtjevi raspodjele zaposlenja</t>
  </si>
  <si>
    <t>Omjer radnih mjesta i stambenog prostora</t>
  </si>
  <si>
    <t>Okruženje zdrave hrane</t>
  </si>
  <si>
    <t>Prevencija kriminala kroz dizajn okoliša</t>
  </si>
  <si>
    <t>Politike gradova otpornih na klimatske promjene</t>
  </si>
  <si>
    <t>Kvaliteta urbanog zraka i rješenja temeljena na prirodi</t>
  </si>
  <si>
    <t>Kvaliteta zraka u gradovima i politika rješenja temeljena na prirodi</t>
  </si>
  <si>
    <t>Prometna politika za ograničavanje onečišćenja zraka</t>
  </si>
  <si>
    <t>Politike korištenja zemljišta za smanjenje izloženosti onečišćenju zraka</t>
  </si>
  <si>
    <t>Zahtjevi za krošnje drveća i urbano ozelenjavanje</t>
  </si>
  <si>
    <t>Zaštita i promicanje urbane biološke raznolikosti</t>
  </si>
  <si>
    <t>Smanjenje rizika od klimatskih katastrofa</t>
  </si>
  <si>
    <t>Suočeni s klimatskim promjenama, izgrađeni okoliši moraju biti dizajnirani tako da umanje utjecaje na zdravlje sve češćih i ozbiljnijih ekstremnih vremenskih događaja, kao što su toplinski valovi, poplave, šumski požari/požari i ekstremne oluje.</t>
  </si>
  <si>
    <t>Strategije prilagodbe i smanjenja rizika od katastrofa</t>
  </si>
  <si>
    <t>Politika javnog prijevoza</t>
  </si>
  <si>
    <t>Zahtjevi za pristup javnom prijevozu zapošljavanju i uslugama</t>
  </si>
  <si>
    <t>Minimalni zahtjevi za pristup javnom prijevozu</t>
  </si>
  <si>
    <t>Ciljevi za korištenje javnog prijevoza</t>
  </si>
  <si>
    <t>Politika javnog otvorenog prostora</t>
  </si>
  <si>
    <t>Minimalni zahtjevi za pristup javnom otvorenom prostoru</t>
  </si>
  <si>
    <t>Pristup javnim prijevozom</t>
  </si>
  <si>
    <t>Pristup javnom otvorenom prostoru</t>
  </si>
  <si>
    <t>Jednostavan pristup čestom javnom prijevozu ključna je odrednica zdravih i održivih prometnih sustava. Javni prijevoz u blizini stanovanja i zaposlenja povećava udio načina putovanja javnim prijevozom, potičući na taj način hodanje povezano s prijevozom; nuđenje pristupa regionalnim poslovima i uslugama; poboljšanje zdravlja, gospodarskog razvoja i društvene uključenosti; i smanjenje zagađenja i emisije ugljika. Učestalost usluga također potiče korištenje javnog prijevoza, osim blizine stanica ili stajališta.</t>
  </si>
  <si>
    <t>Lokalni pristup visokokvalitetnom javnom otvorenom prostoru promiče rekreacijsku tjelesnu aktivnost i mentalno zdravlje. Obližnji javni otvoreni prostor stvara druželjubivo, privlačno okruženje, pomaže u hlađenju grada i štiti biološku raznolikost. Kako se gradovi zgušnjavaju, a privatni otvoreni prostor smanjuje, pružanje više javnog otvorenog prostora ključno je za zdravlje stanovništva. Imati javni otvoreni prostor unutar 400 m od domova može potaknuti hodanje. Pristup većim parkovima također može biti važan.</t>
  </si>
  <si>
    <t>Politike korištenja zemljišta i prometa igraju ključnu ulogu u ograničavanju onečišćenja zraka, s višestrukim prednostima za zdravlje i održivost. Rješenja koja se temelje na prirodi, uključujući urbano ozelenjavanje i zaštitu urbane bioraznolikosti, imaju koristi za mentalno zdravlje povećanjem kontakta s prirodom. Zelene površine i vegetacijski pokrov mogu ohladiti gradove i pomoći u izgradnji otpornosti na ekstremne vrućine.</t>
  </si>
  <si>
    <t>Samo primjer izvješća. Kopirajte i uredite primjer .yml datoteke u mapi konfiguracija/regije kako biste definirali svoju vlastitu studijsku regiju za analizu i izvješćivanje. Nakon konfiguracije i analize, izvješća o politici i/ili prostornim pokazateljima mogu se generirati prema uputama na</t>
  </si>
  <si>
    <t>Sve pojedinosti o podacima i metodama dostupne su na</t>
  </si>
  <si>
    <t>Podaci o stanovništvu</t>
  </si>
  <si>
    <t>Urbane granice</t>
  </si>
  <si>
    <t>Urbanistička obilježja</t>
  </si>
  <si>
    <t>Skala boja</t>
  </si>
  <si>
    <t>Sažetak</t>
  </si>
  <si>
    <t>Nakon pregleda rezultata za vaš grad, pružite kontekstualizirani sažetak izmjenom teksta "sažetka" za svaki konfigurirani jezik unutar konfiguracijske datoteke regije.</t>
  </si>
  <si>
    <t>Ovo je djelo licencirano pod međunarodnom licencom Creative Commons CC BY-NC Attribution-NonCommercial 4.0.</t>
  </si>
  <si>
    <t>Članovi gradskog tima: {author_names}</t>
  </si>
  <si>
    <t>Dodajte imena autora uređivanjem postavki izvješća o konfiguraciji regije pomoću uređivača teksta</t>
  </si>
  <si>
    <t>Dizajn i uređivanje izvješća: {editor_names}</t>
  </si>
  <si>
    <t>Prijevod: {translation_names}</t>
  </si>
  <si>
    <t>Pregled politike proveo</t>
  </si>
  <si>
    <t>Croation</t>
  </si>
  <si>
    <t>1000 Cities Challenge -raportti</t>
  </si>
  <si>
    <t>Politiikan indikaattorit terveille ja kestäville kaupungeille</t>
  </si>
  <si>
    <t>Terveiden ja kestävien kaupunkien politiikka- ja alueindikaattorit</t>
  </si>
  <si>
    <t>Tilalliset indikaattorit terveille ja kestäville kaupungeille</t>
  </si>
  <si>
    <t>Alustavia havaintoja ei ole tarkoitettu julkistettaviksi ennen kuin tulokset ja tulkinnat on validoitu ja hyväksytty.</t>
  </si>
  <si>
    <t>Käytännön tarkistuslistan tietoja ei voitu ladata, ja ne on ohitettu. Katso https://healthysustainablecities.github.io/software/#Policy-checklist</t>
  </si>
  <si>
    <t>VAIN LUONNOS</t>
  </si>
  <si>
    <t>Maailmanlaajuinen terveen ja kestävän kaupungin indikaattoriyhteistyö</t>
  </si>
  <si>
    <t>{city_name} kontekstissa</t>
  </si>
  <si>
    <t>Hallituksen tasot</t>
  </si>
  <si>
    <t>Väestötiedot ja terveyden tasapuolisuus</t>
  </si>
  <si>
    <t>Ympäristökatastrofin konteksti</t>
  </si>
  <si>
    <t>Lisäkonteksti</t>
  </si>
  <si>
    <t>Muokkaa alueen määritystiedostoa tarjotaksesi taustakontekstia tutkimusalueellesi. Ole hyvä ja tee lyhyt yhteenveto sijainnista, historiasta ja topografiasta tarpeen mukaan.</t>
  </si>
  <si>
    <t>Seuraavat hallintopolitiikan tasot analysoitiin kohteelle {city_name}: {policy_checklist_levels}.</t>
  </si>
  <si>
    <t xml:space="preserve"> Muokkaa alueen määritystiedoston Väestötiedot ja terveyden tasapuolisuus -osiota korostaaksesi sosioekonomisia demografisia piirteitä ja keskeisiä terveyshaasteita ja epätasa-arvoa tällä kaupunkialueella.</t>
  </si>
  <si>
    <t>Ympäristövaarat, jotka voivat vaikuttaa kaupunkialueeseen seuraavan vuosikymmenen aikana, ovat: {policy_checklist_hazards}.</t>
  </si>
  <si>
    <t>Yksityiskohtaiset muut näkökohdat, jotka liittyvät kaupunkien terveyseroihin ja maantieteelliseen paikkaan tässä kaupungissa, tai tietonäkökohdat, jotka voivat vaikuttaa havaintojen tulkintaan.</t>
  </si>
  <si>
    <t>Paikallinen</t>
  </si>
  <si>
    <t>Alueellinen</t>
  </si>
  <si>
    <t>Osavaltio</t>
  </si>
  <si>
    <t>kansallinen</t>
  </si>
  <si>
    <t>Kovia myrskyjä</t>
  </si>
  <si>
    <t>Tulvat</t>
  </si>
  <si>
    <t>Metsäpalot/metsäpalot</t>
  </si>
  <si>
    <t>Helleaallot</t>
  </si>
  <si>
    <t>Äärimmäisen kylmä</t>
  </si>
  <si>
    <t>Taifuunit</t>
  </si>
  <si>
    <t>Hurrikaanit</t>
  </si>
  <si>
    <t>Syklonit</t>
  </si>
  <si>
    <t>Maanjäristykset</t>
  </si>
  <si>
    <t>Tässä raportissa esitetyn alueen {city_name} väestön tilaindikaattoreiden laskemiseen käytetty tutkimusalue on korostettu alla olevassa kartassa käyttämällä rinnakkaisviivavarjostusta.</t>
  </si>
  <si>
    <t>Opiskelualue</t>
  </si>
  <si>
    <t>Kartan legenda</t>
  </si>
  <si>
    <t>Hallinnollinen raja ({source})</t>
  </si>
  <si>
    <t>Kaupunkiraja ({source})</t>
  </si>
  <si>
    <t>Tutkimusalueen raja ({source})</t>
  </si>
  <si>
    <t>hallinnollisen rajan ja kaupunkirajan leikkauspiste</t>
  </si>
  <si>
    <t>Ruokakauppa</t>
  </si>
  <si>
    <t>Lähikauppa</t>
  </si>
  <si>
    <t>Mikä tahansa julkinen avoin tila</t>
  </si>
  <si>
    <t>Suuri julkinen avoin tila</t>
  </si>
  <si>
    <t>Julkisen liikenteen pysäkki</t>
  </si>
  <si>
    <t>Julkinen liikenne säännöllisellä liikenteellä</t>
  </si>
  <si>
    <t>Julkinen liikenne säännöllisellä liikenteellä (ei arvioitu)</t>
  </si>
  <si>
    <t>Naapuruston kävelykelpoisuus suhteessa 25 kaupunkiin kansainvälisesti</t>
  </si>
  <si>
    <t>Matala</t>
  </si>
  <si>
    <t>Keskiverto</t>
  </si>
  <si>
    <t>Korkea</t>
  </si>
  <si>
    <t>Ei</t>
  </si>
  <si>
    <t>Joo</t>
  </si>
  <si>
    <t>{percent} kaupungin {city_name} väestöstä asuu 500 metrin säteellä julkisista liikennevälineistä</t>
  </si>
  <si>
    <t>{percent} kaupungin {city_name} asukkaista asuu 500 metrin säteellä julkisista liikennevälineistä, joiden keskimääräinen arkipäivisin vuoroväli on vähintään 20 minuuttia</t>
  </si>
  <si>
    <t>{procent} väestöstä kaupungissa {city_name} asuu 500 metrin säteellä vähintään 1,5 hehtaarin kokoisesta julkisesta avoimesta tilasta</t>
  </si>
  <si>
    <t>{percent} kaupungin {city_name} väestöstä asuu kaupunginosissa, jotka täyttävät väestötiheyden kynnyksen 80 %:n todennäköisyydellä kävelemään liikennettä varten ({n} ihmistä {per_unit})</t>
  </si>
  <si>
    <t>{percent} kaupungin {city_name} asukkaista asuu kaupunginosissa, jotka täyttävät katujen risteysten tiheysrajan ja osallistuvat 80 %:n todennäköisyydellä minkäänlaiseen kävelyyn liikenteen vuoksi ({n} risteystä {per_unit})</t>
  </si>
  <si>
    <t>{percent} alueen {city_name} asukkaista asuu kaupunginosissa, joiden kävelypisteet ovat kansainvälisesti alle 25 kaupungin mediaanin (laatikko 1)</t>
  </si>
  <si>
    <t>Käytännöt tunnistettu</t>
  </si>
  <si>
    <t>% väestöstä, joilla on pääsy 500 metrin säteellä:</t>
  </si>
  <si>
    <t>Naapuruston väestötiheys (per km²)</t>
  </si>
  <si>
    <t>Naapuruston risteystiheys (per km²)</t>
  </si>
  <si>
    <t>Mediaani ja kvartiiliväli 25 kaupungissa kansainvälisesti (laatikko 1)</t>
  </si>
  <si>
    <t>Tässä raportissa esitellyt alueelliset jakautumiskartat näyttävät tuloksia alueista, joiden väestöarviot ovat {config[population][name]} -määrityksen mukaan.</t>
  </si>
  <si>
    <t>Lähetä korkearesoluutioinen "sankarikuva", joka näyttää tämän kaupungin viihtyisän, kävelykelpoisen kaupungin kadun tai julkisen tilan, mieluiten .jpg-muodossa, jonka mitat ovat 21:10 (esim. 2100 x 1000 pikseliä).</t>
  </si>
  <si>
    <t>Lähetä korkearesoluutioinen "sankarikuva", jossa näkyy tämän kaupungin viihtyisä, kävelykelpoinen kaupunkikatu tai julkinen tila, mieluiten .jpg-muodossa, jonka mitat ovat 1:1 (esim. 1000 x 1000 pikseliä).</t>
  </si>
  <si>
    <t>Tässä raportissa kerrotaan, kuinka {city_name} toimii terveiden ja kestävien kaupunkien alueellisilla ja poliittisilla indikaattoreilla. Osana 1000 Cities Challengea tutkimme kaupunkisuunnittelun ja liikenneominaisuuksien alueellista jakautumista sekä terveyttä ja kestävyyttä edistävien kaupunkisuunnittelupolitiikkojen olemassaoloa ja laatua. Löydökset voivat antaa tietoja paikallisiin kaupunkipolitiikkoihin tarvittavista muutoksista. Kartat näyttävät kaupunkisuunnittelun ja liikenneominaisuuksien jakautumisen {city_name}:n alueella ja tunnistavat alueet, jotka voisivat hyötyä eniten terveellisten ja kestävien ympäristöjen luomisesta.</t>
  </si>
  <si>
    <t>Tässä raportissa kerrotaan, kuinka {city_name} toimii terveiden ja kestävien kaupunkien indikaattoreiden perusteella. Osana 1000 Cities Challengea tutkimme terveyttä ja kestävyyttä edistävien kaupunkisuunnittelupolitiikkojen olemassaoloa ja laatua. Löydökset voivat antaa tietoja paikallisiin kaupunkipolitiikkoihin tarvittavista muutoksista.</t>
  </si>
  <si>
    <t>Tässä raportissa kerrotaan, kuinka {city_name} toimii terveiden ja kestävien kaupunkien alueellisilla ja poliittisilla indikaattoreilla. Osana 1000 Cities Challengea tutkimme terveyttä ja kestävyyttä edistävien kaupunkisuunnittelun ja liikenneominaisuuksien alueellista jakautumista. Kartat näyttävät kaupunkisuunnittelun ja liikenneominaisuuksien jakautumisen {city_name}:n alueella ja tunnistavat alueet, jotka voisivat hyötyä eniten terveellisten ja kestävien ympäristöjen luomisesta.</t>
  </si>
  <si>
    <t>Prosenttiosuus väestöstä, jolla on pääsy palveluihin 500 metrin säteellä (m)</t>
  </si>
  <si>
    <t>Kävelykyky ja pääsy kohteeseen</t>
  </si>
  <si>
    <t>Julkiset politiikat ovat välttämättömiä terveiden ja kestävien kaupunkien ja kaupunginosien suunnittelun ja luomisen tukemiseksi. 1000 Cities Challenge Policy -tarkistuslistaa käytettiin arvioimaan terveiden ja kestävien kaupunkien todisteiden ja periaatteiden mukaisten politiikkojen olemassaoloa ja laatua.</t>
  </si>
  <si>
    <t>Käytännön läsnäolopisteet</t>
  </si>
  <si>
    <t>Terveyttä ja kestävyyttä tukevan kaupunki- ja liikennepolitiikan olemassaolo</t>
  </si>
  <si>
    <t>Käytännön laatupisteet</t>
  </si>
  <si>
    <t>Politiikan laatuluokitus mitattavissa oleville politiikoille, joka on linjassa terveitä kaupunkeja koskevien todisteiden kanssa</t>
  </si>
  <si>
    <t>Kaupunkisuunnittelun vaatimukset</t>
  </si>
  <si>
    <t>Kävelykelpoiset kaupunginosat tarjoavat mahdollisuuksia aktiivisiin, terveisiin ja kestäviin elämäntapoihin, koska niillä on riittävä mutta ei liiallinen väestötiheys, joka tukee riittävää paikallisten palveluiden, mukaan lukien joukkoliikennepalvelujen, tarjoamista. Niillä on myös erilaisia maankäyttömuotoja ja hyvät yhteydet kaduille, jotta kohteisiin pääsee helposti ja kätevästi. Laadukas jalankulkuinfrastruktuuri ja liikenteen vähentäminen autojen käytön kysynnän hallinnan avulla voivat myös kannustaa kävelemään liikenteessä.</t>
  </si>
  <si>
    <t>Käveltävyyden epätasa-arvo</t>
  </si>
  <si>
    <t>Laatikko 1: Lancet Global Health Series -tutkimus 25 kaupungista kansainvälisesti</t>
  </si>
  <si>
    <t>1000 Cities Challenge laajentaa kaupunkien terveyden ja kestävyyden arviointimenetelmiä, jotka on esitetty vuoden 2022 Lancet Global Health -sarjassa kaupunkisuunnittelusta, liikenteestä ja terveydestä. Politiikan ja alueelliset indikaattorit laskettiin, analysoitiin ja raportoitiin useilla kielillä 25 eri kaupungissa 19 maassa ja 6 mantereella. Nämä kaupungit tarjoavat hyödyllisen vertailukohdan, mutta ne eivät ole edustava otos kaikista kaupungeista kansainvälisesti. Lisätietoja on vuoden 2022 The Lancet Global Health -sarjassa kaupunkisuunnittelusta, liikenteestä ja terveydestä (https://www.thelancet.com/series/urban-design-2022).</t>
  </si>
  <si>
    <t>Kaupunkisuunnittelun kynnykset kävelyn edistämiseksi</t>
  </si>
  <si>
    <t>Vuoden 2022 Lancet Global Health Series -tutkimuksessa todettiin, että saavuttaakseen vähintään 80 %:n todennäköisyyden kävellä liikennettä varten keskimääräinen kaupunkialue tarvitsee vähintään 5700 asukkaan km² asukastiheyden ja katuyhteyksien vähintään 100 risteystä neliökilometriä kohden. ja kontekstista riippuen. Alustavat todisteet osoittivat, että katujen risteystiheys yli 250/km² ja erittäin tiheät kaupunginosat (&gt; 15 000 henkilöä/km²) voivat vähentää fyysistä aktiivisuutta. Tämä on tärkeä aihe tulevaisuuden tutkimukselle.</t>
  </si>
  <si>
    <t>Todennäköisyys osallistua minkäänlaiseen kävelyyn kuljetuksen vuoksi</t>
  </si>
  <si>
    <t>5 700 henkilöä/km²</t>
  </si>
  <si>
    <t>100 risteystä kilometrillä</t>
  </si>
  <si>
    <t>tavoitekynnys</t>
  </si>
  <si>
    <t>Käytäntö tunnistettu</t>
  </si>
  <si>
    <t>Yhdessä terveiden kaupunkien todisteiden kanssa</t>
  </si>
  <si>
    <t>Mitattavissa oleva tavoite</t>
  </si>
  <si>
    <t>Todisteisiin perustuva kynnys</t>
  </si>
  <si>
    <t>Avain: Kyllä ✔ Ei ✘ Sekalainen ✔/✘ Ei sovellu -</t>
  </si>
  <si>
    <t>Integroitu kaupunkisuunnittelupolitiikka terveyteen ja kestävään kehitykseen</t>
  </si>
  <si>
    <t>Monet sektorit ovat mukana luomassa terveitä ja kestäviä kaupunkeja, mukaan lukien maankäyttö, liikenne, asuminen, puistot, talouskehitys ja infrastruktuuri. Integroitu suunnittelu on tarpeen, jotta varmistetaan politiikan yhdenmukaistaminen eri sektoreilla. Terveysnäkökohdat on sisällytettävä liikenne- ja kaupunkipolitiikkaan, ja investoinnit aktiiviseen ja joukkoliikenteeseen olisi asetettava etusijalle.</t>
  </si>
  <si>
    <t>Liikennepolitiikka ja terveyteen keskittyvät toimet</t>
  </si>
  <si>
    <t>Kaupunkipolitiikkaa terveyteen keskittyneillä toimilla</t>
  </si>
  <si>
    <t>Terveysvaikutusten arvioinnin vaatimukset kaupunki-/liikennepolitiikassa</t>
  </si>
  <si>
    <t>Kaupunki-/liikennepolitiikka tähtää nimenomaisesti integroituun kaupunkisuunnitteluun</t>
  </si>
  <si>
    <t>Julkista tietoa eri liikennemuotojen julkisista menoista</t>
  </si>
  <si>
    <t>Kävelymahdollisuuden ja määränpään pääsykäytännöt</t>
  </si>
  <si>
    <t>Katuyhteysvaatimukset</t>
  </si>
  <si>
    <t>Pysäköintirajoitukset estävät auton käytön</t>
  </si>
  <si>
    <t>Liikenneturvallisuusvaatimukset</t>
  </si>
  <si>
    <t>Jalankulkuinfrastruktuurin tarjoaminen</t>
  </si>
  <si>
    <t>Pyöräilyinfrastruktuurin tarjoaminen</t>
  </si>
  <si>
    <t>Kävely osallistumistavoitteet</t>
  </si>
  <si>
    <t>Pyöräilyn osallistumistavoitteet</t>
  </si>
  <si>
    <t>Asuintiheysvaatimukset</t>
  </si>
  <si>
    <t xml:space="preserve"> Asuinrakennusten korkeusrajoitukset</t>
  </si>
  <si>
    <t>Rajoituksia uusien asuntojen rakentamiselle</t>
  </si>
  <si>
    <t>Asuntotyyppien/kokojen sekoitus</t>
  </si>
  <si>
    <t>Sekoitus paikallisia kohteita jokapäiväiseen elämään</t>
  </si>
  <si>
    <t>Lähellä päivittäisiä kohteita</t>
  </si>
  <si>
    <t>Työnjaon vaatimukset</t>
  </si>
  <si>
    <t>Työpaikkojen suhde asuntoon</t>
  </si>
  <si>
    <t>Terveelliset ruokaympäristöt</t>
  </si>
  <si>
    <t>Rikollisuuden ehkäisy ympäristösuunnittelun avulla</t>
  </si>
  <si>
    <t>Ilmastonkestävä kaupunkipolitiikka</t>
  </si>
  <si>
    <t>Kaupunkien ilmanlaatu ja luontopohjaiset ratkaisut</t>
  </si>
  <si>
    <t>Liikennepolitiikka ilmansaasteiden rajoittamiseksi</t>
  </si>
  <si>
    <t>Maankäyttöpolitiikka ilmansaastealtistuksen vähentämiseksi</t>
  </si>
  <si>
    <t>Puun latvus ja kaupunkien viherryttämisvaatimukset</t>
  </si>
  <si>
    <t>Kaupunkien biologisen monimuotoisuuden suojelu ja edistäminen</t>
  </si>
  <si>
    <t>Ilmastokatastrofiriskin vähentäminen</t>
  </si>
  <si>
    <t>Ilmastonmuutoksen edessä rakennetut ympäristöt on suunniteltava siten, että ne vähentävät yhä useammin esiintyvien ja vakavien äärimmäisten sääilmiöiden, kuten helleaaltojen, tulvien, metsäpalojen ja äärimmäisten myrskyjen, terveysvaikutuksia.</t>
  </si>
  <si>
    <t>Sopeutuminen ja katastrofiriskin vähentämisstrategiat</t>
  </si>
  <si>
    <t>Julkisen liikenteen politiikka</t>
  </si>
  <si>
    <t>Edellytykset julkisen liikenteen pääsylle työelämään ja palveluihin</t>
  </si>
  <si>
    <t>Joukkoliikenteen vähimmäisvaatimukset</t>
  </si>
  <si>
    <t>Tavoitteet joukkoliikenteen käyttöön</t>
  </si>
  <si>
    <t>Julkisen avoimen tilan politiikka</t>
  </si>
  <si>
    <t>Vähimmäisvaatimukset julkiselle avoimelle alueelle pääsylle</t>
  </si>
  <si>
    <t>Julkisen liikenteen kulkuyhteys</t>
  </si>
  <si>
    <t>Pääsy julkiseen avoimeen tilaan</t>
  </si>
  <si>
    <t>Helppo pääsy säännölliseen joukkoliikenteeseen on terveiden ja kestävien liikennejärjestelmien keskeinen tekijä. Julkinen liikenne lähellä asumista ja työllisyyttä lisää joukkoliikennematkojen liikennemuotoosuutta, mikä kannustaa liikkumiseen liittyvää kävelyä; alueellisten työpaikkojen ja palvelujen saatavuuden tarjoaminen; terveyden, taloudellisen kehityksen ja sosiaalisen osallisuuden parantaminen; sekä saasteiden ja hiilidioksidipäästöjen vähentäminen. Palvelujen tiheys kannustaa myös joukkoliikenteen käyttöön asemien tai pysäkkien läheisyyden lisäksi.</t>
  </si>
  <si>
    <t>Paikallinen pääsy korkeatasoiseen julkiseen avotilaan edistää virkistysliikuntaa ja mielenterveyttä. Läheinen julkinen avoin tila luo viihtyisiä, houkuttelevia ympäristöjä, jäähdyttää kaupunkia ja suojelee luonnon monimuotoisuutta. Kun kaupungit tiivistyvät ja yksityinen avoin tila vähenee, julkisen avoimen tilan lisääminen on kriittistä väestön terveydelle. Julkinen avoin tila 400 metrin säteellä kodeista voi kannustaa kävelyyn. Pääsy suurempiin puistoihin voi myös olla tärkeää.</t>
  </si>
  <si>
    <t>Maankäyttö- ja liikennepolitiikalla on keskeinen rooli ilmansaasteiden rajoittamisessa, millä on monia etuja terveydelle ja kestävyydelle. Luontoon perustuvilla ratkaisuilla, mukaan lukien kaupunkien viherryttäminen ja kaupunkien luonnon monimuotoisuuden suojelu, on mielenterveyshyötyjä lisäämällä kontaktia luontoon. Viheralueet ja kasvillisuus voivat viilentää kaupunkeja ja auttaa rakentamaan kestävyyttä äärimmäiselle kuumuudelle.</t>
  </si>
  <si>
    <t>Vain esimerkkiraportti. Kopioi ja muokkaa .yml-esimerkkitiedostoa Configuration/regions-kansiossa määrittääksesi oman tutkimusalueesi analysointia ja raportointia varten. Konfiguroinnin ja analyysin jälkeen voidaan luoda käytäntö- ja/tai tilaindikaattoriraportteja osoitteessa olevien ohjeiden mukaisesti</t>
  </si>
  <si>
    <t>Täydelliset tiedot tiedoista ja menetelmistä ovat saatavilla osoitteessa</t>
  </si>
  <si>
    <t>Väestötiedot</t>
  </si>
  <si>
    <t>Kaupunkien rajat</t>
  </si>
  <si>
    <t>Kaupunkien ominaisuuksia</t>
  </si>
  <si>
    <t>Väriskaala</t>
  </si>
  <si>
    <t>Lainaus</t>
  </si>
  <si>
    <t>Yhteenveto</t>
  </si>
  <si>
    <t>Kun olet tarkistanut kaupunkisi tulokset, anna asiayhteyteen perustuva yhteenveto muokkaamalla kunkin määritetyn kielen yhteenvetotekstiä alueen määritystiedostossa.</t>
  </si>
  <si>
    <t>Tämä teos on lisensoitu Creative Commons CC BY-NC Attribution-NonCommercial 4.0 International License -lisenssillä.</t>
  </si>
  <si>
    <t>Kaupungin tiimin jäsenet: {author_names}</t>
  </si>
  <si>
    <t>Lisää tekijöiden nimiä muokkaamalla alueen määritysraportointiasetuksia tekstieditorilla</t>
  </si>
  <si>
    <t>Raportin suunnittelu ja muokkaus: {editor_names}</t>
  </si>
  <si>
    <t>Käännös: {translation_names}</t>
  </si>
  <si>
    <t>Käytäntötarkistuksen suorittanut</t>
  </si>
  <si>
    <t>Finnish</t>
  </si>
  <si>
    <t>एन</t>
  </si>
  <si>
    <t>1000 शहरों की चुनौती रिपोर्ट</t>
  </si>
  <si>
    <t>स्वस्थ और टिकाऊ शहरों के लिए नीति संकेतक</t>
  </si>
  <si>
    <t>स्वस्थ और टिकाऊ शहरों के लिए नीति और स्थानिक संकेतक</t>
  </si>
  <si>
    <t>स्वस्थ और टिकाऊ शहरों के लिए स्थानिक संकेतक</t>
  </si>
  <si>
    <t>जब तक परिणाम और व्याख्याएं मान्य और स्वीकृत नहीं हो जातीं, तब तक प्रारंभिक निष्कर्षों को सार्वजनिक रूप से जारी करने का इरादा नहीं है।</t>
  </si>
  <si>
    <t>पॉलिसी चेकलिस्ट डेटा लोड नहीं किया जा सका और छोड़ दिया गया है। https://healthysustainablecities.github.io/software/#Policy-checklist देखें</t>
  </si>
  <si>
    <t>केवल ड्राफ्ट</t>
  </si>
  <si>
    <t>वैश्विक स्वस्थ और सतत शहर संकेतक सहयोग</t>
  </si>
  <si>
    <t>{शहर_नाम}, {देश} {वर्ष}</t>
  </si>
  <si>
    <t>{शहर_नाम} प्रसंग</t>
  </si>
  <si>
    <t>सरकार के स्तर</t>
  </si>
  <si>
    <t>जनसांख्यिकी और स्वास्थ्य समानता</t>
  </si>
  <si>
    <t>पर्यावरणीय आपदा संदर्भ</t>
  </si>
  <si>
    <t>अतिरिक्त प्रसंग</t>
  </si>
  <si>
    <t>अपने अध्ययन क्षेत्र के लिए पृष्ठभूमि संदर्भ प्रदान करने के लिए क्षेत्र कॉन्फ़िगरेशन फ़ाइल को संपादित करें। कृपया प्रासंगिक स्थान, इतिहास और स्थलाकृति का संक्षेप में वर्णन करें।</t>
  </si>
  <si>
    <t>{शहर_नाम} के लिए सरकारी नीति के निम्नलिखित स्तरों का विश्लेषण किया गया: {policy_checklist_levels}।</t>
  </si>
  <si>
    <t xml:space="preserve"> इस शहरी क्षेत्र में मौजूद सामाजिक-आर्थिक जनसांख्यिकीय विशेषताओं और प्रमुख स्वास्थ्य चुनौतियों और असमानताओं को उजागर करने के लिए क्षेत्र कॉन्फ़िगरेशन फ़ाइल के 'जनसांख्यिकी और स्वास्थ्य समानता' अनुभाग को संपादित करें।</t>
  </si>
  <si>
    <t>आने वाले दशक में शहरी क्षेत्र को प्रभावित करने वाले पर्यावरणीय खतरों में शामिल हैं: {policy_checklist_hazards}.</t>
  </si>
  <si>
    <t>इस शहर में शहरी स्वास्थ्य असमानताओं और भूगोल, या डेटा विचारों से संबंधित किसी भी अन्य विचार का विवरण दें जो निष्कर्षों की व्याख्या को प्रभावित कर सकता है।</t>
  </si>
  <si>
    <t>स्थानीय</t>
  </si>
  <si>
    <t>महानगर</t>
  </si>
  <si>
    <t>क्षेत्रीय</t>
  </si>
  <si>
    <t>राज्य</t>
  </si>
  <si>
    <t>राष्ट्रीय</t>
  </si>
  <si>
    <t>भयंकर तूफ़ान</t>
  </si>
  <si>
    <t>पानी की बाढ़</t>
  </si>
  <si>
    <t>झाड़ियों की आग/जंगल की आग</t>
  </si>
  <si>
    <t>गर्म तरंगें</t>
  </si>
  <si>
    <t>चरम ठंड़</t>
  </si>
  <si>
    <t>टाइफून</t>
  </si>
  <si>
    <t>तूफान</t>
  </si>
  <si>
    <t>चक्रवात</t>
  </si>
  <si>
    <t>भूकंप</t>
  </si>
  <si>
    <t>इस रिपोर्ट में प्रस्तुत {शहर_नाम} की जनसंख्या के लिए स्थानिक संकेतकों की गणना करने के लिए उपयोग किए जाने वाले अध्ययन क्षेत्र को समानांतर रेखा छायांकन का उपयोग करके नीचे दिए गए मानचित्र में हाइलाइट किया गया है।</t>
  </si>
  <si>
    <t>अध्ययन क्षेत्र</t>
  </si>
  <si>
    <t>नक्शा कथा</t>
  </si>
  <si>
    <t>प्रशासनिक सीमा ({स्रोत})</t>
  </si>
  <si>
    <t>शहरी सीमा ({स्रोत})</t>
  </si>
  <si>
    <t>अध्ययन क्षेत्र की सीमा ({स्रोत})</t>
  </si>
  <si>
    <t>प्रशासनिक सीमा और शहरी सीमा का प्रतिच्छेदन</t>
  </si>
  <si>
    <t>किमी</t>
  </si>
  <si>
    <t>एम</t>
  </si>
  <si>
    <t>प्रति किमी²</t>
  </si>
  <si>
    <t>खाद्य बाजार</t>
  </si>
  <si>
    <t>सुविधा स्टोर</t>
  </si>
  <si>
    <t>कोई भी सार्वजनिक खुला स्थान</t>
  </si>
  <si>
    <t>बड़ा सार्वजनिक खुला स्थान</t>
  </si>
  <si>
    <t>सार्वजनिक परिवहन बंद</t>
  </si>
  <si>
    <t>नियमित सेवा वाला सार्वजनिक परिवहन</t>
  </si>
  <si>
    <t>नियमित सेवा वाला सार्वजनिक परिवहन (मूल्यांकन नहीं किया गया)</t>
  </si>
  <si>
    <t>अंतरराष्ट्रीय स्तर पर 25 शहरों के सापेक्ष पड़ोस में चलने की क्षमता</t>
  </si>
  <si>
    <t>कम</t>
  </si>
  <si>
    <t>औसत</t>
  </si>
  <si>
    <t>उच्च</t>
  </si>
  <si>
    <t>नहीं</t>
  </si>
  <si>
    <t>हाँ</t>
  </si>
  <si>
    <t>{शहर_नाम} की {प्रतिशत} आबादी सार्वजनिक परिवहन के 500 मीटर के दायरे में रहती है</t>
  </si>
  <si>
    <t>{शहर_नाम} में जनसंख्या का {प्रतिशत} 20 मिनट या बेहतर औसत कार्यदिवस आवृत्ति के साथ सार्वजनिक परिवहन के 500 मीटर के भीतर रहता है</t>
  </si>
  <si>
    <t>{शहर_नाम} की {प्रतिशत} आबादी कम से कम 1.5 हेक्टेयर आकार के सार्वजनिक खुले स्थान के 500 मीटर के भीतर रहती है</t>
  </si>
  <si>
    <t>{शहर_नाम} में जनसंख्या का {प्रतिशत} पड़ोस में रहता है जो जनसंख्या घनत्व सीमा को पूरा करता है, परिवहन के लिए पैदल चलने की 80% संभावना है ({n} लोग {प्रति_इकाई})</t>
  </si>
  <si>
    <t>{शहर_नाम} में आबादी का {प्रतिशत} पड़ोस में रहता है जो सड़क चौराहे की घनत्व सीमा को पूरा करता है, जिससे परिवहन के लिए पैदल चलने की 80% संभावना होती है ({n} चौराहे {per_unit})</t>
  </si>
  <si>
    <t>{शहर_नाम} की आबादी का {प्रतिशत} अंतरराष्ट्रीय स्तर पर 25 शहरों के औसत से नीचे चलने योग्य स्कोर वाले पड़ोस में रहता है (बॉक्स 1)</t>
  </si>
  <si>
    <t>नीतियों की पहचान की गई</t>
  </si>
  <si>
    <t>500 मीटर के भीतर पहुँच वाली जनसंख्या का %:</t>
  </si>
  <si>
    <t>पड़ोस का जनसंख्या घनत्व (प्रति वर्ग किमी)</t>
  </si>
  <si>
    <t>पड़ोस का चौराहा घनत्व (प्रति किमी²)</t>
  </si>
  <si>
    <t>अंतरराष्ट्रीय स्तर पर 25 शहरों के लिए माध्यिका और अंतरचतुर्थक सीमा (बॉक्स 1)</t>
  </si>
  <si>
    <t>इस रिपोर्ट में प्रदर्शित स्थानिक वितरण मानचित्र {config[population][name]} के अनुसार जनसंख्या अनुमान वाले क्षेत्रों के परिणाम प्रदर्शित करते हैं।</t>
  </si>
  <si>
    <t>कृपया इस शहर के लिए एक सुखद, चलने योग्य शहर की सड़क या सार्वजनिक स्थान दिखाने वाली एक उच्च रिज़ॉल्यूशन वाली 'हीरो छवि' फोटो प्रदान करें, आदर्श रूप से .jpg प्रारूप में 21:10 के अनुपात में आयामों के साथ (उदाहरण के लिए 2100px x 1000px)</t>
  </si>
  <si>
    <t>कृपया इस शहर के लिए एक सुखद, चलने योग्य शहर की सड़क या सार्वजनिक स्थान दिखाने वाली एक उच्च रिज़ॉल्यूशन वाली 'हीरो छवि' फोटो प्रदान करें, आदर्श रूप से .jpg प्रारूप में 1: 1 के अनुपात में आयामों के साथ (उदाहरण के लिए 1000px x 1000px)</t>
  </si>
  <si>
    <t>यह रिपोर्ट बताती है कि {city_name} स्वस्थ और टिकाऊ शहरों के स्थानिक और नीति संकेतकों के चयन पर कैसा प्रदर्शन करता है। 1000 शहरों की चुनौती के हिस्से के रूप में, हमने शहरी डिजाइन और परिवहन सुविधाओं के स्थानिक वितरण और स्वास्थ्य और स्थिरता को बढ़ावा देने वाली शहर नियोजन नीतियों की उपस्थिति और गुणवत्ता की जांच की। निष्कर्ष स्थानीय शहर की नीतियों में आवश्यक परिवर्तनों की जानकारी दे सकते हैं। मानचित्र पूरे {शहर_नाम} में शहरी डिज़ाइन और परिवहन सुविधाओं के वितरण को दिखाते हैं और उन क्षेत्रों की पहचान करते हैं जो स्वस्थ और टिकाऊ वातावरण बनाने के लिए हस्तक्षेप से सबसे अधिक लाभ उठा सकते हैं।</t>
  </si>
  <si>
    <t>यह रिपोर्ट बताती है कि {city_name} स्वस्थ और टिकाऊ शहरों के संकेतकों के चयन पर कैसा प्रदर्शन करता है। 1000 शहरों की चुनौती के हिस्से के रूप में, हमने स्वास्थ्य और स्थिरता को बढ़ावा देने वाली शहर नियोजन नीतियों की उपस्थिति और गुणवत्ता की जांच की। निष्कर्ष स्थानीय शहर की नीतियों में आवश्यक परिवर्तनों की जानकारी दे सकते हैं।</t>
  </si>
  <si>
    <t>यह रिपोर्ट बताती है कि {city_name} स्वस्थ और टिकाऊ शहरों के स्थानिक और नीति संकेतकों के चयन पर कैसा प्रदर्शन करता है। 1000 शहरों की चुनौती के हिस्से के रूप में, हमने शहरी डिज़ाइन और परिवहन सुविधाओं के स्थानिक वितरण की जांच की जो स्वास्थ्य और स्थिरता को बढ़ावा देते हैं। मानचित्र पूरे {शहर_नाम} में शहरी डिज़ाइन और परिवहन सुविधाओं के वितरण को दिखाते हैं और उन क्षेत्रों की पहचान करते हैं जो स्वस्थ और टिकाऊ वातावरण बनाने के लिए हस्तक्षेप से सबसे अधिक लाभ उठा सकते हैं।</t>
  </si>
  <si>
    <t>500 मीटर (मीटर) के भीतर सुविधाओं तक पहुंच वाली जनसंख्या का प्रतिशत</t>
  </si>
  <si>
    <t>चलने योग्यता और गंतव्य तक पहुंच</t>
  </si>
  <si>
    <t>स्वस्थ और टिकाऊ शहरों और पड़ोस के डिजाइन और निर्माण का समर्थन करने के लिए सार्वजनिक नीतियां आवश्यक हैं। 1000 शहरों की चुनौती नीति चेकलिस्ट का उपयोग स्वस्थ और टिकाऊ शहरों के लिए साक्ष्य और सिद्धांतों के अनुरूप नीतियों की उपस्थिति और गुणवत्ता का आकलन करने के लिए किया गया था।</t>
  </si>
  <si>
    <t>नीति उपस्थिति स्कोर</t>
  </si>
  <si>
    <t>स्वास्थ्य और स्थिरता का समर्थन करने वाली शहरी और परिवहन नीतियों की उपस्थिति</t>
  </si>
  <si>
    <t>नीति गुणवत्ता स्कोर</t>
  </si>
  <si>
    <t>स्वस्थ शहरों पर साक्ष्य के साथ संरेखित मापने योग्य नीतियों के लिए नीति गुणवत्ता रेटिंग</t>
  </si>
  <si>
    <t>नगर नियोजन आवश्यकताएँ</t>
  </si>
  <si>
    <t>चलने योग्य पड़ोस सार्वजनिक परिवहन सेवाओं सहित स्थानीय सुविधाओं के पर्याप्त प्रावधान का समर्थन करने के लिए पर्याप्त लेकिन अत्यधिक जनसंख्या घनत्व के माध्यम से सक्रिय, स्वस्थ और टिकाऊ जीवन शैली के अवसर प्रदान करते हैं। गंतव्यों तक निकटतम और सुविधाजनक पहुंच सुनिश्चित करने के लिए उनके पास मिश्रित भूमि उपयोग और अच्छी तरह से जुड़ी हुई सड़कें भी हैं। उच्च गुणवत्ता वाले पैदल यात्री बुनियादी ढांचे और कार के उपयोग की मांग को प्रबंधित करके यातायात को कम करने से भी परिवहन के लिए पैदल चलने को प्रोत्साहित किया जा सकता है।</t>
  </si>
  <si>
    <t>चलने योग्यता असमानताएँ</t>
  </si>
  <si>
    <t>बॉक्स 1: लैंसेट ग्लोबल हेल्थ सीरीज़ द्वारा अंतरराष्ट्रीय स्तर पर 25 शहरों का अध्ययन</t>
  </si>
  <si>
    <t>1000 सिटीज़ चैलेंज शहरी डिज़ाइन, परिवहन और स्वास्थ्य पर 2022 लैंसेट ग्लोबल हेल्थ सीरीज़ में उल्लिखित शहरों के स्वास्थ्य और स्थिरता का आकलन करने के तरीकों का विस्तार करता है। 19 देशों और 6 महाद्वीपों के 25 विविध शहरों के लिए नीति और स्थानिक संकेतकों की गणना, विश्लेषण और रिपोर्ट कई भाषाओं में की गई। ये शहर तुलना के लिए उपयोगी संदर्भ प्रदान करते हैं, लेकिन अंतरराष्ट्रीय स्तर पर सभी शहरों का प्रतिनिधि नमूना नहीं हैं। अधिक जानकारी के लिए, कृपया शहरी डिजाइन, परिवहन और स्वास्थ्य पर 2022 द लैंसेट ग्लोबल हेल्थ सीरीज़ (https://www.thelancet.com/series/urban-design-2022) देखें।</t>
  </si>
  <si>
    <t>पैदल चलने को बढ़ावा देने के लिए शहरी डिज़ाइन की सीमाएं</t>
  </si>
  <si>
    <t>2022 लैंसेट ग्लोबल हेल्थ सीरीज़ में पाया गया कि परिवहन के लिए किसी भी पैदल चलने में शामिल होने की कम से कम 80% संभावना प्राप्त करने के लिए, एक औसत शहरी पड़ोस को कम से कम 5700 व्यक्ति किमी² की जनसंख्या घनत्व और प्रति किमी² कम से कम 100 चौराहों की सड़क कनेक्टिविटी की आवश्यकता होगी, लगभग और संदर्भ पर निर्भर करता है। प्रारंभिक साक्ष्यों से पता चला है कि सड़क चौराहे का घनत्व 250 प्रति किमी² से अधिक और अति-सघन पड़ोस (&gt; 15,000 व्यक्ति प्रति किमी²) से शारीरिक गतिविधि के लाभ कम हो सकते हैं। यह भविष्य के शोध के लिए एक महत्वपूर्ण विषय है।</t>
  </si>
  <si>
    <t>परिवहन के लिए किसी भी प्रकार की पैदल यात्रा में संलग्न होने की संभावना</t>
  </si>
  <si>
    <t>प्रति किमी² 5,700 लोग</t>
  </si>
  <si>
    <t>प्रति किमी 100 चौराहे</t>
  </si>
  <si>
    <t>लक्ष्य सीमा</t>
  </si>
  <si>
    <t>नीति की पहचान की गई</t>
  </si>
  <si>
    <t>स्वस्थ शहरों के साक्ष्य के साथ संरेखित</t>
  </si>
  <si>
    <t>मापने योग्य लक्ष्य</t>
  </si>
  <si>
    <t>साक्ष्य- सूचित सीमा</t>
  </si>
  <si>
    <t>कुंजी: हाँ ✔ नहीं ✘ मिश्रित ✔/✘ लागू नहीं -</t>
  </si>
  <si>
    <t>स्वास्थ्य और स्थिरता के लिए एकीकृत शहर नियोजन नीतियां</t>
  </si>
  <si>
    <t>स्वस्थ और टिकाऊ शहर बनाने में कई क्षेत्र शामिल हैं, जिनमें भूमि उपयोग, परिवहन, आवास, पार्क, आर्थिक विकास और बुनियादी ढांचा शामिल हैं। सभी क्षेत्रों में नीति संरेखण सुनिश्चित करने के लिए एकीकृत योजना की आवश्यकता है। स्वास्थ्य संबंधी विचारों को परिवहन और शहरी नीतियों में शामिल करने की आवश्यकता है, और सक्रिय और सार्वजनिक परिवहन में निवेश को प्राथमिकता दी जानी चाहिए।</t>
  </si>
  <si>
    <t>स्वास्थ्य-केंद्रित कार्यों के साथ परिवहन नीति</t>
  </si>
  <si>
    <t>स्वास्थ्य-केंद्रित कार्यों वाली शहरी नीति</t>
  </si>
  <si>
    <t>शहरी/परिवहन नीति में स्वास्थ्य प्रभाव आकलन आवश्यकताएँ</t>
  </si>
  <si>
    <t>शहरी/परिवहन नीति का लक्ष्य स्पष्ट रूप से एकीकृत शहर नियोजन है</t>
  </si>
  <si>
    <t>विभिन्न परिवहन साधनों के लिए सरकारी व्यय की जानकारी सार्वजनिक रूप से उपलब्ध है</t>
  </si>
  <si>
    <t>चलने योग्यता और गंतव्य पहुंच नीतियां</t>
  </si>
  <si>
    <t>सड़क कनेक्टिविटी आवश्यकताएँ</t>
  </si>
  <si>
    <t>कार के उपयोग को हतोत्साहित करने के लिए पार्किंग प्रतिबंध</t>
  </si>
  <si>
    <t>यातायात सुरक्षा आवश्यकताएँ</t>
  </si>
  <si>
    <t>पैदल यात्री बुनियादी ढांचे का प्रावधान</t>
  </si>
  <si>
    <t>साइक्लिंग बुनियादी ढांचे का प्रावधान</t>
  </si>
  <si>
    <t>पैदल भागीदारी लक्ष्य</t>
  </si>
  <si>
    <t>साइक्लिंग भागीदारी लक्ष्य</t>
  </si>
  <si>
    <t>आवास घनत्व आवश्यकताएँ</t>
  </si>
  <si>
    <t xml:space="preserve"> आवासीय भवन की ऊंचाई पर प्रतिबंध</t>
  </si>
  <si>
    <t>ग्रीनफ़ील्ड आवास विकास पर सीमाएँ</t>
  </si>
  <si>
    <t>आवास के प्रकार/आकार का मिश्रण</t>
  </si>
  <si>
    <t>दैनिक जीवन के लिए स्थानीय स्थलों का मिश्रण</t>
  </si>
  <si>
    <t>दैनिक जीवन के गंतव्यों से निकट दूरी</t>
  </si>
  <si>
    <t>रोजगार वितरण आवश्यकताएँ</t>
  </si>
  <si>
    <t>आवास के लिए नौकरियों का अनुपात</t>
  </si>
  <si>
    <t>स्वस्थ भोजन वातावरण</t>
  </si>
  <si>
    <t>पर्यावरण डिज़ाइन के माध्यम से अपराध की रोकथाम</t>
  </si>
  <si>
    <t>जलवायु अनुकूल शहरों की नीतियां</t>
  </si>
  <si>
    <t>शहरी वायु गुणवत्ता, और प्रकृति-आधारित समाधान</t>
  </si>
  <si>
    <t>शहरी वायु गुणवत्ता, और प्रकृति-आधारित समाधान नीतियां</t>
  </si>
  <si>
    <t>वायु प्रदूषण को सीमित करने के लिए परिवहन नीतियां</t>
  </si>
  <si>
    <t>वायु प्रदूषण जोखिम को कम करने के लिए भूमि उपयोग नीतियां</t>
  </si>
  <si>
    <t>वृक्ष छत्रछाया और शहरी हरियाली आवश्यकताएँ</t>
  </si>
  <si>
    <t>शहरी जैव विविधता संरक्षण एवं संवर्धन</t>
  </si>
  <si>
    <t>जलवायु आपदा जोखिम में कमी</t>
  </si>
  <si>
    <t>जलवायु परिवर्तन के सामने, गर्मी की लहरें, बाढ़, झाड़ियों की आग/जंगल की आग और अत्यधिक तूफान जैसी लगातार और गंभीर चरम मौसम की घटनाओं के स्वास्थ्य प्रभावों को कम करने के लिए निर्मित वातावरण को डिजाइन करने की आवश्यकता है।</t>
  </si>
  <si>
    <t>अनुकूलन और आपदा जोखिम न्यूनीकरण रणनीतियाँ</t>
  </si>
  <si>
    <t>सार्वजनिक परिवहन नीति</t>
  </si>
  <si>
    <t>रोजगार और सेवाओं तक सार्वजनिक परिवहन पहुंच के लिए आवश्यकताएँ</t>
  </si>
  <si>
    <t>सार्वजनिक परिवहन पहुंच के लिए न्यूनतम आवश्यकताएँ</t>
  </si>
  <si>
    <t>सार्वजनिक परिवहन उपयोग के लिए लक्ष्य</t>
  </si>
  <si>
    <t>सार्वजनिक खुली जगह नीति</t>
  </si>
  <si>
    <t>सार्वजनिक खुले स्थान तक पहुँच के लिए न्यूनतम आवश्यकताएँ</t>
  </si>
  <si>
    <t>सार्वजनिक परिवहन पहुंच</t>
  </si>
  <si>
    <t>सार्वजनिक खुले स्थान तक पहुंच</t>
  </si>
  <si>
    <t>लगातार सार्वजनिक परिवहन तक आसान पहुंच स्वस्थ और टिकाऊ परिवहन प्रणालियों का एक प्रमुख निर्धारक है। आवास और रोजगार के निकट सार्वजनिक परिवहन सार्वजनिक परिवहन यात्राओं के साधनों की हिस्सेदारी को बढ़ाता है, जिससे परिवहन से संबंधित पैदल चलने को बढ़ावा मिलता है; क्षेत्रीय नौकरियों और सेवाओं तक पहुंच की पेशकश; स्वास्थ्य, आर्थिक विकास और सामाजिक समावेशन में सुधार; और प्रदूषण और कार्बन उत्सर्जन को कम करना। स्टेशनों या स्टॉप की निकटता के अलावा, सेवाओं की आवृत्ति भी सार्वजनिक परिवहन के उपयोग को प्रोत्साहित करती है।</t>
  </si>
  <si>
    <t>उच्च गुणवत्ता वाले सार्वजनिक खुले स्थान तक स्थानीय पहुंच मनोरंजक शारीरिक गतिविधि और मानसिक स्वास्थ्य को बढ़ावा देती है। आस-पास का सार्वजनिक खुला स्थान सौहार्दपूर्ण, आकर्षक वातावरण बनाता है, शहर को ठंडा रखने में मदद करता है और जैव विविधता की रक्षा करता है। जैसे-जैसे शहर सघन होते जा रहे हैं और निजी खुली जगह कम होती जा रही है, जनसंख्या के स्वास्थ्य के लिए अधिक सार्वजनिक खुली जगह उपलब्ध कराना महत्वपूर्ण है। घरों के 400 मीटर के भीतर सार्वजनिक खुली जगह होने से पैदल चलने को बढ़ावा मिल सकता है। बड़े पार्कों तक पहुंच भी महत्वपूर्ण हो सकती है।</t>
  </si>
  <si>
    <t>भूमि उपयोग और परिवहन नीतियां स्वास्थ्य और स्थिरता के लिए कई लाभों के साथ वायु प्रदूषण को सीमित करने में महत्वपूर्ण भूमिका निभाती हैं। शहरी हरियाली और शहरी जैव विविधता संरक्षण सहित प्रकृति-आधारित समाधान, प्रकृति के साथ संपर्क बढ़ाकर मानसिक स्वास्थ्य लाभ पहुंचाते हैं। हरे-भरे स्थान और वनस्पति आवरण शहरों को ठंडा कर सकते हैं और अत्यधिक गर्मी के प्रति लचीलापन बनाने में मदद कर सकते हैं।</t>
  </si>
  <si>
    <t>केवल उदाहरण रिपोर्ट. विश्लेषण और रिपोर्टिंग के लिए अपने स्वयं के अध्ययन क्षेत्र को परिभाषित करने के लिए कॉन्फ़िगरेशन/क्षेत्र फ़ोल्डर में उदाहरण .yml फ़ाइल को कॉपी और संपादित करें। कॉन्फ़िगरेशन और विश्लेषण के बाद, नीति और/या स्थानिक संकेतक रिपोर्ट निर्देशों के अनुसार तैयार की जा सकती हैं</t>
  </si>
  <si>
    <t>डेटा और विधियों का पूरा विवरण यहां उपलब्ध है</t>
  </si>
  <si>
    <t>जनसंख्या डेटा</t>
  </si>
  <si>
    <t>शहरी सीमाएँ</t>
  </si>
  <si>
    <t>शहरी विशेषताएँ</t>
  </si>
  <si>
    <t>रंग पैमाना</t>
  </si>
  <si>
    <t>उद्धरण</t>
  </si>
  <si>
    <t>सारांश</t>
  </si>
  <si>
    <t>अपने शहर के परिणामों की समीक्षा करने के बाद, क्षेत्र कॉन्फ़िगरेशन फ़ाइल के भीतर प्रत्येक कॉन्फ़िगर की गई भाषा के लिए "सारांश" पाठ को संशोधित करके एक प्रासंगिक सारांश प्रदान करें।</t>
  </si>
  <si>
    <t>यह कार्य क्रिएटिव कॉमन्स CC BY-NC एट्रिब्यूशन-नॉन-कमर्शियल 4.0 इंटरनेशनल लाइसेंस के तहत लाइसेंस प्राप्त है।</t>
  </si>
  <si>
    <t>शहर टीम के सदस्य: {author_names}</t>
  </si>
  <si>
    <t>टेक्स्ट एडिटर का उपयोग करके क्षेत्र कॉन्फ़िगरेशन रिपोर्टिंग सेटिंग्स को संपादित करके लेखक के नाम जोड़ें</t>
  </si>
  <si>
    <t>रिपोर्ट डिज़ाइन और संपादन: {editor_names}</t>
  </si>
  <si>
    <t>अनुवाद: {translation_names}</t>
  </si>
  <si>
    <t>द्वारा नीति समीक्षा संचालित की गई</t>
  </si>
  <si>
    <t>Hindi</t>
  </si>
  <si>
    <t>Laporan Tantangan 1000 Kota</t>
  </si>
  <si>
    <t>Indikator kebijakan untuk kota yang sehat dan berkelanjutan</t>
  </si>
  <si>
    <t>Indikator kebijakan dan spasial untuk kota yang sehat dan berkelanjutan</t>
  </si>
  <si>
    <t>Indikator spasial kota yang sehat dan berkelanjutan</t>
  </si>
  <si>
    <t>Temuan awal tidak dimaksudkan untuk dipublikasikan sampai hasil dan interpretasi divalidasi dan disetujui.</t>
  </si>
  <si>
    <t>Data daftar periksa kebijakan tidak dapat dimuat dan dilewati. Lihat https://healthysustainablecities.github.io/software/#Policy-checklist</t>
  </si>
  <si>
    <t>HANYA DRAFT</t>
  </si>
  <si>
    <t>Kolaborasi Indikator Kota Sehat dan Berkelanjutan Global</t>
  </si>
  <si>
    <t>{city_name}, {negara} {tahun}</t>
  </si>
  <si>
    <t>konteks {city_name}</t>
  </si>
  <si>
    <t>Tingkat pemerintahan</t>
  </si>
  <si>
    <t>Demografi dan kesetaraan kesehatan</t>
  </si>
  <si>
    <t>Konteks bencana lingkungan</t>
  </si>
  <si>
    <t>Konteks tambahan</t>
  </si>
  <si>
    <t>Edit file konfigurasi wilayah untuk memberikan konteks latar belakang wilayah studi Anda. Harap rangkum secara singkat lokasi, sejarah dan topografi, jika relevan.</t>
  </si>
  <si>
    <t>Tingkat kebijakan pemerintah berikut ini dianalisis untuk {city_name}: {policy_checklist_levels}.</t>
  </si>
  <si>
    <t xml:space="preserve"> Edit bagian 'Demografi dan kesetaraan kesehatan' pada file konfigurasi wilayah untuk menyoroti karakteristik demografi sosio-ekonomi serta tantangan dan kesenjangan kesehatan utama yang ada di wilayah perkotaan ini.</t>
  </si>
  <si>
    <t>Bahaya lingkungan yang mungkin berdampak pada wilayah perkotaan dalam dekade mendatang meliputi: {policy_checklist_hazards}.</t>
  </si>
  <si>
    <t>Rincikan pertimbangan lain yang berkaitan dengan kesenjangan kesehatan perkotaan dan geografi di kota ini, atau pertimbangan data yang dapat memengaruhi interpretasi temuan.</t>
  </si>
  <si>
    <t>metropolitan</t>
  </si>
  <si>
    <t>Daerah</t>
  </si>
  <si>
    <t>Negara</t>
  </si>
  <si>
    <t>Nasional</t>
  </si>
  <si>
    <t>Badai hebat</t>
  </si>
  <si>
    <t>Banjir</t>
  </si>
  <si>
    <t>Kebakaran hutan/kebakaran hutan</t>
  </si>
  <si>
    <t>Gelombang panas</t>
  </si>
  <si>
    <t>Sangat dingin</t>
  </si>
  <si>
    <t>Topan</t>
  </si>
  <si>
    <t>Badai</t>
  </si>
  <si>
    <t>Gempa bumi</t>
  </si>
  <si>
    <t>Wilayah studi yang digunakan untuk menghitung indikator spasial untuk populasi {city_name} yang disajikan dalam laporan ini telah ditandai pada peta di bawah ini dengan menggunakan arsir garis paralel.</t>
  </si>
  <si>
    <t>Wilayah studi</t>
  </si>
  <si>
    <t>Legenda peta</t>
  </si>
  <si>
    <t>Batas administratif ({source})</t>
  </si>
  <si>
    <t>Batas kota ({source})</t>
  </si>
  <si>
    <t>Batas wilayah studi ({source})</t>
  </si>
  <si>
    <t>perpotongan batas administrasi dan batas kota</t>
  </si>
  <si>
    <t>Pasar makanan</t>
  </si>
  <si>
    <t>Toko serba-ada</t>
  </si>
  <si>
    <t>Ruang terbuka publik apa pun</t>
  </si>
  <si>
    <t>Ruang terbuka publik yang luas</t>
  </si>
  <si>
    <t>Halte angkutan umum</t>
  </si>
  <si>
    <t>Angkutan umum dengan layanan reguler</t>
  </si>
  <si>
    <t>Angkutan umum dengan layanan reguler (tidak dievaluasi)</t>
  </si>
  <si>
    <t>Kemampuan berjalan kaki di lingkungan sekitar dibandingkan dengan 25 kota secara internasional</t>
  </si>
  <si>
    <t>Rendah</t>
  </si>
  <si>
    <t>Rata-rata</t>
  </si>
  <si>
    <t>Tinggi</t>
  </si>
  <si>
    <t>TIDAK</t>
  </si>
  <si>
    <t>Ya</t>
  </si>
  <si>
    <t>{persen} populasi di {city_name} tinggal dalam jarak 500 m dari transportasi umum</t>
  </si>
  <si>
    <t>{persen} populasi di {city_name} tinggal dalam jarak 500 m dari transportasi umum dengan frekuensi rata-rata hari kerja selama 20 menit atau lebih baik</t>
  </si>
  <si>
    <t>{persen} populasi di {city_name} tinggal dalam radius 500 m dari ruang terbuka publik dengan luas minimal 1,5 hektar</t>
  </si>
  <si>
    <t>{percent} populasi di {city_name} tinggal di lingkungan yang memenuhi ambang batas kepadatan penduduk dengan kemungkinan 80% untuk menggunakan transportasi jalan kaki ({n} orang {per_unit})</t>
  </si>
  <si>
    <t>{percent} populasi di {city_name} tinggal di lingkungan yang memenuhi ambang batas kepadatan persimpangan jalan dengan kemungkinan 80% untuk menggunakan transportasi jalan kaki ({n} persimpangan {per_unit})</t>
  </si>
  <si>
    <t>{percent} populasi di {city_name} tinggal di lingkungan dengan skor kemampuan berjalan kaki di bawah median 25 kota secara internasional (Kotak 1)</t>
  </si>
  <si>
    <t>Kebijakan diidentifikasi</t>
  </si>
  <si>
    <t>% populasi dengan akses dalam jarak 500 m ke:</t>
  </si>
  <si>
    <t>Kepadatan penduduk di lingkungan sekitar (per km²)</t>
  </si>
  <si>
    <t>Kepadatan persimpangan lingkungan (per km²)</t>
  </si>
  <si>
    <t>Kisaran median dan interkuartil untuk 25 kota secara internasional (Kotak 1)</t>
  </si>
  <si>
    <t>Peta sebaran spasial yang ditampilkan dalam laporan ini menampilkan hasil wilayah dengan perkiraan populasi menurut {config[population][name]}.</t>
  </si>
  <si>
    <t>Harap berikan foto 'gambar pahlawan' beresolusi tinggi yang menunjukkan jalan kota atau ruang publik yang ramah dan dapat dilalui untuk berjalan kaki di kota ini, idealnya dalam format .jpg dengan dimensi dalam rasio 21:10 (misalnya 2100px kali 1000px)</t>
  </si>
  <si>
    <t>Harap berikan foto 'gambar pahlawan' beresolusi tinggi yang menunjukkan jalan kota atau ruang publik yang nyaman dan dapat dilalui untuk berjalan kaki di kota ini, idealnya dalam format .jpg dengan dimensi dalam rasio 1:1 (misalnya 1000px kali 1000px)</t>
  </si>
  <si>
    <t>Laporan ini menguraikan kinerja {city_name} pada sejumlah indikator spasial dan kebijakan kota yang sehat dan berkelanjutan. Sebagai bagian dari Tantangan 1000 Kota, kami mengkaji distribusi spasial fitur desain perkotaan dan transportasi serta keberadaan dan kualitas kebijakan perencanaan kota yang mendukung kesehatan dan keberlanjutan. Temuan ini dapat memberikan masukan bagi perubahan yang diperlukan terhadap kebijakan kota setempat. Peta tersebut menunjukkan distribusi fitur desain perkotaan dan transportasi di seluruh {city_name} dan mengidentifikasi area yang dapat memperoleh manfaat paling besar dari intervensi untuk menciptakan lingkungan yang sehat dan berkelanjutan.</t>
  </si>
  <si>
    <t>Laporan ini menguraikan kinerja {city_name} pada sejumlah indikator pilihan kota yang sehat dan berkelanjutan. Sebagai bagian dari Tantangan 1000 Kota, kami mengkaji keberadaan dan kualitas kebijakan perencanaan kota yang mendukung kesehatan dan keberlanjutan. Temuan ini dapat memberikan masukan bagi perubahan yang diperlukan terhadap kebijakan kota setempat.</t>
  </si>
  <si>
    <t>Laporan ini menguraikan kinerja {city_name} pada sejumlah indikator spasial dan kebijakan kota yang sehat dan berkelanjutan. Sebagai bagian dari Tantangan 1000 Kota, kami mengkaji distribusi spasial fitur desain perkotaan dan transportasi yang mendukung kesehatan dan keberlanjutan. Peta tersebut menunjukkan distribusi fitur desain perkotaan dan transportasi di seluruh {city_name} dan mengidentifikasi area yang dapat memperoleh manfaat paling besar dari intervensi untuk menciptakan lingkungan yang sehat dan berkelanjutan.</t>
  </si>
  <si>
    <t>Persentase penduduk yang memiliki akses terhadap fasilitas dalam jarak 500 meter (m)</t>
  </si>
  <si>
    <t>Walkability dan akses tujuan</t>
  </si>
  <si>
    <t>Kebijakan publik sangat penting untuk mendukung perancangan dan penciptaan kota dan lingkungan yang sehat dan berkelanjutan. Daftar Periksa Kebijakan 1000 Tantangan Kota digunakan untuk menilai keberadaan dan kualitas kebijakan yang selaras dengan bukti dan prinsip kota yang sehat dan berkelanjutan.</t>
  </si>
  <si>
    <t>Skor kehadiran kebijakan</t>
  </si>
  <si>
    <t>Adanya kebijakan perkotaan dan transportasi yang mendukung kesehatan dan keberlanjutan</t>
  </si>
  <si>
    <t>Skor kualitas kebijakan</t>
  </si>
  <si>
    <t>Penilaian kualitas kebijakan untuk kebijakan yang terukur dan selaras dengan bukti mengenai kota yang sehat</t>
  </si>
  <si>
    <t>Persyaratan perencanaan kota</t>
  </si>
  <si>
    <t>Lingkungan yang dapat dilalui dengan berjalan kaki memberikan peluang untuk gaya hidup aktif, sehat, dan berkelanjutan melalui kepadatan penduduk yang cukup namun tidak berlebihan untuk mendukung penyediaan fasilitas lokal yang memadai, termasuk layanan transportasi umum. Daerah-daerah tersebut juga memiliki penggunaan lahan yang beragam dan jalan-jalan yang terhubung dengan baik, untuk memastikan akses yang dekat dan nyaman ke berbagai tujuan. Infrastruktur pejalan kaki yang berkualitas tinggi dan pengurangan lalu lintas melalui pengelolaan permintaan penggunaan mobil juga dapat mendorong berjalan kaki untuk transportasi.</t>
  </si>
  <si>
    <t>Ketimpangan walkability</t>
  </si>
  <si>
    <t>Kotak 1: Studi Lancet Global Health Series terhadap 25 kota secara internasional</t>
  </si>
  <si>
    <t>Tantangan 1000 Kota memperluas metode untuk menilai kesehatan dan keberlanjutan kota yang diuraikan dalam Seri Kesehatan Global Lancet 2022 mengenai desain perkotaan, transportasi, dan kesehatan. Indikator kebijakan dan spasial dihitung, dianalisis, dan dilaporkan dalam berbagai bahasa untuk 25 kota berbeda di 19 negara dan 6 benua. Kota-kota ini memberikan referensi yang berguna untuk perbandingan, namun bukan merupakan sampel yang mewakili semua kota secara internasional. Untuk rincian lebih lanjut, silakan lihat Seri Kesehatan Global Lancet 2022 tentang Desain Perkotaan, Transportasi, dan Kesehatan (https://www.thelancet.com/series/urban-design-2022).</t>
  </si>
  <si>
    <t>Ambang batas desain perkotaan untuk mendorong berjalan kaki</t>
  </si>
  <si>
    <t>Seri Kesehatan Global Lancet tahun 2022 menemukan bahwa untuk mencapai setidaknya 80% kemungkinan melakukan aktivitas berjalan kaki untuk transportasi, rata-rata lingkungan perkotaan memerlukan kepadatan penduduk setidaknya 5.700 orang km² dan konektivitas jalan setidaknya 100 persimpangan per km², kira-kira dan tergantung pada konteksnya. Bukti awal menunjukkan bahwa kepadatan persimpangan jalan di atas 250 per km² dan lingkungan yang sangat padat (&gt; 15.000 orang per km²) mungkin mengurangi manfaat aktivitas fisik. Ini adalah topik penting untuk penelitian masa depan.</t>
  </si>
  <si>
    <t>Kemungkinan melakukan perjalanan apa pun untuk transportasi</t>
  </si>
  <si>
    <t>5.700 orang per km²</t>
  </si>
  <si>
    <t>100 persimpangan per km</t>
  </si>
  <si>
    <t>ambang batas sasaran</t>
  </si>
  <si>
    <t>Selaras dengan bukti kota sehat</t>
  </si>
  <si>
    <t>Sasaran yang terukur</t>
  </si>
  <si>
    <t>Bukti- ambang batas yang diinformasikan</t>
  </si>
  <si>
    <t>Kunci: Ya ✔ Tidak ✘ Campuran ✔/✘ Tidak berlaku -</t>
  </si>
  <si>
    <t>Kebijakan perencanaan kota terpadu untuk kesehatan dan keberlanjutan</t>
  </si>
  <si>
    <t>Banyak sektor yang terlibat dalam menciptakan kota yang sehat dan berkelanjutan, termasuk tata guna lahan, transportasi, perumahan, taman, pembangunan ekonomi, dan infrastruktur. Perencanaan terpadu diperlukan untuk memastikan keselarasan kebijakan lintas sektor. Pertimbangan kesehatan perlu dimasukkan dalam kebijakan transportasi dan perkotaan, dan investasi pada transportasi aktif dan umum harus diprioritaskan.</t>
  </si>
  <si>
    <t>Kebijakan transportasi dengan tindakan yang berfokus pada kesehatan</t>
  </si>
  <si>
    <t>Kebijakan perkotaan dengan tindakan yang berfokus pada kesehatan</t>
  </si>
  <si>
    <t>Persyaratan Penilaian Dampak Kesehatan dalam kebijakan perkotaan/transportasi</t>
  </si>
  <si>
    <t>Kebijakan perkotaan/transportasi secara eksplisit bertujuan untuk perencanaan kota yang terpadu</t>
  </si>
  <si>
    <t>Informasi yang tersedia untuk umum mengenai pengeluaran pemerintah untuk berbagai moda transportasi</t>
  </si>
  <si>
    <t>Kebijakan walkability dan akses destinasi</t>
  </si>
  <si>
    <t>Persyaratan konektivitas jalan</t>
  </si>
  <si>
    <t>Pembatasan parkir untuk mencegah penggunaan mobil</t>
  </si>
  <si>
    <t>Persyaratan keselamatan lalu lintas</t>
  </si>
  <si>
    <t>Penyediaan infrastruktur pejalan kaki</t>
  </si>
  <si>
    <t>Penyediaan infrastruktur bersepeda</t>
  </si>
  <si>
    <t>Target partisipasi jalan kaki</t>
  </si>
  <si>
    <t>Target partisipasi bersepeda</t>
  </si>
  <si>
    <t>Persyaratan kepadatan perumahan</t>
  </si>
  <si>
    <t xml:space="preserve"> Pembatasan ketinggian bangunan tempat tinggal</t>
  </si>
  <si>
    <t>Batasan pembangunan perumahan greenfield</t>
  </si>
  <si>
    <t>Campuran tipe/ukuran perumahan</t>
  </si>
  <si>
    <t>Campuran destinasi lokal untuk kehidupan sehari-hari</t>
  </si>
  <si>
    <t>Jarak dekat ke destinasi kehidupan sehari-hari</t>
  </si>
  <si>
    <t>Persyaratan distribusi lapangan kerja</t>
  </si>
  <si>
    <t>Rasio pekerjaan terhadap perumahan</t>
  </si>
  <si>
    <t>Lingkungan makanan yang sehat</t>
  </si>
  <si>
    <t>Pencegahan kejahatan melalui desain lingkungan</t>
  </si>
  <si>
    <t>Kebijakan kota yang berketahanan iklim</t>
  </si>
  <si>
    <t>Kualitas udara perkotaan, dan solusi berbasis alam</t>
  </si>
  <si>
    <t>Kebijakan kualitas udara perkotaan dan solusi berbasis alam</t>
  </si>
  <si>
    <t>Kebijakan transportasi untuk membatasi polusi udara</t>
  </si>
  <si>
    <t>Kebijakan penggunaan lahan untuk mengurangi paparan polusi udara</t>
  </si>
  <si>
    <t>Persyaratan kanopi pohon dan penghijauan perkotaan</t>
  </si>
  <si>
    <t>Perlindungan &amp; promosi keanekaragaman hayati perkotaan</t>
  </si>
  <si>
    <t>Pengurangan risiko bencana iklim</t>
  </si>
  <si>
    <t>Dalam menghadapi perubahan iklim, lingkungan binaan perlu dirancang untuk mengurangi dampak kesehatan dari kejadian cuaca ekstrem yang semakin sering terjadi dan parah, seperti gelombang panas, banjir, kebakaran hutan/kebakaran hutan, dan badai ekstrem.</t>
  </si>
  <si>
    <t>Strategi adaptasi dan pengurangan risiko bencana</t>
  </si>
  <si>
    <t>Kebijakan transportasi umum</t>
  </si>
  <si>
    <t>Persyaratan akses angkutan umum terhadap pekerjaan dan layanan</t>
  </si>
  <si>
    <t>Persyaratan minimum untuk akses transportasi umum</t>
  </si>
  <si>
    <t>Target penggunaan angkutan umum</t>
  </si>
  <si>
    <t>Kebijakan ruang terbuka publik</t>
  </si>
  <si>
    <t>Persyaratan minimal akses ruang terbuka publik</t>
  </si>
  <si>
    <t>Akses transportasi umum</t>
  </si>
  <si>
    <t>Akses ruang terbuka publik</t>
  </si>
  <si>
    <t>Akses yang mudah terhadap transportasi umum merupakan faktor penentu utama sistem transportasi yang sehat dan berkelanjutan. Transportasi umum di dekat perumahan dan lapangan kerja meningkatkan jumlah moda perjalanan transportasi umum, sehingga mendorong berjalan kaki yang berhubungan dengan transportasi; menawarkan akses terhadap pekerjaan dan layanan regional; meningkatkan kesehatan, pembangunan ekonomi, dan inklusivitas sosial; dan mengurangi polusi dan emisi karbon. Frekuensi layanan juga mendorong penggunaan angkutan umum, selain kedekatannya dengan stasiun atau halte.</t>
  </si>
  <si>
    <t>Akses lokal terhadap ruang terbuka publik berkualitas tinggi mendorong aktivitas rekreasi fisik dan kesehatan mental. Ruang terbuka publik di dekatnya menciptakan lingkungan yang ramah dan menarik, membantu mendinginkan kota dan melindungi keanekaragaman hayati. Ketika kota semakin padat dan ruang terbuka pribadi semakin berkurang, penyediaan lebih banyak ruang terbuka publik sangatlah penting bagi kesehatan masyarakat. Memiliki ruang terbuka publik dalam jarak 400 m dari rumah dapat mendorong berjalan kaki. Akses ke taman yang lebih besar mungkin juga penting.</t>
  </si>
  <si>
    <t>Kebijakan penggunaan lahan dan transportasi memainkan peran penting dalam membatasi polusi udara, dengan banyak manfaat bagi kesehatan dan keberlanjutan. Solusi berbasis alam, termasuk penghijauan perkotaan dan perlindungan keanekaragaman hayati perkotaan, mempunyai manfaat kesehatan mental dengan meningkatkan kontak dengan alam. Ruang hijau dan tutupan vegetasi dapat mendinginkan kota dan membantu membangun ketahanan terhadap panas ekstrem.</t>
  </si>
  <si>
    <t>Contoh laporan saja. Salin dan edit contoh file .yml di folder konfigurasi/wilayah untuk menentukan wilayah studi Anda sendiri untuk analisis dan pelaporan. Setelah konfigurasi dan analisis, laporan kebijakan dan/atau indikator spasial dapat dihasilkan sesuai dengan arahan di</t>
  </si>
  <si>
    <t>Rincian lengkap data dan metode tersedia di</t>
  </si>
  <si>
    <t>Data populasi</t>
  </si>
  <si>
    <t>Batas kota</t>
  </si>
  <si>
    <t>Fitur perkotaan</t>
  </si>
  <si>
    <t>Skala warna</t>
  </si>
  <si>
    <t>Kutipan</t>
  </si>
  <si>
    <t>Ringkasan</t>
  </si>
  <si>
    <t>Setelah meninjau hasil untuk kota Anda, berikan ringkasan kontekstual dengan memodifikasi teks “ringkasan” untuk setiap bahasa yang dikonfigurasi dalam file konfigurasi wilayah.</t>
  </si>
  <si>
    <t>Karya ini dilisensikan di bawah Lisensi Internasional Creative Commons CC BY-NC Attribution-NonCommercial 4.0.</t>
  </si>
  <si>
    <t>Anggota tim kota: {author_names}</t>
  </si>
  <si>
    <t>Tambahkan nama penulis dengan mengedit pengaturan pelaporan konfigurasi wilayah menggunakan editor teks</t>
  </si>
  <si>
    <t>Desain dan pengeditan laporan: {editor_names}</t>
  </si>
  <si>
    <t>Terjemahan: {translation_names}</t>
  </si>
  <si>
    <t>Tinjauan kebijakan dilakukan oleh</t>
  </si>
  <si>
    <t>Recommended font (do you know of a good font for this script that can be freely accessed)</t>
  </si>
  <si>
    <t>Indonesian</t>
  </si>
  <si>
    <t>Rapporto sulla Sfida delle 1000 città</t>
  </si>
  <si>
    <t>Indicatori politici per città sane e sostenibili</t>
  </si>
  <si>
    <t>Indicatori politici e spaziali per città sane e sostenibili</t>
  </si>
  <si>
    <t>Indicatori spaziali per città sane e sostenibili</t>
  </si>
  <si>
    <t>I risultati preliminari non sono destinati alla pubblicazione pubblica finché i risultati e le interpretazioni non saranno convalidati e approvati.</t>
  </si>
  <si>
    <t>Non è stato possibile caricare i dati dell'elenco di controllo delle policy e sono stati ignorati. Vedi https://healthysustainablecities.github.io/software/#Policy-checklist</t>
  </si>
  <si>
    <t>SOLO BOZZA</t>
  </si>
  <si>
    <t>Collaborazione sugli indicatori globali di città sane e sostenibili</t>
  </si>
  <si>
    <t>{nome_città}, {paese} {anno}</t>
  </si>
  <si>
    <t>contesto {nome_città}</t>
  </si>
  <si>
    <t>Livelli di governo</t>
  </si>
  <si>
    <t>Demografia ed equità sanitaria</t>
  </si>
  <si>
    <t>Contesto di disastro ambientale</t>
  </si>
  <si>
    <t>Contesto aggiuntivo</t>
  </si>
  <si>
    <t>Modifica il file di configurazione della regione per fornire il contesto di base per la tua regione di studio. Si prega di riassumere brevemente la posizione, la storia e la topografia, se pertinenti.</t>
  </si>
  <si>
    <t>Per {city_name} sono stati analizzati i seguenti livelli di politica governativa: {policy_checklist_levels}.</t>
  </si>
  <si>
    <t xml:space="preserve"> Modificare la sezione "Dati demografici ed equità sanitaria" del file di configurazione della regione per evidenziare le caratteristiche demografiche socio-economiche, le principali sfide sanitarie e le disuguaglianze presenti in quest'area urbana.</t>
  </si>
  <si>
    <t>I rischi ambientali che potrebbero avere un impatto sull'area urbana nel prossimo decennio includono: {policy_checklist_hazards}.</t>
  </si>
  <si>
    <t>Dettagliare eventuali altre considerazioni relative alle disuguaglianze sanitarie urbane e alla geografia di questa città, o considerazioni sui dati che potrebbero influenzare l'interpretazione dei risultati.</t>
  </si>
  <si>
    <t>Locale</t>
  </si>
  <si>
    <t>Regionale</t>
  </si>
  <si>
    <t>Stato</t>
  </si>
  <si>
    <t>Nazionale</t>
  </si>
  <si>
    <t>Forti tempeste</t>
  </si>
  <si>
    <t>Inondazioni</t>
  </si>
  <si>
    <t>Incendi boschivi/incendi</t>
  </si>
  <si>
    <t>Ondate di calore</t>
  </si>
  <si>
    <t>Freddo estremo</t>
  </si>
  <si>
    <t>Tifoni</t>
  </si>
  <si>
    <t>Uragani</t>
  </si>
  <si>
    <t>Cicloni</t>
  </si>
  <si>
    <t>Terremoti</t>
  </si>
  <si>
    <t>La regione di studio utilizzata per calcolare gli indicatori spaziali per la popolazione di {city_name} presentata in questo rapporto è stata evidenziata nella mappa sottostante utilizzando un'ombreggiatura a linee parallele.</t>
  </si>
  <si>
    <t>Regione di studio</t>
  </si>
  <si>
    <t>Legenda della mappa</t>
  </si>
  <si>
    <t>Confine amministrativo ({source})</t>
  </si>
  <si>
    <t>Confine urbano ({source})</t>
  </si>
  <si>
    <t>Confine della regione di studio ({source})</t>
  </si>
  <si>
    <t>intersezione tra confine amministrativo e confine urbano</t>
  </si>
  <si>
    <t>Supermercato</t>
  </si>
  <si>
    <t>Minimarket</t>
  </si>
  <si>
    <t>Qualsiasi spazio pubblico aperto</t>
  </si>
  <si>
    <t>Ampio spazio pubblico all'aperto</t>
  </si>
  <si>
    <t>Fermata dei mezzi pubblici</t>
  </si>
  <si>
    <t>Mezzi pubblici con servizio regolare</t>
  </si>
  <si>
    <t>Mezzi pubblici con servizio regolare (non valutati)</t>
  </si>
  <si>
    <t>Percorribilità del quartiere relativa a 25 città a livello internazionale</t>
  </si>
  <si>
    <t>Basso</t>
  </si>
  <si>
    <t>NO</t>
  </si>
  <si>
    <t>SÌ</t>
  </si>
  <si>
    <t>Il {percent} della popolazione di {city_name} vive entro 500 metri dai trasporti pubblici</t>
  </si>
  <si>
    <t>Il {percent} della popolazione di {city_name} vive entro 500 metri dai trasporti pubblici con una frequenza media nei giorni feriali di 20 minuti o migliore</t>
  </si>
  <si>
    <t>Il {percent} della popolazione di {city_name} vive entro 500 metri da uno spazio pubblico aperto di almeno 1,5 ettari</t>
  </si>
  <si>
    <t>Il {percent} della popolazione di {city_name} vive in quartieri che soddisfano la soglia di densità di popolazione per l'80% di probabilità di intraprendere qualsiasi spostamento a piedi per i mezzi di trasporto ({n} persone {per_unit})</t>
  </si>
  <si>
    <t>Il {percent} della popolazione di {city_name} vive in quartieri che soddisfano la soglia di densità degli incroci stradali per una probabilità dell'80% di intraprendere qualsiasi spostamento a piedi per i trasporti ({n} incroci {per_unit})</t>
  </si>
  <si>
    <t>Il {percentuale} della popolazione di {city_name} vive in quartieri con un punteggio di pedonabilità inferiore alla media di 25 città a livello internazionale (Riquadro 1)</t>
  </si>
  <si>
    <t>Politiche identificate</t>
  </si>
  <si>
    <t>% della popolazione con accesso entro 500 m a:</t>
  </si>
  <si>
    <t>Densità di popolazione del quartiere (per km²)</t>
  </si>
  <si>
    <t>Densità di intersezioni del quartiere (per km²)</t>
  </si>
  <si>
    <t>Intervallo mediano e interquartile per 25 città a livello internazionale (Riquadro 1)</t>
  </si>
  <si>
    <t>Le mappe di distribuzione spaziale presentate in questo rapporto mostrano i risultati per le aree con stime della popolazione secondo {config[population][name]}.</t>
  </si>
  <si>
    <t>Fornisci una foto "hero image" ad alta risoluzione che mostri una strada cittadina conviviale e percorribile o uno spazio pubblico per questa città, idealmente in formato .jpg con dimensioni nel rapporto di 21:10 (ad esempio 2100px per 1000px)</t>
  </si>
  <si>
    <t>Fornisci una foto "hero image" ad alta risoluzione che mostri una strada cittadina conviviale e percorribile o uno spazio pubblico per questa città, idealmente in formato .jpg con dimensioni nel rapporto di 1:1 (ad esempio 1000px per 1000px)</t>
  </si>
  <si>
    <t>Questo rapporto delinea le prestazioni di {city_name} rispetto a una selezione di indicatori spaziali e politici di città sane e sostenibili. Nell’ambito della 1000 Cities Challenge, abbiamo esaminato la distribuzione spaziale del design urbano e delle caratteristiche dei trasporti e la presenza e la qualità delle politiche di pianificazione urbana che promuovono la salute e la sostenibilità. I risultati potrebbero informare i cambiamenti necessari alle politiche cittadine locali. Le mappe mostrano la distribuzione della progettazione urbana e delle caratteristiche dei trasporti in {city_name} e identificano le aree che potrebbero trarre il massimo beneficio dagli interventi volti a creare ambienti sani e sostenibili.</t>
  </si>
  <si>
    <t>Questo rapporto illustra le prestazioni di {city_name} rispetto a una selezione di indicatori di città sane e sostenibili. Nell’ambito della 1000 Cities Challenge, abbiamo esaminato la presenza e la qualità delle politiche di pianificazione urbana che promuovono la salute e la sostenibilità. I risultati potrebbero informare i cambiamenti necessari alle politiche cittadine locali.</t>
  </si>
  <si>
    <t>Questo rapporto delinea le prestazioni di {city_name} rispetto a una selezione di indicatori spaziali e politici di città sane e sostenibili. Nell’ambito della 1000 Cities Challenge, abbiamo esaminato la distribuzione spaziale della progettazione urbana e le caratteristiche dei trasporti che promuovono la salute e la sostenibilità. Le mappe mostrano la distribuzione della progettazione urbana e delle caratteristiche dei trasporti in {city_name} e identificano le aree che potrebbero trarre il massimo beneficio dagli interventi volti a creare ambienti sani e sostenibili.</t>
  </si>
  <si>
    <t>Percentuale di popolazione con accesso ai servizi entro 500 metri (m)</t>
  </si>
  <si>
    <t>Percorribilità e accesso alla destinazione</t>
  </si>
  <si>
    <t>Le politiche pubbliche sono essenziali per sostenere la progettazione e la creazione di città e quartieri sani e sostenibili. La lista di controllo delle politiche della sfida delle 1000 città è stata utilizzata per valutare la presenza e la qualità delle politiche in linea con prove e principi per città sane e sostenibili.</t>
  </si>
  <si>
    <t>Punteggio di presenza politica</t>
  </si>
  <si>
    <t>Presenza di politiche urbane e dei trasporti a sostegno della salute e della sostenibilità</t>
  </si>
  <si>
    <t>Punteggio di qualità della politica</t>
  </si>
  <si>
    <t>Valutazione della qualità delle politiche per politiche misurabili allineate con le prove sulle città sane</t>
  </si>
  <si>
    <t>Esigenze urbanistiche</t>
  </si>
  <si>
    <t>I quartieri percorribili a piedi offrono opportunità per stili di vita attivi, sani e sostenibili attraverso una densità di popolazione sufficiente ma non eccessiva per supportare un’adeguata fornitura di servizi locali, compresi i servizi di trasporto pubblico. Hanno anche usi misti del territorio e strade ben collegate, per garantire un accesso vicino e conveniente alle destinazioni. Anche infrastrutture pedonali di alta qualità e la riduzione del traffico attraverso la gestione della domanda di uso dell’auto possono incoraggiare gli spostamenti a piedi.</t>
  </si>
  <si>
    <t>Disuguaglianze di pedonabilità</t>
  </si>
  <si>
    <t>Riquadro 1: Studio Lancet Global Health Series condotto su 25 città a livello internazionale</t>
  </si>
  <si>
    <t>La 1000 Cities Challenge estende i metodi per valutare la salute e la sostenibilità delle città delineati nella 2022 Lancet Global Health Series sulla progettazione urbana, i trasporti e la salute. Gli indicatori politici e spaziali sono stati calcolati, analizzati e riportati in più lingue per 25 città diverse in 19 paesi e 6 continenti. Queste città forniscono un utile riferimento per i confronti, ma non sono un campione rappresentativo di tutte le città a livello internazionale. Per maggiori dettagli, consultare la serie The Lancet Global Health Series 2022 su progettazione urbana, trasporti e salute (https://www.thelancet.com/series/urban-design-2022).</t>
  </si>
  <si>
    <t>Soglie di progettazione urbana per favorire la camminata</t>
  </si>
  <si>
    <t>La Lancet Global Health Series del 2022 ha rilevato che per raggiungere almeno l’80% di probabilità di intraprendere qualsiasi spostamento a piedi per i mezzi di trasporto, un quartiere urbano medio avrebbe bisogno di una densità di popolazione di almeno 5700 persone km² e di una connettività stradale di almeno 100 intersezioni per km², circa e a seconda del contesto. Prove preliminari hanno dimostrato che la densità degli incroci stradali superiore a 250 per km² e i quartieri ultra-densi (&gt; 15.000 persone per km²) possono avere benefici decrescenti per l’attività fisica. Questo è un argomento importante per la ricerca futura.</t>
  </si>
  <si>
    <t>Probabilità di intraprendere qualsiasi camminata per il trasporto</t>
  </si>
  <si>
    <t>5.700 abitanti per km²</t>
  </si>
  <si>
    <t>100 incroci al km</t>
  </si>
  <si>
    <t>soglia obiettivo</t>
  </si>
  <si>
    <t>Politica identificata</t>
  </si>
  <si>
    <t>In linea con le prove delle città sane</t>
  </si>
  <si>
    <t>Obiettivo misurabile</t>
  </si>
  <si>
    <t>Soglia informata sull'evidenza</t>
  </si>
  <si>
    <t>Legenda: Sì ✔ No ✘ Misto ✔/✘ Non applicabile -</t>
  </si>
  <si>
    <t>Politiche urbanistiche integrate per la salute e la sostenibilità</t>
  </si>
  <si>
    <t>Molti settori sono coinvolti nella creazione di città sane e sostenibili, tra cui l’uso del territorio, i trasporti, l’edilizia abitativa, i parchi, lo sviluppo economico e le infrastrutture. È necessaria una pianificazione integrata per garantire l’allineamento delle politiche tra i settori. Le considerazioni sulla salute devono essere integrate nelle politiche urbane e dei trasporti, e gli investimenti nei trasporti attivi e pubblici dovrebbero avere la priorità.</t>
  </si>
  <si>
    <t>Politica dei trasporti con azioni incentrate sulla salute</t>
  </si>
  <si>
    <t>Politica urbana con azioni incentrate sulla salute</t>
  </si>
  <si>
    <t>Requisiti di valutazione dell'impatto sanitario nella politica urbana/dei trasporti</t>
  </si>
  <si>
    <t>La politica urbana e dei trasporti punta esplicitamente alla pianificazione urbana integrata</t>
  </si>
  <si>
    <t>Informazioni disponibili al pubblico sulla spesa pubblica per le diverse modalità di trasporto</t>
  </si>
  <si>
    <t>Percorribilità e politiche di accesso alle destinazioni</t>
  </si>
  <si>
    <t>Requisiti di connettività stradale</t>
  </si>
  <si>
    <t>Restrizioni al parcheggio per scoraggiare l'uso dell'auto</t>
  </si>
  <si>
    <t>Requisiti di sicurezza stradale</t>
  </si>
  <si>
    <t>Fornitura di infrastrutture pedonali</t>
  </si>
  <si>
    <t>Fornitura di infrastrutture ciclistiche</t>
  </si>
  <si>
    <t>Obiettivi di partecipazione a piedi</t>
  </si>
  <si>
    <t>Obiettivi di partecipazione ciclistica</t>
  </si>
  <si>
    <t>Requisiti di densità abitativa</t>
  </si>
  <si>
    <t xml:space="preserve"> Limitazioni di altezza degli edifici residenziali</t>
  </si>
  <si>
    <t>Limiti allo sviluppo edilizio greenfield</t>
  </si>
  <si>
    <t>Miscela di tipologie/dimensioni degli alloggi</t>
  </si>
  <si>
    <t>Mix di destinazioni locali per la vita quotidiana</t>
  </si>
  <si>
    <t>A breve distanza dalle destinazioni della vita quotidiana</t>
  </si>
  <si>
    <t>Requisiti di distribuzione dell'occupazione</t>
  </si>
  <si>
    <t>Rapporto tra posti di lavoro e alloggi</t>
  </si>
  <si>
    <t>Ambienti alimentari sani</t>
  </si>
  <si>
    <t>La prevenzione della criminalità attraverso la progettazione ambientale</t>
  </si>
  <si>
    <t>Politiche per città resilienti al clima</t>
  </si>
  <si>
    <t>Qualità dell’aria urbana e soluzioni basate sulla natura</t>
  </si>
  <si>
    <t>Politiche relative alla qualità dell’aria urbana e alle soluzioni basate sulla natura</t>
  </si>
  <si>
    <t>Politiche dei trasporti per limitare l’inquinamento atmosferico</t>
  </si>
  <si>
    <t>Politiche di uso del territorio per ridurre l’esposizione all’inquinamento atmosferico</t>
  </si>
  <si>
    <t>Requisiti della chioma arborea e del verde urbano</t>
  </si>
  <si>
    <t>Tutela e promozione della biodiversità urbana</t>
  </si>
  <si>
    <t>Riduzione del rischio di disastri climatici</t>
  </si>
  <si>
    <t>Di fronte al cambiamento climatico, gli ambienti edificati devono essere progettati per ridurre gli impatti sulla salute di eventi meteorologici estremi sempre più frequenti e gravi, come ondate di caldo, inondazioni, incendi boschivi e tempeste estreme.</t>
  </si>
  <si>
    <t>Strategie di adattamento e di riduzione del rischio di catastrofi</t>
  </si>
  <si>
    <t>La politica dei trasporti pubblici</t>
  </si>
  <si>
    <t>Requisiti per l'accesso ai trasporti pubblici al lavoro e ai servizi</t>
  </si>
  <si>
    <t>Requisiti minimi per l'accesso ai trasporti pubblici</t>
  </si>
  <si>
    <t>Obiettivi per l'utilizzo del trasporto pubblico</t>
  </si>
  <si>
    <t>Politica degli spazi pubblici aperti</t>
  </si>
  <si>
    <t>Requisiti minimi per l'accesso agli spazi pubblici aperti</t>
  </si>
  <si>
    <t>Accesso ai trasporti pubblici</t>
  </si>
  <si>
    <t>Accesso allo spazio pubblico aperto</t>
  </si>
  <si>
    <t>Un facile accesso ai trasporti pubblici frequenti è un fattore determinante per sistemi di trasporto sani e sostenibili. Il trasporto pubblico in prossimità delle abitazioni e dei posti di lavoro aumenta la percentuale di spostamenti effettuati con i trasporti pubblici, incoraggiando così gli spostamenti a piedi legati ai trasporti; offrire accesso a posti di lavoro e servizi regionali; migliorare la salute, lo sviluppo economico e l’inclusione sociale; e ridurre l’inquinamento e le emissioni di carbonio. Anche la frequenza dei servizi incentiva l'utilizzo dei mezzi pubblici, oltre alla vicinanza di stazioni o fermate.</t>
  </si>
  <si>
    <t>L’accesso locale a spazi pubblici aperti di alta qualità promuove l’attività fisica ricreativa e la salute mentale. Gli spazi aperti pubblici vicini creano ambienti conviviali e attraenti, aiutano a rinfrescare la città e proteggono la biodiversità. Man mano che le città si densificano e gli spazi aperti privati diminuiscono, fornire più spazi aperti pubblici è fondamentale per la salute della popolazione. Avere spazi pubblici aperti entro 400 m dalle case può incoraggiare la deambulazione. Anche l’accesso ai parchi più grandi può essere importante.</t>
  </si>
  <si>
    <t>Le politiche sull’uso del territorio e sui trasporti svolgono un ruolo chiave nel limitare l’inquinamento atmosferico, con molteplici benefici per la salute e la sostenibilità. Le soluzioni basate sulla natura, compreso il verde urbano e la protezione della biodiversità urbana, apportano benefici alla salute mentale aumentando il contatto con la natura. Gli spazi verdi e la copertura vegetale possono rinfrescare le città e contribuire a rafforzare la resilienza al caldo estremo.</t>
  </si>
  <si>
    <t>Solo rapporto di esempio. Copia e modifica il file .yml di esempio nella cartella configurazione/regioni per definire la tua regione di studio per l'analisi e il reporting. A seguito della configurazione e dell'analisi, è possibile generare report sulle politiche e/o sugli indicatori spaziali secondo le indicazioni riportate in</t>
  </si>
  <si>
    <t>I dettagli completi dei dati e dei metodi sono disponibili all'indirizzo</t>
  </si>
  <si>
    <t>Dati sulla popolazione</t>
  </si>
  <si>
    <t>Confini urbani</t>
  </si>
  <si>
    <t>Caratteristiche urbane</t>
  </si>
  <si>
    <t>Scala di colori</t>
  </si>
  <si>
    <t>Citazione</t>
  </si>
  <si>
    <t>Riepilogo</t>
  </si>
  <si>
    <t>Dopo aver esaminato i risultati per la tua città, fornisci un riepilogo contestualizzato modificando il testo del "riepilogo" per ciascuna lingua configurata all'interno del file di configurazione della regione.</t>
  </si>
  <si>
    <t>Questo lavoro è concesso in licenza in base alla licenza internazionale Creative Commons CC BY-NC Attribuzione-Non commerciale 4.0.</t>
  </si>
  <si>
    <t>Membri della squadra cittadina: {author_names}</t>
  </si>
  <si>
    <t>Aggiungi i nomi degli autori modificando le impostazioni di reporting della configurazione della regione utilizzando un editor di testo</t>
  </si>
  <si>
    <t>Progettazione e modifica del report: {editor_names}</t>
  </si>
  <si>
    <t>Traduzione: {translation_names}</t>
  </si>
  <si>
    <t>Revisione politica condotta da</t>
  </si>
  <si>
    <t>Italian</t>
  </si>
  <si>
    <t>1000 Cities Challenge レポート</t>
  </si>
  <si>
    <t>健康で持続可能な都市に向けた政策指標</t>
  </si>
  <si>
    <t>健康で持続可能な都市のための政策と空間指標</t>
  </si>
  <si>
    <t>健康で持続可能な都市のための空間指標</t>
  </si>
  <si>
    <t>暫定的な結果は、結果と解釈が検証され承認されるまでは公開されません。</t>
  </si>
  <si>
    <t>ポリシー チェックリスト データをロードできなかったため、スキップされました。 https://healthysustainablecities.github.io/software/#Policy-checklist を参照してください。</t>
  </si>
  <si>
    <t>ドラフトのみ</t>
  </si>
  <si>
    <t>世界の健康で持続可能な都市指標の連携</t>
  </si>
  <si>
    <t>{都市名}、{国} {年}</t>
  </si>
  <si>
    <t>{city_name} コンテキスト</t>
  </si>
  <si>
    <t>政府のレベル</t>
  </si>
  <si>
    <t>人口動態と健康の公平性</t>
  </si>
  <si>
    <t>環境災害の背景</t>
  </si>
  <si>
    <t>追加のコンテキスト</t>
  </si>
  <si>
    <t>領域構成ファイルを編集して、調査領域の背景コンテキストを提供します。関連する場所、歴史、地形を簡単に要約してください。</t>
  </si>
  <si>
    <t>{city_name} について次のレベルの政府政策が分析されました: {policy_checklist_levels}。</t>
  </si>
  <si>
    <t>地域構成ファイルの「人口統計と健康の公平性」セクションを編集して、社会経済的な人口統計の特徴と、この都市部に存在する主要な健康上の課題と不平等を強調します。</t>
  </si>
  <si>
    <t>今後 10 年間に都市部に影響を与える可能性のある環境上の危険には、{policy_checklist_hazards} が含まれます。</t>
  </si>
  <si>
    <t>この都市の都市部の健康上の不平等と地理に関するその他の考慮事項、または調査結果の解釈に影響を与える可能性のあるデータの考慮事項を詳しく説明します。</t>
  </si>
  <si>
    <t>地元</t>
  </si>
  <si>
    <t>メトロポリタン</t>
  </si>
  <si>
    <t>地域別</t>
  </si>
  <si>
    <t>州</t>
  </si>
  <si>
    <t>全国</t>
  </si>
  <si>
    <t>激しい嵐</t>
  </si>
  <si>
    <t>森林火災/山火事</t>
  </si>
  <si>
    <t>熱波</t>
  </si>
  <si>
    <t>極寒</t>
  </si>
  <si>
    <t>台風</t>
  </si>
  <si>
    <t>ハリケーン</t>
  </si>
  <si>
    <t>このレポートで示されている {city_name} の人口の空間指標を計算するために使用される調査地域は、以下の地図で平行線の陰影を使用して強調表示されています。</t>
  </si>
  <si>
    <t>調査地域</t>
  </si>
  <si>
    <t>地図の凡例</t>
  </si>
  <si>
    <t>行政境界 ({source})</t>
  </si>
  <si>
    <t>都市境界 ({source})</t>
  </si>
  <si>
    <t>調査領域の境界 ({source})</t>
  </si>
  <si>
    <t>行政境界と都市境界の交差点</t>
  </si>
  <si>
    <t>メートル</t>
  </si>
  <si>
    <t>平方キロメートルあたり</t>
  </si>
  <si>
    <t>コンビニ</t>
  </si>
  <si>
    <t>あらゆる公共の空地</t>
  </si>
  <si>
    <t>広い公共の空地</t>
  </si>
  <si>
    <t>公共交通機関の停留所</t>
  </si>
  <si>
    <t>定期運行の公共交通機関</t>
  </si>
  <si>
    <t>定期運行の公共交通機関 (未評価)</t>
  </si>
  <si>
    <t>海外 25 都市と比較した近隣の歩きやすさ</t>
  </si>
  <si>
    <t>低い</t>
  </si>
  <si>
    <t>平均</t>
  </si>
  <si>
    <t>高い</t>
  </si>
  <si>
    <t>いいえ</t>
  </si>
  <si>
    <t>はい</t>
  </si>
  <si>
    <t>{city_name} の人口の {percent} が公共交通機関から 500 メートル以内に住んでいます</t>
  </si>
  <si>
    <t>{city_name} の人口の {percent} は公共交通機関から 500 メートル以内に住んでおり、平日の平均移動時間は 20 分以上です</t>
  </si>
  <si>
    <t>{city_name} の人口の {percent} が、少なくとも 1.5 ヘクタールの公共空地から 500 メートル以内に住んでいます</t>
  </si>
  <si>
    <t>{city_name} の人口の {percent} は、交通手段として徒歩で移動する確率が 80% である人口密度のしきい値を満たす地域に住んでいます ({n} 人 {per_unit})</t>
  </si>
  <si>
    <t>{city_name} の人口の {percent} は、移動手段として徒歩で移動する確率が 80% である道路交差点密度のしきい値を満たす地域に住んでいます (交差点 {n} か所 {per_unit})</t>
  </si>
  <si>
    <t>{city_name} の人口の {percent} は、歩きやすさスコアが世界 25 都市の中央値を下回る地域に住んでいます (ボックス 1)</t>
  </si>
  <si>
    <t>特定されたポリシー</t>
  </si>
  <si>
    <t>500メートル以内にアクセスできる人口の割合:</t>
  </si>
  <si>
    <t>近隣の人口密度 (平方キロメートルあたり)</t>
  </si>
  <si>
    <t>近隣交差点密度 (km2 あたり)</t>
  </si>
  <si>
    <t>海外 25 都市の中央値と四分位範囲 (ボックス 1)</t>
  </si>
  <si>
    <t>このレポートで紹介されている空間分布マップには、{config[population][name]} に従って人口が推定された地域の結果が表示されます。</t>
  </si>
  <si>
    <t>この都市の陽気で歩きやすい街路または公共スペースを示す高解像度の「ヒーロー イメージ」写真を、理想的には 21:10 の比率の .jpg 形式 (例: 2100px x 1000px) で提供してください。</t>
  </si>
  <si>
    <t>この都市の陽気で歩きやすい街路または公共スペースを示す高解像度の「ヒーロー イメージ」写真を、理想的には 1:1 の寸法 (例: 1000px x 1000px) の .jpg 形式で提供してください。</t>
  </si>
  <si>
    <t>このレポートでは、健康で持続可能な都市の空間指標と政策指標の選択に対して {city_name} がどのように機能しているかを概説します。 1000 Cities Challenge の一環として、私たちは都市設計と交通機能の空間的分布と、健康と持続可能性を促進する都市計画政策の存在と質を調査しました。この調査結果は、地方都市の政策に必要な変更を知らせる可能性がある。この地図は、{city_name} 全体の都市設計と交通機能の分布を示し、健康的で持続可能な環境を作り出すための介入から最も恩恵を受ける可能性のあるエリアを特定します。</t>
  </si>
  <si>
    <t>このレポートでは、健全で持続可能な都市の指標の選択に対して {city_name} がどのように機能しているかを概説します。 1000 Cities Challenge の一環として、私たちは健康と持続可能性を促進する都市計画政策の存在と質を調査しました。この調査結果は、地方都市の政策に必要な変更を知らせる可能性がある。</t>
  </si>
  <si>
    <t>このレポートでは、健康で持続可能な都市の空間指標と政策指標の選択に対して {city_name} がどのように機能しているかを概説します。 1000 Cities Challenge の一環として、私たちは健康と持続可能性を促進する都市設計と交通機能の空間分布を調査しました。この地図は、{city_name} 全体の都市設計と交通機能の分布を示し、健康的で持続可能な環境を作り出すための介入から最も恩恵を受ける可能性のあるエリアを特定します。</t>
  </si>
  <si>
    <t>500 メートル (m) 以内に生活施設を利用できる人口の割合</t>
  </si>
  <si>
    <t>歩きやすさと目的地へのアクセス</t>
  </si>
  <si>
    <t>公共政策は、健康で持続可能な都市や近隣地域の設計と創造をサポートするために不可欠です。 1000 Cities Challenge Policy Checklist は、健康で持続可能な都市のための証拠と原則に沿った政策の存在と質を評価するために使用されました。</t>
  </si>
  <si>
    <t>ポリシー存在スコア</t>
  </si>
  <si>
    <t>健康と持続可能性をサポートする都市政策と交通政策の存在</t>
  </si>
  <si>
    <t>ポリシー品質スコア</t>
  </si>
  <si>
    <t>健全な都市に関する証拠に沿った測定可能な政策の政策品質評価</t>
  </si>
  <si>
    <t>都市計画要件</t>
  </si>
  <si>
    <t>歩きやすい地域は、公共交通サービスを含む地域のアメニティの適切な提供をサポートするのに十分な、しかし過剰ではない人口密度によって、アクティブで健康的で持続可能なライフスタイルの機会を提供します。また、目的地への近くて便利なアクセスを確保するために、混合された土地利用と交通の便の良い道路が備わっています。質の高い歩行者インフラと自動車利用需要の管理による交通量の削減も、移動手段として徒歩を奨励することができます。</t>
  </si>
  <si>
    <t>歩きやすさの不平等</t>
  </si>
  <si>
    <t>ボックス 1: 世界 25 都市を対象とした Lancet Global Health シリーズの研究</t>
  </si>
  <si>
    <t>1000 Cities Challenge は、都市設計、交通、健康に関する 2022 年のランセット グローバル ヘルス シリーズで概説されている都市の健全性と持続可能性を評価する方法を拡張します。 6 大陸 19 ヶ国、25 の多様な都市について、政策および空間指標が計算、分析され、多言語で報告されました。これらの都市は比較に有用な参考情報を提供しますが、国際的なすべての都市の代表的なサンプルではありません。詳細については、都市デザイン、交通、健康に関する 2022 年のランセット グローバル ヘルス シリーズ (https://www.thelancet.com/series/urban-design-2022) をご覧ください。</t>
  </si>
  <si>
    <t>歩行を促進する都市設計の境界線</t>
  </si>
  <si>
    <t>2022 年のランセット グローバル ヘルス シリーズでは、移動手段としてウォーキングを行う確率が少なくとも 80% を達成するには、平均的な都市近郊では少なくとも 5,700 人 km² の人口密度と、km² あたり少なくとも 100 か所の交差点の道路接続が必要であることがわかりました。そして文脈に応じて。予備的な証拠は、道路の交差点密度が 250/km2 を超え、超過密地域 (1km2 あたり 15,000 人以上) では、身体活動のメリットが減少する可能性があることを示しました。これは将来の研究にとって重要なテーマです。</t>
  </si>
  <si>
    <t>移動のために歩行を行う確率</t>
  </si>
  <si>
    <t>1km²あたり5,700人</t>
  </si>
  <si>
    <t>1kmあたり100の交差点</t>
  </si>
  <si>
    <t>目標閾値</t>
  </si>
  <si>
    <t>健全な都市の証拠と一致する</t>
  </si>
  <si>
    <t>測定対象</t>
  </si>
  <si>
    <t>証拠に基づく閾値</t>
  </si>
  <si>
    <t>キー: はい ✔ いいえ ✘ 混合 ✔/✘ 該当なし -</t>
  </si>
  <si>
    <t>健康と持続可能性のための総合的な都市計画政策</t>
  </si>
  <si>
    <t>健康的で持続可能な都市の構築には、土地利用、交通、住宅、公園、経済開発、インフラストラクチャーなど、多くの部門が関与しています。セクター全体で政策の整合性を確保するには、統合された計画が必要です。健康への配慮を交通政策や都市政策に組み込む必要があり、アクティブな公共交通機関への投資を優先する必要があります。</t>
  </si>
  <si>
    <t>健康を重視した交通政策</t>
  </si>
  <si>
    <t>健康を重視した都市政策</t>
  </si>
  <si>
    <t>都市/交通政策における健康影響評価の要件</t>
  </si>
  <si>
    <t>都市・交通政策は総合的な都市計画を明確に目指している</t>
  </si>
  <si>
    <t>さまざまな交通手段に対する政府支出に関する公開情報</t>
  </si>
  <si>
    <t>歩きやすさと目的地へのアクセスに関するポリシー</t>
  </si>
  <si>
    <t>路上接続要件</t>
  </si>
  <si>
    <t>車の使用を妨げるための駐車制限</t>
  </si>
  <si>
    <t>交通安全の要件</t>
  </si>
  <si>
    <t>歩行者インフラの整備</t>
  </si>
  <si>
    <t>自転車インフラ整備</t>
  </si>
  <si>
    <t>ウォーキング参加対象者</t>
  </si>
  <si>
    <t>サイクリング参加対象者</t>
  </si>
  <si>
    <t>住宅密度要件</t>
  </si>
  <si>
    <t>住宅の建物の高さ制限</t>
  </si>
  <si>
    <t>グリーンフィールド住宅開発の制限</t>
  </si>
  <si>
    <t>ハウジングの種類/サイズの混在</t>
  </si>
  <si>
    <t>地元の日常生活の目的地が混在する</t>
  </si>
  <si>
    <t>日常生活の目的地に近い距離</t>
  </si>
  <si>
    <t>雇用分布要件</t>
  </si>
  <si>
    <t>仕事と住居の比率</t>
  </si>
  <si>
    <t>健康的な食環境</t>
  </si>
  <si>
    <t>環境設計による防犯対策</t>
  </si>
  <si>
    <t>気候変動に強い都市政策</t>
  </si>
  <si>
    <t>都市の大気質と自然ベースのソリューション</t>
  </si>
  <si>
    <t>都市の大気質と自然ベースのソリューション ポリシー</t>
  </si>
  <si>
    <t>大気汚染を制限するための交通政策</t>
  </si>
  <si>
    <t>大気汚染への曝露を軽減するための土地利用政策</t>
  </si>
  <si>
    <t>樹冠と都市緑化の要件</t>
  </si>
  <si>
    <t>都市の生物多様性の保護と促進</t>
  </si>
  <si>
    <t>気候災害リスク軽減</t>
  </si>
  <si>
    <t>気候変動に直面して、建築環境は、熱波、洪水、森林火災/山火事、極端な嵐など、ますます頻繁になる深刻な異常気象による健康への影響を軽減するように設計する必要があります。</t>
  </si>
  <si>
    <t>適応と災害リスク軽減戦略</t>
  </si>
  <si>
    <t>雇用およびサービスへの公共交通機関のアクセスの要件</t>
  </si>
  <si>
    <t>公共交通機関へのアクセスの最低要件</t>
  </si>
  <si>
    <t>公共交通機関利用の対象者</t>
  </si>
  <si>
    <t>公共空地政策</t>
  </si>
  <si>
    <t>公共の空地にアクセスするための最小要件</t>
  </si>
  <si>
    <t>公共交通機関へのアクセス</t>
  </si>
  <si>
    <t>公共の空地へのアクセス</t>
  </si>
  <si>
    <t>頻繁に利用される公共交通機関への簡単なアクセスは、健全で持続可能な交通システムの重要な決定要因です。住宅や雇用の近くに公共交通機関があると、公共交通機関による旅行の割合が増加し、交通機関に関連した歩行が奨励されます。地域の仕事やサービスへのアクセスを提供する。健康、経済発展、社会的包括性の向上。汚染と炭素排出量を削減します。駅や停留所に近いだけでなく、運行頻度も公共交通機関の利用を促進します。</t>
  </si>
  <si>
    <t>質の高い公共オープンスペースへの地元のアクセスは、レクリエーションによる身体活動と精神的健康を促進します。近くの公共の空地は、陽気で魅力的な環境を作り出し、都市を涼しく保ち、生物多様性を保護します。都市が密集し、私的なオープンスペースが減少するにつれて、より多くの公共のオープンスペースを提供することが人口の健康にとって重要です。住宅から 400 メートル以内に公共の空き地があると、ウォーキングが促進されます。大きな公園へのアクセスも重要な場合があります。</t>
  </si>
  <si>
    <t>土地利用と交通政策は、大気汚染を制限する上で重要な役割を果たしており、健康と持続可能性にさまざまなメリットをもたらします。都市緑化や都市生物多様性保護などの自然ベースのソリューションは、自然との接触を増やすことで精神衛生上の利点をもたらします。緑地と植生は都市を冷却し、猛暑に対する回復力を高めるのに役立ちます。</t>
  </si>
  <si>
    <t>レポート例のみ。 Configuration/regions フォルダー内のサンプル .yml ファイルをコピーして編集し、分析とレポート用に独自の調査領域を定義します。構成と分析に続いて、ポリシーおよび/または空間インジケーターのレポートが、次の指示に従って生成される場合があります。</t>
  </si>
  <si>
    <t>データと手法の詳細については、次の URL を参照してください。</t>
  </si>
  <si>
    <t>人口データ</t>
  </si>
  <si>
    <t>都市境界線</t>
  </si>
  <si>
    <t>都市の特徴</t>
  </si>
  <si>
    <t>カラースケール</t>
  </si>
  <si>
    <t>引用</t>
  </si>
  <si>
    <t>まとめ</t>
  </si>
  <si>
    <t>あなたの都市の結果を確認した後、地域設定ファイル内の設定された言語ごとに「概要」テキストを変更して、状況に応じた概要を提供します。</t>
  </si>
  <si>
    <t>この作品は、クリエイティブ コモンズ CC BY-NC 表示 - 非営利 4.0 国際ライセンスに基づいてライセンスされています。</t>
  </si>
  <si>
    <t>市チームのメンバー: {author_names}</t>
  </si>
  <si>
    <t>テキストエディタを使用して領域構成レポート設定を編集して作成者名を追加する</t>
  </si>
  <si>
    <t>レポートのデザインと編集: {editor_names}</t>
  </si>
  <si>
    <t>翻訳: {translation_names}</t>
  </si>
  <si>
    <t>ポリシーレビューを実施するのは、</t>
  </si>
  <si>
    <t>Japanese</t>
  </si>
  <si>
    <t>1000개 도시 챌린지 보고서</t>
  </si>
  <si>
    <t>건강하고 지속가능한 도시를 위한 정책 지표</t>
  </si>
  <si>
    <t>건강하고 지속가능한 도시를 위한 정책 및 공간 지표</t>
  </si>
  <si>
    <t>건강하고 지속가능한 도시를 위한 공간 지표</t>
  </si>
  <si>
    <t>예비 결과는 결과와 해석이 검증되고 승인될 때까지 공개되지 않습니다.</t>
  </si>
  <si>
    <t>정책 체크리스트 데이터를 로드할 수 없어 건너뛰었습니다. https://healthysustainablecities.github.io/software/#Policy-checklist를 참조하세요.</t>
  </si>
  <si>
    <t>초안만</t>
  </si>
  <si>
    <t>글로벌 건강하고 지속 가능한 도시 지표 협력</t>
  </si>
  <si>
    <t>{city_name}, {국가} {연도}</t>
  </si>
  <si>
    <t>{city_name} 컨텍스트</t>
  </si>
  <si>
    <t>정부 수준</t>
  </si>
  <si>
    <t>인구통계 및 건강 형평성</t>
  </si>
  <si>
    <t>환경 재해 상황</t>
  </si>
  <si>
    <t>추가 컨텍스트</t>
  </si>
  <si>
    <t>연구 지역에 대한 배경 컨텍스트를 제공하려면 지역 구성 파일을 편집하세요. 해당되는 위치, 역사, 지형을 간략하게 요약해 주십시오.</t>
  </si>
  <si>
    <t>{city_name}에 대해 다음 수준의 정부 정책이 분석되었습니다: {policy_checklist_levels}.</t>
  </si>
  <si>
    <t xml:space="preserve"> 지역 구성 파일의 '인구통계 및 건강 형평성' 섹션을 편집하여 이 도시 지역에 존재하는 사회 경제적 인구통계학적 특성과 주요 건강 문제 및 불평등을 강조합니다.</t>
  </si>
  <si>
    <t>향후 10년 동안 도시 지역에 영향을 미칠 수 있는 환경 위험은 다음과 같습니다. {policy_checklist_hazards}.</t>
  </si>
  <si>
    <t>이 도시의 도시 건강 불평등 및 지리와 관련된 기타 고려 사항 또는 결과 해석에 영향을 미칠 수 있는 데이터 고려 사항을 자세히 설명합니다.</t>
  </si>
  <si>
    <t>현지의</t>
  </si>
  <si>
    <t>대주교</t>
  </si>
  <si>
    <t>지역</t>
  </si>
  <si>
    <t>상태</t>
  </si>
  <si>
    <t>국가의</t>
  </si>
  <si>
    <t>심한 폭풍</t>
  </si>
  <si>
    <t>홍수</t>
  </si>
  <si>
    <t>산불/산불</t>
  </si>
  <si>
    <t>열파</t>
  </si>
  <si>
    <t>극심한 추위</t>
  </si>
  <si>
    <t>태풍</t>
  </si>
  <si>
    <t>허리케인</t>
  </si>
  <si>
    <t>사이클론</t>
  </si>
  <si>
    <t>지진</t>
  </si>
  <si>
    <t>본 보고서에 제시된 {city_name} 인구에 대한 공간 지표를 계산하는 데 사용된 연구 지역은 평행선 음영을 사용하여 아래 지도에 강조 표시되어 있습니다.</t>
  </si>
  <si>
    <t>연구 지역</t>
  </si>
  <si>
    <t>지도 범례</t>
  </si>
  <si>
    <t>행정 경계({source})</t>
  </si>
  <si>
    <t>도시 경계({source})</t>
  </si>
  <si>
    <t>연구 지역 경계({source})</t>
  </si>
  <si>
    <t>행정경계와 도시경계의 교차점</t>
  </si>
  <si>
    <t>킬로미터</t>
  </si>
  <si>
    <t>중</t>
  </si>
  <si>
    <t>km²당</t>
  </si>
  <si>
    <t>식품 시장</t>
  </si>
  <si>
    <t>편의점</t>
  </si>
  <si>
    <t>공개된 모든 공간</t>
  </si>
  <si>
    <t>넓은 공개 광장</t>
  </si>
  <si>
    <t>대중교통 정류장</t>
  </si>
  <si>
    <t>정기 서비스가 제공되는 대중교통</t>
  </si>
  <si>
    <t>정기 서비스가 제공되는 대중교통(평가되지 않음)</t>
  </si>
  <si>
    <t>전 세계 25개 도시 대비 인근 지역의 걷기 용이성</t>
  </si>
  <si>
    <t>낮은</t>
  </si>
  <si>
    <t>평균</t>
  </si>
  <si>
    <t>높은</t>
  </si>
  <si>
    <t>아니요</t>
  </si>
  <si>
    <t>예</t>
  </si>
  <si>
    <t>{city_name} 인구의 {percent}가 대중교통으로부터 500m 이내에 살고 있습니다.</t>
  </si>
  <si>
    <t>{city_name} 인구의 {percent}가 대중교통으로부터 500m 이내에 거주하며 평균 주중 빈도는 20분 이상입니다.</t>
  </si>
  <si>
    <t>{city_name} 인구의 {percent}는 최소 1.5헥타르 크기의 공공 개방 공간 500m 이내에 거주합니다.</t>
  </si>
  <si>
    <t>{city_name} 인구의 {percent}가 대중교통을 위해 걷기에 참여할 확률이 80%라는 인구 밀도 기준을 충족하는 동네에 살고 있습니다({n}명 {per_unit}).</t>
  </si>
  <si>
    <t>{city_name} 인구의 {percent}가 거리 교차로 밀집도 임계값을 충족하는 동네에 살고 있습니다({n} 교차로 {per_unit}).</t>
  </si>
  <si>
    <t>{city_name} 인구의 {percent}는 국제적으로 25개 도시의 중앙값보다 낮은 점수를 받은 지역에 거주합니다(박스 1).</t>
  </si>
  <si>
    <t>확인된 정책</t>
  </si>
  <si>
    <t>500m 이내에 접근 가능한 인구 비율:</t>
  </si>
  <si>
    <t>인근 인구 밀도(km²당)</t>
  </si>
  <si>
    <t>인근 교차로 밀도(km²당)</t>
  </si>
  <si>
    <t>전 세계 25개 도시의 중앙값 및 사분위수 범위(상자 1)</t>
  </si>
  <si>
    <t>이 보고서에 포함된 공간 분포 지도는 {config[population][name]}에 따라 인구 추정치가 있는 지역에 대한 결과를 표시합니다.</t>
  </si>
  <si>
    <t>이 도시의 쾌적하고 걷기 좋은 도시 거리 또는 공공 장소를 보여주는 고해상도 '주인공 이미지' 사진을 이상적으로 21:10 비율(예: 2100픽셀 x 1000픽셀)의 .jpg 형식으로 제공하세요.</t>
  </si>
  <si>
    <t>이 도시의 쾌적하고 걷기 좋은 도시 거리나 공공 장소를 보여주는 고해상도 '주인공 이미지' 사진을 이상적으로 1:1 비율(예: 1000픽셀 x 1000픽셀)의 .jpg 형식으로 제공하세요.</t>
  </si>
  <si>
    <t>이 보고서는 건강하고 지속 가능한 도시의 다양한 공간 및 정책 지표에서 {city_name}의 성과를 간략하게 설명합니다. 1000개 도시 챌린지의 일환으로 우리는 도시 디자인 및 교통 기능의 공간적 분포와 건강 및 지속 가능성을 촉진하는 도시 계획 정책의 존재 및 품질을 조사했습니다. 이번 조사 결과는 지역 도시 정책에 필요한 변화를 알려줄 수 있습니다. 지도는 {city_name} 전체의 도시 디자인 및 교통 특징 분포를 보여주고 건강하고 지속 가능한 환경을 조성하기 위한 개입으로 가장 큰 혜택을 받을 수 있는 지역을 식별합니다.</t>
  </si>
  <si>
    <t>이 보고서는 건강하고 지속 가능한 도시에 대한 다양한 지표에서 {city_name}의 성과를 간략하게 설명합니다. 1000개 도시 챌린지의 일환으로 우리는 건강과 지속가능성을 촉진하는 도시 계획 정책의 존재와 질을 조사했습니다. 이번 조사 결과는 지역 도시 정책에 필요한 변화를 알려줄 수 있습니다.</t>
  </si>
  <si>
    <t>이 보고서는 건강하고 지속 가능한 도시의 다양한 공간 및 정책 지표에서 {city_name}의 성과를 간략하게 설명합니다. 1000개 도시 챌린지의 일환으로 우리는 건강과 지속 가능성을 촉진하는 도시 디자인과 교통 기능의 공간적 분포를 조사했습니다. 지도는 {city_name} 전체의 도시 디자인 및 교통 특징 분포를 보여주고 건강하고 지속 가능한 환경을 조성하기 위한 개입으로 가장 큰 혜택을 받을 수 있는 지역을 식별합니다.</t>
  </si>
  <si>
    <t>500미터(m) 이내의 편의 시설을 이용할 수 있는 인구 비율</t>
  </si>
  <si>
    <t>도보 편의성 및 목적지 접근성</t>
  </si>
  <si>
    <t>공공 정책은 건강하고 지속 가능한 도시와 지역의 설계와 창조를 지원하는 데 필수적입니다. 1000개 도시 챌린지 정책 체크리스트는 건강하고 지속 가능한 도시에 대한 증거와 원칙에 부합하는 정책의 존재와 품질을 평가하는 데 사용되었습니다.</t>
  </si>
  <si>
    <t>정책 존재 점수</t>
  </si>
  <si>
    <t>건강과 지속가능성을 지원하는 도시 및 교통 정책의 존재</t>
  </si>
  <si>
    <t>정책 품질 점수</t>
  </si>
  <si>
    <t>건강한 도시에 대한 증거와 일치하는 측정 가능한 정책에 대한 정책 품질 등급</t>
  </si>
  <si>
    <t>도시 계획 요구 사항</t>
  </si>
  <si>
    <t>걷기 좋은 동네는 대중교통 서비스를 포함한 지역 편의 시설의 적절한 제공을 지원하기에 충분하지만 과도하지 않은 인구 밀도를 통해 활동적이고 건강하며 지속 가능한 생활 방식을 위한 기회를 제공합니다. 또한 목적지에 가깝고 편리하게 접근할 수 있도록 혼합된 토지 이용과 잘 연결된 도로를 갖추고 있습니다. 고품질의 보행자 기반 시설과 자동차 이용 수요 관리를 통한 교통량 감소도 보행을 장려할 수 있습니다.</t>
  </si>
  <si>
    <t>걷기 편리함의 불평등</t>
  </si>
  <si>
    <t>상자 1: 전 세계 25개 도시에 대한 Lancet Global Health 시리즈 연구</t>
  </si>
  <si>
    <t>1000개 도시 챌린지는 도시 디자인, 교통 및 건강에 관한 2022 Lancet 글로벌 건강 시리즈에 설명된 도시의 건강과 지속 가능성을 평가하는 방법을 확장합니다. 정책 및 공간 지표는 6개 대륙, 19개국 25개 다양한 도시에 대해 여러 언어로 계산, 분석 및 보고되었습니다. 이들 도시는 비교를 위한 유용한 참고 자료를 제공하지만 국제적으로 모든 도시를 대표하는 표본은 아닙니다. 자세한 내용은 도시 디자인, 교통 및 건강에 관한 2022년 Lancet 글로벌 건강 시리즈(https://www.thelancet.com/series/urban-design-2022)를 참조하세요.</t>
  </si>
  <si>
    <t>걷기를 촉진하기 위한 도시 디자인 기준점</t>
  </si>
  <si>
    <t>2022년 Lancet 글로벌 건강 시리즈는 이동을 위해 걷기에 참여할 확률을 최소 80% 달성하려면 평균 도시 지역에 최소 5,700명 km²의 인구 밀도와 km²당 최소 100개의 교차로의 거리 연결이 필요하다는 사실을 발견했습니다. 그리고 상황에 따라. 예비 증거에 따르면 거리 교차로 밀도가 km²당 250명을 초과하고 인구 밀도가 매우 높은 지역(km²당 15,000명 이상)은 신체 활동에 대한 이점이 감소할 수 있습니다. 이는 향후 연구를 위한 중요한 주제이다.</t>
  </si>
  <si>
    <t>이동을 위해 걷기에 참여할 확률</t>
  </si>
  <si>
    <t>km²당 5,700명</t>
  </si>
  <si>
    <t>km당 교차로 100개</t>
  </si>
  <si>
    <t>목표 임계값</t>
  </si>
  <si>
    <t>정책 확인</t>
  </si>
  <si>
    <t>건강한 도시 증거와 일치</t>
  </si>
  <si>
    <t>측정 가능한 목표</t>
  </si>
  <si>
    <t>증거 기반 임계값</t>
  </si>
  <si>
    <t>핵심: 예 ✔ 아니요 ✘ 혼합 ✔/✘ 해당 없음 -</t>
  </si>
  <si>
    <t>건강과 지속가능성을 위한 통합 도시계획 정책</t>
  </si>
  <si>
    <t>토지 이용, 교통, 주택, 공원, 경제 개발 및 인프라를 포함하여 건강하고 지속 가능한 도시를 만드는 데 많은 부문이 참여하고 있습니다. 부문 간 정책 조정을 보장하려면 통합 계획이 필요합니다. 교통 및 도시 정책에 건강 고려사항이 포함되어야 하며, 활동적이고 대중교통에 대한 투자가 우선시되어야 합니다.</t>
  </si>
  <si>
    <t>건강에 초점을 맞춘 교통 정책</t>
  </si>
  <si>
    <t>건강에 초점을 맞춘 조치를 취하는 도시 정책</t>
  </si>
  <si>
    <t>도시/교통 정책의 건강영향평가 요구사항</t>
  </si>
  <si>
    <t>도시/교통 정책은 통합적인 도시 계획을 명시적으로 목표로 합니다.</t>
  </si>
  <si>
    <t>다양한 교통수단에 대한 정부 지출에 대해 공개적으로 이용 가능한 정보</t>
  </si>
  <si>
    <t>보행 편의성 및 목적지 접근 정책</t>
  </si>
  <si>
    <t>거리 연결 요구 사항</t>
  </si>
  <si>
    <t>차량 이용을 방해하는 주차 제한</t>
  </si>
  <si>
    <t>교통 안전 요구 사항</t>
  </si>
  <si>
    <t>보행자 인프라 제공</t>
  </si>
  <si>
    <t>사이클링 인프라 제공</t>
  </si>
  <si>
    <t>걷기 참여대상</t>
  </si>
  <si>
    <t>사이클링 참가 대상</t>
  </si>
  <si>
    <t>주택 밀도 요구 사항</t>
  </si>
  <si>
    <t xml:space="preserve"> 주거용 건물 높이 제한</t>
  </si>
  <si>
    <t>그린필드 주택 개발 제한</t>
  </si>
  <si>
    <t>주택 유형/크기의 혼합</t>
  </si>
  <si>
    <t>일상생활을 위한 지역 여행지의 혼합</t>
  </si>
  <si>
    <t>일상생활공간과 가까운 거리</t>
  </si>
  <si>
    <t>고용 분배 요구 사항</t>
  </si>
  <si>
    <t>일자리와 주택의 비율</t>
  </si>
  <si>
    <t>건강한 식품 환경</t>
  </si>
  <si>
    <t>환경디자인을 통한 범죄예방</t>
  </si>
  <si>
    <t>기후 회복력 있는 도시 정책</t>
  </si>
  <si>
    <t>도시 대기 질 및 자연 기반 솔루션</t>
  </si>
  <si>
    <t>도시 대기질, 자연 기반 솔루션 정책</t>
  </si>
  <si>
    <t>대기 오염을 제한하는 교통 정책</t>
  </si>
  <si>
    <t>대기 오염 노출을 줄이기 위한 토지 이용 정책</t>
  </si>
  <si>
    <t>나무 캐노피 및 도시 녹화 요구 사항</t>
  </si>
  <si>
    <t>도시 생물다양성 보호 및 증진</t>
  </si>
  <si>
    <t>기후재난 위험 감소</t>
  </si>
  <si>
    <t>기후 변화에 직면하여 건축 환경은 폭염, 홍수, 산불/산불, 극심한 폭풍과 같이 점점 더 자주 발생하고 극심한 기상 이변이 건강에 미치는 영향을 줄이도록 설계해야 합니다.</t>
  </si>
  <si>
    <t>적응 및 재해 위험 감소 전략</t>
  </si>
  <si>
    <t>대중교통정책</t>
  </si>
  <si>
    <t>고용 및 서비스에 대한 대중교통 접근 요건</t>
  </si>
  <si>
    <t>대중교통 이용을 위한 최소 요구사항</t>
  </si>
  <si>
    <t>대중교통 이용 대상</t>
  </si>
  <si>
    <t>공공 오픈 스페이스 정책</t>
  </si>
  <si>
    <t>공공 개방 공간 접근을 위한 최소 요구 사항</t>
  </si>
  <si>
    <t>대중교통 이용</t>
  </si>
  <si>
    <t>공개 오픈 스페이스 이용</t>
  </si>
  <si>
    <t>자주 이용하는 대중교통에 쉽게 접근할 수 있는 것은 건강하고 지속 가능한 교통 시스템을 결정하는 핵심 요소입니다. 주택 및 직장 근처의 대중교통은 대중교통 이동의 모드 점유율을 증가시켜 교통 관련 걷기를 장려합니다. 지역 일자리와 서비스에 대한 접근을 제공합니다. 건강, 경제 발전, 사회적 포용성 향상; 오염과 탄소 배출을 줄입니다. 서비스 빈도는 역이나 정류장과의 근접성 외에도 대중교통 이용을 장려합니다.</t>
  </si>
  <si>
    <t>고품질 공공 개방 공간에 대한 지역적 접근은 레크리에이션 신체 활동과 정신 건강을 촉진합니다. 인근 공공 개방 공간은 즐겁고 매력적인 환경을 조성하고 도시를 시원하게 하며 생물 다양성을 보호합니다. 도시가 밀집되고 개인 개방 공간이 감소함에 따라 더 많은 공공 개방 공간을 제공하는 것이 인구 건강에 중요합니다. 집에서 400m 이내에 공공 개방 공간이 있으면 걷기를 장려할 수 있습니다. 더 큰 공원에 접근하는 것도 중요할 수 있습니다.</t>
  </si>
  <si>
    <t>토지 이용 및 교통 정책은 대기 오염을 제한하는 데 핵심적인 역할을 하며 건강과 지속 가능성에 대한 다양한 이점을 제공합니다. 도시 녹화, 도시 생물다양성 보호 등 자연 기반 솔루션은 자연과의 접촉을 늘려 정신 건강에 도움이 됩니다. 녹지 공간과 초목 덮개는 도시를 시원하게 하고 극심한 더위에 대한 회복력을 구축하는 데 도움이 됩니다.</t>
  </si>
  <si>
    <t>예시 보고서만 해당됩니다. 구성/지역 폴더의 예제 .yml 파일을 복사하고 편집하여 분석 및 보고를 위한 자체 연구 영역을 정의하세요. 구성 및 분석에 따라 정책 및/또는 공간 지표 보고서는 다음 지침에 따라 생성될 수 있습니다.</t>
  </si>
  <si>
    <t>데이터 및 방법에 대한 자세한 내용은 다음에서 확인할 수 있습니다.</t>
  </si>
  <si>
    <t>인구 데이터</t>
  </si>
  <si>
    <t>도시 경계</t>
  </si>
  <si>
    <t>도시의 특징</t>
  </si>
  <si>
    <t>컬러 스케일</t>
  </si>
  <si>
    <t>소환</t>
  </si>
  <si>
    <t>요약</t>
  </si>
  <si>
    <t>귀하의 도시에 대한 결과를 검토한 후 지역 구성 파일 내에서 구성된 각 언어에 대한 "요약" 텍스트를 수정하여 상황에 맞는 요약을 제공하십시오.</t>
  </si>
  <si>
    <t>이 저작물은 Creative Commons CC BY-NC Attribution-NonCommercial 4.0 International License에 따라 라이센스가 부여됩니다.</t>
  </si>
  <si>
    <t>시 팀원: {author_names}</t>
  </si>
  <si>
    <t>텍스트 편집기를 사용하여 지역 구성 보고 설정을 편집하여 작성자 이름을 추가하세요.</t>
  </si>
  <si>
    <t>보고서 디자인 및 편집: {editor_names}</t>
  </si>
  <si>
    <t>번역: {translation_names}</t>
  </si>
  <si>
    <t>정책 검토는 다음과 같이 수행됩니다.</t>
  </si>
  <si>
    <t>1000 शहर चुनौती रिपोर्ट</t>
  </si>
  <si>
    <t>स्वस्थ र दिगो शहरहरूको लागि नीति सूचकहरू</t>
  </si>
  <si>
    <t>स्वस्थ र दिगो सहरहरूको लागि नीति र स्थानिय सूचकहरू</t>
  </si>
  <si>
    <t>स्वस्थ र दिगो शहरहरूको लागि स्थानिय सूचकहरू</t>
  </si>
  <si>
    <t>प्रारम्भिक निष्कर्षहरू सार्वजनिक विमोचनका लागि अभिप्रेरित छैनन् जबसम्म परिणामहरू र व्याख्याहरू मान्य र स्वीकृत हुँदैनन्।</t>
  </si>
  <si>
    <t>नीति चेकलिस्ट डेटा लोड गर्न सकिएन र छोडिएको छ। https://healthysustainablecities.github.io/software/#Policy-checklist हेर्नुहोस्</t>
  </si>
  <si>
    <t>ड्राफ्ट मात्र</t>
  </si>
  <si>
    <t>ग्लोबल स्वस्थ र दिगो शहर सूचक सहयोग</t>
  </si>
  <si>
    <t>{city_name}, {country} {वर्ष}</t>
  </si>
  <si>
    <t>{city_name} सन्दर्भ</t>
  </si>
  <si>
    <t>सरकारको स्तर</t>
  </si>
  <si>
    <t>जनसांख्यिकी र स्वास्थ्य समानता</t>
  </si>
  <si>
    <t>पर्यावरणीय प्रकोप सन्दर्भ</t>
  </si>
  <si>
    <t>अतिरिक्त सन्दर्भ</t>
  </si>
  <si>
    <t>तपाईंको अध्ययन क्षेत्रको लागि पृष्ठभूमि सन्दर्भ प्रदान गर्न क्षेत्र कन्फिगरेसन फाइल सम्पादन गर्नुहोस्। कृपया सान्दर्भिक रूपमा स्थान, इतिहास र स्थलाकृति संक्षिप्त रूपमा संक्षेप गर्नुहोस्।</t>
  </si>
  <si>
    <t>{city_name} का लागि सरकारी नीतिका निम्न स्तरहरू विश्लेषण गरियो: {policy_checklist_levels}।</t>
  </si>
  <si>
    <t xml:space="preserve"> यस सहरी क्षेत्रमा अवस्थित सामाजिक-आर्थिक जनसांख्यिकीय विशेषताहरू र प्रमुख स्वास्थ्य चुनौतीहरू र असमानताहरू हाइलाइट गर्न क्षेत्र कन्फिगरेसन फाइलको 'जनसांख्यिकी र स्वास्थ्य इक्विटी' खण्ड सम्पादन गर्नुहोस्।</t>
  </si>
  <si>
    <t>आगामी दशकमा सहरी क्षेत्रलाई असर गर्न सक्ने वातावरणीय खतराहरू समावेश छन्: {policy_checklist_hazards}।</t>
  </si>
  <si>
    <t>यस सहरको सहरी स्वास्थ्य असमानता र भूगोलसँग सम्बन्धित कुनै पनि अन्य विचारहरू, वा निष्कर्षहरूको व्याख्यालाई प्रभाव पार्न सक्ने डेटा विचारहरूको विवरण दिनुहोस्।</t>
  </si>
  <si>
    <t>स्थानिय</t>
  </si>
  <si>
    <t>राष्ट्रिय</t>
  </si>
  <si>
    <t>चर्को आँधी</t>
  </si>
  <si>
    <t>बाढी</t>
  </si>
  <si>
    <t>बुशफायर/जङ्गलको आगो</t>
  </si>
  <si>
    <t>गर्मी लहरहरू</t>
  </si>
  <si>
    <t>अत्यधिक चिसो</t>
  </si>
  <si>
    <t>टाइफुन्स</t>
  </si>
  <si>
    <t>आँधी</t>
  </si>
  <si>
    <t>भूकम्प</t>
  </si>
  <si>
    <t>यस प्रतिवेदनमा प्रस्तुत गरिएको {city_name} को जनसंख्याको लागि स्थानिय सूचकहरू गणना गर्न प्रयोग गरिएको अध्ययन क्षेत्रलाई समानान्तर रेखा छायांकन प्रयोग गरी तलको नक्सामा हाइलाइट गरिएको छ।</t>
  </si>
  <si>
    <t>नक्सा पौराणिक कथा</t>
  </si>
  <si>
    <t>अध्ययन क्षेत्र सीमा ({स्रोत})</t>
  </si>
  <si>
    <t>प्रशासनिक सीमा र शहरी सीमा को प्रतिच्छेदन</t>
  </si>
  <si>
    <t>खाद्य बजार</t>
  </si>
  <si>
    <t>कुनै पनि सार्वजनिक खुला ठाउँ</t>
  </si>
  <si>
    <t>ठूलो सार्वजनिक खुला ठाउँ</t>
  </si>
  <si>
    <t>सार्वजनिक यातायात बन्द</t>
  </si>
  <si>
    <t>नियमित सेवा सहित सार्वजनिक यातायात</t>
  </si>
  <si>
    <t>नियमित सेवा सहितको सार्वजनिक यातायात (मूल्याङ्कन नगरिएको)</t>
  </si>
  <si>
    <t>अन्तर्राष्ट्रिय रूपमा 25 शहरहरू सापेक्ष छिमेकी हिड्ने क्षमता</t>
  </si>
  <si>
    <t>छैन</t>
  </si>
  <si>
    <t>हो</t>
  </si>
  <si>
    <t>{city_name} को जनसंख्याको {प्रतिशत} सार्वजनिक यातायातको ५०० मिटर भित्र बस्छन्</t>
  </si>
  <si>
    <t>{city_name} मा जनसङ्ख्याको {प्रतिशत} २० मिनेट वा राम्रो औसत साप्ताहिक फ्रिक्वेन्सीको साथ सार्वजनिक यातायातको ५०० मिटर भित्र बस्छन्</t>
  </si>
  <si>
    <t>{city_name} मा जनसंख्याको {प्रतिशत} कम्तिमा १.५ हेक्टर आकारको सार्वजनिक खुला ठाउँको ५०० मिटर भित्र बस्छन्</t>
  </si>
  <si>
    <t>{city_name} मा जनसंख्याको {प्रतिशत} यातायातको लागि कुनै पनि हिड्नेमा संलग्न हुने सम्भावनाको ८०% सम्भाव्यताको लागि जनसंख्या घनत्व थ्रेसहोल्ड पूरा गर्ने छिमेकीहरूमा बस्छन् ({n} मानिसहरू {per_unit})</t>
  </si>
  <si>
    <t>{city_name} को जनसंख्याको {प्रतिशत} यातायातका लागि कुनै पनि हिड्नेमा संलग्न हुने सम्भावनाको ८०% सम्भाव्यताका लागि सडक चौराहेको घनत्व थ्रेसहोल्ड पूरा गर्ने छिमेकमा बस्छन् ({n} चौराहेहरू {per_unit})</t>
  </si>
  <si>
    <t>{city_name} मा जनसङ्ख्याको {प्रतिशत} अन्तर्राष्ट्रिय रूपमा २५ सहरहरूको औसतभन्दा कम हिड्ने क्षमता स्कोरिङ भएको छिमेकमा बस्छन् (बक्स १)</t>
  </si>
  <si>
    <t>नीतिहरू पहिचान गरियो</t>
  </si>
  <si>
    <t>500m भित्र पहुँच भएको जनसंख्याको %:</t>
  </si>
  <si>
    <t>छिमेकी जनसंख्या घनत्व (प्रति किमी²)</t>
  </si>
  <si>
    <t>छिमेकी प्रतिच्छेदन घनत्व (प्रति किमी²)</t>
  </si>
  <si>
    <t>अन्तर्राष्ट्रिय रूपमा 25 शहरहरूको लागि मध्य र अन्तर-चतुर्थक दायरा (बक्स 1)</t>
  </si>
  <si>
    <t>यस रिपोर्टमा चित्रित स्थानिय वितरण नक्साहरूले {config[population][name]} अनुसार जनसंख्या अनुमान भएका क्षेत्रहरूको लागि परिणामहरू देखाउँछन्।</t>
  </si>
  <si>
    <t>कृपया 21:10 को अनुपातमा .jpg ढाँचामा (उदाहरणका लागि 2100px x 1000px) को अनुपातमा .jpg ढाँचामा, यो सहरको लागि मनमोहक, हिड्न मिल्ने सहरको सडक वा सार्वजनिक ठाउँ देखाउने उच्च रिजोल्युसनको 'नायक छवि' फोटो प्रदान गर्नुहोस्।</t>
  </si>
  <si>
    <t>कृपया 1:1 को अनुपातमा .jpg ढाँचामा (जस्तै 1000px x 1000px) को अनुपातमा .jpg ढाँचामा, यो सहरको लागि मनमोहक, हिड्न मिल्ने सहरको सडक वा सार्वजनिक ठाउँ देखाउने उच्च रिजोल्युसनको 'नायक छवि' फोटो प्रदान गर्नुहोस्।</t>
  </si>
  <si>
    <t>यस प्रतिवेदनले स्वस्थ र दिगो सहरहरूको स्थानीय र नीति सूचकहरूको चयनमा {city_name} ले कसरी प्रदर्शन गर्छ भनी उल्लेख गर्छ। 1000 सिटिज च्यालेन्जको एक भागको रूपमा, हामीले शहरी डिजाइन र यातायात सुविधाहरूको स्थानिय वितरण र स्वास्थ्य र दिगोपनलाई प्रवर्द्धन गर्ने सहर योजना नीतिहरूको उपस्थिति र गुणस्तरको जाँच गर्‍यौं। खोजहरूले स्थानीय सहर नीतिहरूमा आवश्यक परिवर्तनहरूलाई सूचित गर्न सक्छ। नक्साले {city_name} मा सहरी डिजाइन र यातायात सुविधाहरूको वितरण देखाउँदछ र स्वस्थ र दिगो वातावरण सिर्जना गर्न हस्तक्षेपबाट सबैभन्दा बढी फाइदा लिन सक्ने क्षेत्रहरू पहिचान गर्दछ।</t>
  </si>
  <si>
    <t>यो प्रतिवेदनले स्वस्थ र दिगो सहरहरूका सूचकहरूको चयनमा {city_name} ले कसरी प्रदर्शन गर्छ भनी उल्लेख गर्छ। 1000 Cities Challenge को एक भागको रूपमा, हामीले स्वास्थ्य र दिगोपनलाई बढावा दिने सहर योजना नीतिहरूको उपस्थिति र गुणस्तर जाँच्यौं। खोजहरूले स्थानीय सहर नीतिहरूमा आवश्यक परिवर्तनहरूलाई सूचित गर्न सक्छ।</t>
  </si>
  <si>
    <t>यस प्रतिवेदनले स्वस्थ र दिगो सहरहरूको स्थानीय र नीति सूचकहरूको चयनमा {city_name} ले कसरी प्रदर्शन गर्छ भनी उल्लेख गर्छ। 1000 Cities Challenge को भागको रूपमा, हामीले स्वास्थ्य र दिगोपनलाई बढावा दिने सहरी डिजाइन र यातायात सुविधाहरूको स्थानिय वितरणको जाँच गर्यौं। नक्साले {city_name} मा सहरी डिजाइन र यातायात सुविधाहरूको वितरण देखाउँदछ र स्वस्थ र दिगो वातावरण सिर्जना गर्न हस्तक्षेपबाट सबैभन्दा बढी फाइदा लिन सक्ने क्षेत्रहरू पहिचान गर्दछ।</t>
  </si>
  <si>
    <t>500 मिटर (m) भित्र सुविधाहरूमा पहुँच भएको जनसंख्याको प्रतिशत</t>
  </si>
  <si>
    <t>हिड्ने क्षमता र गन्तव्य पहुँच</t>
  </si>
  <si>
    <t>स्वस्थ र दिगो सहर र छिमेकीहरूको डिजाइन र सृजनलाई समर्थन गर्न सार्वजनिक नीतिहरू आवश्यक छन्। स्वस्थ र दिगो सहरहरूका लागि प्रमाण र सिद्धान्तहरूसँग पङ्क्तिबद्ध नीतिहरूको उपस्थिति र गुणस्तर मूल्याङ्कन गर्न 1000 शहरहरूको चुनौती नीति चेकलिस्ट प्रयोग गरिएको थियो।</t>
  </si>
  <si>
    <t>स्वास्थ्य र दिगोपनलाई समर्थन गर्ने सहरी र यातायात नीतिहरूको उपस्थिति</t>
  </si>
  <si>
    <t>नीति गुणस्तर स्कोर</t>
  </si>
  <si>
    <t>मापनयोग्य नीतिहरूको लागि नीति गुणस्तर मूल्याङ्कन स्वस्थ सहरहरूमा प्रमाणसँग पङ्क्तिबद्ध</t>
  </si>
  <si>
    <t>शहर योजना आवश्यकताहरू</t>
  </si>
  <si>
    <t>हिड्न योग्य छिमेकहरूले सार्वजनिक यातायात सेवाहरू सहित स्थानीय सुविधाहरूको पर्याप्त प्रावधानलाई समर्थन गर्न पर्याप्त तर अत्यधिक जनघनत्व नभएर सक्रिय, स्वस्थ र दिगो जीवनशैलीको लागि अवसरहरू प्रदान गर्दछ। गन्तव्यहरूमा निकट र सुविधाजनक पहुँच सुनिश्चित गर्न तिनीहरूसँग मिश्रित भूमि प्रयोग र राम्रोसँग जडान भएका सडकहरू पनि छन्। उच्च-गुणस्तरको पैदल यात्री पूर्वाधार र कार प्रयोगको लागि माग व्यवस्थापन गरेर ट्राफिक कम गर्नले पनि यातायातको लागि हिड्न प्रोत्साहित गर्न सक्छ।</t>
  </si>
  <si>
    <t>हिड्ने असमानता</t>
  </si>
  <si>
    <t>बक्स 1: अन्तर्राष्ट्रिय रूपमा 25 शहरहरूको ल्यान्सेट ग्लोबल हेल्थ सीरीज अध्ययन</t>
  </si>
  <si>
    <t>1000 Cities Challenge ले 2022 Lancet Global Health शृंखलामा शहरी डिजाइन, यातायात र स्वास्थ्यमा उल्लिखित शहरहरूको स्वास्थ्य र दिगोपनको मूल्याङ्कन गर्ने विधिहरू विस्तार गर्दछ। नीति र स्थानिय सूचकहरू १९ देश र ६ महाद्वीपमा रहेका २५ विविध सहरहरूको लागि धेरै भाषाहरूमा गणना, विश्लेषण र रिपोर्ट गरियो। यी शहरहरूले तुलनाको लागि उपयोगी सन्दर्भ प्रदान गर्दछ, तर अन्तर्राष्ट्रिय रूपमा सबै शहरहरूको प्रतिनिधि नमूना होइन। थप विवरणहरूको लागि, कृपया 2022 शहरी डिजाइन, यातायात, र स्वास्थ्य (https://www.thelancet.com/series/urban-design-2022) मा ल्यान्सेट ग्लोबल हेल्थ शृंखला हेर्नुहोस्।</t>
  </si>
  <si>
    <t>हिड्ने प्रवर्द्धन गर्न शहरी डिजाइन थ्रेसहोल्डहरू</t>
  </si>
  <si>
    <t>2022 ल्यान्सेट ग्लोबल हेल्थ सिरिजले यातायातको लागि कुनै पनि हिड्नेमा संलग्न हुने कम्तिमा 80% सम्भाव्यता हासिल गर्न, एक औसत सहरी छिमेकमा कम्तिमा 5700 मानिसहरूको जनसंख्या घनत्व किलोमिटर र कम्तिमा 100 प्रति किलोमिटर चौराहेको सडक जडान आवश्यक पर्ने कुरा पत्ता लगाएको छ। र सन्दर्भमा निर्भर गर्दछ। प्रारम्भिक प्रमाणहरूले देखाएको छ कि सडक चौराहेको घनत्व 250 प्रति किमी² माथि र अति-घन छिमेकहरू (&gt; 15,000 व्यक्ति प्रति किमी²) शारीरिक गतिविधिको लागि कम लाभ हुन सक्छ। यो भविष्यको अनुसन्धानको लागि महत्त्वपूर्ण विषय हो।</t>
  </si>
  <si>
    <t>यातायातको लागि कुनै पनि पैदल यात्रामा संलग्न हुने सम्भावना</t>
  </si>
  <si>
    <t>प्रति किमी 5,700 मान्छे</t>
  </si>
  <si>
    <t>प्रति किमी 100 प्रतिच्छेदन</t>
  </si>
  <si>
    <t>लक्ष्य थ्रेसहोल्ड</t>
  </si>
  <si>
    <t>नीति पहिचान गरियो</t>
  </si>
  <si>
    <t>स्वस्थ शहर प्रमाण संग पङ्क्तिबद्ध</t>
  </si>
  <si>
    <t>मापनयोग्य लक्ष्य</t>
  </si>
  <si>
    <t>प्रमाण - सूचित थ्रेसहोल्ड</t>
  </si>
  <si>
    <t>कुञ्जी: हो ✔ होइन ✘ मिश्रित ✔/✘ लागू हुँदैन -</t>
  </si>
  <si>
    <t>स्वास्थ्य र दिगोपनको लागि एकीकृत शहर योजना नीतिहरू</t>
  </si>
  <si>
    <t>जमिनको प्रयोग, यातायात, आवास, पार्क, आर्थिक विकास, पूर्वाधारलगायत स्वस्थ र दिगो सहरहरू निर्माण गर्न धेरै क्षेत्रहरू संलग्न छन्। क्षेत्रहरूमा नीति पङ्क्तिबद्धता सुनिश्चित गर्न एकीकृत योजना आवश्यक छ। यातायात र शहरी नीतिहरूमा स्वास्थ्य विचारहरू सम्मिलित गर्न आवश्यक छ, र सक्रिय र सार्वजनिक यातायातमा लगानीलाई प्राथमिकता दिनुपर्छ।</t>
  </si>
  <si>
    <t>स्वास्थ्य केन्द्रित कार्यहरु संग यातायात नीति</t>
  </si>
  <si>
    <t>स्वास्थ्य केन्द्रित कार्यहरूको साथ शहरी नीति</t>
  </si>
  <si>
    <t>शहरी / यातायात नीतिमा स्वास्थ्य प्रभाव मूल्याङ्कन आवश्यकताहरू</t>
  </si>
  <si>
    <t>सहरी/ यातायात नीतिले स्पष्ट रूपमा एकीकृत सहर योजनाको उद्देश्य राख्छ</t>
  </si>
  <si>
    <t>विभिन्न यातायात मोडहरूको लागि सरकारी खर्चको बारेमा सार्वजनिक रूपमा उपलब्ध जानकारी</t>
  </si>
  <si>
    <t>हिड्ने क्षमता र गन्तव्य पहुँच नीतिहरू</t>
  </si>
  <si>
    <t>सडक जडान आवश्यकताहरू</t>
  </si>
  <si>
    <t>कार प्रयोगलाई निरुत्साहित गर्न पार्किङ प्रतिबन्धहरू</t>
  </si>
  <si>
    <t>ट्राफिक सुरक्षा आवश्यकताहरू</t>
  </si>
  <si>
    <t>पैदल यात्री पूर्वाधार प्रावधान</t>
  </si>
  <si>
    <t>साइकल पूर्वाधार प्रावधान</t>
  </si>
  <si>
    <t>पैदल सहभागिता लक्ष्यहरू</t>
  </si>
  <si>
    <t>साइकल सहभागिता लक्ष्य</t>
  </si>
  <si>
    <t>आवास घनत्व आवश्यकताहरु</t>
  </si>
  <si>
    <t xml:space="preserve"> आवासीय भवन उचाइ प्रतिबन्धहरू</t>
  </si>
  <si>
    <t>ग्रीनफिल्ड आवास विकासमा सीमाहरू</t>
  </si>
  <si>
    <t>आवास प्रकार/आकारको मिश्रण</t>
  </si>
  <si>
    <t>दैनिक जीवनको लागि स्थानीय गन्तव्यहरूको मिश्रण</t>
  </si>
  <si>
    <t>दैनिक जीवन गन्तव्यहरूको नजिकको दूरी</t>
  </si>
  <si>
    <t>रोजगारी वितरण आवश्यकताहरू</t>
  </si>
  <si>
    <t>रोजगारी र आवासको अनुपात</t>
  </si>
  <si>
    <t>स्वस्थ खाना वातावरण</t>
  </si>
  <si>
    <t>वातावरणीय डिजाइन मार्फत अपराध रोकथाम</t>
  </si>
  <si>
    <t>जलवायु लचिलो सहर नीतिहरू</t>
  </si>
  <si>
    <t>शहरी वायु गुणस्तर, र प्रकृति आधारित समाधान</t>
  </si>
  <si>
    <t>शहरी वायु गुणस्तर, र प्रकृति आधारित समाधान नीतिहरू</t>
  </si>
  <si>
    <t>वायु प्रदूषण सीमित गर्न यातायात नीतिहरू</t>
  </si>
  <si>
    <t>वायु प्रदूषण जोखिम कम गर्न भूमि प्रयोग नीतिहरू</t>
  </si>
  <si>
    <t>रूख छाता र शहरी हरियाली आवश्यकताहरू</t>
  </si>
  <si>
    <t>सहरी जैविक विविधता संरक्षण र प्रवर्द्धन</t>
  </si>
  <si>
    <t>जलवायु प्रकोप जोखिम न्यूनीकरण</t>
  </si>
  <si>
    <t>जलवायु परिवर्तनको अनुहारमा, बढ्दो बारम्बार र गम्भीर चरम मौसमी घटनाहरू, जस्तै तातो छाल, बाढी, बुशआगो/जङ्गलको आगो र चरम आँधीहरूका स्वास्थ्य प्रभावहरूलाई कम गर्न निर्मित वातावरणहरू डिजाइन गर्न आवश्यक छ।</t>
  </si>
  <si>
    <t>अनुकूलन र विपद् जोखिम न्यूनीकरण रणनीतिहरू</t>
  </si>
  <si>
    <t>सार्वजनिक यातायात नीति</t>
  </si>
  <si>
    <t>रोजगारी र सेवाहरूमा सार्वजनिक यातायात पहुँचका लागि आवश्यकताहरू</t>
  </si>
  <si>
    <t>सार्वजनिक यातायात पहुँचको लागि न्यूनतम आवश्यकताहरू</t>
  </si>
  <si>
    <t>सार्वजनिक यातायात प्रयोगको लागि लक्ष्य</t>
  </si>
  <si>
    <t>सार्वजनिक खुला ठाउँ नीति</t>
  </si>
  <si>
    <t>सार्वजनिक खुला स्थान पहुँचको लागि न्यूनतम आवश्यकताहरू</t>
  </si>
  <si>
    <t>सार्वजनिक यातायात पहुँच</t>
  </si>
  <si>
    <t>सार्वजनिक खुला स्थान पहुँच</t>
  </si>
  <si>
    <t>बारम्बार सार्वजनिक यातायातमा सहज पहुँच स्वस्थ र दिगो यातायात प्रणालीको प्रमुख निर्धारक हो। आवास र रोजगारी नजिकैको सार्वजनिक यातायातले सार्वजनिक यातायात यात्राहरूको मोड सेयर बढाउँछ, यसरी यातायात-सम्बन्धित हिड्नेलाई प्रोत्साहन दिन्छ; क्षेत्रीय रोजगार र सेवाहरूमा पहुँच प्रदान गर्दै; स्वास्थ्य, आर्थिक विकास र सामाजिक समावेशीकरणमा सुधार; र प्रदूषण र कार्बन उत्सर्जन कम गर्न। सेवाहरूको फ्रिक्वेन्सीले स्टेशनहरू वा स्टपहरूको निकटताको अतिरिक्त सार्वजनिक यातायातको प्रयोगलाई पनि प्रोत्साहन दिन्छ।</t>
  </si>
  <si>
    <t>उच्च गुणस्तरको सार्वजनिक खुला स्थानमा स्थानीय पहुँचले मनोरञ्जनात्मक शारीरिक गतिविधि र मानसिक स्वास्थ्यलाई बढावा दिन्छ। नजिकैको सार्वजनिक खुला ठाउँले मनमोहक, आकर्षक वातावरण सिर्जना गर्छ, सहरलाई चिसो बनाउन मद्दत गर्छ र जैवविविधताको सुरक्षा गर्छ। सहरहरूको घनत्व र निजी खुला ठाउँ घट्दै जाँदा, अधिक सार्वजनिक खुला ठाउँ उपलब्ध गराउनु जनसंख्याको स्वास्थ्यको लागि महत्त्वपूर्ण छ। घरको 400 मिटर भित्र सार्वजनिक खुला ठाउँ भएकोले हिड्न प्रोत्साहित गर्न सक्छ। ठूला पार्कहरूमा पहुँच पनि महत्त्वपूर्ण हुन सक्छ।</t>
  </si>
  <si>
    <t>स्वास्थ्य र दिगोपनका लागि धेरै फाइदाहरू सहित वायु प्रदूषण सीमित गर्न भूमि प्रयोग र यातायात नीतिहरूले महत्त्वपूर्ण भूमिका खेल्छन्। सहरी हरियाली र शहरी जैवविविधता संरक्षण सहित प्रकृतिमा आधारित समाधानहरूले प्रकृतिसँग सम्पर्क बढाएर मानसिक स्वास्थ्य लाभहरू प्रदान गर्दछ। हरियो ठाउँ र वनस्पतिको आवरणले शहरहरूलाई चिसो बनाउन र अत्यधिक गर्मीमा लचिलोपन निर्माण गर्न मद्दत गर्दछ।</t>
  </si>
  <si>
    <t>उदाहरण रिपोर्ट मात्र। विश्लेषण र रिपोर्टिङको लागि आफ्नो अध्ययन क्षेत्र परिभाषित गर्न कन्फिगरेसन/क्षेत्र फोल्डरमा उदाहरण .yml फाइल प्रतिलिपि गर्नुहोस् र सम्पादन गर्नुहोस्। निम्न कन्फिगरेसन र विश्लेषण, नीति र/वा स्थानिय सूचक रिपोर्टहरू निर्देशन अनुसार उत्पन्न गर्न सकिन्छ।</t>
  </si>
  <si>
    <t>डाटा र विधिहरूको पूर्ण विवरणहरू उपलब्ध छन्</t>
  </si>
  <si>
    <t>जनसंख्या डाटा</t>
  </si>
  <si>
    <t>शहरी सीमाहरू</t>
  </si>
  <si>
    <t>शहरी सुविधाहरू</t>
  </si>
  <si>
    <t>रङ स्केल</t>
  </si>
  <si>
    <t>तपाईंको सहरको नतिजाहरू समीक्षा गरेपछि, क्षेत्र कन्फिगरेसन फाइल भित्र प्रत्येक कन्फिगर गरिएको भाषाको लागि "सारांश" पाठ परिमार्जन गरेर एक सन्दर्भबद्ध सारांश प्रदान गर्नुहोस्।</t>
  </si>
  <si>
    <t>यो काम क्रिएटिभ कमन्स CC BY-NC एट्रिब्युशन-नन कमर्शियल 4.0 अन्तर्राष्ट्रिय इजाजतपत्र अन्तर्गत इजाजतपत्र दिइएको छ।</t>
  </si>
  <si>
    <t>सहर टोलीका सदस्यहरू: {author_names}</t>
  </si>
  <si>
    <t>पाठ सम्पादक प्रयोग गरेर क्षेत्र कन्फिगरेसन रिपोर्टिङ सेटिङहरू सम्पादन गरेर लेखक नामहरू थप्नुहोस्</t>
  </si>
  <si>
    <t>रिपोर्ट डिजाइन र सम्पादन: {editor_names}</t>
  </si>
  <si>
    <t>द्वारा संचालित नीति समीक्षा</t>
  </si>
  <si>
    <t>گزارش چالش 1000 شهر</t>
  </si>
  <si>
    <t>شاخص های سیاست برای شهرهای سالم و پایدار</t>
  </si>
  <si>
    <t>سیاست و شاخص های فضایی برای شهرهای سالم و پایدار</t>
  </si>
  <si>
    <t>شاخص های فضایی برای شهرهای سالم و پایدار</t>
  </si>
  <si>
    <t>تا زمانی که نتایج و تفسیرها تایید و تایید نشوند، یافته های اولیه برای انتشار عمومی در نظر گرفته نشده است.</t>
  </si>
  <si>
    <t>داده‌های فهرست چک خط‌مشی بارگیری نشدند و نادیده گرفته شدند. به https://healthysustainablecities.github.io/software/#Policy-checklist مراجعه کنید</t>
  </si>
  <si>
    <t>فقط پیش نویس</t>
  </si>
  <si>
    <t>همکاری جهانی شاخص های شهر سالم و پایدار</t>
  </si>
  <si>
    <t>{city_name}، {country} {year}</t>
  </si>
  <si>
    <t>زمینه {city_name}</t>
  </si>
  <si>
    <t>سطوح حکومتی</t>
  </si>
  <si>
    <t>جمعیت شناسی و برابری سلامت</t>
  </si>
  <si>
    <t>زمینه فاجعه زیست محیطی</t>
  </si>
  <si>
    <t>زمینه اضافی</t>
  </si>
  <si>
    <t>فایل پیکربندی منطقه را ویرایش کنید تا زمینه پس زمینه منطقه مورد مطالعه خود را فراهم کنید. لطفاً مکان، تاریخچه و توپوگرافی را به صورت مختصر خلاصه کنید.</t>
  </si>
  <si>
    <t>سطوح زیر از سیاست های دولتی برای {city_name} تجزیه و تحلیل شد: {policy_checklist_levels}.</t>
  </si>
  <si>
    <t xml:space="preserve"> بخش «دموگرافیک و عدالت سلامت» را در فایل پیکربندی منطقه ویرایش کنید تا ویژگی‌های جمعیتی اجتماعی-اقتصادی و چالش‌ها و نابرابری‌های بهداشتی کلیدی موجود در این منطقه شهری را برجسته کنید.</t>
  </si>
  <si>
    <t>مخاطرات زیست محیطی که ممکن است در دهه آینده بر منطقه شهری تأثیر بگذارد عبارتند از: {policy_checklist_hazards}.</t>
  </si>
  <si>
    <t>سایر ملاحظات مربوط به نابرابری‌های بهداشت شهری و جغرافیا در این شهر، یا ملاحظات داده‌ای که می‌تواند بر تفسیر یافته‌ها تأثیر بگذارد، جزئیات دهید.</t>
  </si>
  <si>
    <t>محلی</t>
  </si>
  <si>
    <t>شهر بزرگ</t>
  </si>
  <si>
    <t>منطقه ای</t>
  </si>
  <si>
    <t>حالت</t>
  </si>
  <si>
    <t>ملی</t>
  </si>
  <si>
    <t>طوفان های شدید</t>
  </si>
  <si>
    <t>سیل</t>
  </si>
  <si>
    <t>آتش‌سوزی‌های جنگلی</t>
  </si>
  <si>
    <t>امواج گرما</t>
  </si>
  <si>
    <t>سرمای شدید</t>
  </si>
  <si>
    <t>طوفان ها</t>
  </si>
  <si>
    <t>طوفان شدید</t>
  </si>
  <si>
    <t>سیکلون ها</t>
  </si>
  <si>
    <t>زمین لرزه ها</t>
  </si>
  <si>
    <t>منطقه مورد مطالعه برای محاسبه شاخص‌های فضایی برای جمعیت {city_name} ارائه شده در این گزارش در نقشه زیر با استفاده از سایه‌دهی خط موازی مشخص شده است.</t>
  </si>
  <si>
    <t>منطقه مطالعه</t>
  </si>
  <si>
    <t>افسانه نقشه</t>
  </si>
  <si>
    <t>مرز اداری ({منبع})</t>
  </si>
  <si>
    <t>مرز شهری ({منبع})</t>
  </si>
  <si>
    <t>مرز منطقه مطالعه ({منبع})</t>
  </si>
  <si>
    <t>تقاطع مرز اداری و محدوده شهری</t>
  </si>
  <si>
    <t>ن</t>
  </si>
  <si>
    <t>کیلومتر</t>
  </si>
  <si>
    <t>متر</t>
  </si>
  <si>
    <t>در هر کیلومتر مربع</t>
  </si>
  <si>
    <t>بازار مواد غذایی</t>
  </si>
  <si>
    <t>خواروبارفروشی کوچک</t>
  </si>
  <si>
    <t>هر فضای باز عمومی</t>
  </si>
  <si>
    <t>فضای باز عمومی بزرگ</t>
  </si>
  <si>
    <t>توقف حمل و نقل عمومی</t>
  </si>
  <si>
    <t>حمل و نقل عمومی با سرویس منظم</t>
  </si>
  <si>
    <t>حمل و نقل عمومی با سرویس منظم (ارزیابی نشده)</t>
  </si>
  <si>
    <t>قابلیت پیاده روی همسایگی نسبت به 25 شهر در سطح بین المللی</t>
  </si>
  <si>
    <t>کم</t>
  </si>
  <si>
    <t>میانگین</t>
  </si>
  <si>
    <t>بالا</t>
  </si>
  <si>
    <t>خیر</t>
  </si>
  <si>
    <t>آره</t>
  </si>
  <si>
    <t>{percent} از جمعیت در {city_name} در فاصله 500 متری حمل‌ونقل عمومی زندگی می‌کنند</t>
  </si>
  <si>
    <t>{percent} از جمعیت در {city_name} در فاصله 500 متری حمل‌ونقل عمومی با 20 دقیقه یا بهتر از میانگین تعداد روزهای هفته زندگی می‌کنند.</t>
  </si>
  <si>
    <t>{percent} از جمعیت در {city_name} در 500 متر فضای باز عمومی به وسعت حداقل 1.5 هکتار زندگی می کنند.</t>
  </si>
  <si>
    <t>{percent} از جمعیت در {city_name} در محله‌هایی زندگی می‌کنند که آستانه تراکم جمعیت را با احتمال 80% برای شرکت در هر پیاده‌روی برای حمل‌ونقل برآورده می‌کنند ({n} نفر {per_unit})</t>
  </si>
  <si>
    <t>{percent} از جمعیت در {city_name} در محله‌هایی زندگی می‌کنند که آستانه تراکم تقاطع خیابان‌ها را به احتمال 80% برای پیاده‌روی برای حمل‌ونقل برآورده می‌کنند ({n} تقاطع {per_unit})</t>
  </si>
  <si>
    <t>{percent} از جمعیت در {city_name} در محله‌هایی زندگی می‌کنند که امتیاز پیاده‌روی کمتر از میانگین ۲۵ شهر در سطح بین‌المللی است (جعبه ۱)</t>
  </si>
  <si>
    <t>سیاست های شناسایی شده</t>
  </si>
  <si>
    <t>درصد جمعیت با دسترسی در 500 متر به:</t>
  </si>
  <si>
    <t>تراکم جمعیت محله (در هر کیلومتر مربع)</t>
  </si>
  <si>
    <t>تراکم تقاطع محله (در هر کیلومتر مربع)</t>
  </si>
  <si>
    <t>محدوده میانه و بین چارکی برای 25 شهر در سطح بین المللی (جعبه 1)</t>
  </si>
  <si>
    <t>نقشه های توزیع فضایی ارائه شده در این گزارش نتایج را برای مناطقی با تخمین جمعیت مطابق با {config[population][name]} نشان می دهد.</t>
  </si>
  <si>
    <t>لطفاً یک عکس «تصویر قهرمان» با وضوح بالا ارائه دهید که یک خیابان شهری دلپذیر و قابل پیاده‌روی یا فضای عمومی را برای این شهر نشان می‌دهد، ایده‌آل با فرمت jpg با ابعاد به نسبت ۲۱:۱۰ (مثلاً ۲۱۰۰ پیکسل در ۱۰۰۰ پیکسل)</t>
  </si>
  <si>
    <t>لطفاً یک عکس «تصویر قهرمان» با وضوح بالا ارائه دهید که یک خیابان شهری دلپذیر و قابل پیاده‌روی یا فضای عمومی را برای این شهر نشان می‌دهد، ایده‌آل با فرمت jpg با ابعاد به نسبت ۱:۱ (مثلاً ۱۰۰۰ پیکسل در ۱۰۰۰ پیکسل)</t>
  </si>
  <si>
    <t>این گزارش نحوه عملکرد {city_name} را بر روی مجموعه‌ای از شاخص‌های فضایی و سیاستی شهرهای سالم و پایدار نشان می‌دهد. به عنوان بخشی از چالش 1000 شهر، ما توزیع فضایی ویژگی‌های طراحی شهری و حمل‌ونقل و حضور و کیفیت سیاست‌های برنامه‌ریزی شهری را که سلامت و پایداری را ارتقا می‌دهند، بررسی کردیم. یافته‌ها می‌تواند تغییرات مورد نیاز در سیاست‌های شهری محلی را نشان دهد. نقشه‌ها توزیع طراحی شهری و ویژگی‌های حمل‌ونقل را در سرتاسر {city_name} نشان می‌دهند و مناطقی را شناسایی می‌کنند که می‌توانند بیشترین بهره را از مداخلات برای ایجاد محیط‌های سالم و پایدار ببرند.</t>
  </si>
  <si>
    <t>این گزارش نحوه عملکرد {city_name} را در مجموعه‌ای از شاخص‌های شهرهای سالم و پایدار نشان می‌دهد. به عنوان بخشی از چالش 1000 شهر، ما حضور و کیفیت سیاست‌های برنامه‌ریزی شهری را که سلامت و پایداری را ارتقا می‌دهند، بررسی کردیم. یافته‌ها می‌تواند تغییرات مورد نیاز در سیاست‌های شهری محلی را نشان دهد.</t>
  </si>
  <si>
    <t>این گزارش نحوه عملکرد {city_name} را بر روی مجموعه‌ای از شاخص‌های فضایی و سیاستی شهرهای سالم و پایدار نشان می‌دهد. به عنوان بخشی از چالش 1000 شهر، ما توزیع فضایی طراحی شهری و ویژگی‌های حمل‌ونقل را که سلامت و پایداری را ارتقا می‌دهند، بررسی کردیم. نقشه‌ها توزیع طراحی شهری و ویژگی‌های حمل‌ونقل را در سرتاسر {city_name} نشان می‌دهند و مناطقی را شناسایی می‌کنند که می‌توانند بیشترین بهره را از مداخلات برای ایجاد محیط‌های سالم و پایدار ببرند.</t>
  </si>
  <si>
    <t>درصد جمعیت با دسترسی به امکانات رفاهی در فاصله 500 متری (متر)</t>
  </si>
  <si>
    <t>قابلیت پیاده روی و دسترسی به مقصد</t>
  </si>
  <si>
    <t>سیاست های عمومی برای حمایت از طراحی و ایجاد شهرها و محله های سالم و پایدار ضروری است. چک لیست سیاست چالش 1000 شهر برای ارزیابی حضور و کیفیت سیاست های همسو با شواهد و اصول برای شهرهای سالم و پایدار استفاده شد.</t>
  </si>
  <si>
    <t>امتیاز حضور خط مشی</t>
  </si>
  <si>
    <t>وجود سیاست های شهری و حمل و نقل حامی سلامت و پایداری</t>
  </si>
  <si>
    <t>امتیاز کیفیت خط مشی</t>
  </si>
  <si>
    <t>رتبه‌بندی کیفیت خط‌مشی برای سیاست‌های قابل اندازه‌گیری همسو با شواهدی در مورد شهرهای سالم</t>
  </si>
  <si>
    <t>الزامات برنامه ریزی شهری</t>
  </si>
  <si>
    <t>محله‌های پیاده‌روی، فرصت‌هایی را برای سبک زندگی فعال، سالم و پایدار از طریق داشتن تراکم جمعیت کافی اما نه بیش از حد برای حمایت از تأمین کافی امکانات محلی، از جمله خدمات حمل‌ونقل عمومی، فراهم می‌کنند. آنها همچنین دارای کاربری های مختلف زمین و خیابان های متصل به هم هستند تا دسترسی نزدیک و راحت به مقصد را تضمین کنند. زیرساخت عابر پیاده با کیفیت بالا و کاهش ترافیک از طریق مدیریت تقاضا برای استفاده از خودرو نیز می تواند پیاده روی برای حمل و نقل را تشویق کند.</t>
  </si>
  <si>
    <t>نابرابری در راه رفتن</t>
  </si>
  <si>
    <t>کادر 1: مجموعه سلامت جهانی Lancet بر روی 25 شهر در سطح بین المللی مطالعه می کند</t>
  </si>
  <si>
    <t>چالش 1000 شهر روش‌هایی را برای ارزیابی سلامت و پایداری شهرها که در سری‌های سلامت جهانی Lancet 2022 در مورد طراحی شهری، حمل‌ونقل و سلامت بیان شده است، گسترش می‌دهد. شاخص‌های سیاست و فضایی به زبان‌های مختلف برای 25 شهر مختلف در 19 کشور و 6 قاره محاسبه، تجزیه و تحلیل و گزارش شد. این شهرها مرجع مفیدی برای مقایسه هستند، اما نمونه معرف همه شهرها در سطح بین المللی نیستند. برای جزئیات بیشتر، لطفاً سری‌های سلامت جهانی Lancet 2022 را در زمینه طراحی، حمل و نقل و سلامت شهری (https://www.thelancet.com/series/urban-design-2022) ببینید.</t>
  </si>
  <si>
    <t>آستانه طراحی شهری برای ترویج پیاده روی</t>
  </si>
  <si>
    <t>مجموعه سلامت جهانی Lancet در سال 2022 نشان داد که برای دستیابی به حداقل 80 درصد احتمال پیاده روی برای حمل و نقل، یک محله متوسط شهری به تراکم جمعیت حداقل 5700 نفر کیلومتر مربع و اتصال خیابان حداقل 100 تقاطع در هر کیلومتر مربع، تقریباً نیاز دارد. و بسته به زمینه شواهد اولیه نشان داد که تراکم تقاطع خیابان ها بالای 250 در هر کیلومتر مربع و محله های بسیار متراکم (&gt; 15000 نفر در کیلومتر مربع) ممکن است مزایای کاهشی برای فعالیت بدنی داشته باشند. این یک موضوع مهم برای تحقیقات آینده است.</t>
  </si>
  <si>
    <t>احتمال درگیر شدن در هر پیاده روی برای حمل و نقل</t>
  </si>
  <si>
    <t>5700 نفر در هر کیلومتر مربع</t>
  </si>
  <si>
    <t>100 تقاطع در هر کیلومتر</t>
  </si>
  <si>
    <t>آستانه هدف</t>
  </si>
  <si>
    <t>سیاست شناسایی شد</t>
  </si>
  <si>
    <t>با شواهد شهرهای سالم همسو می شود</t>
  </si>
  <si>
    <t>هدف قابل اندازه گیری</t>
  </si>
  <si>
    <t>آستانه آگاهی از شواهد</t>
  </si>
  <si>
    <t>کلید: بله ✔ خیر ✘ مختلط ✔/✘ قابل اجرا نیست -</t>
  </si>
  <si>
    <t>سیاست های یکپارچه برنامه ریزی شهری برای سلامت و پایداری</t>
  </si>
  <si>
    <t>بسیاری از بخش ها در ایجاد شهرهای سالم و پایدار از جمله کاربری زمین، حمل و نقل، مسکن، پارک ها، توسعه اقتصادی و زیرساخت ها نقش دارند. برنامه ریزی یکپارچه برای اطمینان از همسویی سیاست در بین بخش ها مورد نیاز است. ملاحظات بهداشتی باید در سیاست های حمل و نقل و شهری گنجانده شود و سرمایه گذاری در حمل و نقل فعال و عمومی باید در اولویت قرار گیرد.</t>
  </si>
  <si>
    <t>سیاست حمل و نقل با اقدامات سلامت محور</t>
  </si>
  <si>
    <t>سیاست شهری با اقدامات سلامت محور</t>
  </si>
  <si>
    <t>الزامات ارزیابی تاثیر سلامت در سیاست شهری/حمل و نقل</t>
  </si>
  <si>
    <t>سیاست شهری/حمل و نقل به صراحت برنامه ریزی شهری یکپارچه را هدف قرار می دهد</t>
  </si>
  <si>
    <t>اطلاعات در دسترس عموم در مورد هزینه های دولت برای روش های مختلف حمل و نقل</t>
  </si>
  <si>
    <t>سیاست‌های پیاده‌روی و دسترسی به مقصد</t>
  </si>
  <si>
    <t>الزامات اتصال خیابان</t>
  </si>
  <si>
    <t>محدودیت های پارکینگ برای جلوگیری از استفاده از خودرو</t>
  </si>
  <si>
    <t>الزامات ایمنی ترافیک</t>
  </si>
  <si>
    <t>تامین زیرساخت های عابر پیاده</t>
  </si>
  <si>
    <t>تامین زیرساخت های دوچرخه سواری</t>
  </si>
  <si>
    <t>اهداف مشارکت پیاده روی</t>
  </si>
  <si>
    <t>اهداف مشارکت دوچرخه سواری</t>
  </si>
  <si>
    <t>الزامات تراکم مسکن</t>
  </si>
  <si>
    <t xml:space="preserve"> محدودیت ارتفاع ساختمان مسکونی</t>
  </si>
  <si>
    <t>محدودیت در توسعه مسکن سبز</t>
  </si>
  <si>
    <t>ترکیبی از انواع مسکن / اندازه</t>
  </si>
  <si>
    <t>ترکیبی از مقاصد محلی برای زندگی روزمره</t>
  </si>
  <si>
    <t>فاصله نزدیک به مقاصد زندگی روزانه</t>
  </si>
  <si>
    <t>الزامات توزیع اشتغال</t>
  </si>
  <si>
    <t>نسبت شغل به مسکن</t>
  </si>
  <si>
    <t>محیط های غذایی سالم</t>
  </si>
  <si>
    <t>پیشگیری از جرم از طریق طراحی محیطی</t>
  </si>
  <si>
    <t>سیاست های شهرهای تاب آور آب و هوا</t>
  </si>
  <si>
    <t>کیفیت هوای شهری و راهکارهای مبتنی بر طبیعت</t>
  </si>
  <si>
    <t>کیفیت هوای شهری و سیاست‌های راه‌حل‌های مبتنی بر طبیعت</t>
  </si>
  <si>
    <t>سیاست های حمل و نقل برای محدود کردن آلودگی هوا</t>
  </si>
  <si>
    <t>سیاست های کاربری زمین برای کاهش قرار گرفتن در معرض آلودگی هوا</t>
  </si>
  <si>
    <t>تاج درخت و الزامات سبز شدن شهری</t>
  </si>
  <si>
    <t>حفاظت و ارتقای تنوع زیستی شهری</t>
  </si>
  <si>
    <t>کاهش خطر بلایای آب و هوایی</t>
  </si>
  <si>
    <t>در مواجهه با تغییرات اقلیمی، محیط های ساخته شده باید به گونه ای طراحی شوند که اثرات سلامتی ناشی از رویدادهای شدید آب و هوایی مکرر و شدید، مانند امواج گرما، سیل، آتش سوزی در بوته ها/ آتش سوزی های جنگلی و طوفان های شدید را کاهش دهند.</t>
  </si>
  <si>
    <t>استراتژی های سازگاری و کاهش خطر بلایا</t>
  </si>
  <si>
    <t>سیاست حمل و نقل عمومی</t>
  </si>
  <si>
    <t>الزامات دسترسی حمل و نقل عمومی به اشتغال و خدمات</t>
  </si>
  <si>
    <t>حداقل الزامات برای دسترسی به حمل و نقل عمومی</t>
  </si>
  <si>
    <t>اهداف برای استفاده از حمل و نقل عمومی</t>
  </si>
  <si>
    <t>سیاست فضای باز عمومی</t>
  </si>
  <si>
    <t>حداقل الزامات برای دسترسی به فضای باز عمومی</t>
  </si>
  <si>
    <t>دسترسی به حمل و نقل عمومی</t>
  </si>
  <si>
    <t>دسترسی به فضای باز عمومی</t>
  </si>
  <si>
    <t>دسترسی آسان به حمل و نقل عمومی مکرر عامل تعیین کننده سیستم های حمل و نقل سالم و پایدار است. حمل‌ونقل عمومی در نزدیکی مسکن و اشتغال، سهم سفرهای حمل‌ونقل عمومی را افزایش می‌دهد، بنابراین پیاده‌روی مرتبط با حمل و نقل را تشویق می‌کند. ارائه دسترسی به مشاغل و خدمات منطقه ای؛ بهبود سلامت، توسعه اقتصادی و فراگیری اجتماعی؛ و کاهش آلودگی و انتشار کربن. فراوانی خدمات همچنین استفاده از حمل و نقل عمومی را تشویق می کند، علاوه بر نزدیکی ایستگاه ها یا ایستگاه ها.</t>
  </si>
  <si>
    <t>دسترسی محلی به فضای باز عمومی با کیفیت بالا باعث ارتقای فعالیت بدنی تفریحی و سلامت روان می شود. فضای باز عمومی مجاور، محیط های دلپذیر و جذابی ایجاد می کند، به خنک شدن شهر کمک می کند و از تنوع زیستی محافظت می کند. با متراکم شدن شهرها و کاهش فضای باز خصوصی، فراهم کردن فضای باز عمومی بیشتر برای سلامت جمعیت حیاتی است. داشتن فضای باز عمومی در 400 متری خانه ها می تواند پیاده روی را تشویق کند. دسترسی به پارک های بزرگتر نیز ممکن است مهم باشد.</t>
  </si>
  <si>
    <t>سیاست‌های کاربری زمین و حمل‌ونقل نقش کلیدی در محدود کردن آلودگی هوا، با مزایای متعدد برای سلامت و پایداری دارند. راه حل های مبتنی بر طبیعت، از جمله سبز شدن شهری و حفاظت از تنوع زیستی شهری، با افزایش تماس با طبیعت، مزایای سلامت روانی را به همراه دارد. فضاهای سبز و پوشش گیاهی می توانند شهرها را خنک کنند و به ایجاد انعطاف پذیری در برابر گرمای شدید کمک کنند.</t>
  </si>
  <si>
    <t>فقط گزارش نمونه نمونه فایل yml. را در پوشه configuration/regions کپی و ویرایش کنید تا منطقه مطالعه خود را برای تجزیه و تحلیل و گزارش تعریف کنید. پس از پیکربندی و تجزیه و تحلیل، ممکن است گزارش های سیاست و/یا شاخص فضایی بر اساس دستورالعمل های موجود در</t>
  </si>
  <si>
    <t>جزئیات کامل داده ها و روش ها در اینجا موجود است</t>
  </si>
  <si>
    <t>داده های جمعیت</t>
  </si>
  <si>
    <t>مرزهای شهری</t>
  </si>
  <si>
    <t>ویژگی های شهری</t>
  </si>
  <si>
    <t>مقیاس رنگ</t>
  </si>
  <si>
    <t>نقل قول</t>
  </si>
  <si>
    <t>خلاصه</t>
  </si>
  <si>
    <t>پس از بررسی نتایج برای شهر خود، با تغییر متن "خلاصه" برای هر زبان پیکربندی شده در فایل پیکربندی منطقه، یک خلاصه متنی ارائه دهید.</t>
  </si>
  <si>
    <t>این اثر تحت مجوز Creative Commons CC BY-NC Attribution-NonCommercial 4.0 International مجوز دارد.</t>
  </si>
  <si>
    <t>اعضای تیم شهر: {author_names}</t>
  </si>
  <si>
    <t>با ویرایش تنظیمات گزارش پیکربندی منطقه با استفاده از ویرایشگر متن، نام نویسنده را اضافه کنید</t>
  </si>
  <si>
    <t>طراحی و ویرایش گزارش: {editor_names}</t>
  </si>
  <si>
    <t>ترجمه: {translation_names}</t>
  </si>
  <si>
    <t>بررسی سیاست انجام شده توسط</t>
  </si>
  <si>
    <t>تقرير تحدي الألف مدينة</t>
  </si>
  <si>
    <t>مؤشرات السياسات من أجل مدن صحية ومستدامة</t>
  </si>
  <si>
    <t>المؤشرات السياساتية والمكانية لمدن صحية ومستدامة</t>
  </si>
  <si>
    <t>المؤشرات المكانية للمدن الصحية والمستدامة</t>
  </si>
  <si>
    <t>النتائج الأولية ليست مخصصة للنشر العام حتى يتم التحقق من صحة النتائج والتفسيرات والموافقة عليها.</t>
  </si>
  <si>
    <t>تعذر تحميل بيانات قائمة التحقق من السياسة وتم تخطيها. راجع https://healthysustainablecities.github.io/software/#Policy-checklist</t>
  </si>
  <si>
    <t>مسودة فقط</t>
  </si>
  <si>
    <t>التعاون العالمي لمؤشرات المدن الصحية والمستدامة</t>
  </si>
  <si>
    <t>سياق {city_name}.</t>
  </si>
  <si>
    <t>مستويات الحكومة</t>
  </si>
  <si>
    <t>التركيبة السكانية والعدالة الصحية</t>
  </si>
  <si>
    <t>سياق الكوارث البيئية</t>
  </si>
  <si>
    <t>سياق إضافي</t>
  </si>
  <si>
    <t>قم بتحرير ملف تكوين المنطقة لتوفير سياق الخلفية لمنطقة دراستك. يرجى تلخيص الموقع والتاريخ والتضاريس بإيجاز، حسب الاقتضاء.</t>
  </si>
  <si>
    <t>تم تحليل المستويات التالية لسياسة الحكومة في {city_name}: {policy_checklist_levels}.</t>
  </si>
  <si>
    <t xml:space="preserve"> قم بتحرير قسم "التركيبة السكانية والعدالة الصحية" في ملف تكوين المنطقة لتسليط الضوء على الخصائص الديموغرافية الاجتماعية والاقتصادية والتحديات الصحية الرئيسية وعدم المساواة الموجودة في هذه المنطقة الحضرية.</t>
  </si>
  <si>
    <t>تشمل المخاطر البيئية التي قد تؤثر على المنطقة الحضرية خلال العقد القادم ما يلي: {policy_checklist_hazards}.</t>
  </si>
  <si>
    <t>قم بتفصيل أي اعتبارات أخرى تتعلق بعدم المساواة في الصحة الحضرية والجغرافيا في هذه المدينة، أو اعتبارات البيانات التي يمكن أن تؤثر على تفسير النتائج.</t>
  </si>
  <si>
    <t>محلي</t>
  </si>
  <si>
    <t>المدن الكبرى</t>
  </si>
  <si>
    <t>إقليمي</t>
  </si>
  <si>
    <t>ولاية</t>
  </si>
  <si>
    <t>وطني</t>
  </si>
  <si>
    <t>العواصف الشديدة</t>
  </si>
  <si>
    <t>الفيضانات</t>
  </si>
  <si>
    <t>حرائق الغابات/حرائق الغابات</t>
  </si>
  <si>
    <t>موجات الحر</t>
  </si>
  <si>
    <t>البرد الشديد</t>
  </si>
  <si>
    <t>الأعاصير</t>
  </si>
  <si>
    <t>الزلازل</t>
  </si>
  <si>
    <t>تم تسليط الضوء على منطقة الدراسة المستخدمة لحساب المؤشرات المكانية لسكان {city_name} الواردة في هذا التقرير في الخريطة أدناه باستخدام تظليل الخط المتوازي.</t>
  </si>
  <si>
    <t>منطقة الدراسة</t>
  </si>
  <si>
    <t>مفتاح الخريطة</t>
  </si>
  <si>
    <t>الحدود الإدارية ({مصدر})</t>
  </si>
  <si>
    <t>الحدود الحضرية ({المصدر})</t>
  </si>
  <si>
    <t>حدود منطقة الدراسة ({مصدر})</t>
  </si>
  <si>
    <t>تقاطع الحدود الإدارية والحدود الحضرية</t>
  </si>
  <si>
    <t>كم</t>
  </si>
  <si>
    <t>م</t>
  </si>
  <si>
    <t>لكل كيلومتر مربع</t>
  </si>
  <si>
    <t>سوق المواد الغذائية</t>
  </si>
  <si>
    <t>محل بقالة</t>
  </si>
  <si>
    <t>أي مساحة عامة مفتوحة</t>
  </si>
  <si>
    <t>مساحة عامة مفتوحة كبيرة</t>
  </si>
  <si>
    <t>توقف وسائل النقل العام</t>
  </si>
  <si>
    <t>وسائل النقل العام مع خدمة منتظمة</t>
  </si>
  <si>
    <t>وسائل النقل العام مع خدمة منتظمة (لم يتم تقييمها)</t>
  </si>
  <si>
    <t>إمكانية المشي في الحي مقارنة بـ 25 مدينة على المستوى الدولي</t>
  </si>
  <si>
    <t>قليل</t>
  </si>
  <si>
    <t>متوسط</t>
  </si>
  <si>
    <t>عالي</t>
  </si>
  <si>
    <t>لا</t>
  </si>
  <si>
    <t>نعم</t>
  </si>
  <si>
    <t>يعيش {percent} من السكان في {city_name} على بعد 500 متر من وسائل النقل العام</t>
  </si>
  <si>
    <t>يعيش {percent} من السكان في {city_name} ضمن مسافة 500 متر من وسائل النقل العام مع 20 دقيقة أو متوسط تردد أفضل خلال أيام الأسبوع</t>
  </si>
  <si>
    <t>يعيش {percent} من السكان في {city_name} ضمن مسافة 500 متر من المساحة العامة المفتوحة التي تبلغ مساحتها 1.5 هكتارًا على الأقل</t>
  </si>
  <si>
    <t>يعيش {percent} من السكان في {city_name} في أحياء تستوفي حد الكثافة السكانية بنسبة 80% مع احتمال المشاركة في أي مشي بغرض النقل ({n} من الأشخاص {per_unit})</t>
  </si>
  <si>
    <t>{percent} من السكان في {city_name} يعيشون في أحياء تستوفي الحد الأدنى لكثافة تقاطعات الشوارع بنسبة 80% لاحتمال المشاركة في أي مشي لأغراض النقل ({n} تقاطعات {per_unit})</t>
  </si>
  <si>
    <t>يعيش {percent} من السكان في {city_name} في أحياء ذات درجة إمكانية المشي أقل من متوسط 25 مدينة على المستوى الدولي (الإطار 1)</t>
  </si>
  <si>
    <t>تم تحديد السياسات</t>
  </si>
  <si>
    <t>النسبة المئوية للسكان الذين يمكنهم الوصول في نطاق 500 متر إلى:</t>
  </si>
  <si>
    <t>الكثافة السكانية للحي (لكل كيلومتر مربع)</t>
  </si>
  <si>
    <t>كثافة تقاطعات الحي (لكل كيلومتر مربع)</t>
  </si>
  <si>
    <t>النطاق المتوسط والربعي لـ 25 مدينة على المستوى الدولي (الإطار 1)</t>
  </si>
  <si>
    <t>تعرض خرائط التوزيع المكاني الواردة في هذا التقرير نتائج للمناطق ذات التقديرات السكانية وفقًا لـ {config[population][name]}.</t>
  </si>
  <si>
    <t>يرجى تقديم صورة عالية الدقة "صورة رئيسية" تظهر شارعًا بهيجًا يمكن المشي فيه في المدينة أو مساحة عامة لهذه المدينة، ومن الأفضل أن تكون بتنسيق jpg. بأبعاد بنسبة 21:10 (على سبيل المثال 2100 بكسل × 1000 بكسل)</t>
  </si>
  <si>
    <t>يرجى تقديم صورة عالية الدقة "صورة رئيسية" تظهر شارعًا بهيجًا يمكن المشي فيه في المدينة أو مساحة عامة لهذه المدينة، ومن الأفضل أن تكون بتنسيق jpg. بأبعاد بنسبة 1:1 (على سبيل المثال 1000 بكسل × 1000 بكسل)</t>
  </si>
  <si>
    <t>يوضح هذا التقرير أداء {city_name} في مجموعة مختارة من المؤشرات المكانية والسياساتية للمدن الصحية والمستدامة. كجزء من تحدي الألف مدينة، قمنا بدراسة التوزيع المكاني للتصميم الحضري وميزات النقل ووجود وجودة سياسات تخطيط المدن التي تعزز الصحة والاستدامة. يمكن أن تفيد النتائج التغييرات اللازمة لسياسات المدينة المحلية. تُظهر الخرائط توزيع التصميم الحضري وميزات النقل عبر {city_name} وتحدد المناطق التي يمكن أن تستفيد أكثر من التدخلات لإنشاء بيئات صحية ومستدامة.</t>
  </si>
  <si>
    <t>يوضح هذا التقرير مستوى أداء {city_name} في مجموعة مختارة من مؤشرات المدن الصحية والمستدامة. كجزء من تحدي الألف مدينة، قمنا بفحص مدى وجود وجودة سياسات تخطيط المدن التي تعزز الصحة والاستدامة. يمكن أن تفيد النتائج التغييرات اللازمة لسياسات المدينة المحلية.</t>
  </si>
  <si>
    <t>يوضح هذا التقرير أداء {city_name} في مجموعة مختارة من المؤشرات المكانية والسياساتية للمدن الصحية والمستدامة. كجزء من تحدي الألف مدينة، قمنا بدراسة التوزيع المكاني للتصميم الحضري وميزات النقل التي تعزز الصحة والاستدامة. تُظهر الخرائط توزيع التصميم الحضري وميزات النقل عبر {city_name} وتحدد المناطق التي يمكن أن تستفيد أكثر من التدخلات لإنشاء بيئات صحية ومستدامة.</t>
  </si>
  <si>
    <t>النسبة المئوية للسكان الذين يمكنهم الوصول إلى المرافق ضمن مسافة 500 متر (م2)</t>
  </si>
  <si>
    <t>إمكانية المشي والوصول إلى الوجهة</t>
  </si>
  <si>
    <t>تعتبر السياسات العامة ضرورية لدعم تصميم وإنشاء مدن وأحياء صحية ومستدامة. تم استخدام القائمة المرجعية لسياسات تحدي الألف مدينة لتقييم وجود وجودة السياسات المتوافقة مع الأدلة والمبادئ الخاصة بالمدن الصحية والمستدامة.</t>
  </si>
  <si>
    <t>درجة حضور السياسة</t>
  </si>
  <si>
    <t>وجود سياسات حضرية وسياسات نقل تدعم الصحة والاستدامة</t>
  </si>
  <si>
    <t>نقاط جودة السياسة</t>
  </si>
  <si>
    <t>تصنيف جودة السياسات للسياسات القابلة للقياس المتوافقة مع الأدلة المتعلقة بالمدن الصحية</t>
  </si>
  <si>
    <t>متطلبات تخطيط المدينة</t>
  </si>
  <si>
    <t>توفر الأحياء التي يمكن المشي فيها فرصًا لأنماط حياة نشطة وصحية ومستدامة من خلال وجود كثافة سكانية كافية ولكن ليست مفرطة لدعم توفير وسائل الراحة المحلية بشكل مناسب، بما في ذلك خدمات النقل العام. كما أن لديها أيضًا استخدامات مختلطة للأراضي وشوارع متصلة بشكل جيد، لضمان الوصول المباشر والمريح إلى الوجهات. كما أن البنية التحتية عالية الجودة للمشاة وتقليل حركة المرور من خلال إدارة الطلب على استخدام السيارات يمكن أن تشجع أيضًا على المشي لأغراض النقل.</t>
  </si>
  <si>
    <t>عدم المساواة في القدرة على المشي</t>
  </si>
  <si>
    <t>الإطار 1: دراسة سلسلة لانسيت للصحة العالمية التي شملت 25 مدينة على المستوى الدولي</t>
  </si>
  <si>
    <t>يوسع تحدي الألف مدينة أساليب تقييم صحة واستدامة المدن الموضحة في سلسلة لانسيت للصحة العالمية لعام 2022 حول التصميم الحضري والنقل والصحة. تم حساب المؤشرات السياسية والمكانية وتحليلها والإبلاغ عنها بلغات متعددة لـ 25 مدينة متنوعة في 19 دولة و6 قارات. توفر هذه المدن مرجعًا مفيدًا لإجراء المقارنات، ولكنها ليست عينة تمثيلية لجميع المدن على المستوى الدولي. لمزيد من التفاصيل، يرجى الاطلاع على سلسلة لانسيت للصحة العالمية لعام 2022 حول التصميم الحضري والنقل والصحة (https://www.thelancet.com/series/urban-design-2022).</t>
  </si>
  <si>
    <t>عتبات التصميم الحضري لتشجيع المشي</t>
  </si>
  <si>
    <t>وجدت سلسلة لانسيت للصحة العالمية لعام 2022 أنه لتحقيق احتمال بنسبة 80% على الأقل للانخراط في أي المشي لأغراض النقل، سيحتاج الحي الحضري المتوسط إلى كثافة سكانية لا تقل عن 5700 شخص كيلومتر مربع واتصال بالشوارع لا يقل عن 100 تقاطع لكل كيلومتر مربع، تقريبًا واعتمادا على السياق. أظهرت الأدلة الأولية أن كثافة تقاطعات الشوارع التي تزيد عن 250 لكل كيلومتر مربع والأحياء شديدة الكثافة (&gt; 15000 شخص لكل كيلومتر مربع) قد يكون لها فوائد متناقصة للنشاط البدني. وهذا موضوع مهم للبحث في المستقبل.</t>
  </si>
  <si>
    <t>احتمال الانخراط في أي المشي للنقل</t>
  </si>
  <si>
    <t>5700 شخص لكل كيلومتر مربع</t>
  </si>
  <si>
    <t>100 تقاطع لكل كيلومتر</t>
  </si>
  <si>
    <t>عتبة الهدف</t>
  </si>
  <si>
    <t>تم تحديد السياسة</t>
  </si>
  <si>
    <t>يتوافق مع أدلة المدن الصحية</t>
  </si>
  <si>
    <t>هدف قابل للقياس</t>
  </si>
  <si>
    <t>عتبة مستنيرة بالأدلة</t>
  </si>
  <si>
    <t>المفتاح: نعم ✔ لا ✘ مختلط ✔/✘ لا ينطبق -</t>
  </si>
  <si>
    <t>سياسات تخطيط المدن المتكاملة من أجل الصحة والاستدامة</t>
  </si>
  <si>
    <t>وتشارك العديد من القطاعات في إنشاء مدن صحية ومستدامة، بما في ذلك استخدام الأراضي والنقل والإسكان والحدائق والتنمية الاقتصادية والبنية التحتية. والتخطيط المتكامل مطلوب لضمان توافق السياسات عبر القطاعات. ويجب دمج الاعتبارات الصحية في سياسات النقل والسياسات الحضرية، ويجب إعطاء الأولوية للاستثمار في وسائل النقل النشطة والعامة.</t>
  </si>
  <si>
    <t>سياسة النقل مع الإجراءات التي تركز على الصحة</t>
  </si>
  <si>
    <t>السياسة الحضرية مع الإجراءات التي تركز على الصحة</t>
  </si>
  <si>
    <t>متطلبات تقييم الأثر الصحي في سياسة المناطق الحضرية/النقل</t>
  </si>
  <si>
    <t>تهدف سياسة المناطق الحضرية/سياسة النقل بشكل واضح إلى التخطيط المتكامل للمدينة</t>
  </si>
  <si>
    <t>معلومات متاحة للعامة حول الإنفاق الحكومي على وسائل النقل المختلفة</t>
  </si>
  <si>
    <t>سياسات إمكانية المشي والوصول إلى الوجهة</t>
  </si>
  <si>
    <t>متطلبات اتصال الشوارع</t>
  </si>
  <si>
    <t>قيود وقوف السيارات لتثبيط استخدام السيارة</t>
  </si>
  <si>
    <t>متطلبات السلامة المرورية</t>
  </si>
  <si>
    <t>توفير البنية التحتية للمشاة</t>
  </si>
  <si>
    <t>توفير البنية التحتية لركوب الدراجات</t>
  </si>
  <si>
    <t>أهداف المشاركة في المشي</t>
  </si>
  <si>
    <t>أهداف المشاركة في ركوب الدراجات</t>
  </si>
  <si>
    <t>متطلبات كثافة السكن</t>
  </si>
  <si>
    <t xml:space="preserve"> قيود ارتفاع المباني السكنية</t>
  </si>
  <si>
    <t>القيود المفروضة على تطوير الإسكان الأخضر</t>
  </si>
  <si>
    <t>مزيج من أنواع/أحجام المساكن</t>
  </si>
  <si>
    <t>مزيج من الوجهات المحلية للحياة اليومية</t>
  </si>
  <si>
    <t>مسافة قريبة من وجهات الحياة اليومية</t>
  </si>
  <si>
    <t>متطلبات توزيع العمالة</t>
  </si>
  <si>
    <t>نسبة الوظائف إلى السكن</t>
  </si>
  <si>
    <t>البيئات الغذائية الصحية</t>
  </si>
  <si>
    <t>منع الجريمة من خلال التصميم البيئي</t>
  </si>
  <si>
    <t>سياسات المدن المقاومة للمناخ</t>
  </si>
  <si>
    <t>جودة الهواء في المناطق الحضرية، والحلول القائمة على الطبيعة</t>
  </si>
  <si>
    <t>جودة الهواء في المناطق الحضرية، وسياسات الحلول القائمة على الطبيعة</t>
  </si>
  <si>
    <t>سياسات النقل للحد من تلوث الهواء</t>
  </si>
  <si>
    <t>سياسات استخدام الأراضي للحد من التعرض لتلوث الهواء</t>
  </si>
  <si>
    <t>متطلبات مظلة الأشجار والتخضير الحضري</t>
  </si>
  <si>
    <t>حماية التنوع البيولوجي الحضري وتعزيزه</t>
  </si>
  <si>
    <t>الحد من مخاطر الكوارث المناخية</t>
  </si>
  <si>
    <t>في مواجهة تغير المناخ، يجب تصميم البيئات المبنية لتقليل الآثار الصحية الناجمة عن الظواهر الجوية المتطرفة المتكررة والشديدة بشكل متزايد، مثل موجات الحر والفيضانات وحرائق الغابات/حرائق الغابات والعواصف الشديدة.</t>
  </si>
  <si>
    <t>استراتيجيات التكيف والحد من مخاطر الكوارث</t>
  </si>
  <si>
    <t>سياسة النقل العام</t>
  </si>
  <si>
    <t>متطلبات وسائل النقل العام للوصول إلى فرص العمل والخدمات</t>
  </si>
  <si>
    <t>الحد الأدنى من متطلبات الوصول إلى وسائل النقل العام</t>
  </si>
  <si>
    <t>أهداف لاستخدام وسائل النقل العام</t>
  </si>
  <si>
    <t>سياسة الفضاء العام المفتوح</t>
  </si>
  <si>
    <t>الحد الأدنى من المتطلبات للوصول إلى الأماكن العامة المفتوحة</t>
  </si>
  <si>
    <t>الوصول إلى وسائل النقل العام</t>
  </si>
  <si>
    <t>الوصول إلى الأماكن العامة المفتوحة</t>
  </si>
  <si>
    <t>يعد الوصول السهل إلى وسائل النقل العام المتكررة أحد المحددات الرئيسية لأنظمة النقل الصحية والمستدامة. تزيد وسائل النقل العام القريبة من السكن والعمالة من حصة وسائل النقل العام في رحلات النقل العام، مما يشجع على المشي المرتبط بالنقل؛ وإتاحة الوصول إلى الوظائف والخدمات الإقليمية؛ وتحسين الصحة والتنمية الاقتصادية والشمول الاجتماعي؛ والحد من التلوث وانبعاثات الكربون. كما يشجع تواتر الخدمات على استخدام وسائل النقل العام، بالإضافة إلى قرب المحطات أو المحطات.</t>
  </si>
  <si>
    <t>إن الوصول المحلي إلى الأماكن العامة المفتوحة عالية الجودة يعزز النشاط البدني الترفيهي والصحة العقلية. تخلق المساحات المفتوحة العامة القريبة بيئات بهيجة وجذابة، وتساعد على تبريد المدينة وحماية التنوع البيولوجي. مع زيادة كثافة المدن وانخفاض المساحات المفتوحة الخاصة، يعد توفير المزيد من المساحات العامة المفتوحة أمرًا بالغ الأهمية لصحة السكان. إن وجود مساحة عامة مفتوحة على بعد 400 متر من المنازل يمكن أن يشجع على المشي. قد يكون الوصول إلى الحدائق الأكبر مهمًا أيضًا.</t>
  </si>
  <si>
    <t>تلعب سياسات استخدام الأراضي والنقل دورًا رئيسيًا في الحد من تلوث الهواء، مع فوائد متعددة للصحة والاستدامة. إن الحلول القائمة على الطبيعة، بما في ذلك تخضير المناطق الحضرية وحماية التنوع البيولوجي في المناطق الحضرية، لها فوائد للصحة العقلية من خلال زيادة الاتصال بالطبيعة. يمكن للمساحات الخضراء والغطاء النباتي أن يبرد المدن ويساعد في بناء القدرة على التكيف مع درجات الحرارة الشديدة.</t>
  </si>
  <si>
    <t>تقرير مثال فقط. انسخ وحرر ملف .yml المثال في مجلد التكوين/المناطق لتحديد منطقة الدراسة الخاصة بك للتحليل وإعداد التقارير. بعد التكوين والتحليل، يمكن إنشاء تقارير السياسات و/أو المؤشرات المكانية وفقًا للتوجيهات الواردة في</t>
  </si>
  <si>
    <t>التفاصيل الكاملة للبيانات والأساليب متاحة على</t>
  </si>
  <si>
    <t>البيانات السكانية</t>
  </si>
  <si>
    <t>الحدود الحضرية</t>
  </si>
  <si>
    <t>الميزات الحضرية</t>
  </si>
  <si>
    <t>مقياس اللون</t>
  </si>
  <si>
    <t>الاقتباس</t>
  </si>
  <si>
    <t>ملخص</t>
  </si>
  <si>
    <t>بعد مراجعة النتائج الخاصة بمدينتك، قم بتوفير ملخص سياقي عن طريق تعديل نص "الملخص" لكل لغة تم تكوينها داخل ملف تكوين المنطقة.</t>
  </si>
  <si>
    <t>تم ترخيص هذا العمل بموجب ترخيص Creative Commons CC BY-NC Attribution-NonCommercial 4.0 International License.</t>
  </si>
  <si>
    <t>أعضاء فريق المدينة: {author_names}</t>
  </si>
  <si>
    <t>أضف أسماء المؤلفين عن طريق تحرير إعدادات إعداد التقارير الخاصة بتكوين المنطقة باستخدام محرر النصوص</t>
  </si>
  <si>
    <t>تصميم التقرير وتحريره: {editor_names}</t>
  </si>
  <si>
    <t>الترجمة: {translation_names}</t>
  </si>
  <si>
    <t>مراجعة السياسة التي أجراها</t>
  </si>
  <si>
    <t>Arabic</t>
  </si>
  <si>
    <t>Korean</t>
  </si>
  <si>
    <t>Nepali</t>
  </si>
  <si>
    <t>Persian</t>
  </si>
  <si>
    <t>Left</t>
  </si>
  <si>
    <t>Auto</t>
  </si>
  <si>
    <t>Right</t>
  </si>
  <si>
    <t>Default text alignment  (e.g. Arabic and Persian/Farsi are right aligned)</t>
  </si>
  <si>
    <t>Align</t>
  </si>
  <si>
    <t>Behdad-Regular</t>
  </si>
  <si>
    <t>configuration/fonts/Behdad-1.0.0/Behdad-Regular.ttf</t>
  </si>
  <si>
    <t>Text shaping</t>
  </si>
  <si>
    <t>https://github.com/font-store/BehdadFont/releases/download/1.0.0/Behdad-1.0.0.zip</t>
  </si>
  <si>
    <t>https://github.com/font-store/BehdadFont</t>
  </si>
  <si>
    <t>Name of script</t>
  </si>
  <si>
    <t>In English</t>
  </si>
  <si>
    <t>Additional comment(s)</t>
  </si>
  <si>
    <t>Translator names (add your name to comma-seperated list when satisfied with new translations; translators for any previously translated phrases will be added at the end if not already listed here)</t>
  </si>
  <si>
    <t>In this language/script</t>
  </si>
  <si>
    <t>hr</t>
  </si>
  <si>
    <t>fi</t>
  </si>
  <si>
    <t>hi</t>
  </si>
  <si>
    <t>id</t>
  </si>
  <si>
    <t>it</t>
  </si>
  <si>
    <t>ja</t>
  </si>
  <si>
    <t>ko</t>
  </si>
  <si>
    <t>ne</t>
  </si>
  <si>
    <t>fa</t>
  </si>
  <si>
    <t>ar</t>
  </si>
  <si>
    <t>Hrvatski</t>
  </si>
  <si>
    <t>Suomi</t>
  </si>
  <si>
    <t>हिंदी</t>
  </si>
  <si>
    <t>bahasa Indonesia</t>
  </si>
  <si>
    <t>Italiano</t>
  </si>
  <si>
    <t>日本語</t>
  </si>
  <si>
    <t>한국인</t>
  </si>
  <si>
    <t>नेपाली</t>
  </si>
  <si>
    <t>فارسی</t>
  </si>
  <si>
    <t>عربي</t>
  </si>
  <si>
    <t>?</t>
  </si>
  <si>
    <t>{city_name} प्रसंग</t>
  </si>
  <si>
    <t>{city_name} के लिए सरकारी नीति के निम्नलिखित स्तरों का विश्लेषण किया गया: {policy_checklist_levels}।</t>
  </si>
  <si>
    <t>इस रिपोर्ट में प्रस्तुत {city_name} की जनसंख्या के लिए स्थानिक संकेतकों की गणना करने के लिए उपयोग किए जाने वाले अध्ययन क्षेत्र को समानांतर रेखा छायांकन का उपयोग करके नीचे दिए गए मानचित्र में हाइलाइट किया गया है।</t>
  </si>
  <si>
    <t>यह रिपोर्ट बताती है कि {city_name} स्वस्थ और टिकाऊ शहरों के स्थानिक और नीति संकेतकों के चयन पर कैसा प्रदर्शन करता है। 1000 शहरों की चुनौती के हिस्से के रूप में, हमने शहरी डिजाइन और परिवहन सुविधाओं के स्थानिक वितरण और स्वास्थ्य और स्थिरता को बढ़ावा देने वाली शहर नियोजन नीतियों की उपस्थिति और गुणवत्ता की जांच की। निष्कर्ष स्थानीय शहर की नीतियों में आवश्यक परिवर्तनों की जानकारी दे सकते हैं। मानचित्र पूरे {city_name} में शहरी डिज़ाइन और परिवहन सुविधाओं के वितरण को दिखाते हैं और उन क्षेत्रों की पहचान करते हैं जो स्वस्थ और टिकाऊ वातावरण बनाने के लिए हस्तक्षेप से सबसे अधिक लाभ उठा सकते हैं।</t>
  </si>
  <si>
    <t>यह रिपोर्ट बताती है कि {city_name} स्वस्थ और टिकाऊ शहरों के स्थानिक और नीति संकेतकों के चयन पर कैसा प्रदर्शन करता है। 1000 शहरों की चुनौती के हिस्से के रूप में, हमने शहरी डिज़ाइन और परिवहन सुविधाओं के स्थानिक वितरण की जांच की जो स्वास्थ्य और स्थिरता को बढ़ावा देते हैं। मानचित्र पूरे {city_name} में शहरी डिज़ाइन और परिवहन सुविधाओं के वितरण को दिखाते हैं और उन क्षेत्रों की पहचान करते हैं जो स्वस्थ और टिकाऊ वातावरण बनाने के लिए हस्तक्षेप से सबसे अधिक लाभ उठा सकते हैं।</t>
  </si>
  <si>
    <t>शहरी सीमा ({source})</t>
  </si>
  <si>
    <t>अध्ययन क्षेत्र की सीमा ({source})</t>
  </si>
  <si>
    <t>प्रशासनिक सीमा ({source})</t>
  </si>
  <si>
    <t>अध्ययन क्षेत्र सीमा ({source})</t>
  </si>
  <si>
    <t>{city_name} में जनसंख्या का {percent} 20 मिनट या बेहतर औसत कार्यदिवस आवृत्ति के साथ सार्वजनिक परिवहन के 500 मीटर के भीतर रहता है</t>
  </si>
  <si>
    <t>{city_name} की {percent} आबादी कम से कम 1.5 हेक्टेयर आकार के सार्वजनिक खुले स्थान के 500 मीटर के भीतर रहती है</t>
  </si>
  <si>
    <t>{city_name} में आबादी का {percent} पड़ोस में रहता है जो सड़क चौराहे की घनत्व सीमा को पूरा करता है, जिससे परिवहन के लिए पैदल चलने की 80% संभावना होती है ({n} चौराहे {per_unit})</t>
  </si>
  <si>
    <t>{city_name} की आबादी का {percent} अंतरराष्ट्रीय स्तर पर 25 शहरों के औसत से नीचे चलने योग्य स्कोर वाले पड़ोस में रहता है (बॉक्स 1)</t>
  </si>
  <si>
    <t>{city_name} को जनसंख्याको {percent} सार्वजनिक यातायातको ५०० मिटर भित्र बस्छन्</t>
  </si>
  <si>
    <t>{city_name} मा जनसङ्ख्याको {percent} २० मिनेट वा राम्रो औसत साप्ताहिक फ्रिक्वेन्सीको साथ सार्वजनिक यातायातको ५०० मिटर भित्र बस्छन्</t>
  </si>
  <si>
    <t>{city_name} मा जनसंख्याको {percent} कम्तिमा १.५ हेक्टर आकारको सार्वजनिक खुला ठाउँको ५०० मिटर भित्र बस्छन्</t>
  </si>
  <si>
    <t>{city_name} मा जनसंख्याको {percent} यातायातको लागि कुनै पनि हिड्नेमा संलग्न हुने सम्भावनाको ८०% सम्भाव्यताको लागि जनसंख्या घनत्व थ्रेसहोल्ड पूरा गर्ने छिमेकीहरूमा बस्छन् ({n} मानिसहरू {per_unit})</t>
  </si>
  <si>
    <t>{city_name} को जनसंख्याको {percent} यातायातका लागि कुनै पनि हिड्नेमा संलग्न हुने सम्भावनाको ८०% सम्भाव्यताका लागि सडक चौराहेको घनत्व थ्रेसहोल्ड पूरा गर्ने छिमेकमा बस्छन् ({n} चौराहेहरू {per_unit})</t>
  </si>
  <si>
    <t>{city_name} मा जनसङ्ख्याको {percent} अन्तर्राष्ट्रिय रूपमा २५ सहरहरूको औसतभन्दा कम हिड्ने क्षमता स्कोरिङ भएको छिमेकमा बस्छन् (बक्स १)</t>
  </si>
  <si>
    <t>{city_name} की {percent} आबादी सार्वजनिक परिवहन के 500 मीटर के दायरे में रहती है</t>
  </si>
  <si>
    <t>{city_name} में जनसंख्या का {percent} पड़ोस में रहता है जो जनसंख्या घनत्व सीमा को पूरा करता है, परिवहन के लिए पैदल चलने की 80% संभावना है ({n} लोग {per_unit})</t>
  </si>
  <si>
    <t>100 intersections per km²</t>
  </si>
  <si>
    <t>100 Kreuzungen pro km²</t>
  </si>
  <si>
    <t>100 intersection a kowace km²</t>
  </si>
  <si>
    <t>100 nga whakawhitinga mo ia km²</t>
  </si>
  <si>
    <t>100 intersecciones por km²</t>
  </si>
  <si>
    <t>100 cruzamentos por km²</t>
  </si>
  <si>
    <t>100 nút giao mỗi km²</t>
  </si>
  <si>
    <t>5.700 người/km²</t>
  </si>
  <si>
    <t>100 raskrižja po km²</t>
  </si>
  <si>
    <t>100 risteystä/km²</t>
  </si>
  <si>
    <t>100 persimpangan per km²</t>
  </si>
  <si>
    <t>100 incroci al km²</t>
  </si>
  <si>
    <t>1km²あたり100の交差点</t>
  </si>
  <si>
    <t>km²당 교차로 100개</t>
  </si>
  <si>
    <t>100 تقاطع لكل كيلومتر مربع</t>
  </si>
  <si>
    <t>100 تقاطع در هر کیلومتر مربع</t>
  </si>
  <si>
    <t>प्रति किमी² 100 चौराहे</t>
  </si>
  <si>
    <t>100 ทางแยกต่อกิโลเมตร²</t>
  </si>
  <si>
    <t>ஒரு கிமீ²க்கு 100 சந்திப்புகள்</t>
  </si>
  <si>
    <t>100 kruispunten per km²</t>
  </si>
  <si>
    <t>100 kryds pr. km²</t>
  </si>
  <si>
    <t>100 křižovatek na km²</t>
  </si>
  <si>
    <t>100 cruïlles per km²</t>
  </si>
  <si>
    <t>每平方公里 100 路口</t>
  </si>
  <si>
    <t>每平方公里 100 个交叉路口</t>
  </si>
  <si>
    <t>{city_name}，{country} {year}</t>
  </si>
  <si>
    <t>城市邊界（{source}）</t>
  </si>
  <si>
    <t>Greek</t>
  </si>
  <si>
    <t>Αγγλικά</t>
  </si>
  <si>
    <t>Έκθεση 1000 Cities Challenge</t>
  </si>
  <si>
    <t>Δείκτες πολιτικής για υγιείς και βιώσιμες πόλεις</t>
  </si>
  <si>
    <t>Πολιτικοί και χωρικοί δείκτες για υγιείς και βιώσιμες πόλεις</t>
  </si>
  <si>
    <t>Χωρικοί δείκτες για υγιείς και βιώσιμες πόλεις</t>
  </si>
  <si>
    <t>Τα προκαταρκτικά ευρήματα δεν προορίζονται για δημόσια δημοσίευση έως ότου επικυρωθούν και εγκριθούν τα αποτελέσματα και οι ερμηνείες.</t>
  </si>
  <si>
    <t>Δεν ήταν δυνατή η φόρτωση των δεδομένων της λίστας ελέγχου πολιτικής και παραλείφθηκαν. Δείτε https://healthysustainablecities.github.io/software/#Policy-checklist</t>
  </si>
  <si>
    <t>ΜΟΝΟ ΣΧΕΔΙΟ</t>
  </si>
  <si>
    <t>Παγκόσμια Συνεργασία Δείκτες Υγιεινής και Βιώσιμης Πόλης</t>
  </si>
  <si>
    <t>πλαίσιο {city_name}</t>
  </si>
  <si>
    <t>Επίπεδα διακυβέρνησης</t>
  </si>
  <si>
    <t>Δημογραφικά στοιχεία και ισότητα υγείας</t>
  </si>
  <si>
    <t>Πλαίσιο περιβαλλοντικής καταστροφής</t>
  </si>
  <si>
    <t>Πρόσθετο πλαίσιο</t>
  </si>
  <si>
    <t>Επεξεργαστείτε το αρχείο διαμόρφωσης περιοχής για να παρέχετε το πλαίσιο φόντου για την περιοχή μελέτης σας. Παρακαλούμε συνοψίστε εν συντομία την τοποθεσία, την ιστορία και την τοπογραφία, ανάλογα με τις ανάγκες.</t>
  </si>
  <si>
    <t>Τα ακόλουθα επίπεδα κυβερνητικής πολιτικής αναλύθηκαν για το {city_name}: {policy_checklist_levels}.</t>
  </si>
  <si>
    <t xml:space="preserve"> Επεξεργαστείτε την ενότητα "Δημογραφικά στοιχεία και ισότητα υγείας" του αρχείου διαμόρφωσης περιοχής για να επισημάνετε τα κοινωνικοοικονομικά δημογραφικά χαρακτηριστικά και τις βασικές προκλήσεις και ανισότητες υγείας που υπάρχουν σε αυτήν την αστική περιοχή.</t>
  </si>
  <si>
    <t>Οι περιβαλλοντικοί κίνδυνοι που ενδέχεται να επηρεάσουν την αστική περιοχή την επόμενη δεκαετία περιλαμβάνουν: {policy_checklist_hazards}.</t>
  </si>
  <si>
    <t>Αναλυτικά τυχόν άλλες εκτιμήσεις που σχετίζονται με τις ανισότητες στην αστική υγεία και τη γεωγραφία σε αυτήν την πόλη ή εκτιμήσεις δεδομένων που θα μπορούσαν να επηρεάσουν την ερμηνεία των ευρημάτων.</t>
  </si>
  <si>
    <t>Τοπικός</t>
  </si>
  <si>
    <t>Μητροπολίτης</t>
  </si>
  <si>
    <t>Περιφερειακό</t>
  </si>
  <si>
    <t>κατάσταση</t>
  </si>
  <si>
    <t>Εθνικός</t>
  </si>
  <si>
    <t>Σφοδρές καταιγίδες</t>
  </si>
  <si>
    <t>Πλημμύρες</t>
  </si>
  <si>
    <t>Δασικές πυρκαγιές/πυρκαγιές</t>
  </si>
  <si>
    <t>Κύματα καύσωνα</t>
  </si>
  <si>
    <t>Ακραίο κρύο</t>
  </si>
  <si>
    <t>Τυφώνες</t>
  </si>
  <si>
    <t>Κυκλώνες</t>
  </si>
  <si>
    <t>Σεισμοί</t>
  </si>
  <si>
    <t>Η περιοχή μελέτης που χρησιμοποιείται για τον υπολογισμό των χωρικών δεικτών για τον πληθυσμό του {city_name} που παρουσιάζεται σε αυτήν την αναφορά έχει επισημανθεί στον παρακάτω χάρτη χρησιμοποιώντας παράλληλη σκίαση.</t>
  </si>
  <si>
    <t>Περιοχή μελέτης</t>
  </si>
  <si>
    <t>Θρύλος χάρτη</t>
  </si>
  <si>
    <t>Διοικητικό όριο ({πηγή})</t>
  </si>
  <si>
    <t>Αστικό όριο ({πηγή})</t>
  </si>
  <si>
    <t>Όριο περιοχής μελέτης ({πηγή})</t>
  </si>
  <si>
    <t>διασταύρωση διοικητικού και αστικού ορίου</t>
  </si>
  <si>
    <t>Ν</t>
  </si>
  <si>
    <t>χλμ</t>
  </si>
  <si>
    <t>Μ</t>
  </si>
  <si>
    <t>ανά km²</t>
  </si>
  <si>
    <t>Αγορά τροφίμων</t>
  </si>
  <si>
    <t>Παντοπωλείο</t>
  </si>
  <si>
    <t>Οποιοσδήποτε δημόσιος ανοιχτός χώρος</t>
  </si>
  <si>
    <t>Μεγάλος δημόσιος ανοιχτός χώρος</t>
  </si>
  <si>
    <t>Στάση δημόσιας συγκοινωνίας</t>
  </si>
  <si>
    <t>Μέσα μαζικής μεταφοράς με τακτικά δρομολόγια</t>
  </si>
  <si>
    <t>Δημόσια συγκοινωνία με τακτικά δρομολόγια (δεν έχει αξιολογηθεί)</t>
  </si>
  <si>
    <t>Δυνατότητα πεζοπορίας γειτονιάς σε σχέση με 25 πόλεις διεθνώς</t>
  </si>
  <si>
    <t>Χαμηλός</t>
  </si>
  <si>
    <t>Μέση τιμή</t>
  </si>
  <si>
    <t>Υψηλός</t>
  </si>
  <si>
    <t>Οχι</t>
  </si>
  <si>
    <t>Ναί</t>
  </si>
  <si>
    <t>Το {percent} του πληθυσμού στο {city_name} ζει σε απόσταση 500 μέτρων από τα μέσα μαζικής μεταφοράς</t>
  </si>
  <si>
    <t>Το {percent} του πληθυσμού στο {city_name} ζει σε απόσταση 500 μέτρων από τα μέσα μαζικής μεταφοράς με 20 λεπτά ή καλύτερη μέση συχνότητα τις καθημερινές</t>
  </si>
  <si>
    <t>Το {percent} του πληθυσμού στην πόλη {city_name} ζει εντός 500 μέτρων δημόσιου ανοιχτού χώρου έκτασης τουλάχιστον 1,5 εκταρίων</t>
  </si>
  <si>
    <t>Το {percent} του πληθυσμού στην πόλη {city_name} ζει σε γειτονιές που πληρούν το όριο πυκνότητας πληθυσμού για 80% πιθανότητα να εμπλακεί σε οποιοδήποτε περπάτημα για μεταφορά ({n} άτομα {per_unit})</t>
  </si>
  <si>
    <t>Το {percent} του πληθυσμού στο {city_name} ζει σε γειτονιές που πληρούν το όριο πυκνότητας διασταυρώσεων οδών για 80% πιθανότητα να εμπλακεί σε οποιοδήποτε περπάτημα για μεταφορά ({n} διασταυρώσεις {per_unit})</t>
  </si>
  <si>
    <t>Το {percent} του πληθυσμού στο {city_name} ζει σε γειτονιές με βαθμολογία βατότητας κάτω από τη μέση τιμή 25 πόλεων διεθνώς (Πλαίσιο 1)</t>
  </si>
  <si>
    <t>Προσδιορίστηκαν πολιτικές</t>
  </si>
  <si>
    <t>% του πληθυσμού με πρόσβαση εντός 500 μέτρων σε:</t>
  </si>
  <si>
    <t>Πυκνότητα πληθυσμού γειτονιάς (ανά km²)</t>
  </si>
  <si>
    <t>Πυκνότητα τομής γειτονιάς (ανά km²)</t>
  </si>
  <si>
    <t>Διάμεσο και διατεταρτημόριο εύρος για 25 πόλεις διεθνώς (Πλαίσιο 1)</t>
  </si>
  <si>
    <t>Οι χάρτες χωρικής κατανομής που εμφανίζονται σε αυτήν την αναφορά εμφανίζουν αποτελέσματα για περιοχές με εκτιμήσεις πληθυσμού σύμφωνα με το {config[population][name]}.</t>
  </si>
  <si>
    <t>Παρέχετε μια φωτογραφία υψηλής ανάλυσης "εικόνα ήρωα" που δείχνει έναν ευχάριστο, βατό για περπάτημα δρόμο της πόλης ή δημόσιο χώρο για αυτήν την πόλη, ιδανικά σε μορφή .jpg με διαστάσεις σε αναλογία 21:10 (π.χ. 2100px επί 1000px)</t>
  </si>
  <si>
    <t>Παρέχετε μια φωτογραφία υψηλής ανάλυσης «εικόνα ήρωα» που δείχνει έναν ευχάριστο, βατό για περπάτημα δρόμο της πόλης ή δημόσιο χώρο για αυτήν την πόλη, ιδανικά σε μορφή .jpg με διαστάσεις σε αναλογία 1:1 (π.χ. 1000px επί 1000px)</t>
  </si>
  <si>
    <t>Αυτή η αναφορά περιγράφει την απόδοση του {city_name} σε μια επιλογή χωρικών δεικτών και δεικτών πολιτικής για υγιείς και βιώσιμες πόλεις. Ως μέρος της Πρόκλησης 1000 Πόλεων, εξετάσαμε τη χωρική κατανομή των χαρακτηριστικών του αστικού σχεδιασμού και των μεταφορών και την παρουσία και την ποιότητα των πολιτικών πολεοδομικού σχεδιασμού που προάγουν την υγεία και τη βιωσιμότητα. Τα ευρήματα θα μπορούσαν να ενημερώσουν τις αλλαγές που απαιτούνται στις τοπικές πολιτικές της πόλης. Οι χάρτες δείχνουν την κατανομή του αστικού σχεδιασμού και των χαρακτηριστικών μεταφορών στο {city_name} και προσδιορίζουν περιοχές που θα μπορούσαν να ωφεληθούν περισσότερο από παρεμβάσεις για τη δημιουργία υγιών και βιώσιμων περιβαλλόντων.</t>
  </si>
  <si>
    <t>Αυτή η αναφορά περιγράφει την απόδοση του {city_name} σε μια επιλογή δεικτών υγιών και βιώσιμων πόλεων. Στο πλαίσιο της Πρόκλησης 1000 Πόλεων, εξετάσαμε την παρουσία και την ποιότητα των πολεοδομικών πολιτικών που προάγουν την υγεία και τη βιωσιμότητα. Τα ευρήματα θα μπορούσαν να ενημερώσουν τις αλλαγές που απαιτούνται στις τοπικές πολιτικές της πόλης.</t>
  </si>
  <si>
    <t>Αυτή η αναφορά περιγράφει την απόδοση του {city_name} σε μια επιλογή χωρικών δεικτών και δεικτών πολιτικής για υγιείς και βιώσιμες πόλεις. Ως μέρος της Πρόκλησης 1000 Πόλεων, εξετάσαμε τη χωρική κατανομή του αστικού σχεδιασμού και των χαρακτηριστικών μεταφορών που προάγουν την υγεία και τη βιωσιμότητα. Οι χάρτες δείχνουν την κατανομή του αστικού σχεδιασμού και των χαρακτηριστικών μεταφορών στο {city_name} και προσδιορίζουν περιοχές που θα μπορούσαν να ωφεληθούν περισσότερο από παρεμβάσεις για τη δημιουργία υγιών και βιώσιμων περιβαλλόντων.</t>
  </si>
  <si>
    <t>Ποσοστό πληθυσμού με πρόσβαση σε ανέσεις εντός 500 μέτρων (m)</t>
  </si>
  <si>
    <t>Δυνατότητα βάδισης και πρόσβαση στον προορισμό</t>
  </si>
  <si>
    <t>Οι δημόσιες πολιτικές είναι απαραίτητες για την υποστήριξη του σχεδιασμού και της δημιουργίας υγιών και βιώσιμων πόλεων και γειτονιών. Η λίστα ελέγχου πολιτικής πρόκλησης 1000 πόλεων χρησιμοποιήθηκε για την αξιολόγηση της παρουσίας και της ποιότητας πολιτικών που ευθυγραμμίζονται με στοιχεία και αρχές για υγιείς και βιώσιμες πόλεις.</t>
  </si>
  <si>
    <t>Βαθμολογία παρουσίας πολιτικής</t>
  </si>
  <si>
    <t>Παρουσία αστικών πολιτικών και πολιτικών μεταφορών που υποστηρίζουν την υγεία και τη βιωσιμότητα</t>
  </si>
  <si>
    <t>Βαθμολογία ποιότητας πολιτικής</t>
  </si>
  <si>
    <t>Αξιολόγηση ποιότητας πολιτικής για μετρήσιμες πολιτικές ευθυγραμμισμένες με στοιχεία για υγιείς πόλεις</t>
  </si>
  <si>
    <t>Απαιτήσεις πολεοδομικού σχεδιασμού</t>
  </si>
  <si>
    <t>Οι περιπατητικές γειτονιές παρέχουν ευκαιρίες για ενεργό, υγιεινό και βιώσιμο τρόπο ζωής μέσω της ύπαρξης επαρκούς αλλά όχι υπερβολικής πυκνότητας πληθυσμού για την υποστήριξη της κατάλληλης παροχής τοπικών ανέσεων, συμπεριλαμβανομένων των υπηρεσιών δημόσιων συγκοινωνιών. Έχουν επίσης μικτές χρήσεις γης και καλά συνδεδεμένους δρόμους, για να εξασφαλίσουν κοντινή και βολική πρόσβαση στους προορισμούς. Η υψηλής ποιότητας υποδομή πεζών και η μείωση της κυκλοφορίας μέσω της διαχείρισης της ζήτησης για χρήση αυτοκινήτου μπορούν επίσης να ενθαρρύνουν το περπάτημα για μεταφορά.</t>
  </si>
  <si>
    <t>Ανισότητες βατότητας</t>
  </si>
  <si>
    <t>Πλαίσιο 1: Η μελέτη Lancet Global Health Series σε 25 πόλεις διεθνώς</t>
  </si>
  <si>
    <t>Η Πρόκληση 1000 Πόλεων επεκτείνει μεθόδους αξιολόγησης της υγείας και της βιωσιμότητας των πόλεων που περιγράφονται στην παγκόσμια σειρά υγείας Lancet 2022 για τον αστικό σχεδιασμό, τις μεταφορές και την υγεία. Οι πολιτικές και οι χωρικοί δείκτες υπολογίστηκαν, αναλύθηκαν και αναφέρθηκαν σε πολλές γλώσσες για 25 διαφορετικές πόλεις σε 19 χώρες και 6 ηπείρους. Αυτές οι πόλεις παρέχουν μια χρήσιμη αναφορά για συγκρίσεις, αλλά δεν αποτελούν αντιπροσωπευτικό δείγμα όλων των πόλεων διεθνώς. Για περισσότερες λεπτομέρειες, ανατρέξτε στο 2022 The Lancet Global Health Series για τον Αστικό σχεδιασμό, τις μεταφορές και την υγεία (https://www.thelancet.com/series/urban-design-2022).</t>
  </si>
  <si>
    <t>Κατώφλια αστικής σχεδίασης για την προώθηση του περπατήματος</t>
  </si>
  <si>
    <t>Το 2022 Lancet Global Health Series διαπίστωσε ότι για να επιτύχει τουλάχιστον 80% πιθανότητα να εμπλακεί σε οποιοδήποτε περπάτημα για μεταφορά, μια μέση αστική γειτονιά θα χρειαζόταν πυκνότητα πληθυσμού τουλάχιστον 5700 ατόμων km² και συνδεσιμότητα δρόμου τουλάχιστον 100 διασταυρώσεις ανά km², περίπου και ανάλογα με το πλαίσιο. Τα προκαταρκτικά στοιχεία έδειξαν ότι η πυκνότητα διασταυρώσεων οδών άνω των 250 ανά km² και οι εξαιρετικά πυκνές γειτονιές (&gt; 15.000 άτομα ανά km²) μπορεί να έχουν μειούμενα οφέλη για τη σωματική δραστηριότητα. Αυτό είναι ένα σημαντικό θέμα για μελλοντική έρευνα.</t>
  </si>
  <si>
    <t>Πιθανότητα εμπλοκής σε οποιοδήποτε περπάτημα για μεταφορά</t>
  </si>
  <si>
    <t>5.700 άτομα ανά km²</t>
  </si>
  <si>
    <t>100 διασταυρώσεις ανά km²</t>
  </si>
  <si>
    <t>όριο στόχου</t>
  </si>
  <si>
    <t>Προσδιορίστηκε πολιτική</t>
  </si>
  <si>
    <t>Ευθυγραμμίζεται με στοιχεία υγιών πόλεων</t>
  </si>
  <si>
    <t>Μετρήσιμος στόχος</t>
  </si>
  <si>
    <t>Κατώφλι βάσει αποδεικτικών στοιχείων</t>
  </si>
  <si>
    <t>Κλειδί: Ναι ✔ Όχι ✘ Μικτό ✔/✘ Δεν ισχύει -</t>
  </si>
  <si>
    <t>Ολοκληρωμένες πολεοδομικές πολιτικές για την υγεία και την αειφορία</t>
  </si>
  <si>
    <t>Πολλοί τομείς εμπλέκονται στη δημιουργία υγιών και βιώσιμων πόλεων, συμπεριλαμβανομένων των χρήσεων γης, των μεταφορών, της στέγασης, των πάρκων, της οικονομικής ανάπτυξης και των υποδομών. Απαιτείται ολοκληρωμένος σχεδιασμός για να διασφαλιστεί η ευθυγράμμιση των πολιτικών μεταξύ των τομέων. Τα ζητήματα υγείας πρέπει να ενσωματωθούν στις πολιτικές μεταφορών και αστικών περιοχών και θα πρέπει να δοθεί προτεραιότητα στις επενδύσεις σε ενεργές και δημόσιες μεταφορές.</t>
  </si>
  <si>
    <t>Πολιτική μεταφορών με δράσεις με επίκεντρο την υγεία</t>
  </si>
  <si>
    <t>Αστική πολιτική με δράσεις με επίκεντρο την υγεία</t>
  </si>
  <si>
    <t>Απαιτήσεις εκτίμησης επιπτώσεων στην υγεία στην πολιτική αστικών/μεταφορών</t>
  </si>
  <si>
    <t>Η πολεοδομική/μεταφορική πολιτική στοχεύει ρητά στον ολοκληρωμένο αστικό σχεδιασμό</t>
  </si>
  <si>
    <t>Δημόσια διαθέσιμες πληροφορίες σχετικά με τις κρατικές δαπάνες για διαφορετικούς τρόπους μεταφοράς</t>
  </si>
  <si>
    <t>Πολιτικές βατότητας και πρόσβασης προορισμού</t>
  </si>
  <si>
    <t>Απαιτήσεις συνδεσιμότητας στο δρόμο</t>
  </si>
  <si>
    <t>Περιορισμοί στάθμευσης για την αποθάρρυνση της χρήσης αυτοκινήτου</t>
  </si>
  <si>
    <t>Απαιτήσεις οδικής ασφάλειας</t>
  </si>
  <si>
    <t>Παροχή υποδομής πεζών</t>
  </si>
  <si>
    <t>Παροχή υποδομής ποδηλασίας</t>
  </si>
  <si>
    <t>Στόχοι συμμετοχής στο περπάτημα</t>
  </si>
  <si>
    <t>Στόχοι συμμετοχής στην ποδηλασία</t>
  </si>
  <si>
    <t>Απαιτήσεις πυκνότητας κατοικίας</t>
  </si>
  <si>
    <t xml:space="preserve"> Περιορισμοί ύψους κτιρίου κατοικιών</t>
  </si>
  <si>
    <t>Όρια στην ανάπτυξη οικιστικών κατοικιών στο πράσινο</t>
  </si>
  <si>
    <t>Μίγμα τύπων/μεγεθών κατοικιών</t>
  </si>
  <si>
    <t>Μίγμα τοπικών προορισμών για καθημερινή διαβίωση</t>
  </si>
  <si>
    <t>Κοντά σε προορισμούς καθημερινής διαβίωσης</t>
  </si>
  <si>
    <t>Απαιτήσεις κατανομής απασχόλησης</t>
  </si>
  <si>
    <t>Αναλογία θέσεων εργασίας προς στέγαση</t>
  </si>
  <si>
    <t>Υγιεινά περιβάλλοντα διατροφής</t>
  </si>
  <si>
    <t>Πρόληψη του εγκλήματος μέσω περιβαλλοντικού σχεδιασμού</t>
  </si>
  <si>
    <t>Πολιτικές για ανθεκτικές στο κλίμα πόλεις</t>
  </si>
  <si>
    <t>Ποιότητα αέρα στην πόλη και λύσεις που βασίζονται στη φύση</t>
  </si>
  <si>
    <t>Πολιτικές για την ποιότητα του αέρα στις πόλεις και λύσεις που βασίζονται στη φύση</t>
  </si>
  <si>
    <t>Πολιτικές μεταφορών για τον περιορισμό της ατμοσφαιρικής ρύπανσης</t>
  </si>
  <si>
    <t>Πολιτικές χρήσης γης για τη μείωση της έκθεσης στην ατμοσφαιρική ρύπανση</t>
  </si>
  <si>
    <t>Απαιτήσεις για στέγαστρο δέντρων και αστικό πράσινο</t>
  </si>
  <si>
    <t>Προστασία και προώθηση της αστικής βιοποικιλότητας</t>
  </si>
  <si>
    <t>Μείωση του κινδύνου κλιματικών καταστροφών</t>
  </si>
  <si>
    <t>Ενόψει της κλιματικής αλλαγής, τα δομημένα περιβάλλοντα πρέπει να σχεδιαστούν ώστε να μειώνουν τις επιπτώσεις στην υγεία από όλο και πιο συχνά και σοβαρά ακραία καιρικά φαινόμενα, όπως κύματα καύσωνα, πλημμύρες, πυρκαγιές/πυρκαγιές και ακραίες καταιγίδες.</t>
  </si>
  <si>
    <t>Στρατηγικές προσαρμογής και μείωσης του κινδύνου καταστροφών</t>
  </si>
  <si>
    <t>Πολιτική για τις δημόσιες συγκοινωνίες</t>
  </si>
  <si>
    <t>Απαιτήσεις για πρόσβαση των δημόσιων συγκοινωνιών σε απασχόληση και υπηρεσίες</t>
  </si>
  <si>
    <t>Ελάχιστες απαιτήσεις για πρόσβαση στα μέσα μαζικής μεταφοράς</t>
  </si>
  <si>
    <t>Στόχοι για χρήση στα μέσα μαζικής μεταφοράς</t>
  </si>
  <si>
    <t>Πολιτική του δημόσιου ανοιχτού χώρου</t>
  </si>
  <si>
    <t>Ελάχιστες απαιτήσεις για πρόσβαση σε δημόσιους ανοιχτούς χώρους</t>
  </si>
  <si>
    <t>Πρόσβαση στα μέσα μαζικής μεταφοράς</t>
  </si>
  <si>
    <t>Πρόσβαση σε δημόσιο ανοιχτό χώρο</t>
  </si>
  <si>
    <t>Η εύκολη πρόσβαση σε συχνές δημόσιες συγκοινωνίες είναι βασικός καθοριστικός παράγοντας για υγιή και βιώσιμα συστήματα μεταφορών. Οι δημόσιες συγκοινωνίες κοντά σε στέγαση και απασχόληση αυξάνουν το μερίδιο των μετακινήσεων με τα μέσα μαζικής μεταφοράς, ενθαρρύνοντας έτσι το περπάτημα που σχετίζεται με τις μεταφορές. παροχή πρόσβασης σε περιφερειακές θέσεις εργασίας και υπηρεσίες· βελτίωση της υγείας, της οικονομικής ανάπτυξης και της κοινωνικής ένταξης· και μείωση της ρύπανσης και των εκπομπών άνθρακα. Η συχνότητα των υπηρεσιών ενθαρρύνει επίσης τη χρήση των μέσων μαζικής μεταφοράς, εκτός από την εγγύτητα σταθμών ή στάσεων.</t>
  </si>
  <si>
    <t>Η τοπική πρόσβαση σε υψηλής ποιότητας δημόσιο ανοιχτό χώρο προάγει την ψυχαγωγική σωματική δραστηριότητα και την ψυχική υγεία. Ο κοντινός δημόσιος ανοιχτός χώρος δημιουργεί ευχάριστα, ελκυστικά περιβάλλοντα, βοηθά στη δροσιά της πόλης και προστατεύει τη βιοποικιλότητα. Καθώς οι πόλεις πυκνώνουν και ο ιδιωτικός ανοιχτός χώρος μειώνεται, η παροχή περισσότερου δημόσιου ανοιχτού χώρου είναι κρίσιμη για την υγεία του πληθυσμού. Η ύπαρξη δημόσιου ανοιχτού χώρου σε απόσταση 400 μέτρων από τα σπίτια μπορεί να ενθαρρύνει το περπάτημα. Η πρόσβαση σε μεγαλύτερα πάρκα μπορεί επίσης να είναι σημαντική.</t>
  </si>
  <si>
    <t>Οι πολιτικές χρήσης γης και μεταφορών διαδραματίζουν βασικό ρόλο στον περιορισμό της ατμοσφαιρικής ρύπανσης, με πολλαπλά οφέλη για την υγεία και τη βιωσιμότητα. Οι λύσεις που βασίζονται στη φύση, συμπεριλαμβανομένου του αστικού πρασίνου και της προστασίας της αστικής βιοποικιλότητας, έχουν οφέλη για την ψυχική υγεία αυξάνοντας την επαφή με τη φύση. Οι χώροι πρασίνου και η βλάστηση μπορούν να δροσίσουν τις πόλεις και να ενισχύσουν την ανθεκτικότητα στην ακραία ζέστη.</t>
  </si>
  <si>
    <t>Παράδειγμα αναφοράς μόνο. Αντιγράψτε και επεξεργαστείτε το παράδειγμα αρχείου .yml στο φάκελο configuration/regions για να ορίσετε τη δική σας περιοχή μελέτης για ανάλυση και αναφορά. Μετά τη διαμόρφωση και την ανάλυση, ενδέχεται να δημιουργηθούν αναφορές πολιτικής ή/και χωρικών δεικτών σύμφωνα με τις οδηγίες στο</t>
  </si>
  <si>
    <t>Πλήρεις λεπτομέρειες για τα δεδομένα και τις μεθόδους είναι διαθέσιμες στη διεύθυνση</t>
  </si>
  <si>
    <t>Δεδομένα πληθυσμού</t>
  </si>
  <si>
    <t>Αστικά όρια</t>
  </si>
  <si>
    <t>Αστικά χαρακτηριστικά</t>
  </si>
  <si>
    <t>Κλίμακα χρώματος</t>
  </si>
  <si>
    <t>Παραπομπή</t>
  </si>
  <si>
    <t>Περίληψη</t>
  </si>
  <si>
    <t>Αφού ελέγξετε τα αποτελέσματα για την πόλη σας, παρέχετε μια σύνοψη με βάση τα συμφραζόμενα τροποποιώντας το κείμενο "σύνοψης" για κάθε διαμορφωμένη γλώσσα στο αρχείο διαμόρφωσης περιοχής.</t>
  </si>
  <si>
    <t>Αυτό το έργο αδειοδοτείται με άδεια Creative Commons CC BY-NC Attribution-NonCommercial 4.0 International License.</t>
  </si>
  <si>
    <t>Μέλη της ομάδας πόλης: {author_names}</t>
  </si>
  <si>
    <t>Προσθέστε ονόματα συντακτών επεξεργάζοντας τις ρυθμίσεις αναφοράς διαμόρφωσης περιοχής χρησιμοποιώντας ένα πρόγραμμα επεξεργασίας κειμένου</t>
  </si>
  <si>
    <t>Σχεδιασμός και επεξεργασία αναφορών: {editor_names}</t>
  </si>
  <si>
    <t>Μετάφραση: {translation_names}</t>
  </si>
  <si>
    <t>Ανασκόπηση πολιτικής που πραγματοποιήθηκε από</t>
  </si>
  <si>
    <t>el</t>
  </si>
  <si>
    <t>Language (bold indicates languages with existing translations requiring updating)</t>
  </si>
  <si>
    <t>{percent} van de bevolking in {city_name} woont binnen 500 meter van het openbaar vervoer met een gemiddelde frequentie op weekdagen van 20 minuten of beter</t>
  </si>
  <si>
    <t>{percent} af befolkningen i {city_name} bor inden for 500 m fra offentligt åbent område på mindst 1,5 hektar stort</t>
  </si>
  <si>
    <t>{percent} väestöstä kaupungissa {city_name} asuu 500 metrin säteellä vähintään 1,5 hehtaarin kokoisesta julkisesta avoimesta tilasta</t>
  </si>
  <si>
    <t>{percent} van de bevolking in {city_name} woont in wijken die voldoen aan de bevolkingsdichtheidsdrempel voor een kans van 80% om deel te nemen aan wandelen voor transport ({n} mensen {per_unit})</t>
  </si>
  <si>
    <t>{percent} van de bevolking in {city_name} woont in buurten die voldoen aan de drempel voor de dichtheid van kruispunten, waarbij de kans van 80% is dat ze wandelen voor vervoer ({n} kruispunten {per_unit})</t>
  </si>
  <si>
    <t>{percent} van de bevolking in {city_name} woont in buurten waar de beloopbaarheidsscore onder de mediaan van 25 internationale steden ligt (Box 1)</t>
  </si>
  <si>
    <t>{percent} der Bevölkerung in {city_name} leben im Umkreis von 500 m um öffentliche Verkehrsmittel</t>
  </si>
  <si>
    <t>{percent} der Bevölkerung in {city_name} leben im Umkreis von 500 m um öffentliche Verkehrsmittel mit einer durchschnittlichen Verkehrsfrequenz von 20 Minuten oder mehr an Wochentagen</t>
  </si>
  <si>
    <t>{percent} der Bevölkerung in {city_name} leben in einem Umkreis von 500 m um eine öffentliche Freifläche von mindestens 1,5 Hektar</t>
  </si>
  <si>
    <t>{percent} der Bevölkerung in {city_name} leben in Vierteln, die den Bevölkerungsdichteschwellenwert für eine 80-prozentige Wahrscheinlichkeit erfüllen, zu Fuß zu gehen, um sich fortzubewegen ({n} Personen {per_unit})</t>
  </si>
  <si>
    <t>{percent} der Bevölkerung in {city_name} leben in Vierteln, die den Schwellenwert für die Straßenkreuzungsdichte erreichen, sodass eine Wahrscheinlichkeit von 80 % besteht, zu Fuß zu gehen, um sich fortzubewegen ({n} Kreuzungen {per_unit})</t>
  </si>
  <si>
    <t>{percent} der Bevölkerung in {city_name} leben in Vierteln, deren Bewertung der Fußgängerfreundlichkeit unter dem Median von 25 Städten weltweit liegt (Kasten 1)</t>
  </si>
  <si>
    <t>mahallin {city_name}</t>
  </si>
  <si>
    <t>Yankin binciken da aka yi amfani da shi don ƙididdige alamun sararin samaniya ga yawan jama'a na {city_name} da aka gabatar a cikin wannan rahoto an haskaka shi a cikin taswirar da ke ƙasa ta amfani da shading layi ɗaya.</t>
  </si>
  <si>
    <t>{percent} na yawan jama'a a cikin {city_name} suna rayuwa tsakanin 500m na jigilar jama'a</t>
  </si>
  <si>
    <t>{percent} na yawan jama'a a cikin {city_name} suna rayuwa tsakanin 500m na jigilar jama'a tare da mintuna 20 ko mafi kyawun mitar ranar mako</t>
  </si>
  <si>
    <t>{percent} na yawan jama'a a cikin {city_name} suna zaune a tsakanin 500m na sararin fili na jama'a mai girman aƙalla hekta 1.5</t>
  </si>
  <si>
    <t>{percent} na yawan jama'a a cikin {city_name} suna zaune a unguwannin da ke cika iyakar yawan jama'a don yuwuwar kashi 80% na shiga kowane tafiya don sufuri ({n} mutane {per_unit})</t>
  </si>
  <si>
    <t>{percent} na yawan jama'a a cikin {city_name} suna zaune a unguwannin da ke saduwa da madaidaicin madaidaicin titin don yuwuwar kashi 80% na shiga kowane tafiya don sufuri ({n} intersections {per_unit})</t>
  </si>
  <si>
    <t>{percent} na yawan jama'ar {city_name} suna zaune ne a unguwannin da ke da maki mai iya tafiya kasa da tsakiyar birane 25 na duniya (Akwatin 1)</t>
  </si>
  <si>
    <t>{percent} o te taupori o {city_name} e noho ana i roto i te 500m o te waka tūmatanui</t>
  </si>
  <si>
    <t>{percent} o te taupori o {city_name} e noho ana i roto i te 500m mai i nga waka tūmatanui me te 20 meneti, pai ake ranei te auau o ia ra wiki</t>
  </si>
  <si>
    <t>{percent} o te taupori o {city_name} e noho ana i roto i te 500m o te waahi tuwhera tūmatanui 1.5 heketea te rahi.</t>
  </si>
  <si>
    <t>{percent} o te taupori o {city_name} e noho ana ki nga takiwa e tutuki ana i te paepae kiato o te huarahi mo te 80% te tupono ka uru ki tetahi hikoi mo te kawe waka ({n} nga whakawhitinga {per_unit})</t>
  </si>
  <si>
    <t>{percent} o te taupori o {city_name} e noho ana ki nga kaainga me te kaha hikoi i raro i te tau waenga o nga taone 25 o te ao (Pouaka 1)</t>
  </si>
  <si>
    <t>{percent} da população de {city_name} vive em bairros com pontuação de transitabilidade abaixo da mediana de 25 cidades em todo o mundo (Quadro 1)</t>
  </si>
  <si>
    <t>{percent} populasi di {city_name} tinggal dalam jarak 500 m dari transportasi umum</t>
  </si>
  <si>
    <t>{percent} populasi di {city_name} tinggal dalam jarak 500 m dari transportasi umum dengan frekuensi rata-rata hari kerja selama 20 menit atau lebih baik</t>
  </si>
  <si>
    <t>{percent} populasi di {city_name} tinggal dalam radius 500 m dari ruang terbuka publik dengan luas minimal 1,5 hektar</t>
  </si>
  <si>
    <t>Διοικητικό όριο ({source})</t>
  </si>
  <si>
    <t>Αστικό όριο ({source})</t>
  </si>
  <si>
    <t>Όριο περιοχής μελέτης ({source})</t>
  </si>
  <si>
    <t>الحدود الإدارية ({source})</t>
  </si>
  <si>
    <t>حدود منطقة الدراسة ({source})</t>
  </si>
  <si>
    <t>الحدود الحضرية ({source})</t>
  </si>
  <si>
    <t>مرز اداری ({source})</t>
  </si>
  <si>
    <t>مرز شهری ({source})</t>
  </si>
  <si>
    <t>مرز منطقه مطالعه ({source})</t>
  </si>
  <si>
    <t>{percent} o te taupori o {city_name} e noho ana ki nga takiwa e tutuki ana i te paepae kiato o te taupori mo te 80% te tupono ka uru ki tetahi hikoi mo te kawe waka ({n} tangata {per_unit})</t>
  </si>
  <si>
    <t>{city_name} இல் உள்ள மக்கள் தொகையில் {percent} பேர், மக்கள் தொகை அடர்த்தி வரம்பை சந்திக்கும் சுற்றுப்புறங்களில் வசிக்கின்றனர்({n} பேர் {per_unit})</t>
  </si>
  <si>
    <t>Dejavu sans</t>
  </si>
  <si>
    <t>Gargi</t>
  </si>
  <si>
    <t>Dhirendra Singh recommended Kruti Dev 010 (https://hindityping.info/download/hindi-fonts-kruti-dev) or Tiro (https://fonts.google.com/specimen/Tiro+Devanagari+Hindi).  Kruti Dev 010 didn't work; instead tried Gargi recommended in official FPDF2 demo.</t>
  </si>
  <si>
    <t>Taswirorin rarraba sararin samaniya da aka nuna a cikin wannan rahoton suna nuna sakamakon ga wuraren da ke da kimar yawan jama'a bisa ga {config[population][name]}.</t>
  </si>
  <si>
    <t>Os mapas de distribuição espacial apresentados neste relatório exibem resultados para áreas com estimativas populacionais de acordo com {config[population][name]}.</t>
  </si>
  <si>
    <t>contesto {city_name}</t>
  </si>
  <si>
    <t>{city_name}、{country} {year}</t>
  </si>
  <si>
    <t>Il {percent} della popolazione di {city_name} vive in quartieri con un punteggio di pedonabilità inferiore alla media di 25 città a livello internazionale (Riquadro 1)</t>
  </si>
  <si>
    <t>Conditional size</t>
  </si>
  <si>
    <t>&lt;12,-1</t>
  </si>
  <si>
    <t>configuration/fonts/NotoSansCJKjp-VF.ttf</t>
  </si>
  <si>
    <t>https://github.com/notofonts/noto-cjk/raw/main/Sans/Variable/TTF/NotoSansCJKjp-VF.ttf</t>
  </si>
  <si>
    <t>noto_sans_jp</t>
  </si>
  <si>
    <t>https://github.com/notofonts/noto-cjk/raw/main/Sans/Variable/TTF/NotoSansCJKkr-VF.ttf</t>
  </si>
  <si>
    <t>noto_sans_kr</t>
  </si>
  <si>
    <t>configuration/fonts/NotoSansCJKkr-VF.ttf</t>
  </si>
  <si>
    <t>URL</t>
  </si>
  <si>
    <t>https://notofonts.github.io/devanagari/fonts/NotoSansDevanagari/googlefonts/ttf/NotoSansDevanagari-Regular.ttf</t>
  </si>
  <si>
    <t>noto_sans_devanagari</t>
  </si>
  <si>
    <t>https://notofonts.github.io/devanagari/fonts/NotoSansDevanagari/googlefonts/ttf/NotoSansDevanagari-Bold.ttf</t>
  </si>
  <si>
    <t>b</t>
  </si>
  <si>
    <t>i</t>
  </si>
  <si>
    <t>bi</t>
  </si>
  <si>
    <t>Ko nga mapi tuari mokowā kei roto i tenei ripoata e whakaatu ana i nga hua mo nga waahi e whakatau tata ana te taupori e ai ki {config[population][name]}.</t>
  </si>
  <si>
    <t>Nga mema o te roopu taone: {author_names}</t>
  </si>
  <si>
    <t>Whakamaoritanga: {translation_names}</t>
  </si>
  <si>
    <t>อันตรายต่อสิ่งแวดล้อมที่อาจส่งผลกระทบต่อเขตเมืองในทศวรรษต่อๆ ไป ได้แก่: {policy_checklist_hazards}</t>
  </si>
  <si>
    <t>Hindi,Nepali</t>
  </si>
  <si>
    <t>Arabic,Persian</t>
  </si>
  <si>
    <t xml:space="preserve">
1000 நகரங்களின் சவால் அறிக்கை</t>
  </si>
  <si>
    <t xml:space="preserve">
முடிவுகள் மற்றும் விளக்கங்கள் சரிபார்க்கப்பட்டு அங்கீகரிக்கப்படும் வரை பூர்வாங்க கண்டுபிடிப்புகள் பொது வெளியீட்டை நோக்கமாகக் கொண்டிருக்கவில்லை.</t>
  </si>
  <si>
    <t>noto_sans_tamil</t>
  </si>
  <si>
    <t>configuration/fonts/NotoSansDevanagari/NotoSansDevanagari-Regular.ttf</t>
  </si>
  <si>
    <t>configuration/fonts/NotoSansDevanagari/NotoSansDevanagari-Bold.ttf</t>
  </si>
  <si>
    <t>configuration/fonts/NotoSansTamil/NotoSansTamil-Regular.ttf</t>
  </si>
  <si>
    <t>configuration/fonts/NotoSansTamil/NotoSansTamil-Bold.ttf</t>
  </si>
  <si>
    <t>https://notofonts.github.io/tamil/fonts/NotoSansTamil/googlefonts/ttf/NotoSansTamil-Regular.ttf</t>
  </si>
  <si>
    <t>https://notofonts.github.io/tamil/fonts/NotoSansTamil/googlefonts/ttf/NotoSansTamil-Bold.ttf</t>
  </si>
  <si>
    <t>&lt;21,-3</t>
  </si>
  <si>
    <t xml:space="preserve">
ஆரோக்கியமான மற்றும் நிலையான நகரங்களின் இடஞ்சார்ந்த மற்றும் கொள்கை குறிகாட்டிகளின் தேர்வில் {city_name} எவ்வாறு செயல்படுகிறது என்பதை இந்த அறிக்கை கோடிட்டுக் காட்டுகிறது. 1000 நகரங்கள் சவாலின் ஒரு பகுதியாக, நகர்ப்புற வடிவமைப்பு மற்றும் போக்குவரத்து அம்சங்கள் மற்றும் சுகாதாரம் மற்றும் நிலைத்தன்மையை ஊக்குவிக்கும் நகர திட்டமிடல் கொள்கைகளின் இருப்பு மற்றும் தரம் ஆகியவற்றின் இடஞ்சார்ந்த விநியோகத்தை நாங்கள் ஆய்வு செய்தோம். கண்டுபிடிப்புகள் உள்ளூர் நகரக் கொள்கைகளுக்குத் தேவையான மாற்றங்களைத் தெரிவிக்கலாம். வரைபடங்கள் நகர்ப்புற வடிவமைப்பு மற்றும் போக்குவரத்து அம்சங்களின் பரவலை {city_name} முழுவதும் காட்டுகின்றன, மேலும் ஆரோக்கியமான மற்றும் நிலையான சூழலை உருவாக்குவதற்கான தலையீடுகளின் மூலம் அதிகப் பயனடையக்கூடிய பகுதிகளைக் கண்டறியும்.</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</si>
</sst>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u/>
      <sz val="11"/>
      <color theme="10"/>
      <name val="Calibri"/>
      <family val="2"/>
      <scheme val="minor"/>
    </font>
    <font>
      <sz val="11"/>
      <name val="Calibri"/>
      <family val="2"/>
      <scheme val="minor"/>
    </font>
    <font>
      <sz val="9"/>
      <color rgb="FF202124"/>
      <name val="Consolas"/>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style="hair">
        <color auto="1"/>
      </top>
      <bottom style="hair">
        <color auto="1"/>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cellStyleXfs>
  <cellXfs count="49">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0" xfId="0"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18" fillId="0" borderId="13" xfId="0" applyFont="1" applyBorder="1" applyAlignment="1">
      <alignment vertical="top" wrapText="1"/>
    </xf>
    <xf numFmtId="0" fontId="20" fillId="0" borderId="0" xfId="0" applyFont="1" applyAlignment="1">
      <alignment vertical="top"/>
    </xf>
    <xf numFmtId="0" fontId="0" fillId="0" borderId="0" xfId="0" applyAlignment="1">
      <alignment horizontal="left" vertical="top"/>
    </xf>
    <xf numFmtId="0" fontId="0" fillId="0" borderId="10" xfId="0" quotePrefix="1" applyBorder="1" applyAlignment="1">
      <alignment vertical="top" wrapText="1"/>
    </xf>
    <xf numFmtId="0" fontId="22" fillId="0" borderId="12" xfId="0" applyFont="1" applyBorder="1" applyAlignment="1">
      <alignment vertical="top" wrapText="1"/>
    </xf>
    <xf numFmtId="0" fontId="18" fillId="0" borderId="0" xfId="0" applyFont="1"/>
    <xf numFmtId="0" fontId="0" fillId="0" borderId="12" xfId="0" quotePrefix="1" applyBorder="1" applyAlignment="1">
      <alignment vertical="top" wrapText="1"/>
    </xf>
    <xf numFmtId="0" fontId="23" fillId="0" borderId="0" xfId="0" applyFont="1"/>
    <xf numFmtId="0" fontId="18" fillId="0" borderId="12" xfId="0" applyFont="1" applyBorder="1" applyAlignment="1">
      <alignment vertical="top" wrapText="1"/>
    </xf>
    <xf numFmtId="9" fontId="0" fillId="0" borderId="0" xfId="0" applyNumberFormat="1"/>
    <xf numFmtId="9" fontId="0" fillId="0" borderId="0" xfId="0" quotePrefix="1" applyNumberFormat="1" applyAlignment="1">
      <alignment horizontal="left" vertical="center"/>
    </xf>
    <xf numFmtId="0" fontId="0" fillId="0" borderId="0" xfId="0" applyAlignment="1">
      <alignment wrapText="1"/>
    </xf>
    <xf numFmtId="0" fontId="0" fillId="0" borderId="14" xfId="0" applyBorder="1" applyAlignment="1">
      <alignment vertical="top"/>
    </xf>
    <xf numFmtId="0" fontId="0" fillId="0" borderId="14" xfId="0" applyBorder="1"/>
    <xf numFmtId="0" fontId="16" fillId="0" borderId="16" xfId="0" applyFont="1" applyBorder="1" applyAlignment="1">
      <alignment vertical="top" wrapText="1"/>
    </xf>
    <xf numFmtId="0" fontId="0" fillId="0" borderId="16" xfId="0" applyBorder="1" applyAlignment="1">
      <alignment vertical="top"/>
    </xf>
    <xf numFmtId="0" fontId="0" fillId="0" borderId="16" xfId="0" applyBorder="1"/>
    <xf numFmtId="0" fontId="21" fillId="0" borderId="16" xfId="42" applyBorder="1" applyAlignment="1">
      <alignment vertical="top"/>
    </xf>
    <xf numFmtId="0" fontId="0" fillId="0" borderId="16" xfId="0" applyBorder="1" applyAlignment="1">
      <alignment wrapText="1"/>
    </xf>
    <xf numFmtId="0" fontId="16" fillId="0" borderId="17" xfId="0" applyFont="1" applyBorder="1" applyAlignment="1">
      <alignment vertical="top" wrapText="1"/>
    </xf>
    <xf numFmtId="0" fontId="16" fillId="0" borderId="17" xfId="0" applyFont="1" applyBorder="1" applyAlignment="1">
      <alignment horizontal="center" vertical="center" wrapText="1"/>
    </xf>
    <xf numFmtId="0" fontId="16" fillId="0" borderId="17" xfId="0" applyFont="1" applyBorder="1" applyAlignment="1">
      <alignment horizontal="center" vertical="top" wrapText="1"/>
    </xf>
    <xf numFmtId="0" fontId="0" fillId="0" borderId="14" xfId="0" applyBorder="1" applyAlignment="1">
      <alignment horizontal="center" vertical="top"/>
    </xf>
    <xf numFmtId="0" fontId="0" fillId="0" borderId="16" xfId="0" applyBorder="1" applyAlignment="1">
      <alignment horizontal="center" vertical="top"/>
    </xf>
    <xf numFmtId="0" fontId="0" fillId="0" borderId="16" xfId="0" applyBorder="1" applyAlignment="1">
      <alignment horizontal="center"/>
    </xf>
    <xf numFmtId="0" fontId="0" fillId="0" borderId="0" xfId="0" applyAlignment="1">
      <alignment horizontal="center"/>
    </xf>
    <xf numFmtId="0" fontId="16" fillId="0" borderId="18" xfId="0" applyFont="1" applyBorder="1" applyAlignment="1">
      <alignment horizontal="center" vertical="center" wrapText="1"/>
    </xf>
    <xf numFmtId="0" fontId="21" fillId="0" borderId="14" xfId="42" applyBorder="1" applyAlignment="1">
      <alignment vertical="top"/>
    </xf>
    <xf numFmtId="0" fontId="0" fillId="0" borderId="0" xfId="0" applyAlignment="1">
      <alignment horizontal="left" vertical="top" wrapText="1"/>
    </xf>
    <xf numFmtId="0" fontId="16" fillId="0" borderId="15" xfId="0" applyFont="1" applyBorder="1" applyAlignment="1">
      <alignment horizontal="center" vertical="top" wrapText="1"/>
    </xf>
    <xf numFmtId="0" fontId="16" fillId="0" borderId="18" xfId="0" applyFont="1" applyBorder="1" applyAlignment="1">
      <alignment horizontal="center" vertical="top" wrapText="1"/>
    </xf>
    <xf numFmtId="0" fontId="0" fillId="0" borderId="0" xfId="0" applyFont="1"/>
    <xf numFmtId="0" fontId="0" fillId="0"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fill>
        <patternFill>
          <bgColor theme="7" tint="0.59996337778862885"/>
        </patternFill>
      </fill>
    </dxf>
    <dxf>
      <font>
        <color rgb="FF9C0006"/>
      </font>
      <fill>
        <patternFill>
          <bgColor rgb="FFFFC7CE"/>
        </patternFill>
      </fill>
    </dxf>
    <dxf>
      <fill>
        <patternFill>
          <bgColor theme="7" tint="0.59996337778862885"/>
        </patternFill>
      </fill>
    </dxf>
    <dxf>
      <font>
        <color rgb="FF9C0006"/>
      </font>
      <fill>
        <patternFill>
          <bgColor rgb="FFFFC7CE"/>
        </patternFill>
      </fill>
    </dxf>
    <dxf>
      <fill>
        <patternFill>
          <bgColor theme="7" tint="0.59996337778862885"/>
        </patternFill>
      </fill>
    </dxf>
    <dxf>
      <fill>
        <patternFill>
          <bgColor theme="7" tint="0.5999633777886288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hyperlink" Target="https://github.com/font-store/BehdadFont" TargetMode="External"/><Relationship Id="rId1" Type="http://schemas.openxmlformats.org/officeDocument/2006/relationships/hyperlink" Target="https://github.com/font-store/BehdadFont"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29"/>
  <sheetViews>
    <sheetView zoomScale="115" zoomScaleNormal="115" workbookViewId="0">
      <pane xSplit="1" ySplit="1" topLeftCell="B2" activePane="bottomRight" state="frozen"/>
      <selection pane="topRight" activeCell="B1" sqref="B1"/>
      <selection pane="bottomLeft" activeCell="A2" sqref="A2"/>
      <selection pane="bottomRight" activeCell="A15" sqref="A15:XFD16"/>
    </sheetView>
  </sheetViews>
  <sheetFormatPr defaultRowHeight="15" x14ac:dyDescent="0.25"/>
  <cols>
    <col min="1" max="1" width="31.5703125"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1035</v>
      </c>
      <c r="B2">
        <v>1</v>
      </c>
      <c r="C2" t="s">
        <v>19</v>
      </c>
      <c r="D2">
        <v>28</v>
      </c>
      <c r="E2">
        <v>115</v>
      </c>
      <c r="F2">
        <v>200</v>
      </c>
      <c r="G2">
        <f>E2+8</f>
        <v>123</v>
      </c>
      <c r="H2" t="s">
        <v>102</v>
      </c>
      <c r="I2">
        <v>30</v>
      </c>
      <c r="J2">
        <v>1</v>
      </c>
      <c r="K2">
        <v>0</v>
      </c>
      <c r="L2">
        <v>0</v>
      </c>
      <c r="M2" t="s">
        <v>1034</v>
      </c>
      <c r="N2" t="s">
        <v>21</v>
      </c>
      <c r="O2" t="s">
        <v>25</v>
      </c>
      <c r="Q2">
        <v>0</v>
      </c>
      <c r="R2" t="b">
        <v>1</v>
      </c>
      <c r="S2" t="s">
        <v>119</v>
      </c>
      <c r="T2">
        <v>0</v>
      </c>
    </row>
    <row r="3" spans="1:20" x14ac:dyDescent="0.25">
      <c r="A3" t="s">
        <v>1036</v>
      </c>
      <c r="B3">
        <v>1</v>
      </c>
      <c r="C3" t="s">
        <v>19</v>
      </c>
      <c r="D3">
        <f>$D$2</f>
        <v>28</v>
      </c>
      <c r="E3">
        <f>G2+4</f>
        <v>127</v>
      </c>
      <c r="F3">
        <f>$F$2</f>
        <v>200</v>
      </c>
      <c r="G3">
        <f>E3+8</f>
        <v>135</v>
      </c>
      <c r="H3" t="s">
        <v>102</v>
      </c>
      <c r="I3">
        <v>30</v>
      </c>
      <c r="J3">
        <v>1</v>
      </c>
      <c r="K3">
        <v>0</v>
      </c>
      <c r="L3">
        <v>0</v>
      </c>
      <c r="M3" t="s">
        <v>1034</v>
      </c>
      <c r="N3" t="s">
        <v>21</v>
      </c>
      <c r="O3" t="s">
        <v>25</v>
      </c>
      <c r="Q3">
        <v>0</v>
      </c>
      <c r="R3" t="b">
        <v>1</v>
      </c>
      <c r="S3" t="s">
        <v>119</v>
      </c>
      <c r="T3">
        <v>0</v>
      </c>
    </row>
    <row r="4" spans="1:20" x14ac:dyDescent="0.25">
      <c r="A4" t="s">
        <v>1058</v>
      </c>
      <c r="B4">
        <v>1</v>
      </c>
      <c r="C4" t="s">
        <v>19</v>
      </c>
      <c r="D4">
        <f>$D$2</f>
        <v>28</v>
      </c>
      <c r="E4">
        <f>G3+4</f>
        <v>139</v>
      </c>
      <c r="F4">
        <f>$F$2</f>
        <v>200</v>
      </c>
      <c r="G4">
        <f>E4+8</f>
        <v>147</v>
      </c>
      <c r="H4" t="s">
        <v>102</v>
      </c>
      <c r="I4">
        <v>30</v>
      </c>
      <c r="J4">
        <v>1</v>
      </c>
      <c r="K4">
        <v>0</v>
      </c>
      <c r="L4">
        <v>0</v>
      </c>
      <c r="M4" t="s">
        <v>1034</v>
      </c>
      <c r="N4" t="s">
        <v>21</v>
      </c>
      <c r="O4" t="s">
        <v>25</v>
      </c>
      <c r="Q4">
        <v>0</v>
      </c>
      <c r="R4" t="b">
        <v>1</v>
      </c>
      <c r="T4">
        <v>0</v>
      </c>
    </row>
    <row r="5" spans="1:20" x14ac:dyDescent="0.25">
      <c r="A5" t="s">
        <v>18</v>
      </c>
      <c r="B5">
        <v>3</v>
      </c>
      <c r="C5" t="s">
        <v>19</v>
      </c>
      <c r="D5">
        <v>0</v>
      </c>
      <c r="E5">
        <v>10</v>
      </c>
      <c r="F5">
        <f t="shared" ref="F5:F15" si="0">$F$2</f>
        <v>200</v>
      </c>
      <c r="G5">
        <f t="shared" ref="G5" si="1">E5+3</f>
        <v>13</v>
      </c>
      <c r="H5" t="s">
        <v>102</v>
      </c>
      <c r="I5">
        <v>10</v>
      </c>
      <c r="J5">
        <v>1</v>
      </c>
      <c r="K5">
        <v>0</v>
      </c>
      <c r="L5">
        <v>0</v>
      </c>
      <c r="M5" t="s">
        <v>1034</v>
      </c>
      <c r="N5" t="s">
        <v>21</v>
      </c>
      <c r="O5" t="s">
        <v>22</v>
      </c>
      <c r="Q5">
        <v>4</v>
      </c>
      <c r="R5" t="b">
        <v>0</v>
      </c>
      <c r="S5" t="s">
        <v>119</v>
      </c>
      <c r="T5">
        <v>0</v>
      </c>
    </row>
    <row r="6" spans="1:20" x14ac:dyDescent="0.25">
      <c r="A6" t="s">
        <v>18</v>
      </c>
      <c r="B6">
        <v>5</v>
      </c>
      <c r="C6" t="s">
        <v>19</v>
      </c>
      <c r="D6">
        <v>0</v>
      </c>
      <c r="E6">
        <v>10</v>
      </c>
      <c r="F6">
        <f t="shared" si="0"/>
        <v>200</v>
      </c>
      <c r="G6">
        <f t="shared" ref="G6" si="2">E6+3</f>
        <v>13</v>
      </c>
      <c r="H6" t="s">
        <v>102</v>
      </c>
      <c r="I6">
        <v>10</v>
      </c>
      <c r="J6">
        <v>1</v>
      </c>
      <c r="K6">
        <v>0</v>
      </c>
      <c r="L6">
        <v>0</v>
      </c>
      <c r="M6" t="s">
        <v>1034</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1034</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1034</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1034</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1034</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1034</v>
      </c>
      <c r="N11" t="s">
        <v>21</v>
      </c>
      <c r="O11" t="s">
        <v>22</v>
      </c>
      <c r="Q11">
        <v>5</v>
      </c>
      <c r="R11" t="b">
        <v>0</v>
      </c>
      <c r="S11" t="s">
        <v>119</v>
      </c>
      <c r="T11">
        <v>0</v>
      </c>
    </row>
    <row r="12" spans="1:20" x14ac:dyDescent="0.25">
      <c r="A12" t="s">
        <v>196</v>
      </c>
      <c r="B12">
        <v>1</v>
      </c>
      <c r="C12" t="s">
        <v>19</v>
      </c>
      <c r="D12">
        <f>$D$2</f>
        <v>28</v>
      </c>
      <c r="E12">
        <f>G4+8</f>
        <v>155</v>
      </c>
      <c r="F12">
        <f t="shared" si="0"/>
        <v>200</v>
      </c>
      <c r="G12">
        <f>E12+8</f>
        <v>163</v>
      </c>
      <c r="H12" t="s">
        <v>102</v>
      </c>
      <c r="I12">
        <v>14</v>
      </c>
      <c r="J12">
        <v>1</v>
      </c>
      <c r="K12">
        <v>0</v>
      </c>
      <c r="L12">
        <v>0</v>
      </c>
      <c r="M12" t="s">
        <v>1034</v>
      </c>
      <c r="N12" t="s">
        <v>21</v>
      </c>
      <c r="O12" t="s">
        <v>25</v>
      </c>
      <c r="Q12">
        <v>3</v>
      </c>
      <c r="R12" t="b">
        <v>1</v>
      </c>
      <c r="S12" t="s">
        <v>119</v>
      </c>
      <c r="T12">
        <v>0</v>
      </c>
    </row>
    <row r="13" spans="1:20" x14ac:dyDescent="0.25">
      <c r="A13" t="s">
        <v>195</v>
      </c>
      <c r="B13">
        <v>1</v>
      </c>
      <c r="C13" t="s">
        <v>19</v>
      </c>
      <c r="D13">
        <f>$D$2</f>
        <v>28</v>
      </c>
      <c r="E13">
        <f>G12</f>
        <v>163</v>
      </c>
      <c r="F13">
        <f t="shared" si="0"/>
        <v>200</v>
      </c>
      <c r="G13">
        <f>E13+6</f>
        <v>169</v>
      </c>
      <c r="H13" t="s">
        <v>102</v>
      </c>
      <c r="I13">
        <v>14</v>
      </c>
      <c r="J13">
        <v>0</v>
      </c>
      <c r="K13">
        <v>0</v>
      </c>
      <c r="L13">
        <v>0</v>
      </c>
      <c r="M13" t="s">
        <v>1034</v>
      </c>
      <c r="N13" t="s">
        <v>21</v>
      </c>
      <c r="O13" t="s">
        <v>25</v>
      </c>
      <c r="Q13">
        <v>2</v>
      </c>
      <c r="R13" t="b">
        <v>1</v>
      </c>
      <c r="S13" t="s">
        <v>119</v>
      </c>
      <c r="T13">
        <v>0</v>
      </c>
    </row>
    <row r="14" spans="1:20" x14ac:dyDescent="0.25">
      <c r="A14" t="s">
        <v>1015</v>
      </c>
      <c r="B14">
        <v>-999</v>
      </c>
      <c r="C14" t="s">
        <v>19</v>
      </c>
      <c r="D14">
        <f>$D$2</f>
        <v>28</v>
      </c>
      <c r="E14">
        <f>G13</f>
        <v>169</v>
      </c>
      <c r="F14">
        <f t="shared" si="0"/>
        <v>200</v>
      </c>
      <c r="G14">
        <f>E14+6</f>
        <v>175</v>
      </c>
      <c r="H14" t="s">
        <v>102</v>
      </c>
      <c r="I14">
        <v>14</v>
      </c>
      <c r="J14">
        <v>0</v>
      </c>
      <c r="K14">
        <v>0</v>
      </c>
      <c r="L14">
        <v>0</v>
      </c>
      <c r="M14" t="s">
        <v>1034</v>
      </c>
      <c r="N14" t="s">
        <v>21</v>
      </c>
      <c r="O14" t="s">
        <v>25</v>
      </c>
      <c r="Q14">
        <v>1</v>
      </c>
      <c r="R14" t="b">
        <v>1</v>
      </c>
      <c r="S14" t="s">
        <v>119</v>
      </c>
      <c r="T14">
        <v>0</v>
      </c>
    </row>
    <row r="15" spans="1:20" x14ac:dyDescent="0.25">
      <c r="A15" t="s">
        <v>1037</v>
      </c>
      <c r="B15">
        <v>1</v>
      </c>
      <c r="C15" t="s">
        <v>19</v>
      </c>
      <c r="D15">
        <f>$D$2</f>
        <v>28</v>
      </c>
      <c r="E15">
        <v>171</v>
      </c>
      <c r="F15">
        <f t="shared" si="0"/>
        <v>200</v>
      </c>
      <c r="G15">
        <f>E15+6</f>
        <v>177</v>
      </c>
      <c r="H15" t="s">
        <v>102</v>
      </c>
      <c r="I15">
        <v>10</v>
      </c>
      <c r="J15">
        <v>0</v>
      </c>
      <c r="K15">
        <v>1</v>
      </c>
      <c r="L15">
        <v>0</v>
      </c>
      <c r="M15" t="s">
        <v>1034</v>
      </c>
      <c r="N15" t="s">
        <v>21</v>
      </c>
      <c r="O15" t="s">
        <v>25</v>
      </c>
      <c r="Q15">
        <v>0</v>
      </c>
      <c r="R15" t="b">
        <v>1</v>
      </c>
      <c r="S15" t="s">
        <v>119</v>
      </c>
      <c r="T15">
        <v>0</v>
      </c>
    </row>
    <row r="16" spans="1:20" x14ac:dyDescent="0.25">
      <c r="A16" t="s">
        <v>841</v>
      </c>
      <c r="B16">
        <v>1</v>
      </c>
      <c r="C16" t="s">
        <v>19</v>
      </c>
      <c r="D16">
        <f>$D$2</f>
        <v>28</v>
      </c>
      <c r="E16">
        <f>E17-5</f>
        <v>193</v>
      </c>
      <c r="F16">
        <v>200</v>
      </c>
      <c r="G16">
        <f>E16+5</f>
        <v>198</v>
      </c>
      <c r="H16" t="s">
        <v>102</v>
      </c>
      <c r="I16">
        <v>8</v>
      </c>
      <c r="J16">
        <v>0</v>
      </c>
      <c r="K16">
        <v>1</v>
      </c>
      <c r="L16">
        <v>0</v>
      </c>
      <c r="M16" t="s">
        <v>1034</v>
      </c>
      <c r="N16" t="s">
        <v>21</v>
      </c>
      <c r="O16" t="s">
        <v>25</v>
      </c>
      <c r="Q16">
        <v>0</v>
      </c>
      <c r="R16" t="b">
        <v>1</v>
      </c>
      <c r="S16" t="s">
        <v>119</v>
      </c>
      <c r="T16">
        <v>0</v>
      </c>
    </row>
    <row r="17" spans="1:20" x14ac:dyDescent="0.25">
      <c r="A17" t="s">
        <v>1043</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1044</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x14ac:dyDescent="0.25">
      <c r="A19" t="s">
        <v>28</v>
      </c>
      <c r="B19">
        <v>1</v>
      </c>
      <c r="C19" t="s">
        <v>24</v>
      </c>
      <c r="D19">
        <v>0</v>
      </c>
      <c r="E19">
        <v>0</v>
      </c>
      <c r="F19">
        <v>211</v>
      </c>
      <c r="G19">
        <v>298</v>
      </c>
      <c r="I19">
        <v>0</v>
      </c>
      <c r="J19">
        <v>0</v>
      </c>
      <c r="K19">
        <v>0</v>
      </c>
      <c r="L19">
        <v>0</v>
      </c>
      <c r="N19" t="s">
        <v>21</v>
      </c>
      <c r="O19" t="s">
        <v>25</v>
      </c>
      <c r="P19" t="s">
        <v>1049</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1048</v>
      </c>
      <c r="Q20">
        <v>2</v>
      </c>
      <c r="R20" t="b">
        <v>1</v>
      </c>
      <c r="S20" t="s">
        <v>843</v>
      </c>
      <c r="T20">
        <v>0</v>
      </c>
    </row>
    <row r="21" spans="1:20" x14ac:dyDescent="0.25">
      <c r="A21" t="s">
        <v>41</v>
      </c>
      <c r="B21">
        <v>2</v>
      </c>
      <c r="C21" t="s">
        <v>19</v>
      </c>
      <c r="D21">
        <v>10</v>
      </c>
      <c r="E21">
        <v>20</v>
      </c>
      <c r="F21">
        <v>196</v>
      </c>
      <c r="G21">
        <f t="shared" ref="G21:G26" si="3">E21+5</f>
        <v>25</v>
      </c>
      <c r="H21" t="s">
        <v>102</v>
      </c>
      <c r="I21">
        <v>12</v>
      </c>
      <c r="J21">
        <v>0</v>
      </c>
      <c r="K21">
        <v>0</v>
      </c>
      <c r="L21">
        <v>0</v>
      </c>
      <c r="M21" t="s">
        <v>1053</v>
      </c>
      <c r="N21" t="s">
        <v>1098</v>
      </c>
      <c r="O21" t="s">
        <v>25</v>
      </c>
      <c r="Q21">
        <v>3</v>
      </c>
      <c r="R21" t="b">
        <v>1</v>
      </c>
      <c r="S21" t="s">
        <v>119</v>
      </c>
      <c r="T21">
        <v>0</v>
      </c>
    </row>
    <row r="22" spans="1:20" x14ac:dyDescent="0.25">
      <c r="A22" t="s">
        <v>1054</v>
      </c>
      <c r="B22">
        <v>2</v>
      </c>
      <c r="C22" t="s">
        <v>19</v>
      </c>
      <c r="D22">
        <f>$D$21</f>
        <v>10</v>
      </c>
      <c r="E22">
        <v>135</v>
      </c>
      <c r="F22">
        <f>$F$21</f>
        <v>196</v>
      </c>
      <c r="G22">
        <f t="shared" si="3"/>
        <v>140</v>
      </c>
      <c r="H22" t="s">
        <v>102</v>
      </c>
      <c r="I22">
        <v>12</v>
      </c>
      <c r="J22">
        <v>0</v>
      </c>
      <c r="K22">
        <v>0</v>
      </c>
      <c r="L22">
        <v>0</v>
      </c>
      <c r="M22" t="s">
        <v>1053</v>
      </c>
      <c r="N22" t="s">
        <v>1098</v>
      </c>
      <c r="O22" t="s">
        <v>25</v>
      </c>
      <c r="P22" s="1" t="s">
        <v>1055</v>
      </c>
      <c r="Q22">
        <v>2</v>
      </c>
      <c r="R22" t="b">
        <v>1</v>
      </c>
      <c r="T22">
        <v>0</v>
      </c>
    </row>
    <row r="23" spans="1:20" x14ac:dyDescent="0.25">
      <c r="A23" t="s">
        <v>1007</v>
      </c>
      <c r="B23">
        <v>2</v>
      </c>
      <c r="C23" t="s">
        <v>19</v>
      </c>
      <c r="D23">
        <f t="shared" ref="D23:D26" si="4">$D$21</f>
        <v>10</v>
      </c>
      <c r="E23">
        <f>G22+6</f>
        <v>146</v>
      </c>
      <c r="F23">
        <f t="shared" ref="F23:F26" si="5">$F$21</f>
        <v>196</v>
      </c>
      <c r="G23">
        <f t="shared" si="3"/>
        <v>151</v>
      </c>
      <c r="H23" t="s">
        <v>102</v>
      </c>
      <c r="I23">
        <v>12</v>
      </c>
      <c r="J23">
        <v>0</v>
      </c>
      <c r="K23">
        <v>0</v>
      </c>
      <c r="L23">
        <v>0</v>
      </c>
      <c r="M23" t="s">
        <v>1053</v>
      </c>
      <c r="N23" t="s">
        <v>1098</v>
      </c>
      <c r="O23" t="s">
        <v>25</v>
      </c>
      <c r="P23" s="1"/>
      <c r="Q23">
        <v>2</v>
      </c>
      <c r="R23" t="b">
        <v>1</v>
      </c>
      <c r="T23">
        <v>0</v>
      </c>
    </row>
    <row r="24" spans="1:20" x14ac:dyDescent="0.25">
      <c r="A24" t="s">
        <v>1008</v>
      </c>
      <c r="B24">
        <v>2</v>
      </c>
      <c r="C24" t="s">
        <v>19</v>
      </c>
      <c r="D24">
        <f t="shared" si="4"/>
        <v>10</v>
      </c>
      <c r="E24">
        <f>G23+10</f>
        <v>161</v>
      </c>
      <c r="F24">
        <f t="shared" si="5"/>
        <v>196</v>
      </c>
      <c r="G24">
        <f t="shared" si="3"/>
        <v>166</v>
      </c>
      <c r="H24" t="s">
        <v>102</v>
      </c>
      <c r="I24">
        <v>12</v>
      </c>
      <c r="J24">
        <v>0</v>
      </c>
      <c r="K24">
        <v>0</v>
      </c>
      <c r="L24">
        <v>0</v>
      </c>
      <c r="N24" t="s">
        <v>1098</v>
      </c>
      <c r="O24" t="s">
        <v>25</v>
      </c>
      <c r="P24" s="1"/>
      <c r="Q24">
        <v>2</v>
      </c>
      <c r="R24" t="b">
        <v>1</v>
      </c>
      <c r="T24">
        <v>0</v>
      </c>
    </row>
    <row r="25" spans="1:20" x14ac:dyDescent="0.25">
      <c r="A25" t="s">
        <v>440</v>
      </c>
      <c r="B25">
        <v>2</v>
      </c>
      <c r="C25" t="s">
        <v>19</v>
      </c>
      <c r="D25">
        <f t="shared" si="4"/>
        <v>10</v>
      </c>
      <c r="E25">
        <f>G24+10</f>
        <v>176</v>
      </c>
      <c r="F25">
        <f t="shared" si="5"/>
        <v>196</v>
      </c>
      <c r="G25">
        <f t="shared" si="3"/>
        <v>181</v>
      </c>
      <c r="H25" t="s">
        <v>102</v>
      </c>
      <c r="I25">
        <v>12</v>
      </c>
      <c r="J25">
        <v>0</v>
      </c>
      <c r="K25">
        <v>0</v>
      </c>
      <c r="L25">
        <v>0</v>
      </c>
      <c r="M25" t="s">
        <v>1053</v>
      </c>
      <c r="N25" t="s">
        <v>1098</v>
      </c>
      <c r="O25" t="s">
        <v>25</v>
      </c>
      <c r="P25" s="1"/>
      <c r="Q25">
        <v>2</v>
      </c>
      <c r="R25" t="b">
        <v>1</v>
      </c>
      <c r="T25">
        <v>0</v>
      </c>
    </row>
    <row r="26" spans="1:20" x14ac:dyDescent="0.25">
      <c r="A26" t="s">
        <v>706</v>
      </c>
      <c r="B26">
        <v>2</v>
      </c>
      <c r="C26" t="s">
        <v>19</v>
      </c>
      <c r="D26">
        <f t="shared" si="4"/>
        <v>10</v>
      </c>
      <c r="E26">
        <f>G25+20</f>
        <v>201</v>
      </c>
      <c r="F26">
        <f t="shared" si="5"/>
        <v>196</v>
      </c>
      <c r="G26">
        <f t="shared" si="3"/>
        <v>206</v>
      </c>
      <c r="H26" t="s">
        <v>102</v>
      </c>
      <c r="I26">
        <v>12</v>
      </c>
      <c r="J26">
        <v>0</v>
      </c>
      <c r="K26">
        <v>0</v>
      </c>
      <c r="L26">
        <v>0</v>
      </c>
      <c r="M26" t="s">
        <v>1053</v>
      </c>
      <c r="N26" t="s">
        <v>1098</v>
      </c>
      <c r="O26" t="s">
        <v>25</v>
      </c>
      <c r="P26" s="1"/>
      <c r="Q26">
        <v>2</v>
      </c>
      <c r="R26" t="b">
        <v>1</v>
      </c>
      <c r="T26">
        <v>0</v>
      </c>
    </row>
    <row r="27" spans="1:20" x14ac:dyDescent="0.25">
      <c r="A27" t="s">
        <v>438</v>
      </c>
      <c r="B27">
        <v>2</v>
      </c>
      <c r="C27" t="s">
        <v>26</v>
      </c>
      <c r="D27">
        <v>210</v>
      </c>
      <c r="E27">
        <v>0</v>
      </c>
      <c r="F27">
        <v>0</v>
      </c>
      <c r="G27">
        <v>298</v>
      </c>
      <c r="I27">
        <v>0</v>
      </c>
      <c r="J27">
        <v>0</v>
      </c>
      <c r="K27">
        <v>0</v>
      </c>
      <c r="L27">
        <v>0</v>
      </c>
      <c r="M27" t="s">
        <v>1098</v>
      </c>
      <c r="N27" t="s">
        <v>1098</v>
      </c>
      <c r="O27" t="s">
        <v>25</v>
      </c>
      <c r="Q27">
        <v>0</v>
      </c>
      <c r="R27" t="b">
        <v>0</v>
      </c>
      <c r="S27" t="s">
        <v>119</v>
      </c>
      <c r="T27">
        <v>0</v>
      </c>
    </row>
    <row r="28" spans="1:20" x14ac:dyDescent="0.25">
      <c r="A28" t="s">
        <v>196</v>
      </c>
      <c r="B28">
        <v>3</v>
      </c>
      <c r="C28" t="s">
        <v>19</v>
      </c>
      <c r="D28">
        <v>14</v>
      </c>
      <c r="E28">
        <v>20</v>
      </c>
      <c r="F28">
        <f t="shared" ref="F28" si="6">$F$2</f>
        <v>200</v>
      </c>
      <c r="G28">
        <f>E28+8</f>
        <v>28</v>
      </c>
      <c r="H28" t="s">
        <v>102</v>
      </c>
      <c r="I28">
        <v>14</v>
      </c>
      <c r="J28">
        <v>1</v>
      </c>
      <c r="K28">
        <v>0</v>
      </c>
      <c r="L28">
        <v>0</v>
      </c>
      <c r="N28" t="s">
        <v>21</v>
      </c>
      <c r="O28" t="s">
        <v>25</v>
      </c>
      <c r="Q28">
        <v>4</v>
      </c>
      <c r="R28" t="b">
        <v>1</v>
      </c>
      <c r="S28" t="s">
        <v>119</v>
      </c>
      <c r="T28">
        <v>0</v>
      </c>
    </row>
    <row r="29" spans="1:20" x14ac:dyDescent="0.25">
      <c r="A29" t="s">
        <v>195</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786</v>
      </c>
      <c r="B30">
        <v>3</v>
      </c>
      <c r="C30" t="s">
        <v>19</v>
      </c>
      <c r="D30">
        <f>$D$29</f>
        <v>14</v>
      </c>
      <c r="E30">
        <f>G29+8</f>
        <v>41</v>
      </c>
      <c r="F30">
        <f>$F$29</f>
        <v>196</v>
      </c>
      <c r="G30">
        <f>E30+6</f>
        <v>47</v>
      </c>
      <c r="H30" t="s">
        <v>102</v>
      </c>
      <c r="I30">
        <v>12</v>
      </c>
      <c r="J30">
        <v>0</v>
      </c>
      <c r="K30">
        <v>0</v>
      </c>
      <c r="L30">
        <v>0</v>
      </c>
      <c r="N30" t="s">
        <v>21</v>
      </c>
      <c r="O30" t="s">
        <v>25</v>
      </c>
      <c r="Q30">
        <v>2</v>
      </c>
      <c r="R30" t="b">
        <v>1</v>
      </c>
      <c r="S30" t="s">
        <v>119</v>
      </c>
      <c r="T30">
        <v>0</v>
      </c>
    </row>
    <row r="31" spans="1:20" x14ac:dyDescent="0.25">
      <c r="A31" t="s">
        <v>842</v>
      </c>
      <c r="B31">
        <v>3</v>
      </c>
      <c r="C31" t="s">
        <v>19</v>
      </c>
      <c r="D31">
        <v>0</v>
      </c>
      <c r="E31">
        <f>E32-5</f>
        <v>225</v>
      </c>
      <c r="F31">
        <v>196</v>
      </c>
      <c r="G31">
        <f>E31+5</f>
        <v>230</v>
      </c>
      <c r="H31" t="s">
        <v>102</v>
      </c>
      <c r="I31">
        <v>8</v>
      </c>
      <c r="J31">
        <v>0</v>
      </c>
      <c r="K31">
        <v>1</v>
      </c>
      <c r="L31">
        <v>0</v>
      </c>
      <c r="M31" t="s">
        <v>1034</v>
      </c>
      <c r="N31" t="s">
        <v>21</v>
      </c>
      <c r="O31" t="s">
        <v>22</v>
      </c>
      <c r="Q31">
        <v>0</v>
      </c>
      <c r="R31" t="b">
        <v>1</v>
      </c>
      <c r="S31" t="s">
        <v>119</v>
      </c>
      <c r="T31">
        <v>0</v>
      </c>
    </row>
    <row r="32" spans="1:20" x14ac:dyDescent="0.25">
      <c r="A32" t="s">
        <v>100</v>
      </c>
      <c r="B32">
        <v>3</v>
      </c>
      <c r="C32" t="s">
        <v>24</v>
      </c>
      <c r="D32">
        <v>0</v>
      </c>
      <c r="E32">
        <v>230</v>
      </c>
      <c r="F32">
        <v>210</v>
      </c>
      <c r="G32">
        <f>E32+100</f>
        <v>330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847</v>
      </c>
      <c r="B36">
        <v>-999</v>
      </c>
      <c r="C36" t="s">
        <v>26</v>
      </c>
      <c r="D36">
        <f>$D$29-1</f>
        <v>13</v>
      </c>
      <c r="E36">
        <v>98</v>
      </c>
      <c r="F36">
        <v>210</v>
      </c>
      <c r="G36">
        <f>E47-5</f>
        <v>50</v>
      </c>
      <c r="I36">
        <v>0</v>
      </c>
      <c r="J36">
        <v>1</v>
      </c>
      <c r="K36">
        <v>0</v>
      </c>
      <c r="L36">
        <v>0</v>
      </c>
      <c r="N36" t="s">
        <v>21</v>
      </c>
      <c r="O36" t="s">
        <v>25</v>
      </c>
      <c r="Q36">
        <v>0</v>
      </c>
      <c r="R36" t="b">
        <v>0</v>
      </c>
      <c r="S36" t="s">
        <v>119</v>
      </c>
      <c r="T36">
        <v>0</v>
      </c>
    </row>
    <row r="37" spans="1:20" x14ac:dyDescent="0.25">
      <c r="A37" t="s">
        <v>1174</v>
      </c>
      <c r="B37">
        <v>3</v>
      </c>
      <c r="C37" t="s">
        <v>19</v>
      </c>
      <c r="D37">
        <f>$D$36+1</f>
        <v>14</v>
      </c>
      <c r="E37">
        <f>E36+4</f>
        <v>102</v>
      </c>
      <c r="F37">
        <f t="shared" ref="F37:F44" si="7">$F$29</f>
        <v>196</v>
      </c>
      <c r="G37">
        <f>E37+5</f>
        <v>107</v>
      </c>
      <c r="H37" t="s">
        <v>102</v>
      </c>
      <c r="I37">
        <v>14</v>
      </c>
      <c r="J37">
        <v>1</v>
      </c>
      <c r="K37">
        <v>0</v>
      </c>
      <c r="L37">
        <v>0</v>
      </c>
      <c r="N37" t="s">
        <v>21</v>
      </c>
      <c r="O37" t="s">
        <v>25</v>
      </c>
      <c r="Q37">
        <v>3</v>
      </c>
      <c r="R37" t="b">
        <v>1</v>
      </c>
      <c r="S37" t="s">
        <v>119</v>
      </c>
      <c r="T37">
        <v>0</v>
      </c>
    </row>
    <row r="38" spans="1:20" x14ac:dyDescent="0.25">
      <c r="A38" t="s">
        <v>1175</v>
      </c>
      <c r="B38">
        <v>3</v>
      </c>
      <c r="C38" t="s">
        <v>19</v>
      </c>
      <c r="D38">
        <f t="shared" ref="D38:D44" si="8">$D$37</f>
        <v>14</v>
      </c>
      <c r="E38">
        <f>G37+4</f>
        <v>111</v>
      </c>
      <c r="F38">
        <f t="shared" si="7"/>
        <v>196</v>
      </c>
      <c r="G38">
        <f>E38+6</f>
        <v>117</v>
      </c>
      <c r="H38" t="s">
        <v>102</v>
      </c>
      <c r="I38">
        <v>12</v>
      </c>
      <c r="J38">
        <v>0</v>
      </c>
      <c r="K38">
        <v>0</v>
      </c>
      <c r="L38">
        <v>0</v>
      </c>
      <c r="N38" t="s">
        <v>21</v>
      </c>
      <c r="O38" t="s">
        <v>25</v>
      </c>
      <c r="Q38">
        <v>3</v>
      </c>
      <c r="R38" t="b">
        <v>1</v>
      </c>
      <c r="S38" t="s">
        <v>119</v>
      </c>
      <c r="T38">
        <v>0</v>
      </c>
    </row>
    <row r="39" spans="1:20" x14ac:dyDescent="0.25">
      <c r="A39" t="s">
        <v>1179</v>
      </c>
      <c r="B39">
        <v>3</v>
      </c>
      <c r="C39" t="s">
        <v>19</v>
      </c>
      <c r="D39">
        <f t="shared" si="8"/>
        <v>14</v>
      </c>
      <c r="E39">
        <f>G38+20</f>
        <v>137</v>
      </c>
      <c r="F39">
        <f t="shared" si="7"/>
        <v>196</v>
      </c>
      <c r="G39">
        <f>E39+5</f>
        <v>142</v>
      </c>
      <c r="H39" t="s">
        <v>102</v>
      </c>
      <c r="I39">
        <v>12</v>
      </c>
      <c r="J39">
        <v>1</v>
      </c>
      <c r="K39">
        <v>0</v>
      </c>
      <c r="L39">
        <v>0</v>
      </c>
      <c r="N39" t="s">
        <v>21</v>
      </c>
      <c r="O39" t="s">
        <v>25</v>
      </c>
      <c r="Q39">
        <v>3</v>
      </c>
      <c r="R39" t="b">
        <v>1</v>
      </c>
      <c r="S39" t="s">
        <v>119</v>
      </c>
      <c r="T39">
        <v>0</v>
      </c>
    </row>
    <row r="40" spans="1:20" x14ac:dyDescent="0.25">
      <c r="A40" t="s">
        <v>1180</v>
      </c>
      <c r="B40">
        <v>3</v>
      </c>
      <c r="C40" t="s">
        <v>19</v>
      </c>
      <c r="D40">
        <f t="shared" si="8"/>
        <v>14</v>
      </c>
      <c r="E40">
        <f>G39+4</f>
        <v>146</v>
      </c>
      <c r="F40">
        <f t="shared" si="7"/>
        <v>196</v>
      </c>
      <c r="G40">
        <f>E40+6</f>
        <v>152</v>
      </c>
      <c r="H40" t="s">
        <v>102</v>
      </c>
      <c r="I40">
        <v>12</v>
      </c>
      <c r="J40">
        <v>0</v>
      </c>
      <c r="K40">
        <v>0</v>
      </c>
      <c r="L40">
        <v>0</v>
      </c>
      <c r="N40" t="s">
        <v>21</v>
      </c>
      <c r="O40" t="s">
        <v>25</v>
      </c>
      <c r="Q40">
        <v>3</v>
      </c>
      <c r="R40" t="b">
        <v>1</v>
      </c>
      <c r="S40" t="s">
        <v>119</v>
      </c>
      <c r="T40">
        <v>0</v>
      </c>
    </row>
    <row r="41" spans="1:20" x14ac:dyDescent="0.25">
      <c r="A41" t="s">
        <v>1122</v>
      </c>
      <c r="B41">
        <v>3</v>
      </c>
      <c r="C41" t="s">
        <v>19</v>
      </c>
      <c r="D41">
        <f t="shared" si="8"/>
        <v>14</v>
      </c>
      <c r="E41">
        <f>G40+16</f>
        <v>168</v>
      </c>
      <c r="F41">
        <f t="shared" si="7"/>
        <v>196</v>
      </c>
      <c r="G41">
        <f>E41+5</f>
        <v>173</v>
      </c>
      <c r="H41" t="s">
        <v>102</v>
      </c>
      <c r="I41">
        <v>12</v>
      </c>
      <c r="J41">
        <v>1</v>
      </c>
      <c r="K41">
        <v>0</v>
      </c>
      <c r="L41">
        <v>0</v>
      </c>
      <c r="N41" t="s">
        <v>21</v>
      </c>
      <c r="O41" t="s">
        <v>25</v>
      </c>
      <c r="Q41">
        <v>3</v>
      </c>
      <c r="R41" t="b">
        <v>1</v>
      </c>
      <c r="S41" t="s">
        <v>119</v>
      </c>
      <c r="T41">
        <v>0</v>
      </c>
    </row>
    <row r="42" spans="1:20" x14ac:dyDescent="0.25">
      <c r="A42" t="s">
        <v>1171</v>
      </c>
      <c r="B42">
        <v>3</v>
      </c>
      <c r="C42" t="s">
        <v>19</v>
      </c>
      <c r="D42">
        <f t="shared" si="8"/>
        <v>14</v>
      </c>
      <c r="E42">
        <f>G41+4</f>
        <v>177</v>
      </c>
      <c r="F42">
        <f t="shared" si="7"/>
        <v>196</v>
      </c>
      <c r="G42">
        <f>E42+6</f>
        <v>183</v>
      </c>
      <c r="H42" t="s">
        <v>102</v>
      </c>
      <c r="I42">
        <v>12</v>
      </c>
      <c r="J42">
        <v>0</v>
      </c>
      <c r="K42">
        <v>0</v>
      </c>
      <c r="L42">
        <v>0</v>
      </c>
      <c r="N42" t="s">
        <v>21</v>
      </c>
      <c r="O42" t="s">
        <v>25</v>
      </c>
      <c r="Q42">
        <v>3</v>
      </c>
      <c r="R42" t="b">
        <v>1</v>
      </c>
      <c r="S42" t="s">
        <v>119</v>
      </c>
      <c r="T42">
        <v>0</v>
      </c>
    </row>
    <row r="43" spans="1:20" x14ac:dyDescent="0.25">
      <c r="A43" t="s">
        <v>1123</v>
      </c>
      <c r="B43">
        <v>3</v>
      </c>
      <c r="C43" t="s">
        <v>19</v>
      </c>
      <c r="D43">
        <f t="shared" si="8"/>
        <v>14</v>
      </c>
      <c r="E43">
        <f>G42+16</f>
        <v>199</v>
      </c>
      <c r="F43">
        <f t="shared" si="7"/>
        <v>196</v>
      </c>
      <c r="G43">
        <f>E43+5</f>
        <v>204</v>
      </c>
      <c r="H43" t="s">
        <v>102</v>
      </c>
      <c r="I43">
        <v>12</v>
      </c>
      <c r="J43">
        <v>1</v>
      </c>
      <c r="K43">
        <v>0</v>
      </c>
      <c r="L43">
        <v>0</v>
      </c>
      <c r="N43" t="s">
        <v>21</v>
      </c>
      <c r="O43" t="s">
        <v>25</v>
      </c>
      <c r="Q43">
        <v>3</v>
      </c>
      <c r="R43" t="b">
        <v>1</v>
      </c>
      <c r="S43" t="s">
        <v>119</v>
      </c>
      <c r="T43">
        <v>0</v>
      </c>
    </row>
    <row r="44" spans="1:20" x14ac:dyDescent="0.25">
      <c r="A44" t="s">
        <v>1172</v>
      </c>
      <c r="B44">
        <v>3</v>
      </c>
      <c r="C44" t="s">
        <v>19</v>
      </c>
      <c r="D44">
        <f t="shared" si="8"/>
        <v>14</v>
      </c>
      <c r="E44">
        <f>G43+4</f>
        <v>208</v>
      </c>
      <c r="F44">
        <f t="shared" si="7"/>
        <v>196</v>
      </c>
      <c r="G44">
        <f>E44+6</f>
        <v>214</v>
      </c>
      <c r="H44" t="s">
        <v>102</v>
      </c>
      <c r="I44">
        <v>12</v>
      </c>
      <c r="J44">
        <v>0</v>
      </c>
      <c r="K44">
        <v>0</v>
      </c>
      <c r="L44">
        <v>0</v>
      </c>
      <c r="N44" t="s">
        <v>21</v>
      </c>
      <c r="O44" t="s">
        <v>25</v>
      </c>
      <c r="Q44">
        <v>3</v>
      </c>
      <c r="R44" t="b">
        <v>1</v>
      </c>
      <c r="S44" t="s">
        <v>119</v>
      </c>
      <c r="T44">
        <v>0</v>
      </c>
    </row>
    <row r="45" spans="1:20" x14ac:dyDescent="0.25">
      <c r="A45" t="s">
        <v>1148</v>
      </c>
      <c r="B45">
        <v>4</v>
      </c>
      <c r="C45" t="s">
        <v>19</v>
      </c>
      <c r="D45">
        <v>14</v>
      </c>
      <c r="E45">
        <v>20</v>
      </c>
      <c r="F45">
        <v>196</v>
      </c>
      <c r="G45">
        <f>E45+5</f>
        <v>25</v>
      </c>
      <c r="H45" t="s">
        <v>102</v>
      </c>
      <c r="I45">
        <v>14</v>
      </c>
      <c r="J45">
        <v>1</v>
      </c>
      <c r="K45">
        <v>0</v>
      </c>
      <c r="L45">
        <v>0</v>
      </c>
      <c r="N45" t="s">
        <v>21</v>
      </c>
      <c r="O45" t="s">
        <v>25</v>
      </c>
      <c r="Q45">
        <v>3</v>
      </c>
      <c r="R45" t="b">
        <v>1</v>
      </c>
      <c r="S45" t="s">
        <v>119</v>
      </c>
      <c r="T45">
        <v>0</v>
      </c>
    </row>
    <row r="46" spans="1:20" x14ac:dyDescent="0.25">
      <c r="A46" t="s">
        <v>1060</v>
      </c>
      <c r="B46">
        <v>4</v>
      </c>
      <c r="C46" t="s">
        <v>19</v>
      </c>
      <c r="D46">
        <f>$D$56</f>
        <v>14</v>
      </c>
      <c r="E46">
        <f>G45+8</f>
        <v>33</v>
      </c>
      <c r="F46">
        <f>$F$56</f>
        <v>196</v>
      </c>
      <c r="G46">
        <f>E46+5</f>
        <v>38</v>
      </c>
      <c r="H46" t="s">
        <v>102</v>
      </c>
      <c r="I46">
        <v>12</v>
      </c>
      <c r="J46">
        <v>0</v>
      </c>
      <c r="K46">
        <v>0</v>
      </c>
      <c r="L46">
        <v>0</v>
      </c>
      <c r="N46" t="s">
        <v>21</v>
      </c>
      <c r="O46" t="s">
        <v>25</v>
      </c>
      <c r="Q46">
        <v>3</v>
      </c>
      <c r="R46" t="b">
        <v>1</v>
      </c>
      <c r="S46" t="s">
        <v>119</v>
      </c>
      <c r="T46">
        <v>0</v>
      </c>
    </row>
    <row r="47" spans="1:20" x14ac:dyDescent="0.25">
      <c r="A47" t="s">
        <v>852</v>
      </c>
      <c r="B47">
        <v>4</v>
      </c>
      <c r="C47" t="s">
        <v>24</v>
      </c>
      <c r="D47">
        <v>15</v>
      </c>
      <c r="E47">
        <v>55</v>
      </c>
      <c r="F47">
        <f>D47+181</f>
        <v>196</v>
      </c>
      <c r="G47">
        <f>E47+INT(144*(F47-D47)/192)</f>
        <v>190</v>
      </c>
      <c r="I47">
        <v>0</v>
      </c>
      <c r="J47">
        <v>0</v>
      </c>
      <c r="K47">
        <v>0</v>
      </c>
      <c r="L47">
        <v>0</v>
      </c>
      <c r="N47" t="s">
        <v>21</v>
      </c>
      <c r="O47" t="s">
        <v>25</v>
      </c>
      <c r="Q47">
        <v>2</v>
      </c>
      <c r="R47" t="b">
        <v>0</v>
      </c>
      <c r="S47" t="s">
        <v>119</v>
      </c>
      <c r="T47">
        <v>0</v>
      </c>
    </row>
    <row r="48" spans="1:20" x14ac:dyDescent="0.25">
      <c r="A48" t="s">
        <v>1143</v>
      </c>
      <c r="B48">
        <v>-999</v>
      </c>
      <c r="C48" t="s">
        <v>26</v>
      </c>
      <c r="D48">
        <v>40</v>
      </c>
      <c r="E48">
        <v>200</v>
      </c>
      <c r="F48">
        <v>170</v>
      </c>
      <c r="G48">
        <v>240</v>
      </c>
      <c r="I48">
        <v>0</v>
      </c>
      <c r="J48">
        <v>1</v>
      </c>
      <c r="K48">
        <v>0</v>
      </c>
      <c r="L48">
        <v>0</v>
      </c>
      <c r="N48" t="s">
        <v>1142</v>
      </c>
      <c r="O48" t="s">
        <v>25</v>
      </c>
      <c r="Q48">
        <v>0</v>
      </c>
      <c r="R48" t="b">
        <v>0</v>
      </c>
      <c r="S48" t="s">
        <v>119</v>
      </c>
      <c r="T48">
        <v>0</v>
      </c>
    </row>
    <row r="49" spans="1:20" x14ac:dyDescent="0.25">
      <c r="A49" t="s">
        <v>1144</v>
      </c>
      <c r="B49">
        <v>4</v>
      </c>
      <c r="C49" t="s">
        <v>19</v>
      </c>
      <c r="D49">
        <v>14</v>
      </c>
      <c r="E49">
        <f>E48+2</f>
        <v>202</v>
      </c>
      <c r="F49">
        <v>196</v>
      </c>
      <c r="G49">
        <f>E49+5</f>
        <v>207</v>
      </c>
      <c r="H49" t="s">
        <v>102</v>
      </c>
      <c r="I49">
        <v>10</v>
      </c>
      <c r="J49">
        <v>1</v>
      </c>
      <c r="K49">
        <v>0</v>
      </c>
      <c r="L49">
        <v>0</v>
      </c>
      <c r="N49" t="s">
        <v>21</v>
      </c>
      <c r="O49" t="s">
        <v>25</v>
      </c>
      <c r="Q49">
        <v>2</v>
      </c>
      <c r="R49" t="b">
        <v>1</v>
      </c>
      <c r="T49">
        <v>0</v>
      </c>
    </row>
    <row r="50" spans="1:20" x14ac:dyDescent="0.25">
      <c r="A50" t="s">
        <v>1149</v>
      </c>
      <c r="B50">
        <v>4</v>
      </c>
      <c r="C50" t="s">
        <v>24</v>
      </c>
      <c r="D50">
        <v>14</v>
      </c>
      <c r="E50">
        <f>E48+10</f>
        <v>210</v>
      </c>
      <c r="F50">
        <f t="shared" ref="F50:G52" si="9">D50+10</f>
        <v>24</v>
      </c>
      <c r="G50">
        <f t="shared" si="9"/>
        <v>220</v>
      </c>
      <c r="I50">
        <v>0</v>
      </c>
      <c r="J50">
        <v>0</v>
      </c>
      <c r="K50">
        <v>0</v>
      </c>
      <c r="L50">
        <v>0</v>
      </c>
      <c r="N50" t="s">
        <v>21</v>
      </c>
      <c r="O50" t="s">
        <v>25</v>
      </c>
      <c r="P50" t="str">
        <f>"configuration/assets/"&amp;A50</f>
        <v>configuration/assets/study region legend patch a</v>
      </c>
      <c r="Q50">
        <v>2</v>
      </c>
      <c r="R50" t="b">
        <v>0</v>
      </c>
      <c r="S50" t="s">
        <v>119</v>
      </c>
      <c r="T50">
        <v>0</v>
      </c>
    </row>
    <row r="51" spans="1:20" x14ac:dyDescent="0.25">
      <c r="A51" t="s">
        <v>1150</v>
      </c>
      <c r="B51">
        <v>4</v>
      </c>
      <c r="C51" t="s">
        <v>24</v>
      </c>
      <c r="D51">
        <f>INT(D50+(196-14)/3)+1</f>
        <v>75</v>
      </c>
      <c r="E51">
        <f>E50</f>
        <v>210</v>
      </c>
      <c r="F51">
        <f t="shared" si="9"/>
        <v>85</v>
      </c>
      <c r="G51">
        <f t="shared" si="9"/>
        <v>220</v>
      </c>
      <c r="I51">
        <v>0</v>
      </c>
      <c r="J51">
        <v>0</v>
      </c>
      <c r="K51">
        <v>0</v>
      </c>
      <c r="L51">
        <v>0</v>
      </c>
      <c r="N51" t="s">
        <v>21</v>
      </c>
      <c r="O51" t="s">
        <v>25</v>
      </c>
      <c r="P51" t="str">
        <f t="shared" ref="P51" si="10">"configuration/assets/"&amp;A51</f>
        <v>configuration/assets/study region legend patch b</v>
      </c>
      <c r="Q51">
        <v>2</v>
      </c>
      <c r="R51" t="b">
        <v>0</v>
      </c>
      <c r="S51" t="s">
        <v>119</v>
      </c>
      <c r="T51">
        <v>0</v>
      </c>
    </row>
    <row r="52" spans="1:20" x14ac:dyDescent="0.25">
      <c r="A52" t="s">
        <v>1151</v>
      </c>
      <c r="B52">
        <v>4</v>
      </c>
      <c r="C52" t="s">
        <v>24</v>
      </c>
      <c r="D52">
        <f>D51+D51-D50</f>
        <v>136</v>
      </c>
      <c r="E52">
        <f>E50</f>
        <v>210</v>
      </c>
      <c r="F52">
        <f>D52+10</f>
        <v>146</v>
      </c>
      <c r="G52">
        <f t="shared" si="9"/>
        <v>220</v>
      </c>
      <c r="I52">
        <v>0</v>
      </c>
      <c r="J52">
        <v>0</v>
      </c>
      <c r="K52">
        <v>0</v>
      </c>
      <c r="L52">
        <v>0</v>
      </c>
      <c r="N52" t="s">
        <v>21</v>
      </c>
      <c r="O52" t="s">
        <v>25</v>
      </c>
      <c r="P52" t="str">
        <f>"configuration/assets/"&amp;A52</f>
        <v>configuration/assets/study region legend patch c</v>
      </c>
      <c r="Q52">
        <v>2</v>
      </c>
      <c r="R52" t="b">
        <v>0</v>
      </c>
      <c r="S52" t="s">
        <v>119</v>
      </c>
      <c r="T52">
        <v>0</v>
      </c>
    </row>
    <row r="53" spans="1:20" x14ac:dyDescent="0.25">
      <c r="A53" t="s">
        <v>1145</v>
      </c>
      <c r="B53">
        <v>4</v>
      </c>
      <c r="C53" t="s">
        <v>19</v>
      </c>
      <c r="D53">
        <f>D50</f>
        <v>14</v>
      </c>
      <c r="E53">
        <f>E50+12</f>
        <v>222</v>
      </c>
      <c r="F53">
        <f>D51-5</f>
        <v>70</v>
      </c>
      <c r="G53">
        <f>E53+5</f>
        <v>227</v>
      </c>
      <c r="H53" t="s">
        <v>102</v>
      </c>
      <c r="I53">
        <v>10</v>
      </c>
      <c r="J53">
        <v>0</v>
      </c>
      <c r="K53">
        <v>0</v>
      </c>
      <c r="L53">
        <v>0</v>
      </c>
      <c r="N53" t="s">
        <v>21</v>
      </c>
      <c r="O53" t="s">
        <v>25</v>
      </c>
      <c r="Q53">
        <v>2</v>
      </c>
      <c r="R53" t="b">
        <v>1</v>
      </c>
      <c r="T53">
        <v>0</v>
      </c>
    </row>
    <row r="54" spans="1:20" x14ac:dyDescent="0.25">
      <c r="A54" t="s">
        <v>1146</v>
      </c>
      <c r="B54">
        <v>4</v>
      </c>
      <c r="C54" t="s">
        <v>19</v>
      </c>
      <c r="D54">
        <f>D51</f>
        <v>75</v>
      </c>
      <c r="E54">
        <f>$E$53</f>
        <v>222</v>
      </c>
      <c r="F54">
        <f>D52-5</f>
        <v>131</v>
      </c>
      <c r="G54">
        <f>E54+5</f>
        <v>227</v>
      </c>
      <c r="H54" t="s">
        <v>102</v>
      </c>
      <c r="I54">
        <v>10</v>
      </c>
      <c r="J54">
        <v>0</v>
      </c>
      <c r="K54">
        <v>0</v>
      </c>
      <c r="L54">
        <v>0</v>
      </c>
      <c r="N54" t="s">
        <v>21</v>
      </c>
      <c r="O54" t="s">
        <v>25</v>
      </c>
      <c r="Q54">
        <v>2</v>
      </c>
      <c r="R54" t="b">
        <v>1</v>
      </c>
      <c r="T54">
        <v>0</v>
      </c>
    </row>
    <row r="55" spans="1:20" x14ac:dyDescent="0.25">
      <c r="A55" t="s">
        <v>1147</v>
      </c>
      <c r="B55">
        <v>4</v>
      </c>
      <c r="C55" t="s">
        <v>19</v>
      </c>
      <c r="D55">
        <f>D52</f>
        <v>136</v>
      </c>
      <c r="E55">
        <f>$E$53</f>
        <v>222</v>
      </c>
      <c r="F55">
        <v>196</v>
      </c>
      <c r="G55">
        <f>E55+5</f>
        <v>227</v>
      </c>
      <c r="H55" t="s">
        <v>102</v>
      </c>
      <c r="I55">
        <v>10</v>
      </c>
      <c r="J55">
        <v>0</v>
      </c>
      <c r="K55">
        <v>0</v>
      </c>
      <c r="L55">
        <v>0</v>
      </c>
      <c r="N55" t="s">
        <v>21</v>
      </c>
      <c r="O55" t="s">
        <v>25</v>
      </c>
      <c r="Q55">
        <v>2</v>
      </c>
      <c r="R55" t="b">
        <v>1</v>
      </c>
      <c r="T55">
        <v>0</v>
      </c>
    </row>
    <row r="56" spans="1:20" x14ac:dyDescent="0.25">
      <c r="A56" t="s">
        <v>1011</v>
      </c>
      <c r="B56">
        <v>5</v>
      </c>
      <c r="C56" t="s">
        <v>19</v>
      </c>
      <c r="D56">
        <v>14</v>
      </c>
      <c r="E56">
        <v>20</v>
      </c>
      <c r="F56">
        <v>196</v>
      </c>
      <c r="G56">
        <f>E56+5</f>
        <v>25</v>
      </c>
      <c r="H56" t="s">
        <v>102</v>
      </c>
      <c r="I56">
        <v>14</v>
      </c>
      <c r="J56">
        <v>1</v>
      </c>
      <c r="K56">
        <v>0</v>
      </c>
      <c r="L56">
        <v>0</v>
      </c>
      <c r="N56" t="s">
        <v>21</v>
      </c>
      <c r="O56" t="s">
        <v>25</v>
      </c>
      <c r="Q56">
        <v>3</v>
      </c>
      <c r="R56" t="b">
        <v>1</v>
      </c>
      <c r="S56" t="s">
        <v>119</v>
      </c>
      <c r="T56">
        <v>0</v>
      </c>
    </row>
    <row r="57" spans="1:20" x14ac:dyDescent="0.25">
      <c r="A57" t="s">
        <v>939</v>
      </c>
      <c r="B57">
        <v>5</v>
      </c>
      <c r="C57" t="s">
        <v>19</v>
      </c>
      <c r="D57">
        <f>$D$56</f>
        <v>14</v>
      </c>
      <c r="E57">
        <f>G56+8</f>
        <v>33</v>
      </c>
      <c r="F57">
        <f>$F$56</f>
        <v>196</v>
      </c>
      <c r="G57">
        <f>E57+5</f>
        <v>38</v>
      </c>
      <c r="H57" t="s">
        <v>102</v>
      </c>
      <c r="I57">
        <v>12</v>
      </c>
      <c r="J57">
        <v>0</v>
      </c>
      <c r="K57">
        <v>0</v>
      </c>
      <c r="L57">
        <v>0</v>
      </c>
      <c r="N57" t="s">
        <v>21</v>
      </c>
      <c r="O57" t="s">
        <v>25</v>
      </c>
      <c r="Q57">
        <v>3</v>
      </c>
      <c r="R57" t="b">
        <v>1</v>
      </c>
      <c r="S57" t="s">
        <v>119</v>
      </c>
      <c r="T57">
        <v>0</v>
      </c>
    </row>
    <row r="58" spans="1:20" x14ac:dyDescent="0.25">
      <c r="A58" t="s">
        <v>1118</v>
      </c>
      <c r="B58">
        <v>5</v>
      </c>
      <c r="C58" t="s">
        <v>26</v>
      </c>
      <c r="D58">
        <v>30</v>
      </c>
      <c r="E58">
        <v>85</v>
      </c>
      <c r="F58">
        <v>170</v>
      </c>
      <c r="G58">
        <f>G61+12</f>
        <v>152</v>
      </c>
      <c r="I58">
        <v>0</v>
      </c>
      <c r="J58">
        <v>1</v>
      </c>
      <c r="K58">
        <v>0</v>
      </c>
      <c r="L58">
        <v>0</v>
      </c>
      <c r="M58" t="s">
        <v>772</v>
      </c>
      <c r="N58" t="s">
        <v>772</v>
      </c>
      <c r="O58" t="s">
        <v>25</v>
      </c>
      <c r="Q58">
        <v>1</v>
      </c>
      <c r="R58" t="b">
        <v>0</v>
      </c>
      <c r="S58" t="s">
        <v>119</v>
      </c>
      <c r="T58">
        <v>0</v>
      </c>
    </row>
    <row r="59" spans="1:20" x14ac:dyDescent="0.25">
      <c r="A59" t="s">
        <v>35</v>
      </c>
      <c r="B59">
        <v>5</v>
      </c>
      <c r="C59" t="s">
        <v>19</v>
      </c>
      <c r="D59">
        <f>D58+10</f>
        <v>40</v>
      </c>
      <c r="E59">
        <f>E58+8</f>
        <v>93</v>
      </c>
      <c r="F59">
        <f>F58-10</f>
        <v>160</v>
      </c>
      <c r="G59">
        <f>E59+5</f>
        <v>98</v>
      </c>
      <c r="H59" t="s">
        <v>102</v>
      </c>
      <c r="I59">
        <v>16</v>
      </c>
      <c r="J59">
        <v>1</v>
      </c>
      <c r="K59">
        <v>0</v>
      </c>
      <c r="L59">
        <v>0</v>
      </c>
      <c r="N59" t="s">
        <v>772</v>
      </c>
      <c r="O59" t="s">
        <v>27</v>
      </c>
      <c r="Q59">
        <v>3</v>
      </c>
      <c r="R59" t="b">
        <v>0</v>
      </c>
      <c r="S59" t="s">
        <v>119</v>
      </c>
      <c r="T59">
        <v>0</v>
      </c>
    </row>
    <row r="60" spans="1:20" x14ac:dyDescent="0.25">
      <c r="A60" t="s">
        <v>104</v>
      </c>
      <c r="B60">
        <v>5</v>
      </c>
      <c r="C60" t="s">
        <v>19</v>
      </c>
      <c r="D60">
        <f>D61</f>
        <v>40</v>
      </c>
      <c r="E60">
        <f>G59+8</f>
        <v>106</v>
      </c>
      <c r="F60">
        <f>F61</f>
        <v>160</v>
      </c>
      <c r="G60">
        <f>E60+8</f>
        <v>114</v>
      </c>
      <c r="H60" t="s">
        <v>102</v>
      </c>
      <c r="I60">
        <v>16</v>
      </c>
      <c r="J60">
        <v>0</v>
      </c>
      <c r="K60">
        <v>1</v>
      </c>
      <c r="L60">
        <v>0</v>
      </c>
      <c r="N60" t="s">
        <v>772</v>
      </c>
      <c r="O60" t="s">
        <v>27</v>
      </c>
      <c r="Q60">
        <v>2</v>
      </c>
      <c r="R60" t="b">
        <v>1</v>
      </c>
      <c r="S60" t="s">
        <v>119</v>
      </c>
      <c r="T60">
        <v>0</v>
      </c>
    </row>
    <row r="61" spans="1:20" x14ac:dyDescent="0.25">
      <c r="A61" t="s">
        <v>56</v>
      </c>
      <c r="B61">
        <v>5</v>
      </c>
      <c r="C61" t="s">
        <v>19</v>
      </c>
      <c r="D61">
        <f>D59</f>
        <v>40</v>
      </c>
      <c r="E61">
        <f>G60+20</f>
        <v>134</v>
      </c>
      <c r="F61">
        <f>F59</f>
        <v>160</v>
      </c>
      <c r="G61">
        <f>E61+6</f>
        <v>140</v>
      </c>
      <c r="H61" t="s">
        <v>102</v>
      </c>
      <c r="I61">
        <v>20</v>
      </c>
      <c r="J61">
        <v>1</v>
      </c>
      <c r="K61">
        <v>0</v>
      </c>
      <c r="L61">
        <v>0</v>
      </c>
      <c r="N61" t="s">
        <v>772</v>
      </c>
      <c r="O61" t="s">
        <v>27</v>
      </c>
      <c r="P61" t="s">
        <v>1115</v>
      </c>
      <c r="Q61">
        <v>3</v>
      </c>
      <c r="R61" t="b">
        <v>0</v>
      </c>
      <c r="S61" t="s">
        <v>119</v>
      </c>
      <c r="T61">
        <v>0</v>
      </c>
    </row>
    <row r="62" spans="1:20" x14ac:dyDescent="0.25">
      <c r="A62" t="s">
        <v>1117</v>
      </c>
      <c r="B62">
        <v>5</v>
      </c>
      <c r="C62" t="s">
        <v>26</v>
      </c>
      <c r="D62">
        <v>30</v>
      </c>
      <c r="E62">
        <f>G58+30</f>
        <v>182</v>
      </c>
      <c r="F62">
        <v>170</v>
      </c>
      <c r="G62">
        <f>G65+12</f>
        <v>249</v>
      </c>
      <c r="I62">
        <v>0</v>
      </c>
      <c r="J62">
        <v>1</v>
      </c>
      <c r="K62">
        <v>0</v>
      </c>
      <c r="L62">
        <v>0</v>
      </c>
      <c r="M62" t="s">
        <v>1119</v>
      </c>
      <c r="N62" t="s">
        <v>1119</v>
      </c>
      <c r="O62" t="s">
        <v>25</v>
      </c>
      <c r="Q62">
        <v>1</v>
      </c>
      <c r="R62" t="b">
        <v>0</v>
      </c>
      <c r="S62" t="s">
        <v>119</v>
      </c>
      <c r="T62">
        <v>0</v>
      </c>
    </row>
    <row r="63" spans="1:20" x14ac:dyDescent="0.25">
      <c r="A63" t="s">
        <v>36</v>
      </c>
      <c r="B63">
        <v>5</v>
      </c>
      <c r="C63" t="s">
        <v>19</v>
      </c>
      <c r="D63">
        <f>D62+10</f>
        <v>40</v>
      </c>
      <c r="E63">
        <f>E62+8</f>
        <v>190</v>
      </c>
      <c r="F63">
        <f>F62-10</f>
        <v>160</v>
      </c>
      <c r="G63">
        <f>E63+5</f>
        <v>195</v>
      </c>
      <c r="H63" t="s">
        <v>102</v>
      </c>
      <c r="I63">
        <v>16</v>
      </c>
      <c r="J63">
        <v>1</v>
      </c>
      <c r="K63">
        <v>0</v>
      </c>
      <c r="L63">
        <v>0</v>
      </c>
      <c r="N63" t="s">
        <v>1119</v>
      </c>
      <c r="O63" t="s">
        <v>27</v>
      </c>
      <c r="Q63">
        <v>3</v>
      </c>
      <c r="R63" t="b">
        <v>0</v>
      </c>
      <c r="S63" t="s">
        <v>119</v>
      </c>
      <c r="T63">
        <v>0</v>
      </c>
    </row>
    <row r="64" spans="1:20" x14ac:dyDescent="0.25">
      <c r="A64" t="s">
        <v>105</v>
      </c>
      <c r="B64">
        <v>5</v>
      </c>
      <c r="C64" t="s">
        <v>19</v>
      </c>
      <c r="D64">
        <f>D65</f>
        <v>40</v>
      </c>
      <c r="E64">
        <f>G63+8</f>
        <v>203</v>
      </c>
      <c r="F64">
        <f>F65</f>
        <v>160</v>
      </c>
      <c r="G64">
        <f>E64+8</f>
        <v>211</v>
      </c>
      <c r="H64" t="s">
        <v>102</v>
      </c>
      <c r="I64">
        <v>16</v>
      </c>
      <c r="J64">
        <v>0</v>
      </c>
      <c r="K64">
        <v>1</v>
      </c>
      <c r="L64">
        <v>0</v>
      </c>
      <c r="N64" t="s">
        <v>1119</v>
      </c>
      <c r="O64" t="s">
        <v>27</v>
      </c>
      <c r="Q64">
        <v>2</v>
      </c>
      <c r="R64" t="b">
        <v>1</v>
      </c>
      <c r="S64" t="s">
        <v>119</v>
      </c>
      <c r="T64">
        <v>0</v>
      </c>
    </row>
    <row r="65" spans="1:20" x14ac:dyDescent="0.25">
      <c r="A65" t="s">
        <v>57</v>
      </c>
      <c r="B65">
        <v>5</v>
      </c>
      <c r="C65" t="s">
        <v>19</v>
      </c>
      <c r="D65">
        <f>D63</f>
        <v>40</v>
      </c>
      <c r="E65">
        <f>G64+20</f>
        <v>231</v>
      </c>
      <c r="F65">
        <f>F63</f>
        <v>160</v>
      </c>
      <c r="G65">
        <f>E65+6</f>
        <v>237</v>
      </c>
      <c r="H65" t="s">
        <v>102</v>
      </c>
      <c r="I65">
        <v>20</v>
      </c>
      <c r="J65">
        <v>1</v>
      </c>
      <c r="K65">
        <v>0</v>
      </c>
      <c r="L65">
        <v>0</v>
      </c>
      <c r="N65" t="s">
        <v>1119</v>
      </c>
      <c r="O65" t="s">
        <v>27</v>
      </c>
      <c r="P65" t="s">
        <v>1116</v>
      </c>
      <c r="Q65">
        <v>3</v>
      </c>
      <c r="R65" t="b">
        <v>0</v>
      </c>
      <c r="S65" t="s">
        <v>119</v>
      </c>
      <c r="T65">
        <v>0</v>
      </c>
    </row>
    <row r="66" spans="1:20" x14ac:dyDescent="0.25">
      <c r="A66" t="s">
        <v>1125</v>
      </c>
      <c r="B66">
        <v>6</v>
      </c>
      <c r="C66" t="s">
        <v>26</v>
      </c>
      <c r="D66">
        <v>14</v>
      </c>
      <c r="E66">
        <v>45</v>
      </c>
      <c r="F66">
        <v>196</v>
      </c>
      <c r="G66">
        <f>G73+8</f>
        <v>244</v>
      </c>
      <c r="I66">
        <v>0</v>
      </c>
      <c r="J66">
        <v>0</v>
      </c>
      <c r="K66">
        <v>0</v>
      </c>
      <c r="L66">
        <v>0</v>
      </c>
      <c r="N66" t="s">
        <v>21</v>
      </c>
      <c r="O66" t="s">
        <v>25</v>
      </c>
      <c r="Q66">
        <v>1</v>
      </c>
      <c r="R66" t="b">
        <v>0</v>
      </c>
      <c r="S66" t="s">
        <v>119</v>
      </c>
      <c r="T66">
        <v>0</v>
      </c>
    </row>
    <row r="67" spans="1:20" x14ac:dyDescent="0.25">
      <c r="A67" t="s">
        <v>943</v>
      </c>
      <c r="B67">
        <v>6</v>
      </c>
      <c r="C67" t="s">
        <v>19</v>
      </c>
      <c r="D67">
        <f>D66+6</f>
        <v>20</v>
      </c>
      <c r="E67">
        <f>E66+6</f>
        <v>51</v>
      </c>
      <c r="F67">
        <f>F66-2</f>
        <v>194</v>
      </c>
      <c r="G67">
        <f>E67+5</f>
        <v>56</v>
      </c>
      <c r="H67" t="s">
        <v>102</v>
      </c>
      <c r="I67">
        <v>12</v>
      </c>
      <c r="J67">
        <v>1</v>
      </c>
      <c r="K67">
        <v>0</v>
      </c>
      <c r="L67">
        <v>0</v>
      </c>
      <c r="N67" t="s">
        <v>21</v>
      </c>
      <c r="O67" t="s">
        <v>25</v>
      </c>
      <c r="Q67">
        <v>2</v>
      </c>
      <c r="R67" t="b">
        <v>1</v>
      </c>
      <c r="S67" t="s">
        <v>119</v>
      </c>
      <c r="T67">
        <v>0</v>
      </c>
    </row>
    <row r="68" spans="1:20" x14ac:dyDescent="0.25">
      <c r="A68" t="s">
        <v>942</v>
      </c>
      <c r="B68">
        <v>6</v>
      </c>
      <c r="C68" t="s">
        <v>19</v>
      </c>
      <c r="D68">
        <f>D67</f>
        <v>20</v>
      </c>
      <c r="E68">
        <f>G67+8</f>
        <v>64</v>
      </c>
      <c r="F68">
        <f>F67</f>
        <v>194</v>
      </c>
      <c r="G68">
        <f>E68+5</f>
        <v>69</v>
      </c>
      <c r="H68" t="s">
        <v>102</v>
      </c>
      <c r="I68">
        <v>12</v>
      </c>
      <c r="J68">
        <v>0</v>
      </c>
      <c r="K68">
        <v>0</v>
      </c>
      <c r="L68">
        <v>0</v>
      </c>
      <c r="N68" t="s">
        <v>21</v>
      </c>
      <c r="O68" t="s">
        <v>25</v>
      </c>
      <c r="P68" s="1"/>
      <c r="Q68">
        <v>1</v>
      </c>
      <c r="R68" t="b">
        <v>1</v>
      </c>
      <c r="S68" t="s">
        <v>119</v>
      </c>
      <c r="T68">
        <v>0</v>
      </c>
    </row>
    <row r="69" spans="1:20" x14ac:dyDescent="0.25">
      <c r="A69" t="s">
        <v>1159</v>
      </c>
      <c r="B69">
        <v>6</v>
      </c>
      <c r="C69" t="s">
        <v>24</v>
      </c>
      <c r="D69">
        <v>14</v>
      </c>
      <c r="E69">
        <f>E66+85</f>
        <v>130</v>
      </c>
      <c r="F69">
        <v>196</v>
      </c>
      <c r="G69">
        <f>INT(E69+(F69-D69)/832*435)</f>
        <v>225</v>
      </c>
      <c r="I69">
        <v>0</v>
      </c>
      <c r="J69">
        <v>0</v>
      </c>
      <c r="K69">
        <v>0</v>
      </c>
      <c r="L69">
        <v>0</v>
      </c>
      <c r="N69" t="s">
        <v>21</v>
      </c>
      <c r="O69" t="s">
        <v>25</v>
      </c>
      <c r="P69" s="1" t="s">
        <v>1160</v>
      </c>
      <c r="Q69">
        <v>1</v>
      </c>
      <c r="R69" t="b">
        <v>1</v>
      </c>
      <c r="S69" t="s">
        <v>119</v>
      </c>
      <c r="T69">
        <v>0</v>
      </c>
    </row>
    <row r="70" spans="1:20" x14ac:dyDescent="0.25">
      <c r="A70" t="s">
        <v>81</v>
      </c>
      <c r="B70">
        <v>6</v>
      </c>
      <c r="C70" t="s">
        <v>19</v>
      </c>
      <c r="D70">
        <v>78</v>
      </c>
      <c r="E70">
        <f>G69-2</f>
        <v>223</v>
      </c>
      <c r="F70">
        <f>INT(D70+(F71-D70)/2-1)</f>
        <v>102</v>
      </c>
      <c r="G70">
        <f>E70+3</f>
        <v>226</v>
      </c>
      <c r="H70" t="s">
        <v>102</v>
      </c>
      <c r="I70">
        <v>8</v>
      </c>
      <c r="J70">
        <v>0</v>
      </c>
      <c r="K70">
        <v>0</v>
      </c>
      <c r="L70">
        <v>0</v>
      </c>
      <c r="M70" t="s">
        <v>1034</v>
      </c>
      <c r="O70" t="s">
        <v>25</v>
      </c>
      <c r="Q70">
        <v>3</v>
      </c>
      <c r="R70" t="b">
        <v>1</v>
      </c>
      <c r="T70">
        <v>0</v>
      </c>
    </row>
    <row r="71" spans="1:20" x14ac:dyDescent="0.25">
      <c r="A71" t="s">
        <v>83</v>
      </c>
      <c r="B71">
        <v>6</v>
      </c>
      <c r="C71" t="s">
        <v>19</v>
      </c>
      <c r="D71">
        <f>INT(F72-(F71-D70)/2-1)</f>
        <v>114</v>
      </c>
      <c r="E71">
        <f>E70</f>
        <v>223</v>
      </c>
      <c r="F71">
        <v>129</v>
      </c>
      <c r="G71">
        <f>E71+3</f>
        <v>226</v>
      </c>
      <c r="H71" t="s">
        <v>102</v>
      </c>
      <c r="I71">
        <v>8</v>
      </c>
      <c r="J71">
        <v>0</v>
      </c>
      <c r="K71">
        <v>0</v>
      </c>
      <c r="L71">
        <v>0</v>
      </c>
      <c r="M71" t="s">
        <v>1034</v>
      </c>
      <c r="O71" t="s">
        <v>22</v>
      </c>
      <c r="Q71">
        <v>3</v>
      </c>
      <c r="R71" t="b">
        <v>1</v>
      </c>
      <c r="T71">
        <v>0</v>
      </c>
    </row>
    <row r="72" spans="1:20" x14ac:dyDescent="0.25">
      <c r="A72" t="s">
        <v>700</v>
      </c>
      <c r="B72">
        <v>6</v>
      </c>
      <c r="C72" t="s">
        <v>19</v>
      </c>
      <c r="D72">
        <f>D70-12</f>
        <v>66</v>
      </c>
      <c r="E72">
        <f>G69+3</f>
        <v>228</v>
      </c>
      <c r="F72">
        <f>F71+12</f>
        <v>141</v>
      </c>
      <c r="G72">
        <f>E72+3</f>
        <v>231</v>
      </c>
      <c r="H72" t="s">
        <v>102</v>
      </c>
      <c r="I72">
        <v>8</v>
      </c>
      <c r="J72">
        <v>0</v>
      </c>
      <c r="K72">
        <v>1</v>
      </c>
      <c r="L72">
        <v>0</v>
      </c>
      <c r="M72" t="s">
        <v>1034</v>
      </c>
      <c r="O72" t="s">
        <v>27</v>
      </c>
      <c r="Q72">
        <v>3</v>
      </c>
      <c r="R72" t="b">
        <v>1</v>
      </c>
      <c r="T72">
        <v>0</v>
      </c>
    </row>
    <row r="73" spans="1:20" x14ac:dyDescent="0.25">
      <c r="A73" t="s">
        <v>1185</v>
      </c>
      <c r="B73">
        <v>6</v>
      </c>
      <c r="C73" t="s">
        <v>26</v>
      </c>
      <c r="D73">
        <f>D72-2</f>
        <v>64</v>
      </c>
      <c r="E73">
        <f>E70-9</f>
        <v>214</v>
      </c>
      <c r="F73">
        <f>F72+2</f>
        <v>143</v>
      </c>
      <c r="G73">
        <f>G72+5</f>
        <v>236</v>
      </c>
      <c r="I73">
        <v>0</v>
      </c>
      <c r="J73">
        <v>0</v>
      </c>
      <c r="K73">
        <v>0</v>
      </c>
      <c r="L73">
        <v>0</v>
      </c>
      <c r="O73" t="s">
        <v>25</v>
      </c>
      <c r="Q73">
        <v>1</v>
      </c>
      <c r="R73" t="b">
        <v>0</v>
      </c>
      <c r="S73" t="s">
        <v>119</v>
      </c>
      <c r="T73">
        <v>0</v>
      </c>
    </row>
    <row r="74" spans="1:20" x14ac:dyDescent="0.25">
      <c r="A74" t="s">
        <v>902</v>
      </c>
      <c r="B74">
        <v>7</v>
      </c>
      <c r="C74" t="s">
        <v>19</v>
      </c>
      <c r="D74">
        <v>14</v>
      </c>
      <c r="E74">
        <v>20</v>
      </c>
      <c r="F74">
        <f t="shared" ref="F74" si="11">$F$56</f>
        <v>196</v>
      </c>
      <c r="G74">
        <f>E74+5</f>
        <v>25</v>
      </c>
      <c r="H74" t="s">
        <v>102</v>
      </c>
      <c r="I74">
        <v>14</v>
      </c>
      <c r="J74">
        <v>1</v>
      </c>
      <c r="K74">
        <v>0</v>
      </c>
      <c r="L74">
        <v>0</v>
      </c>
      <c r="N74" t="s">
        <v>21</v>
      </c>
      <c r="O74" t="s">
        <v>25</v>
      </c>
      <c r="Q74">
        <v>3</v>
      </c>
      <c r="R74" t="b">
        <v>0</v>
      </c>
      <c r="S74" t="s">
        <v>119</v>
      </c>
      <c r="T74">
        <v>0</v>
      </c>
    </row>
    <row r="75" spans="1:20" x14ac:dyDescent="0.25">
      <c r="A75" t="s">
        <v>1067</v>
      </c>
      <c r="B75">
        <v>7</v>
      </c>
      <c r="C75" t="s">
        <v>19</v>
      </c>
      <c r="D75">
        <f>$D$56</f>
        <v>14</v>
      </c>
      <c r="E75">
        <f>G74+8</f>
        <v>33</v>
      </c>
      <c r="F75">
        <f>$F$56</f>
        <v>196</v>
      </c>
      <c r="G75">
        <f>E75+5</f>
        <v>38</v>
      </c>
      <c r="H75" t="s">
        <v>102</v>
      </c>
      <c r="I75">
        <v>12</v>
      </c>
      <c r="J75">
        <v>0</v>
      </c>
      <c r="K75">
        <v>0</v>
      </c>
      <c r="L75">
        <v>0</v>
      </c>
      <c r="N75" t="s">
        <v>21</v>
      </c>
      <c r="O75" t="s">
        <v>25</v>
      </c>
      <c r="Q75">
        <v>3</v>
      </c>
      <c r="R75" t="b">
        <v>1</v>
      </c>
      <c r="T75">
        <v>0</v>
      </c>
    </row>
    <row r="76" spans="1:20" x14ac:dyDescent="0.25">
      <c r="A76" t="s">
        <v>894</v>
      </c>
      <c r="B76">
        <v>7</v>
      </c>
      <c r="C76" t="s">
        <v>26</v>
      </c>
      <c r="D76">
        <v>0</v>
      </c>
      <c r="E76">
        <v>85</v>
      </c>
      <c r="F76">
        <v>210</v>
      </c>
      <c r="G76">
        <f>G105+16</f>
        <v>198</v>
      </c>
      <c r="I76">
        <v>0</v>
      </c>
      <c r="J76">
        <v>1</v>
      </c>
      <c r="K76">
        <v>0</v>
      </c>
      <c r="L76">
        <v>0</v>
      </c>
      <c r="M76" t="str">
        <f>$N$76</f>
        <v>d0d8dd</v>
      </c>
      <c r="N76" t="s">
        <v>1068</v>
      </c>
      <c r="O76" t="s">
        <v>25</v>
      </c>
      <c r="Q76">
        <v>1</v>
      </c>
      <c r="R76" t="b">
        <v>0</v>
      </c>
      <c r="S76" t="s">
        <v>119</v>
      </c>
      <c r="T76">
        <v>0</v>
      </c>
    </row>
    <row r="77" spans="1:20" x14ac:dyDescent="0.25">
      <c r="A77" t="s">
        <v>895</v>
      </c>
      <c r="B77">
        <v>7</v>
      </c>
      <c r="C77" t="s">
        <v>19</v>
      </c>
      <c r="D77">
        <v>14</v>
      </c>
      <c r="E77">
        <f>E76+5</f>
        <v>90</v>
      </c>
      <c r="F77">
        <v>196</v>
      </c>
      <c r="G77">
        <f>E77+3</f>
        <v>93</v>
      </c>
      <c r="H77" t="s">
        <v>102</v>
      </c>
      <c r="I77">
        <v>12</v>
      </c>
      <c r="J77">
        <v>1</v>
      </c>
      <c r="K77">
        <v>0</v>
      </c>
      <c r="L77">
        <v>0</v>
      </c>
      <c r="N77" t="str">
        <f t="shared" ref="N77:N84" si="12">$N$76</f>
        <v>d0d8dd</v>
      </c>
      <c r="O77" t="s">
        <v>25</v>
      </c>
      <c r="Q77">
        <v>3</v>
      </c>
      <c r="R77" t="b">
        <v>0</v>
      </c>
      <c r="S77" t="s">
        <v>119</v>
      </c>
      <c r="T77">
        <v>0</v>
      </c>
    </row>
    <row r="78" spans="1:20" x14ac:dyDescent="0.25">
      <c r="A78" t="s">
        <v>899</v>
      </c>
      <c r="B78">
        <v>7</v>
      </c>
      <c r="C78" t="s">
        <v>19</v>
      </c>
      <c r="D78">
        <f t="shared" ref="D78" si="13">D81-1</f>
        <v>113</v>
      </c>
      <c r="E78">
        <f>E76+2</f>
        <v>87</v>
      </c>
      <c r="F78">
        <f>D82-1</f>
        <v>140</v>
      </c>
      <c r="G78">
        <f>E78+5</f>
        <v>92</v>
      </c>
      <c r="H78" t="s">
        <v>102</v>
      </c>
      <c r="I78">
        <v>10</v>
      </c>
      <c r="J78">
        <v>1</v>
      </c>
      <c r="K78">
        <v>0</v>
      </c>
      <c r="L78">
        <v>0</v>
      </c>
      <c r="N78" t="str">
        <f t="shared" si="12"/>
        <v>d0d8dd</v>
      </c>
      <c r="O78" t="s">
        <v>27</v>
      </c>
      <c r="Q78">
        <v>3</v>
      </c>
      <c r="R78" t="b">
        <v>1</v>
      </c>
      <c r="S78" t="s">
        <v>119</v>
      </c>
      <c r="T78">
        <v>0</v>
      </c>
    </row>
    <row r="79" spans="1:20" x14ac:dyDescent="0.25">
      <c r="A79" t="s">
        <v>900</v>
      </c>
      <c r="B79">
        <v>7</v>
      </c>
      <c r="C79" t="s">
        <v>19</v>
      </c>
      <c r="D79">
        <f>D82-1</f>
        <v>140</v>
      </c>
      <c r="E79">
        <f t="shared" ref="E79:E83" si="14">E78</f>
        <v>87</v>
      </c>
      <c r="F79">
        <f>D83+1</f>
        <v>169</v>
      </c>
      <c r="G79">
        <f>G78</f>
        <v>92</v>
      </c>
      <c r="H79" t="s">
        <v>102</v>
      </c>
      <c r="I79">
        <v>10</v>
      </c>
      <c r="J79">
        <v>1</v>
      </c>
      <c r="K79">
        <v>0</v>
      </c>
      <c r="L79">
        <v>0</v>
      </c>
      <c r="N79" t="str">
        <f t="shared" si="12"/>
        <v>d0d8dd</v>
      </c>
      <c r="O79" t="s">
        <v>27</v>
      </c>
      <c r="Q79">
        <v>3</v>
      </c>
      <c r="R79" t="b">
        <v>1</v>
      </c>
      <c r="S79" t="s">
        <v>119</v>
      </c>
      <c r="T79">
        <v>0</v>
      </c>
    </row>
    <row r="80" spans="1:20" x14ac:dyDescent="0.25">
      <c r="A80" t="s">
        <v>901</v>
      </c>
      <c r="B80">
        <v>7</v>
      </c>
      <c r="C80" t="s">
        <v>19</v>
      </c>
      <c r="D80">
        <f>D83</f>
        <v>168</v>
      </c>
      <c r="E80">
        <f t="shared" si="14"/>
        <v>87</v>
      </c>
      <c r="F80">
        <f>D80+26</f>
        <v>194</v>
      </c>
      <c r="G80">
        <f t="shared" ref="G80" si="15">G79</f>
        <v>92</v>
      </c>
      <c r="H80" t="s">
        <v>102</v>
      </c>
      <c r="I80">
        <v>10</v>
      </c>
      <c r="J80">
        <v>1</v>
      </c>
      <c r="K80">
        <v>0</v>
      </c>
      <c r="L80">
        <v>0</v>
      </c>
      <c r="N80" t="str">
        <f t="shared" si="12"/>
        <v>d0d8dd</v>
      </c>
      <c r="O80" t="s">
        <v>27</v>
      </c>
      <c r="Q80">
        <v>3</v>
      </c>
      <c r="R80" t="b">
        <v>1</v>
      </c>
      <c r="S80" t="s">
        <v>119</v>
      </c>
      <c r="T80">
        <v>0</v>
      </c>
    </row>
    <row r="81" spans="1:20" x14ac:dyDescent="0.25">
      <c r="A81" t="s">
        <v>44</v>
      </c>
      <c r="B81">
        <v>7</v>
      </c>
      <c r="C81" t="s">
        <v>25</v>
      </c>
      <c r="D81">
        <v>114</v>
      </c>
      <c r="E81">
        <f>E76</f>
        <v>85</v>
      </c>
      <c r="F81">
        <f>D81</f>
        <v>114</v>
      </c>
      <c r="G81">
        <f>G76</f>
        <v>198</v>
      </c>
      <c r="I81">
        <v>0.5</v>
      </c>
      <c r="J81">
        <v>0</v>
      </c>
      <c r="K81">
        <v>0</v>
      </c>
      <c r="L81">
        <v>0</v>
      </c>
      <c r="M81" t="s">
        <v>21</v>
      </c>
      <c r="N81" t="str">
        <f t="shared" si="12"/>
        <v>d0d8dd</v>
      </c>
      <c r="O81" t="s">
        <v>25</v>
      </c>
      <c r="Q81">
        <v>4</v>
      </c>
      <c r="R81" t="b">
        <v>0</v>
      </c>
      <c r="S81" t="s">
        <v>119</v>
      </c>
      <c r="T81">
        <v>0</v>
      </c>
    </row>
    <row r="82" spans="1:20" x14ac:dyDescent="0.25">
      <c r="A82" t="s">
        <v>45</v>
      </c>
      <c r="B82">
        <v>7</v>
      </c>
      <c r="C82" t="s">
        <v>25</v>
      </c>
      <c r="D82">
        <f>D81+27</f>
        <v>141</v>
      </c>
      <c r="E82">
        <f t="shared" si="14"/>
        <v>85</v>
      </c>
      <c r="F82">
        <f t="shared" ref="F82:F83" si="16">D82</f>
        <v>141</v>
      </c>
      <c r="G82">
        <f>G81</f>
        <v>198</v>
      </c>
      <c r="I82">
        <v>0.5</v>
      </c>
      <c r="J82">
        <v>0</v>
      </c>
      <c r="K82">
        <v>0</v>
      </c>
      <c r="L82">
        <v>0</v>
      </c>
      <c r="M82" t="s">
        <v>21</v>
      </c>
      <c r="N82" t="str">
        <f t="shared" si="12"/>
        <v>d0d8dd</v>
      </c>
      <c r="O82" t="s">
        <v>25</v>
      </c>
      <c r="Q82">
        <v>4</v>
      </c>
      <c r="R82" t="b">
        <v>0</v>
      </c>
      <c r="S82" t="s">
        <v>119</v>
      </c>
      <c r="T82">
        <v>0</v>
      </c>
    </row>
    <row r="83" spans="1:20" x14ac:dyDescent="0.25">
      <c r="A83" t="s">
        <v>46</v>
      </c>
      <c r="B83">
        <v>7</v>
      </c>
      <c r="C83" t="s">
        <v>25</v>
      </c>
      <c r="D83">
        <f>D82+27</f>
        <v>168</v>
      </c>
      <c r="E83">
        <f t="shared" si="14"/>
        <v>85</v>
      </c>
      <c r="F83">
        <f t="shared" si="16"/>
        <v>168</v>
      </c>
      <c r="G83">
        <f>G82</f>
        <v>198</v>
      </c>
      <c r="I83">
        <v>0.5</v>
      </c>
      <c r="J83">
        <v>0</v>
      </c>
      <c r="K83">
        <v>0</v>
      </c>
      <c r="L83">
        <v>0</v>
      </c>
      <c r="M83" t="s">
        <v>21</v>
      </c>
      <c r="N83" t="str">
        <f t="shared" si="12"/>
        <v>d0d8dd</v>
      </c>
      <c r="O83" t="s">
        <v>25</v>
      </c>
      <c r="Q83">
        <v>4</v>
      </c>
      <c r="R83" t="b">
        <v>0</v>
      </c>
      <c r="S83" t="s">
        <v>119</v>
      </c>
      <c r="T83">
        <v>0</v>
      </c>
    </row>
    <row r="84" spans="1:20" x14ac:dyDescent="0.25">
      <c r="A84" t="s">
        <v>55</v>
      </c>
      <c r="B84">
        <v>7</v>
      </c>
      <c r="C84" t="s">
        <v>25</v>
      </c>
      <c r="D84">
        <v>14</v>
      </c>
      <c r="E84">
        <f>E78+25</f>
        <v>112</v>
      </c>
      <c r="F84">
        <v>196</v>
      </c>
      <c r="G84">
        <f>E84</f>
        <v>112</v>
      </c>
      <c r="I84">
        <v>0.5</v>
      </c>
      <c r="J84">
        <v>0</v>
      </c>
      <c r="K84">
        <v>0</v>
      </c>
      <c r="L84">
        <v>0</v>
      </c>
      <c r="M84" t="s">
        <v>21</v>
      </c>
      <c r="N84" t="str">
        <f t="shared" si="12"/>
        <v>d0d8dd</v>
      </c>
      <c r="O84" t="s">
        <v>25</v>
      </c>
      <c r="Q84">
        <v>4</v>
      </c>
      <c r="R84" t="b">
        <v>0</v>
      </c>
      <c r="S84" t="s">
        <v>119</v>
      </c>
      <c r="T84">
        <v>0</v>
      </c>
    </row>
    <row r="85" spans="1:20" x14ac:dyDescent="0.25">
      <c r="A85" t="s">
        <v>1070</v>
      </c>
      <c r="B85">
        <v>7</v>
      </c>
      <c r="C85" t="s">
        <v>19</v>
      </c>
      <c r="D85">
        <f>D81</f>
        <v>114</v>
      </c>
      <c r="E85">
        <f>G76+2</f>
        <v>200</v>
      </c>
      <c r="F85">
        <v>196</v>
      </c>
      <c r="G85">
        <f>E85+4</f>
        <v>204</v>
      </c>
      <c r="H85" t="s">
        <v>102</v>
      </c>
      <c r="I85">
        <v>10</v>
      </c>
      <c r="J85">
        <v>0</v>
      </c>
      <c r="K85">
        <v>0</v>
      </c>
      <c r="L85">
        <v>0</v>
      </c>
      <c r="N85" t="s">
        <v>21</v>
      </c>
      <c r="O85" t="s">
        <v>22</v>
      </c>
      <c r="Q85">
        <v>2</v>
      </c>
      <c r="R85" t="b">
        <v>0</v>
      </c>
      <c r="S85" t="s">
        <v>119</v>
      </c>
      <c r="T85">
        <v>0</v>
      </c>
    </row>
    <row r="86" spans="1:20" x14ac:dyDescent="0.25">
      <c r="A86" t="s">
        <v>854</v>
      </c>
      <c r="B86">
        <v>7</v>
      </c>
      <c r="C86" t="s">
        <v>19</v>
      </c>
      <c r="D86">
        <v>14</v>
      </c>
      <c r="E86">
        <f>E84+2</f>
        <v>114</v>
      </c>
      <c r="F86">
        <f>D81-2</f>
        <v>112</v>
      </c>
      <c r="G86">
        <f>E86+5</f>
        <v>119</v>
      </c>
      <c r="H86" t="s">
        <v>102</v>
      </c>
      <c r="I86">
        <v>12</v>
      </c>
      <c r="J86">
        <v>0</v>
      </c>
      <c r="K86">
        <v>0</v>
      </c>
      <c r="L86">
        <v>0</v>
      </c>
      <c r="N86" t="str">
        <f t="shared" ref="N86:N105" si="17">$N$76</f>
        <v>d0d8dd</v>
      </c>
      <c r="O86" t="s">
        <v>25</v>
      </c>
      <c r="Q86">
        <v>3</v>
      </c>
      <c r="R86" t="b">
        <v>1</v>
      </c>
      <c r="S86" t="s">
        <v>119</v>
      </c>
      <c r="T86">
        <v>0</v>
      </c>
    </row>
    <row r="87" spans="1:20" x14ac:dyDescent="0.25">
      <c r="A87" t="s">
        <v>855</v>
      </c>
      <c r="B87">
        <v>7</v>
      </c>
      <c r="C87" t="s">
        <v>19</v>
      </c>
      <c r="D87">
        <f>D78</f>
        <v>113</v>
      </c>
      <c r="E87">
        <f>E86+1</f>
        <v>115</v>
      </c>
      <c r="F87">
        <f>F78</f>
        <v>140</v>
      </c>
      <c r="G87">
        <f t="shared" ref="G87:G105" si="18">E87+3</f>
        <v>118</v>
      </c>
      <c r="H87" t="s">
        <v>20</v>
      </c>
      <c r="I87">
        <v>16</v>
      </c>
      <c r="J87">
        <v>1</v>
      </c>
      <c r="K87">
        <v>0</v>
      </c>
      <c r="L87">
        <v>0</v>
      </c>
      <c r="N87" t="str">
        <f t="shared" si="17"/>
        <v>d0d8dd</v>
      </c>
      <c r="O87" t="s">
        <v>27</v>
      </c>
      <c r="Q87">
        <v>2</v>
      </c>
      <c r="R87" t="b">
        <v>0</v>
      </c>
      <c r="S87" t="s">
        <v>119</v>
      </c>
      <c r="T87">
        <v>0</v>
      </c>
    </row>
    <row r="88" spans="1:20" x14ac:dyDescent="0.25">
      <c r="A88" t="s">
        <v>856</v>
      </c>
      <c r="B88">
        <v>7</v>
      </c>
      <c r="C88" t="s">
        <v>19</v>
      </c>
      <c r="D88">
        <f>D79</f>
        <v>140</v>
      </c>
      <c r="E88">
        <f>E87</f>
        <v>115</v>
      </c>
      <c r="F88">
        <f>F79</f>
        <v>169</v>
      </c>
      <c r="G88">
        <f t="shared" si="18"/>
        <v>118</v>
      </c>
      <c r="H88" t="s">
        <v>20</v>
      </c>
      <c r="I88">
        <v>16</v>
      </c>
      <c r="J88">
        <v>1</v>
      </c>
      <c r="K88">
        <v>0</v>
      </c>
      <c r="L88">
        <v>0</v>
      </c>
      <c r="N88" t="str">
        <f t="shared" si="17"/>
        <v>d0d8dd</v>
      </c>
      <c r="O88" t="s">
        <v>27</v>
      </c>
      <c r="Q88">
        <v>2</v>
      </c>
      <c r="R88" t="b">
        <v>0</v>
      </c>
      <c r="S88" t="s">
        <v>119</v>
      </c>
      <c r="T88">
        <v>0</v>
      </c>
    </row>
    <row r="89" spans="1:20" x14ac:dyDescent="0.25">
      <c r="A89" t="s">
        <v>857</v>
      </c>
      <c r="B89">
        <v>7</v>
      </c>
      <c r="C89" t="s">
        <v>19</v>
      </c>
      <c r="D89">
        <f>D80</f>
        <v>168</v>
      </c>
      <c r="E89">
        <f>E88</f>
        <v>115</v>
      </c>
      <c r="F89">
        <f>F80</f>
        <v>194</v>
      </c>
      <c r="G89">
        <f t="shared" si="18"/>
        <v>118</v>
      </c>
      <c r="H89" t="s">
        <v>20</v>
      </c>
      <c r="I89">
        <v>16</v>
      </c>
      <c r="J89">
        <v>1</v>
      </c>
      <c r="K89">
        <v>0</v>
      </c>
      <c r="L89">
        <v>0</v>
      </c>
      <c r="N89" t="str">
        <f t="shared" si="17"/>
        <v>d0d8dd</v>
      </c>
      <c r="O89" t="s">
        <v>27</v>
      </c>
      <c r="Q89">
        <v>2</v>
      </c>
      <c r="R89" t="b">
        <v>0</v>
      </c>
      <c r="S89" t="s">
        <v>119</v>
      </c>
      <c r="T89">
        <v>0</v>
      </c>
    </row>
    <row r="90" spans="1:20" x14ac:dyDescent="0.25">
      <c r="A90" t="s">
        <v>858</v>
      </c>
      <c r="B90">
        <v>7</v>
      </c>
      <c r="C90" t="s">
        <v>19</v>
      </c>
      <c r="D90">
        <f t="shared" ref="D90:D105" si="19">D86</f>
        <v>14</v>
      </c>
      <c r="E90">
        <f>E86+16</f>
        <v>130</v>
      </c>
      <c r="F90">
        <f t="shared" ref="F90:F105" si="20">F86</f>
        <v>112</v>
      </c>
      <c r="G90">
        <f>E90+5</f>
        <v>135</v>
      </c>
      <c r="H90" t="s">
        <v>102</v>
      </c>
      <c r="I90">
        <v>12</v>
      </c>
      <c r="J90">
        <v>0</v>
      </c>
      <c r="K90">
        <v>0</v>
      </c>
      <c r="L90">
        <v>0</v>
      </c>
      <c r="N90" t="str">
        <f t="shared" si="17"/>
        <v>d0d8dd</v>
      </c>
      <c r="O90" t="s">
        <v>25</v>
      </c>
      <c r="Q90">
        <v>3</v>
      </c>
      <c r="R90" t="b">
        <v>1</v>
      </c>
      <c r="S90" t="s">
        <v>119</v>
      </c>
      <c r="T90">
        <v>0</v>
      </c>
    </row>
    <row r="91" spans="1:20" x14ac:dyDescent="0.25">
      <c r="A91" t="s">
        <v>859</v>
      </c>
      <c r="B91">
        <v>7</v>
      </c>
      <c r="C91" t="s">
        <v>19</v>
      </c>
      <c r="D91">
        <f t="shared" si="19"/>
        <v>113</v>
      </c>
      <c r="E91">
        <f>E90+1</f>
        <v>131</v>
      </c>
      <c r="F91">
        <f t="shared" si="20"/>
        <v>140</v>
      </c>
      <c r="G91">
        <f>E91+3</f>
        <v>134</v>
      </c>
      <c r="H91" t="s">
        <v>20</v>
      </c>
      <c r="I91">
        <v>16</v>
      </c>
      <c r="J91">
        <v>1</v>
      </c>
      <c r="K91">
        <v>0</v>
      </c>
      <c r="L91">
        <v>0</v>
      </c>
      <c r="N91" t="str">
        <f t="shared" si="17"/>
        <v>d0d8dd</v>
      </c>
      <c r="O91" t="s">
        <v>27</v>
      </c>
      <c r="Q91">
        <v>2</v>
      </c>
      <c r="R91" t="b">
        <v>0</v>
      </c>
      <c r="S91" t="s">
        <v>119</v>
      </c>
      <c r="T91">
        <v>0</v>
      </c>
    </row>
    <row r="92" spans="1:20" x14ac:dyDescent="0.25">
      <c r="A92" t="s">
        <v>860</v>
      </c>
      <c r="B92">
        <v>7</v>
      </c>
      <c r="C92" t="s">
        <v>19</v>
      </c>
      <c r="D92">
        <f t="shared" si="19"/>
        <v>140</v>
      </c>
      <c r="E92">
        <f>E91</f>
        <v>131</v>
      </c>
      <c r="F92">
        <f t="shared" si="20"/>
        <v>169</v>
      </c>
      <c r="G92">
        <f t="shared" si="18"/>
        <v>134</v>
      </c>
      <c r="H92" t="s">
        <v>20</v>
      </c>
      <c r="I92">
        <v>16</v>
      </c>
      <c r="J92">
        <v>1</v>
      </c>
      <c r="K92">
        <v>0</v>
      </c>
      <c r="L92">
        <v>0</v>
      </c>
      <c r="N92" t="str">
        <f t="shared" si="17"/>
        <v>d0d8dd</v>
      </c>
      <c r="O92" t="s">
        <v>27</v>
      </c>
      <c r="Q92">
        <v>2</v>
      </c>
      <c r="R92" t="b">
        <v>0</v>
      </c>
      <c r="S92" t="s">
        <v>119</v>
      </c>
      <c r="T92">
        <v>0</v>
      </c>
    </row>
    <row r="93" spans="1:20" x14ac:dyDescent="0.25">
      <c r="A93" t="s">
        <v>861</v>
      </c>
      <c r="B93">
        <v>7</v>
      </c>
      <c r="C93" t="s">
        <v>19</v>
      </c>
      <c r="D93">
        <f t="shared" si="19"/>
        <v>168</v>
      </c>
      <c r="E93">
        <f>E92</f>
        <v>131</v>
      </c>
      <c r="F93">
        <f t="shared" si="20"/>
        <v>194</v>
      </c>
      <c r="G93">
        <f t="shared" si="18"/>
        <v>134</v>
      </c>
      <c r="H93" t="s">
        <v>20</v>
      </c>
      <c r="I93">
        <v>16</v>
      </c>
      <c r="J93">
        <v>1</v>
      </c>
      <c r="K93">
        <v>0</v>
      </c>
      <c r="L93">
        <v>0</v>
      </c>
      <c r="N93" t="str">
        <f t="shared" si="17"/>
        <v>d0d8dd</v>
      </c>
      <c r="O93" t="s">
        <v>27</v>
      </c>
      <c r="Q93">
        <v>2</v>
      </c>
      <c r="R93" t="b">
        <v>0</v>
      </c>
      <c r="S93" t="s">
        <v>119</v>
      </c>
      <c r="T93">
        <v>0</v>
      </c>
    </row>
    <row r="94" spans="1:20" x14ac:dyDescent="0.25">
      <c r="A94" t="s">
        <v>862</v>
      </c>
      <c r="B94">
        <v>7</v>
      </c>
      <c r="C94" t="s">
        <v>19</v>
      </c>
      <c r="D94">
        <f t="shared" si="19"/>
        <v>14</v>
      </c>
      <c r="E94">
        <f>E90+16</f>
        <v>146</v>
      </c>
      <c r="F94">
        <f t="shared" si="20"/>
        <v>112</v>
      </c>
      <c r="G94">
        <f>E94+5</f>
        <v>151</v>
      </c>
      <c r="H94" t="s">
        <v>102</v>
      </c>
      <c r="I94">
        <v>12</v>
      </c>
      <c r="J94">
        <v>0</v>
      </c>
      <c r="K94">
        <v>0</v>
      </c>
      <c r="L94">
        <v>0</v>
      </c>
      <c r="N94" t="str">
        <f t="shared" si="17"/>
        <v>d0d8dd</v>
      </c>
      <c r="O94" t="s">
        <v>25</v>
      </c>
      <c r="Q94">
        <v>3</v>
      </c>
      <c r="R94" t="b">
        <v>1</v>
      </c>
      <c r="S94" t="s">
        <v>119</v>
      </c>
      <c r="T94">
        <v>0</v>
      </c>
    </row>
    <row r="95" spans="1:20" x14ac:dyDescent="0.25">
      <c r="A95" t="s">
        <v>863</v>
      </c>
      <c r="B95">
        <v>7</v>
      </c>
      <c r="C95" t="s">
        <v>19</v>
      </c>
      <c r="D95">
        <f t="shared" si="19"/>
        <v>113</v>
      </c>
      <c r="E95">
        <f>E94+1</f>
        <v>147</v>
      </c>
      <c r="F95">
        <f t="shared" si="20"/>
        <v>140</v>
      </c>
      <c r="G95">
        <f t="shared" si="18"/>
        <v>150</v>
      </c>
      <c r="H95" t="s">
        <v>20</v>
      </c>
      <c r="I95">
        <v>16</v>
      </c>
      <c r="J95">
        <v>1</v>
      </c>
      <c r="K95">
        <v>0</v>
      </c>
      <c r="L95">
        <v>0</v>
      </c>
      <c r="N95" t="str">
        <f t="shared" si="17"/>
        <v>d0d8dd</v>
      </c>
      <c r="O95" t="s">
        <v>27</v>
      </c>
      <c r="Q95">
        <v>2</v>
      </c>
      <c r="R95" t="b">
        <v>0</v>
      </c>
      <c r="S95" t="s">
        <v>119</v>
      </c>
      <c r="T95">
        <v>0</v>
      </c>
    </row>
    <row r="96" spans="1:20" x14ac:dyDescent="0.25">
      <c r="A96" t="s">
        <v>864</v>
      </c>
      <c r="B96">
        <v>7</v>
      </c>
      <c r="C96" t="s">
        <v>19</v>
      </c>
      <c r="D96">
        <f t="shared" si="19"/>
        <v>140</v>
      </c>
      <c r="E96">
        <f>E95</f>
        <v>147</v>
      </c>
      <c r="F96">
        <f t="shared" si="20"/>
        <v>169</v>
      </c>
      <c r="G96">
        <f t="shared" si="18"/>
        <v>150</v>
      </c>
      <c r="H96" t="s">
        <v>20</v>
      </c>
      <c r="I96">
        <v>16</v>
      </c>
      <c r="J96">
        <v>1</v>
      </c>
      <c r="K96">
        <v>0</v>
      </c>
      <c r="L96">
        <v>0</v>
      </c>
      <c r="N96" t="str">
        <f t="shared" si="17"/>
        <v>d0d8dd</v>
      </c>
      <c r="O96" t="s">
        <v>27</v>
      </c>
      <c r="Q96">
        <v>2</v>
      </c>
      <c r="R96" t="b">
        <v>0</v>
      </c>
      <c r="S96" t="s">
        <v>119</v>
      </c>
      <c r="T96">
        <v>0</v>
      </c>
    </row>
    <row r="97" spans="1:20" x14ac:dyDescent="0.25">
      <c r="A97" t="s">
        <v>865</v>
      </c>
      <c r="B97">
        <v>7</v>
      </c>
      <c r="C97" t="s">
        <v>19</v>
      </c>
      <c r="D97">
        <f t="shared" si="19"/>
        <v>168</v>
      </c>
      <c r="E97">
        <f>E96</f>
        <v>147</v>
      </c>
      <c r="F97">
        <f t="shared" si="20"/>
        <v>194</v>
      </c>
      <c r="G97">
        <f t="shared" si="18"/>
        <v>150</v>
      </c>
      <c r="H97" t="s">
        <v>20</v>
      </c>
      <c r="I97">
        <v>16</v>
      </c>
      <c r="J97">
        <v>1</v>
      </c>
      <c r="K97">
        <v>0</v>
      </c>
      <c r="L97">
        <v>0</v>
      </c>
      <c r="N97" t="str">
        <f t="shared" si="17"/>
        <v>d0d8dd</v>
      </c>
      <c r="O97" t="s">
        <v>27</v>
      </c>
      <c r="Q97">
        <v>2</v>
      </c>
      <c r="R97" t="b">
        <v>0</v>
      </c>
      <c r="S97" t="s">
        <v>119</v>
      </c>
      <c r="T97">
        <v>0</v>
      </c>
    </row>
    <row r="98" spans="1:20" x14ac:dyDescent="0.25">
      <c r="A98" t="s">
        <v>866</v>
      </c>
      <c r="B98">
        <v>7</v>
      </c>
      <c r="C98" t="s">
        <v>19</v>
      </c>
      <c r="D98">
        <f t="shared" si="19"/>
        <v>14</v>
      </c>
      <c r="E98">
        <f>E94+16</f>
        <v>162</v>
      </c>
      <c r="F98">
        <f t="shared" si="20"/>
        <v>112</v>
      </c>
      <c r="G98">
        <f>E98+5</f>
        <v>167</v>
      </c>
      <c r="H98" t="s">
        <v>102</v>
      </c>
      <c r="I98">
        <v>12</v>
      </c>
      <c r="J98">
        <v>0</v>
      </c>
      <c r="K98">
        <v>0</v>
      </c>
      <c r="L98">
        <v>0</v>
      </c>
      <c r="N98" t="str">
        <f t="shared" si="17"/>
        <v>d0d8dd</v>
      </c>
      <c r="O98" t="s">
        <v>25</v>
      </c>
      <c r="Q98">
        <v>3</v>
      </c>
      <c r="R98" t="b">
        <v>1</v>
      </c>
      <c r="S98" t="s">
        <v>119</v>
      </c>
      <c r="T98">
        <v>0</v>
      </c>
    </row>
    <row r="99" spans="1:20" x14ac:dyDescent="0.25">
      <c r="A99" t="s">
        <v>867</v>
      </c>
      <c r="B99">
        <v>7</v>
      </c>
      <c r="C99" t="s">
        <v>19</v>
      </c>
      <c r="D99">
        <f t="shared" si="19"/>
        <v>113</v>
      </c>
      <c r="E99">
        <f>E98+1</f>
        <v>163</v>
      </c>
      <c r="F99">
        <f t="shared" si="20"/>
        <v>140</v>
      </c>
      <c r="G99">
        <f t="shared" si="18"/>
        <v>166</v>
      </c>
      <c r="H99" t="s">
        <v>20</v>
      </c>
      <c r="I99">
        <v>16</v>
      </c>
      <c r="J99">
        <v>1</v>
      </c>
      <c r="K99">
        <v>0</v>
      </c>
      <c r="L99">
        <v>0</v>
      </c>
      <c r="N99" t="str">
        <f t="shared" si="17"/>
        <v>d0d8dd</v>
      </c>
      <c r="O99" t="s">
        <v>27</v>
      </c>
      <c r="Q99">
        <v>2</v>
      </c>
      <c r="R99" t="b">
        <v>0</v>
      </c>
      <c r="S99" t="s">
        <v>119</v>
      </c>
      <c r="T99">
        <v>0</v>
      </c>
    </row>
    <row r="100" spans="1:20" x14ac:dyDescent="0.25">
      <c r="A100" t="s">
        <v>868</v>
      </c>
      <c r="B100">
        <v>7</v>
      </c>
      <c r="C100" t="s">
        <v>19</v>
      </c>
      <c r="D100">
        <f t="shared" si="19"/>
        <v>140</v>
      </c>
      <c r="E100">
        <f>E99</f>
        <v>163</v>
      </c>
      <c r="F100">
        <f t="shared" si="20"/>
        <v>169</v>
      </c>
      <c r="G100">
        <f t="shared" si="18"/>
        <v>166</v>
      </c>
      <c r="H100" t="s">
        <v>20</v>
      </c>
      <c r="I100">
        <v>16</v>
      </c>
      <c r="J100">
        <v>1</v>
      </c>
      <c r="K100">
        <v>0</v>
      </c>
      <c r="L100">
        <v>0</v>
      </c>
      <c r="N100" t="str">
        <f t="shared" si="17"/>
        <v>d0d8dd</v>
      </c>
      <c r="O100" t="s">
        <v>27</v>
      </c>
      <c r="Q100">
        <v>2</v>
      </c>
      <c r="R100" t="b">
        <v>0</v>
      </c>
      <c r="S100" t="s">
        <v>119</v>
      </c>
      <c r="T100">
        <v>0</v>
      </c>
    </row>
    <row r="101" spans="1:20" x14ac:dyDescent="0.25">
      <c r="A101" t="s">
        <v>869</v>
      </c>
      <c r="B101">
        <v>7</v>
      </c>
      <c r="C101" t="s">
        <v>19</v>
      </c>
      <c r="D101">
        <f t="shared" si="19"/>
        <v>168</v>
      </c>
      <c r="E101">
        <f>E100</f>
        <v>163</v>
      </c>
      <c r="F101">
        <f t="shared" si="20"/>
        <v>194</v>
      </c>
      <c r="G101">
        <f t="shared" si="18"/>
        <v>166</v>
      </c>
      <c r="H101" t="s">
        <v>20</v>
      </c>
      <c r="I101">
        <v>16</v>
      </c>
      <c r="J101">
        <v>1</v>
      </c>
      <c r="K101">
        <v>0</v>
      </c>
      <c r="L101">
        <v>0</v>
      </c>
      <c r="N101" t="str">
        <f t="shared" si="17"/>
        <v>d0d8dd</v>
      </c>
      <c r="O101" t="s">
        <v>27</v>
      </c>
      <c r="Q101">
        <v>2</v>
      </c>
      <c r="R101" t="b">
        <v>0</v>
      </c>
      <c r="S101" t="s">
        <v>119</v>
      </c>
      <c r="T101">
        <v>0</v>
      </c>
    </row>
    <row r="102" spans="1:20" x14ac:dyDescent="0.25">
      <c r="A102" t="s">
        <v>870</v>
      </c>
      <c r="B102">
        <v>7</v>
      </c>
      <c r="C102" t="s">
        <v>19</v>
      </c>
      <c r="D102">
        <f t="shared" si="19"/>
        <v>14</v>
      </c>
      <c r="E102">
        <f>E98+16</f>
        <v>178</v>
      </c>
      <c r="F102">
        <f t="shared" si="20"/>
        <v>112</v>
      </c>
      <c r="G102">
        <f>E102+5</f>
        <v>183</v>
      </c>
      <c r="H102" t="s">
        <v>102</v>
      </c>
      <c r="I102">
        <v>12</v>
      </c>
      <c r="J102">
        <v>0</v>
      </c>
      <c r="K102">
        <v>0</v>
      </c>
      <c r="L102">
        <v>0</v>
      </c>
      <c r="N102" t="str">
        <f t="shared" si="17"/>
        <v>d0d8dd</v>
      </c>
      <c r="O102" t="s">
        <v>25</v>
      </c>
      <c r="Q102">
        <v>3</v>
      </c>
      <c r="R102" t="b">
        <v>1</v>
      </c>
      <c r="S102" t="s">
        <v>119</v>
      </c>
      <c r="T102">
        <v>0</v>
      </c>
    </row>
    <row r="103" spans="1:20" x14ac:dyDescent="0.25">
      <c r="A103" t="s">
        <v>871</v>
      </c>
      <c r="B103">
        <v>7</v>
      </c>
      <c r="C103" t="s">
        <v>19</v>
      </c>
      <c r="D103">
        <f t="shared" si="19"/>
        <v>113</v>
      </c>
      <c r="E103">
        <f>E102+1</f>
        <v>179</v>
      </c>
      <c r="F103">
        <f t="shared" si="20"/>
        <v>140</v>
      </c>
      <c r="G103">
        <f t="shared" si="18"/>
        <v>182</v>
      </c>
      <c r="H103" t="s">
        <v>20</v>
      </c>
      <c r="I103">
        <v>16</v>
      </c>
      <c r="J103">
        <v>1</v>
      </c>
      <c r="K103">
        <v>0</v>
      </c>
      <c r="L103">
        <v>0</v>
      </c>
      <c r="N103" t="str">
        <f t="shared" si="17"/>
        <v>d0d8dd</v>
      </c>
      <c r="O103" t="s">
        <v>27</v>
      </c>
      <c r="Q103">
        <v>2</v>
      </c>
      <c r="R103" t="b">
        <v>0</v>
      </c>
      <c r="S103" t="s">
        <v>119</v>
      </c>
      <c r="T103">
        <v>0</v>
      </c>
    </row>
    <row r="104" spans="1:20" x14ac:dyDescent="0.25">
      <c r="A104" t="s">
        <v>872</v>
      </c>
      <c r="B104">
        <v>7</v>
      </c>
      <c r="C104" t="s">
        <v>19</v>
      </c>
      <c r="D104">
        <f t="shared" si="19"/>
        <v>140</v>
      </c>
      <c r="E104">
        <f>E103</f>
        <v>179</v>
      </c>
      <c r="F104">
        <f t="shared" si="20"/>
        <v>169</v>
      </c>
      <c r="G104">
        <f t="shared" si="18"/>
        <v>182</v>
      </c>
      <c r="H104" t="s">
        <v>20</v>
      </c>
      <c r="I104">
        <v>16</v>
      </c>
      <c r="J104">
        <v>1</v>
      </c>
      <c r="K104">
        <v>0</v>
      </c>
      <c r="L104">
        <v>0</v>
      </c>
      <c r="N104" t="str">
        <f t="shared" si="17"/>
        <v>d0d8dd</v>
      </c>
      <c r="O104" t="s">
        <v>27</v>
      </c>
      <c r="Q104">
        <v>2</v>
      </c>
      <c r="R104" t="b">
        <v>0</v>
      </c>
      <c r="S104" t="s">
        <v>119</v>
      </c>
      <c r="T104">
        <v>0</v>
      </c>
    </row>
    <row r="105" spans="1:20" x14ac:dyDescent="0.25">
      <c r="A105" t="s">
        <v>873</v>
      </c>
      <c r="B105">
        <v>7</v>
      </c>
      <c r="C105" t="s">
        <v>19</v>
      </c>
      <c r="D105">
        <f t="shared" si="19"/>
        <v>168</v>
      </c>
      <c r="E105">
        <f>E104</f>
        <v>179</v>
      </c>
      <c r="F105">
        <f t="shared" si="20"/>
        <v>194</v>
      </c>
      <c r="G105">
        <f t="shared" si="18"/>
        <v>182</v>
      </c>
      <c r="H105" t="s">
        <v>20</v>
      </c>
      <c r="I105">
        <v>16</v>
      </c>
      <c r="J105">
        <v>1</v>
      </c>
      <c r="K105">
        <v>0</v>
      </c>
      <c r="L105">
        <v>0</v>
      </c>
      <c r="N105" t="str">
        <f t="shared" si="17"/>
        <v>d0d8dd</v>
      </c>
      <c r="O105" t="s">
        <v>27</v>
      </c>
      <c r="Q105">
        <v>2</v>
      </c>
      <c r="R105" t="b">
        <v>0</v>
      </c>
      <c r="S105" t="s">
        <v>119</v>
      </c>
      <c r="T105">
        <v>0</v>
      </c>
    </row>
    <row r="106" spans="1:20" x14ac:dyDescent="0.25">
      <c r="A106" t="s">
        <v>967</v>
      </c>
      <c r="B106">
        <v>-999</v>
      </c>
      <c r="C106" t="s">
        <v>19</v>
      </c>
      <c r="D106">
        <v>127</v>
      </c>
      <c r="E106">
        <v>13</v>
      </c>
      <c r="F106">
        <v>205</v>
      </c>
      <c r="G106">
        <f>E106+5</f>
        <v>18</v>
      </c>
      <c r="H106" t="s">
        <v>102</v>
      </c>
      <c r="I106">
        <v>14</v>
      </c>
      <c r="J106">
        <v>1</v>
      </c>
      <c r="K106">
        <v>0</v>
      </c>
      <c r="L106">
        <v>0</v>
      </c>
      <c r="N106" t="s">
        <v>21</v>
      </c>
      <c r="O106" t="s">
        <v>25</v>
      </c>
      <c r="Q106">
        <v>2</v>
      </c>
      <c r="R106" t="b">
        <v>1</v>
      </c>
      <c r="S106" t="s">
        <v>119</v>
      </c>
      <c r="T106">
        <v>0</v>
      </c>
    </row>
    <row r="107" spans="1:20" x14ac:dyDescent="0.25">
      <c r="A107" t="s">
        <v>32</v>
      </c>
      <c r="B107">
        <v>7</v>
      </c>
      <c r="C107" t="s">
        <v>19</v>
      </c>
      <c r="D107">
        <v>14</v>
      </c>
      <c r="E107">
        <v>215</v>
      </c>
      <c r="F107">
        <v>196</v>
      </c>
      <c r="G107">
        <f>E107+5</f>
        <v>220</v>
      </c>
      <c r="H107" t="s">
        <v>102</v>
      </c>
      <c r="I107">
        <v>14</v>
      </c>
      <c r="J107">
        <v>1</v>
      </c>
      <c r="K107">
        <v>0</v>
      </c>
      <c r="L107">
        <v>0</v>
      </c>
      <c r="N107" t="s">
        <v>21</v>
      </c>
      <c r="O107" t="s">
        <v>25</v>
      </c>
      <c r="Q107">
        <v>3</v>
      </c>
      <c r="R107" t="b">
        <v>1</v>
      </c>
      <c r="S107" t="s">
        <v>119</v>
      </c>
      <c r="T107">
        <v>0</v>
      </c>
    </row>
    <row r="108" spans="1:20" x14ac:dyDescent="0.25">
      <c r="A108" t="s">
        <v>42</v>
      </c>
      <c r="B108">
        <v>7</v>
      </c>
      <c r="C108" t="s">
        <v>19</v>
      </c>
      <c r="D108">
        <v>14</v>
      </c>
      <c r="E108">
        <f>G107+8</f>
        <v>228</v>
      </c>
      <c r="F108">
        <f>$F$107</f>
        <v>196</v>
      </c>
      <c r="G108">
        <f>E108+5</f>
        <v>233</v>
      </c>
      <c r="H108" t="s">
        <v>102</v>
      </c>
      <c r="I108">
        <v>12</v>
      </c>
      <c r="J108">
        <v>0</v>
      </c>
      <c r="K108">
        <v>0</v>
      </c>
      <c r="L108">
        <v>0</v>
      </c>
      <c r="N108" t="s">
        <v>21</v>
      </c>
      <c r="O108" t="s">
        <v>25</v>
      </c>
      <c r="P108" s="1"/>
      <c r="Q108">
        <v>1</v>
      </c>
      <c r="R108" t="b">
        <v>1</v>
      </c>
      <c r="S108" t="s">
        <v>119</v>
      </c>
      <c r="T108">
        <v>0</v>
      </c>
    </row>
    <row r="109" spans="1:20" x14ac:dyDescent="0.25">
      <c r="A109" t="s">
        <v>958</v>
      </c>
      <c r="B109">
        <v>8</v>
      </c>
      <c r="C109" t="s">
        <v>26</v>
      </c>
      <c r="D109">
        <v>0</v>
      </c>
      <c r="E109">
        <v>30</v>
      </c>
      <c r="F109">
        <v>210</v>
      </c>
      <c r="G109">
        <f>G186+12</f>
        <v>267</v>
      </c>
      <c r="I109">
        <v>0</v>
      </c>
      <c r="J109">
        <v>1</v>
      </c>
      <c r="K109">
        <v>0</v>
      </c>
      <c r="L109">
        <v>0</v>
      </c>
      <c r="M109" t="s">
        <v>772</v>
      </c>
      <c r="N109" t="s">
        <v>1068</v>
      </c>
      <c r="O109" t="s">
        <v>25</v>
      </c>
      <c r="Q109">
        <v>2</v>
      </c>
      <c r="R109" t="b">
        <v>0</v>
      </c>
      <c r="S109" t="s">
        <v>119</v>
      </c>
      <c r="T109">
        <v>0</v>
      </c>
    </row>
    <row r="110" spans="1:20" x14ac:dyDescent="0.25">
      <c r="A110" t="s">
        <v>896</v>
      </c>
      <c r="B110">
        <v>8</v>
      </c>
      <c r="C110" t="s">
        <v>19</v>
      </c>
      <c r="D110">
        <v>14</v>
      </c>
      <c r="E110">
        <v>20</v>
      </c>
      <c r="F110">
        <v>196</v>
      </c>
      <c r="G110">
        <f>E110+5</f>
        <v>25</v>
      </c>
      <c r="H110" t="s">
        <v>102</v>
      </c>
      <c r="I110">
        <v>12</v>
      </c>
      <c r="J110">
        <v>1</v>
      </c>
      <c r="K110">
        <v>0</v>
      </c>
      <c r="L110">
        <v>0</v>
      </c>
      <c r="N110" t="s">
        <v>21</v>
      </c>
      <c r="O110" t="s">
        <v>25</v>
      </c>
      <c r="Q110">
        <v>3</v>
      </c>
      <c r="R110" t="b">
        <v>1</v>
      </c>
      <c r="S110" t="s">
        <v>119</v>
      </c>
      <c r="T110">
        <v>0</v>
      </c>
    </row>
    <row r="111" spans="1:20" x14ac:dyDescent="0.25">
      <c r="A111" t="s">
        <v>899</v>
      </c>
      <c r="B111">
        <v>8</v>
      </c>
      <c r="C111" t="s">
        <v>19</v>
      </c>
      <c r="D111">
        <f t="shared" ref="D111" si="21">D114-1</f>
        <v>113</v>
      </c>
      <c r="E111">
        <f>E109+2</f>
        <v>32</v>
      </c>
      <c r="F111">
        <f>D115-1</f>
        <v>140</v>
      </c>
      <c r="G111">
        <f>E111+5</f>
        <v>37</v>
      </c>
      <c r="H111" t="s">
        <v>102</v>
      </c>
      <c r="I111">
        <v>10</v>
      </c>
      <c r="J111">
        <v>1</v>
      </c>
      <c r="K111">
        <v>0</v>
      </c>
      <c r="L111">
        <v>0</v>
      </c>
      <c r="N111" t="s">
        <v>1068</v>
      </c>
      <c r="O111" t="s">
        <v>27</v>
      </c>
      <c r="Q111">
        <v>3</v>
      </c>
      <c r="R111" t="b">
        <v>1</v>
      </c>
      <c r="S111" t="s">
        <v>119</v>
      </c>
      <c r="T111">
        <v>0</v>
      </c>
    </row>
    <row r="112" spans="1:20" x14ac:dyDescent="0.25">
      <c r="A112" t="s">
        <v>900</v>
      </c>
      <c r="B112">
        <v>8</v>
      </c>
      <c r="C112" t="s">
        <v>19</v>
      </c>
      <c r="D112">
        <f>D115-1</f>
        <v>140</v>
      </c>
      <c r="E112">
        <f t="shared" ref="E112:E113" si="22">E111</f>
        <v>32</v>
      </c>
      <c r="F112">
        <f>D116+1</f>
        <v>169</v>
      </c>
      <c r="G112">
        <f>G111</f>
        <v>37</v>
      </c>
      <c r="H112" t="s">
        <v>102</v>
      </c>
      <c r="I112">
        <v>10</v>
      </c>
      <c r="J112">
        <v>1</v>
      </c>
      <c r="K112">
        <v>0</v>
      </c>
      <c r="L112">
        <v>0</v>
      </c>
      <c r="N112" t="s">
        <v>1068</v>
      </c>
      <c r="O112" t="s">
        <v>27</v>
      </c>
      <c r="Q112">
        <v>3</v>
      </c>
      <c r="R112" t="b">
        <v>1</v>
      </c>
      <c r="S112" t="s">
        <v>119</v>
      </c>
      <c r="T112">
        <v>0</v>
      </c>
    </row>
    <row r="113" spans="1:20" x14ac:dyDescent="0.25">
      <c r="A113" t="s">
        <v>901</v>
      </c>
      <c r="B113">
        <v>8</v>
      </c>
      <c r="C113" t="s">
        <v>19</v>
      </c>
      <c r="D113">
        <f>D116</f>
        <v>168</v>
      </c>
      <c r="E113">
        <f t="shared" si="22"/>
        <v>32</v>
      </c>
      <c r="F113">
        <f>D113+26</f>
        <v>194</v>
      </c>
      <c r="G113">
        <f t="shared" ref="G113" si="23">G112</f>
        <v>37</v>
      </c>
      <c r="H113" t="s">
        <v>102</v>
      </c>
      <c r="I113">
        <v>10</v>
      </c>
      <c r="J113">
        <v>1</v>
      </c>
      <c r="K113">
        <v>0</v>
      </c>
      <c r="L113">
        <v>0</v>
      </c>
      <c r="N113" t="s">
        <v>1068</v>
      </c>
      <c r="O113" t="s">
        <v>27</v>
      </c>
      <c r="Q113">
        <v>3</v>
      </c>
      <c r="R113" t="b">
        <v>1</v>
      </c>
      <c r="S113" t="s">
        <v>119</v>
      </c>
      <c r="T113">
        <v>0</v>
      </c>
    </row>
    <row r="114" spans="1:20" x14ac:dyDescent="0.25">
      <c r="A114" t="s">
        <v>44</v>
      </c>
      <c r="B114">
        <v>8</v>
      </c>
      <c r="C114" t="s">
        <v>25</v>
      </c>
      <c r="D114">
        <v>114</v>
      </c>
      <c r="E114">
        <f>E109</f>
        <v>30</v>
      </c>
      <c r="F114">
        <f>D114</f>
        <v>114</v>
      </c>
      <c r="G114">
        <f>G109</f>
        <v>267</v>
      </c>
      <c r="I114">
        <v>0.5</v>
      </c>
      <c r="J114">
        <v>0</v>
      </c>
      <c r="K114">
        <v>0</v>
      </c>
      <c r="L114">
        <v>0</v>
      </c>
      <c r="M114" t="s">
        <v>21</v>
      </c>
      <c r="N114" t="s">
        <v>1068</v>
      </c>
      <c r="O114" t="s">
        <v>25</v>
      </c>
      <c r="Q114">
        <v>4</v>
      </c>
      <c r="R114" t="b">
        <v>0</v>
      </c>
      <c r="S114" t="s">
        <v>119</v>
      </c>
      <c r="T114">
        <v>0</v>
      </c>
    </row>
    <row r="115" spans="1:20" x14ac:dyDescent="0.25">
      <c r="A115" t="s">
        <v>45</v>
      </c>
      <c r="B115">
        <v>8</v>
      </c>
      <c r="C115" t="s">
        <v>25</v>
      </c>
      <c r="D115">
        <f>D114+27</f>
        <v>141</v>
      </c>
      <c r="E115">
        <f t="shared" ref="E115:E116" si="24">E114</f>
        <v>30</v>
      </c>
      <c r="F115">
        <f t="shared" ref="F115:F116" si="25">D115</f>
        <v>141</v>
      </c>
      <c r="G115">
        <f>G114</f>
        <v>267</v>
      </c>
      <c r="I115">
        <v>0.5</v>
      </c>
      <c r="J115">
        <v>0</v>
      </c>
      <c r="K115">
        <v>0</v>
      </c>
      <c r="L115">
        <v>0</v>
      </c>
      <c r="M115" t="s">
        <v>21</v>
      </c>
      <c r="N115" t="s">
        <v>1068</v>
      </c>
      <c r="O115" t="s">
        <v>25</v>
      </c>
      <c r="Q115">
        <v>4</v>
      </c>
      <c r="R115" t="b">
        <v>0</v>
      </c>
      <c r="S115" t="s">
        <v>119</v>
      </c>
      <c r="T115">
        <v>0</v>
      </c>
    </row>
    <row r="116" spans="1:20" x14ac:dyDescent="0.25">
      <c r="A116" t="s">
        <v>46</v>
      </c>
      <c r="B116">
        <v>8</v>
      </c>
      <c r="C116" t="s">
        <v>25</v>
      </c>
      <c r="D116">
        <f>D115+27</f>
        <v>168</v>
      </c>
      <c r="E116">
        <f t="shared" si="24"/>
        <v>30</v>
      </c>
      <c r="F116">
        <f t="shared" si="25"/>
        <v>168</v>
      </c>
      <c r="G116">
        <f>G115</f>
        <v>267</v>
      </c>
      <c r="I116">
        <v>0.5</v>
      </c>
      <c r="J116">
        <v>0</v>
      </c>
      <c r="K116">
        <v>0</v>
      </c>
      <c r="L116">
        <v>0</v>
      </c>
      <c r="M116" t="s">
        <v>21</v>
      </c>
      <c r="N116" t="s">
        <v>1068</v>
      </c>
      <c r="O116" t="s">
        <v>25</v>
      </c>
      <c r="Q116">
        <v>4</v>
      </c>
      <c r="R116" t="b">
        <v>0</v>
      </c>
      <c r="S116" t="s">
        <v>119</v>
      </c>
      <c r="T116">
        <v>0</v>
      </c>
    </row>
    <row r="117" spans="1:20" x14ac:dyDescent="0.25">
      <c r="A117" t="s">
        <v>55</v>
      </c>
      <c r="B117">
        <v>8</v>
      </c>
      <c r="C117" t="s">
        <v>25</v>
      </c>
      <c r="D117">
        <v>14</v>
      </c>
      <c r="E117">
        <f>E111+25</f>
        <v>57</v>
      </c>
      <c r="F117">
        <v>196</v>
      </c>
      <c r="G117">
        <f>E117</f>
        <v>57</v>
      </c>
      <c r="I117">
        <v>0.5</v>
      </c>
      <c r="J117">
        <v>0</v>
      </c>
      <c r="K117">
        <v>0</v>
      </c>
      <c r="L117">
        <v>0</v>
      </c>
      <c r="M117" t="s">
        <v>21</v>
      </c>
      <c r="N117" t="s">
        <v>1068</v>
      </c>
      <c r="O117" t="s">
        <v>25</v>
      </c>
      <c r="Q117">
        <v>4</v>
      </c>
      <c r="R117" t="b">
        <v>0</v>
      </c>
      <c r="S117" t="s">
        <v>119</v>
      </c>
      <c r="T117">
        <v>0</v>
      </c>
    </row>
    <row r="118" spans="1:20" x14ac:dyDescent="0.25">
      <c r="A118" t="s">
        <v>1070</v>
      </c>
      <c r="B118">
        <v>8</v>
      </c>
      <c r="C118" t="s">
        <v>19</v>
      </c>
      <c r="D118">
        <f>D114</f>
        <v>114</v>
      </c>
      <c r="E118">
        <f>G109+2</f>
        <v>269</v>
      </c>
      <c r="F118">
        <v>196</v>
      </c>
      <c r="G118">
        <f>E118+4</f>
        <v>273</v>
      </c>
      <c r="H118" t="s">
        <v>102</v>
      </c>
      <c r="I118">
        <v>10</v>
      </c>
      <c r="J118">
        <v>0</v>
      </c>
      <c r="K118">
        <v>0</v>
      </c>
      <c r="L118">
        <v>0</v>
      </c>
      <c r="N118" t="s">
        <v>21</v>
      </c>
      <c r="O118" t="s">
        <v>22</v>
      </c>
      <c r="Q118">
        <v>2</v>
      </c>
      <c r="R118" t="b">
        <v>0</v>
      </c>
      <c r="S118" t="s">
        <v>119</v>
      </c>
      <c r="T118">
        <v>0</v>
      </c>
    </row>
    <row r="119" spans="1:20" x14ac:dyDescent="0.25">
      <c r="A119" t="s">
        <v>874</v>
      </c>
      <c r="B119">
        <v>8</v>
      </c>
      <c r="C119" t="s">
        <v>19</v>
      </c>
      <c r="D119">
        <v>14</v>
      </c>
      <c r="E119">
        <f>E117+2</f>
        <v>59</v>
      </c>
      <c r="F119">
        <f>D114-2</f>
        <v>112</v>
      </c>
      <c r="G119">
        <f>E119+5</f>
        <v>64</v>
      </c>
      <c r="H119" t="s">
        <v>102</v>
      </c>
      <c r="I119">
        <v>12</v>
      </c>
      <c r="J119">
        <v>0</v>
      </c>
      <c r="K119">
        <v>0</v>
      </c>
      <c r="L119">
        <v>0</v>
      </c>
      <c r="N119" t="s">
        <v>1068</v>
      </c>
      <c r="O119" t="s">
        <v>25</v>
      </c>
      <c r="Q119">
        <v>3</v>
      </c>
      <c r="R119" t="b">
        <v>1</v>
      </c>
      <c r="S119" t="s">
        <v>119</v>
      </c>
      <c r="T119">
        <v>0</v>
      </c>
    </row>
    <row r="120" spans="1:20" x14ac:dyDescent="0.25">
      <c r="A120" t="s">
        <v>875</v>
      </c>
      <c r="B120">
        <v>8</v>
      </c>
      <c r="C120" t="s">
        <v>19</v>
      </c>
      <c r="D120">
        <f>D111</f>
        <v>113</v>
      </c>
      <c r="E120">
        <f>E119+1</f>
        <v>60</v>
      </c>
      <c r="F120">
        <f>F111</f>
        <v>140</v>
      </c>
      <c r="G120">
        <f t="shared" ref="G120:G122" si="26">E120+3</f>
        <v>63</v>
      </c>
      <c r="H120" t="s">
        <v>20</v>
      </c>
      <c r="I120">
        <v>16</v>
      </c>
      <c r="J120">
        <v>1</v>
      </c>
      <c r="K120">
        <v>0</v>
      </c>
      <c r="L120">
        <v>0</v>
      </c>
      <c r="N120" t="s">
        <v>1068</v>
      </c>
      <c r="O120" t="s">
        <v>27</v>
      </c>
      <c r="Q120">
        <v>2</v>
      </c>
      <c r="R120" t="b">
        <v>0</v>
      </c>
      <c r="S120" t="s">
        <v>119</v>
      </c>
      <c r="T120">
        <v>0</v>
      </c>
    </row>
    <row r="121" spans="1:20" x14ac:dyDescent="0.25">
      <c r="A121" t="s">
        <v>876</v>
      </c>
      <c r="B121">
        <v>8</v>
      </c>
      <c r="C121" t="s">
        <v>19</v>
      </c>
      <c r="D121">
        <f>D112</f>
        <v>140</v>
      </c>
      <c r="E121">
        <f>E120</f>
        <v>60</v>
      </c>
      <c r="F121">
        <f>F112</f>
        <v>169</v>
      </c>
      <c r="G121">
        <f t="shared" si="26"/>
        <v>63</v>
      </c>
      <c r="H121" t="s">
        <v>20</v>
      </c>
      <c r="I121">
        <v>16</v>
      </c>
      <c r="J121">
        <v>1</v>
      </c>
      <c r="K121">
        <v>0</v>
      </c>
      <c r="L121">
        <v>0</v>
      </c>
      <c r="N121" t="s">
        <v>1068</v>
      </c>
      <c r="O121" t="s">
        <v>27</v>
      </c>
      <c r="Q121">
        <v>2</v>
      </c>
      <c r="R121" t="b">
        <v>0</v>
      </c>
      <c r="S121" t="s">
        <v>119</v>
      </c>
      <c r="T121">
        <v>0</v>
      </c>
    </row>
    <row r="122" spans="1:20" x14ac:dyDescent="0.25">
      <c r="A122" t="s">
        <v>877</v>
      </c>
      <c r="B122">
        <v>8</v>
      </c>
      <c r="C122" t="s">
        <v>19</v>
      </c>
      <c r="D122">
        <f>D113</f>
        <v>168</v>
      </c>
      <c r="E122">
        <f>E121</f>
        <v>60</v>
      </c>
      <c r="F122">
        <f>F113</f>
        <v>194</v>
      </c>
      <c r="G122">
        <f t="shared" si="26"/>
        <v>63</v>
      </c>
      <c r="H122" t="s">
        <v>20</v>
      </c>
      <c r="I122">
        <v>16</v>
      </c>
      <c r="J122">
        <v>1</v>
      </c>
      <c r="K122">
        <v>0</v>
      </c>
      <c r="L122">
        <v>0</v>
      </c>
      <c r="N122" t="s">
        <v>1068</v>
      </c>
      <c r="O122" t="s">
        <v>27</v>
      </c>
      <c r="Q122">
        <v>2</v>
      </c>
      <c r="R122" t="b">
        <v>0</v>
      </c>
      <c r="S122" t="s">
        <v>119</v>
      </c>
      <c r="T122">
        <v>0</v>
      </c>
    </row>
    <row r="123" spans="1:20" x14ac:dyDescent="0.25">
      <c r="A123" t="s">
        <v>878</v>
      </c>
      <c r="B123">
        <v>8</v>
      </c>
      <c r="C123" t="s">
        <v>19</v>
      </c>
      <c r="D123">
        <f t="shared" ref="D123:D154" si="27">D119</f>
        <v>14</v>
      </c>
      <c r="E123">
        <f>E119+12</f>
        <v>71</v>
      </c>
      <c r="F123">
        <f t="shared" ref="F123:F154" si="28">F119</f>
        <v>112</v>
      </c>
      <c r="G123">
        <f>E123+5</f>
        <v>76</v>
      </c>
      <c r="H123" t="s">
        <v>102</v>
      </c>
      <c r="I123">
        <v>12</v>
      </c>
      <c r="J123">
        <v>0</v>
      </c>
      <c r="K123">
        <v>0</v>
      </c>
      <c r="L123">
        <v>0</v>
      </c>
      <c r="N123" t="s">
        <v>1068</v>
      </c>
      <c r="O123" t="s">
        <v>25</v>
      </c>
      <c r="Q123">
        <v>3</v>
      </c>
      <c r="R123" t="b">
        <v>1</v>
      </c>
      <c r="S123" t="s">
        <v>119</v>
      </c>
      <c r="T123">
        <v>0</v>
      </c>
    </row>
    <row r="124" spans="1:20" x14ac:dyDescent="0.25">
      <c r="A124" t="s">
        <v>879</v>
      </c>
      <c r="B124">
        <v>8</v>
      </c>
      <c r="C124" t="s">
        <v>19</v>
      </c>
      <c r="D124">
        <f t="shared" si="27"/>
        <v>113</v>
      </c>
      <c r="E124">
        <f>E123+1</f>
        <v>72</v>
      </c>
      <c r="F124">
        <f t="shared" si="28"/>
        <v>140</v>
      </c>
      <c r="G124">
        <f>E124+3</f>
        <v>75</v>
      </c>
      <c r="H124" t="s">
        <v>20</v>
      </c>
      <c r="I124">
        <v>16</v>
      </c>
      <c r="J124">
        <v>1</v>
      </c>
      <c r="K124">
        <v>0</v>
      </c>
      <c r="L124">
        <v>0</v>
      </c>
      <c r="N124" t="s">
        <v>1068</v>
      </c>
      <c r="O124" t="s">
        <v>27</v>
      </c>
      <c r="Q124">
        <v>2</v>
      </c>
      <c r="R124" t="b">
        <v>0</v>
      </c>
      <c r="S124" t="s">
        <v>119</v>
      </c>
      <c r="T124">
        <v>0</v>
      </c>
    </row>
    <row r="125" spans="1:20" x14ac:dyDescent="0.25">
      <c r="A125" t="s">
        <v>880</v>
      </c>
      <c r="B125">
        <v>8</v>
      </c>
      <c r="C125" t="s">
        <v>19</v>
      </c>
      <c r="D125">
        <f t="shared" si="27"/>
        <v>140</v>
      </c>
      <c r="E125">
        <f>E124</f>
        <v>72</v>
      </c>
      <c r="F125">
        <f t="shared" si="28"/>
        <v>169</v>
      </c>
      <c r="G125">
        <f t="shared" ref="G125:G126" si="29">E125+3</f>
        <v>75</v>
      </c>
      <c r="H125" t="s">
        <v>20</v>
      </c>
      <c r="I125">
        <v>16</v>
      </c>
      <c r="J125">
        <v>1</v>
      </c>
      <c r="K125">
        <v>0</v>
      </c>
      <c r="L125">
        <v>0</v>
      </c>
      <c r="N125" t="s">
        <v>1068</v>
      </c>
      <c r="O125" t="s">
        <v>27</v>
      </c>
      <c r="Q125">
        <v>2</v>
      </c>
      <c r="R125" t="b">
        <v>0</v>
      </c>
      <c r="S125" t="s">
        <v>119</v>
      </c>
      <c r="T125">
        <v>0</v>
      </c>
    </row>
    <row r="126" spans="1:20" x14ac:dyDescent="0.25">
      <c r="A126" t="s">
        <v>881</v>
      </c>
      <c r="B126">
        <v>8</v>
      </c>
      <c r="C126" t="s">
        <v>19</v>
      </c>
      <c r="D126">
        <f t="shared" si="27"/>
        <v>168</v>
      </c>
      <c r="E126">
        <f>E125</f>
        <v>72</v>
      </c>
      <c r="F126">
        <f t="shared" si="28"/>
        <v>194</v>
      </c>
      <c r="G126">
        <f t="shared" si="29"/>
        <v>75</v>
      </c>
      <c r="H126" t="s">
        <v>20</v>
      </c>
      <c r="I126">
        <v>16</v>
      </c>
      <c r="J126">
        <v>1</v>
      </c>
      <c r="K126">
        <v>0</v>
      </c>
      <c r="L126">
        <v>0</v>
      </c>
      <c r="N126" t="s">
        <v>1068</v>
      </c>
      <c r="O126" t="s">
        <v>27</v>
      </c>
      <c r="Q126">
        <v>2</v>
      </c>
      <c r="R126" t="b">
        <v>0</v>
      </c>
      <c r="S126" t="s">
        <v>119</v>
      </c>
      <c r="T126">
        <v>0</v>
      </c>
    </row>
    <row r="127" spans="1:20" x14ac:dyDescent="0.25">
      <c r="A127" t="s">
        <v>882</v>
      </c>
      <c r="B127">
        <v>8</v>
      </c>
      <c r="C127" t="s">
        <v>19</v>
      </c>
      <c r="D127">
        <f t="shared" si="27"/>
        <v>14</v>
      </c>
      <c r="E127">
        <f>E123+12</f>
        <v>83</v>
      </c>
      <c r="F127">
        <f t="shared" si="28"/>
        <v>112</v>
      </c>
      <c r="G127">
        <f>E127+5</f>
        <v>88</v>
      </c>
      <c r="H127" t="s">
        <v>102</v>
      </c>
      <c r="I127">
        <v>12</v>
      </c>
      <c r="J127">
        <v>0</v>
      </c>
      <c r="K127">
        <v>0</v>
      </c>
      <c r="L127">
        <v>0</v>
      </c>
      <c r="N127" t="s">
        <v>1068</v>
      </c>
      <c r="O127" t="s">
        <v>25</v>
      </c>
      <c r="Q127">
        <v>3</v>
      </c>
      <c r="R127" t="b">
        <v>1</v>
      </c>
      <c r="S127" t="s">
        <v>119</v>
      </c>
      <c r="T127">
        <v>0</v>
      </c>
    </row>
    <row r="128" spans="1:20" x14ac:dyDescent="0.25">
      <c r="A128" t="s">
        <v>883</v>
      </c>
      <c r="B128">
        <v>8</v>
      </c>
      <c r="C128" t="s">
        <v>19</v>
      </c>
      <c r="D128">
        <f t="shared" si="27"/>
        <v>113</v>
      </c>
      <c r="E128">
        <f>E127+1</f>
        <v>84</v>
      </c>
      <c r="F128">
        <f t="shared" si="28"/>
        <v>140</v>
      </c>
      <c r="G128">
        <f t="shared" ref="G128:G130" si="30">E128+3</f>
        <v>87</v>
      </c>
      <c r="H128" t="s">
        <v>20</v>
      </c>
      <c r="I128">
        <v>16</v>
      </c>
      <c r="J128">
        <v>1</v>
      </c>
      <c r="K128">
        <v>0</v>
      </c>
      <c r="L128">
        <v>0</v>
      </c>
      <c r="N128" t="s">
        <v>1068</v>
      </c>
      <c r="O128" t="s">
        <v>27</v>
      </c>
      <c r="Q128">
        <v>2</v>
      </c>
      <c r="R128" t="b">
        <v>0</v>
      </c>
      <c r="S128" t="s">
        <v>119</v>
      </c>
      <c r="T128">
        <v>0</v>
      </c>
    </row>
    <row r="129" spans="1:20" x14ac:dyDescent="0.25">
      <c r="A129" t="s">
        <v>884</v>
      </c>
      <c r="B129">
        <v>8</v>
      </c>
      <c r="C129" t="s">
        <v>19</v>
      </c>
      <c r="D129">
        <f t="shared" si="27"/>
        <v>140</v>
      </c>
      <c r="E129">
        <f>E128</f>
        <v>84</v>
      </c>
      <c r="F129">
        <f t="shared" si="28"/>
        <v>169</v>
      </c>
      <c r="G129">
        <f t="shared" si="30"/>
        <v>87</v>
      </c>
      <c r="H129" t="s">
        <v>20</v>
      </c>
      <c r="I129">
        <v>16</v>
      </c>
      <c r="J129">
        <v>1</v>
      </c>
      <c r="K129">
        <v>0</v>
      </c>
      <c r="L129">
        <v>0</v>
      </c>
      <c r="N129" t="s">
        <v>1068</v>
      </c>
      <c r="O129" t="s">
        <v>27</v>
      </c>
      <c r="Q129">
        <v>2</v>
      </c>
      <c r="R129" t="b">
        <v>0</v>
      </c>
      <c r="S129" t="s">
        <v>119</v>
      </c>
      <c r="T129">
        <v>0</v>
      </c>
    </row>
    <row r="130" spans="1:20" x14ac:dyDescent="0.25">
      <c r="A130" t="s">
        <v>885</v>
      </c>
      <c r="B130">
        <v>8</v>
      </c>
      <c r="C130" t="s">
        <v>19</v>
      </c>
      <c r="D130">
        <f t="shared" si="27"/>
        <v>168</v>
      </c>
      <c r="E130">
        <f>E129</f>
        <v>84</v>
      </c>
      <c r="F130">
        <f t="shared" si="28"/>
        <v>194</v>
      </c>
      <c r="G130">
        <f t="shared" si="30"/>
        <v>87</v>
      </c>
      <c r="H130" t="s">
        <v>20</v>
      </c>
      <c r="I130">
        <v>16</v>
      </c>
      <c r="J130">
        <v>1</v>
      </c>
      <c r="K130">
        <v>0</v>
      </c>
      <c r="L130">
        <v>0</v>
      </c>
      <c r="N130" t="s">
        <v>1068</v>
      </c>
      <c r="O130" t="s">
        <v>27</v>
      </c>
      <c r="Q130">
        <v>2</v>
      </c>
      <c r="R130" t="b">
        <v>0</v>
      </c>
      <c r="S130" t="s">
        <v>119</v>
      </c>
      <c r="T130">
        <v>0</v>
      </c>
    </row>
    <row r="131" spans="1:20" x14ac:dyDescent="0.25">
      <c r="A131" t="s">
        <v>886</v>
      </c>
      <c r="B131">
        <v>8</v>
      </c>
      <c r="C131" t="s">
        <v>19</v>
      </c>
      <c r="D131">
        <f t="shared" si="27"/>
        <v>14</v>
      </c>
      <c r="E131">
        <f>E127+12</f>
        <v>95</v>
      </c>
      <c r="F131">
        <f t="shared" si="28"/>
        <v>112</v>
      </c>
      <c r="G131">
        <f>E131+5</f>
        <v>100</v>
      </c>
      <c r="H131" t="s">
        <v>102</v>
      </c>
      <c r="I131">
        <v>12</v>
      </c>
      <c r="J131">
        <v>0</v>
      </c>
      <c r="K131">
        <v>0</v>
      </c>
      <c r="L131">
        <v>0</v>
      </c>
      <c r="N131" t="s">
        <v>1068</v>
      </c>
      <c r="O131" t="s">
        <v>25</v>
      </c>
      <c r="Q131">
        <v>3</v>
      </c>
      <c r="R131" t="b">
        <v>1</v>
      </c>
      <c r="S131" t="s">
        <v>119</v>
      </c>
      <c r="T131">
        <v>0</v>
      </c>
    </row>
    <row r="132" spans="1:20" x14ac:dyDescent="0.25">
      <c r="A132" t="s">
        <v>887</v>
      </c>
      <c r="B132">
        <v>8</v>
      </c>
      <c r="C132" t="s">
        <v>19</v>
      </c>
      <c r="D132">
        <f t="shared" si="27"/>
        <v>113</v>
      </c>
      <c r="E132">
        <f>E131+1</f>
        <v>96</v>
      </c>
      <c r="F132">
        <f t="shared" si="28"/>
        <v>140</v>
      </c>
      <c r="G132">
        <f t="shared" ref="G132:G134" si="31">E132+3</f>
        <v>99</v>
      </c>
      <c r="H132" t="s">
        <v>20</v>
      </c>
      <c r="I132">
        <v>16</v>
      </c>
      <c r="J132">
        <v>1</v>
      </c>
      <c r="K132">
        <v>0</v>
      </c>
      <c r="L132">
        <v>0</v>
      </c>
      <c r="N132" t="s">
        <v>1068</v>
      </c>
      <c r="O132" t="s">
        <v>27</v>
      </c>
      <c r="Q132">
        <v>2</v>
      </c>
      <c r="R132" t="b">
        <v>0</v>
      </c>
      <c r="S132" t="s">
        <v>119</v>
      </c>
      <c r="T132">
        <v>0</v>
      </c>
    </row>
    <row r="133" spans="1:20" x14ac:dyDescent="0.25">
      <c r="A133" t="s">
        <v>888</v>
      </c>
      <c r="B133">
        <v>8</v>
      </c>
      <c r="C133" t="s">
        <v>19</v>
      </c>
      <c r="D133">
        <f t="shared" si="27"/>
        <v>140</v>
      </c>
      <c r="E133">
        <f>E132</f>
        <v>96</v>
      </c>
      <c r="F133">
        <f t="shared" si="28"/>
        <v>169</v>
      </c>
      <c r="G133">
        <f t="shared" si="31"/>
        <v>99</v>
      </c>
      <c r="H133" t="s">
        <v>20</v>
      </c>
      <c r="I133">
        <v>16</v>
      </c>
      <c r="J133">
        <v>1</v>
      </c>
      <c r="K133">
        <v>0</v>
      </c>
      <c r="L133">
        <v>0</v>
      </c>
      <c r="N133" t="s">
        <v>1068</v>
      </c>
      <c r="O133" t="s">
        <v>27</v>
      </c>
      <c r="Q133">
        <v>2</v>
      </c>
      <c r="R133" t="b">
        <v>0</v>
      </c>
      <c r="S133" t="s">
        <v>119</v>
      </c>
      <c r="T133">
        <v>0</v>
      </c>
    </row>
    <row r="134" spans="1:20" x14ac:dyDescent="0.25">
      <c r="A134" t="s">
        <v>889</v>
      </c>
      <c r="B134">
        <v>8</v>
      </c>
      <c r="C134" t="s">
        <v>19</v>
      </c>
      <c r="D134">
        <f t="shared" si="27"/>
        <v>168</v>
      </c>
      <c r="E134">
        <f>E133</f>
        <v>96</v>
      </c>
      <c r="F134">
        <f t="shared" si="28"/>
        <v>194</v>
      </c>
      <c r="G134">
        <f t="shared" si="31"/>
        <v>99</v>
      </c>
      <c r="H134" t="s">
        <v>20</v>
      </c>
      <c r="I134">
        <v>16</v>
      </c>
      <c r="J134">
        <v>1</v>
      </c>
      <c r="K134">
        <v>0</v>
      </c>
      <c r="L134">
        <v>0</v>
      </c>
      <c r="N134" t="s">
        <v>1068</v>
      </c>
      <c r="O134" t="s">
        <v>27</v>
      </c>
      <c r="Q134">
        <v>2</v>
      </c>
      <c r="R134" t="b">
        <v>0</v>
      </c>
      <c r="S134" t="s">
        <v>119</v>
      </c>
      <c r="T134">
        <v>0</v>
      </c>
    </row>
    <row r="135" spans="1:20" x14ac:dyDescent="0.25">
      <c r="A135" t="s">
        <v>946</v>
      </c>
      <c r="B135">
        <v>8</v>
      </c>
      <c r="C135" t="s">
        <v>19</v>
      </c>
      <c r="D135">
        <f t="shared" si="27"/>
        <v>14</v>
      </c>
      <c r="E135">
        <f>E131+12</f>
        <v>107</v>
      </c>
      <c r="F135">
        <f t="shared" si="28"/>
        <v>112</v>
      </c>
      <c r="G135">
        <f>E135+5</f>
        <v>112</v>
      </c>
      <c r="H135" t="s">
        <v>102</v>
      </c>
      <c r="I135">
        <v>12</v>
      </c>
      <c r="J135">
        <v>0</v>
      </c>
      <c r="K135">
        <v>0</v>
      </c>
      <c r="L135">
        <v>0</v>
      </c>
      <c r="N135" t="s">
        <v>1068</v>
      </c>
      <c r="O135" t="s">
        <v>25</v>
      </c>
      <c r="Q135">
        <v>3</v>
      </c>
      <c r="R135" t="b">
        <v>1</v>
      </c>
      <c r="S135" t="s">
        <v>119</v>
      </c>
      <c r="T135">
        <v>0</v>
      </c>
    </row>
    <row r="136" spans="1:20" x14ac:dyDescent="0.25">
      <c r="A136" t="s">
        <v>947</v>
      </c>
      <c r="B136">
        <v>8</v>
      </c>
      <c r="C136" t="s">
        <v>19</v>
      </c>
      <c r="D136">
        <f t="shared" si="27"/>
        <v>113</v>
      </c>
      <c r="E136">
        <f>E135+1</f>
        <v>108</v>
      </c>
      <c r="F136">
        <f t="shared" si="28"/>
        <v>140</v>
      </c>
      <c r="G136">
        <f t="shared" ref="G136:G138" si="32">E136+3</f>
        <v>111</v>
      </c>
      <c r="H136" t="s">
        <v>20</v>
      </c>
      <c r="I136">
        <v>16</v>
      </c>
      <c r="J136">
        <v>1</v>
      </c>
      <c r="K136">
        <v>0</v>
      </c>
      <c r="L136">
        <v>0</v>
      </c>
      <c r="N136" t="s">
        <v>1068</v>
      </c>
      <c r="O136" t="s">
        <v>27</v>
      </c>
      <c r="Q136">
        <v>2</v>
      </c>
      <c r="R136" t="b">
        <v>0</v>
      </c>
      <c r="S136" t="s">
        <v>119</v>
      </c>
      <c r="T136">
        <v>0</v>
      </c>
    </row>
    <row r="137" spans="1:20" x14ac:dyDescent="0.25">
      <c r="A137" t="s">
        <v>948</v>
      </c>
      <c r="B137">
        <v>8</v>
      </c>
      <c r="C137" t="s">
        <v>19</v>
      </c>
      <c r="D137">
        <f t="shared" si="27"/>
        <v>140</v>
      </c>
      <c r="E137">
        <f>E136</f>
        <v>108</v>
      </c>
      <c r="F137">
        <f t="shared" si="28"/>
        <v>169</v>
      </c>
      <c r="G137">
        <f t="shared" si="32"/>
        <v>111</v>
      </c>
      <c r="H137" t="s">
        <v>20</v>
      </c>
      <c r="I137">
        <v>16</v>
      </c>
      <c r="J137">
        <v>1</v>
      </c>
      <c r="K137">
        <v>0</v>
      </c>
      <c r="L137">
        <v>0</v>
      </c>
      <c r="N137" t="s">
        <v>1068</v>
      </c>
      <c r="O137" t="s">
        <v>27</v>
      </c>
      <c r="Q137">
        <v>2</v>
      </c>
      <c r="R137" t="b">
        <v>0</v>
      </c>
      <c r="S137" t="s">
        <v>119</v>
      </c>
      <c r="T137">
        <v>0</v>
      </c>
    </row>
    <row r="138" spans="1:20" x14ac:dyDescent="0.25">
      <c r="A138" t="s">
        <v>949</v>
      </c>
      <c r="B138">
        <v>8</v>
      </c>
      <c r="C138" t="s">
        <v>19</v>
      </c>
      <c r="D138">
        <f t="shared" si="27"/>
        <v>168</v>
      </c>
      <c r="E138">
        <f>E137</f>
        <v>108</v>
      </c>
      <c r="F138">
        <f t="shared" si="28"/>
        <v>194</v>
      </c>
      <c r="G138">
        <f t="shared" si="32"/>
        <v>111</v>
      </c>
      <c r="H138" t="s">
        <v>20</v>
      </c>
      <c r="I138">
        <v>16</v>
      </c>
      <c r="J138">
        <v>1</v>
      </c>
      <c r="K138">
        <v>0</v>
      </c>
      <c r="L138">
        <v>0</v>
      </c>
      <c r="N138" t="s">
        <v>1068</v>
      </c>
      <c r="O138" t="s">
        <v>27</v>
      </c>
      <c r="Q138">
        <v>2</v>
      </c>
      <c r="R138" t="b">
        <v>0</v>
      </c>
      <c r="S138" t="s">
        <v>119</v>
      </c>
      <c r="T138">
        <v>0</v>
      </c>
    </row>
    <row r="139" spans="1:20" x14ac:dyDescent="0.25">
      <c r="A139" t="s">
        <v>950</v>
      </c>
      <c r="B139">
        <v>8</v>
      </c>
      <c r="C139" t="s">
        <v>19</v>
      </c>
      <c r="D139">
        <f t="shared" si="27"/>
        <v>14</v>
      </c>
      <c r="E139">
        <f>E135+12</f>
        <v>119</v>
      </c>
      <c r="F139">
        <f t="shared" si="28"/>
        <v>112</v>
      </c>
      <c r="G139">
        <f>E139+5</f>
        <v>124</v>
      </c>
      <c r="H139" t="s">
        <v>102</v>
      </c>
      <c r="I139">
        <v>12</v>
      </c>
      <c r="J139">
        <v>0</v>
      </c>
      <c r="K139">
        <v>0</v>
      </c>
      <c r="L139">
        <v>0</v>
      </c>
      <c r="N139" t="s">
        <v>1068</v>
      </c>
      <c r="O139" t="s">
        <v>25</v>
      </c>
      <c r="Q139">
        <v>3</v>
      </c>
      <c r="R139" t="b">
        <v>1</v>
      </c>
      <c r="S139" t="s">
        <v>119</v>
      </c>
      <c r="T139">
        <v>0</v>
      </c>
    </row>
    <row r="140" spans="1:20" x14ac:dyDescent="0.25">
      <c r="A140" t="s">
        <v>951</v>
      </c>
      <c r="B140">
        <v>8</v>
      </c>
      <c r="C140" t="s">
        <v>19</v>
      </c>
      <c r="D140">
        <f t="shared" si="27"/>
        <v>113</v>
      </c>
      <c r="E140">
        <f>E139+1</f>
        <v>120</v>
      </c>
      <c r="F140">
        <f t="shared" si="28"/>
        <v>140</v>
      </c>
      <c r="G140">
        <f t="shared" ref="G140:G142" si="33">E140+3</f>
        <v>123</v>
      </c>
      <c r="H140" t="s">
        <v>20</v>
      </c>
      <c r="I140">
        <v>16</v>
      </c>
      <c r="J140">
        <v>1</v>
      </c>
      <c r="K140">
        <v>0</v>
      </c>
      <c r="L140">
        <v>0</v>
      </c>
      <c r="N140" t="s">
        <v>1068</v>
      </c>
      <c r="O140" t="s">
        <v>27</v>
      </c>
      <c r="Q140">
        <v>2</v>
      </c>
      <c r="R140" t="b">
        <v>0</v>
      </c>
      <c r="S140" t="s">
        <v>119</v>
      </c>
      <c r="T140">
        <v>0</v>
      </c>
    </row>
    <row r="141" spans="1:20" x14ac:dyDescent="0.25">
      <c r="A141" t="s">
        <v>952</v>
      </c>
      <c r="B141">
        <v>8</v>
      </c>
      <c r="C141" t="s">
        <v>19</v>
      </c>
      <c r="D141">
        <f t="shared" si="27"/>
        <v>140</v>
      </c>
      <c r="E141">
        <f>E140</f>
        <v>120</v>
      </c>
      <c r="F141">
        <f t="shared" si="28"/>
        <v>169</v>
      </c>
      <c r="G141">
        <f t="shared" si="33"/>
        <v>123</v>
      </c>
      <c r="H141" t="s">
        <v>20</v>
      </c>
      <c r="I141">
        <v>16</v>
      </c>
      <c r="J141">
        <v>1</v>
      </c>
      <c r="K141">
        <v>0</v>
      </c>
      <c r="L141">
        <v>0</v>
      </c>
      <c r="N141" t="s">
        <v>1068</v>
      </c>
      <c r="O141" t="s">
        <v>27</v>
      </c>
      <c r="Q141">
        <v>2</v>
      </c>
      <c r="R141" t="b">
        <v>0</v>
      </c>
      <c r="S141" t="s">
        <v>119</v>
      </c>
      <c r="T141">
        <v>0</v>
      </c>
    </row>
    <row r="142" spans="1:20" x14ac:dyDescent="0.25">
      <c r="A142" t="s">
        <v>953</v>
      </c>
      <c r="B142">
        <v>8</v>
      </c>
      <c r="C142" t="s">
        <v>19</v>
      </c>
      <c r="D142">
        <f t="shared" si="27"/>
        <v>168</v>
      </c>
      <c r="E142">
        <f>E141</f>
        <v>120</v>
      </c>
      <c r="F142">
        <f t="shared" si="28"/>
        <v>194</v>
      </c>
      <c r="G142">
        <f t="shared" si="33"/>
        <v>123</v>
      </c>
      <c r="H142" t="s">
        <v>20</v>
      </c>
      <c r="I142">
        <v>16</v>
      </c>
      <c r="J142">
        <v>1</v>
      </c>
      <c r="K142">
        <v>0</v>
      </c>
      <c r="L142">
        <v>0</v>
      </c>
      <c r="N142" t="s">
        <v>1068</v>
      </c>
      <c r="O142" t="s">
        <v>27</v>
      </c>
      <c r="Q142">
        <v>2</v>
      </c>
      <c r="R142" t="b">
        <v>0</v>
      </c>
      <c r="S142" t="s">
        <v>119</v>
      </c>
      <c r="T142">
        <v>0</v>
      </c>
    </row>
    <row r="143" spans="1:20" x14ac:dyDescent="0.25">
      <c r="A143" t="s">
        <v>954</v>
      </c>
      <c r="B143">
        <v>8</v>
      </c>
      <c r="C143" t="s">
        <v>19</v>
      </c>
      <c r="D143">
        <f t="shared" si="27"/>
        <v>14</v>
      </c>
      <c r="E143">
        <f>E139+12</f>
        <v>131</v>
      </c>
      <c r="F143">
        <f t="shared" si="28"/>
        <v>112</v>
      </c>
      <c r="G143">
        <f>E143+5</f>
        <v>136</v>
      </c>
      <c r="H143" t="s">
        <v>102</v>
      </c>
      <c r="I143">
        <v>12</v>
      </c>
      <c r="J143">
        <v>0</v>
      </c>
      <c r="K143">
        <v>0</v>
      </c>
      <c r="L143">
        <v>0</v>
      </c>
      <c r="N143" t="s">
        <v>1068</v>
      </c>
      <c r="O143" t="s">
        <v>25</v>
      </c>
      <c r="Q143">
        <v>3</v>
      </c>
      <c r="R143" t="b">
        <v>1</v>
      </c>
      <c r="S143" t="s">
        <v>119</v>
      </c>
      <c r="T143">
        <v>0</v>
      </c>
    </row>
    <row r="144" spans="1:20" x14ac:dyDescent="0.25">
      <c r="A144" t="s">
        <v>955</v>
      </c>
      <c r="B144">
        <v>8</v>
      </c>
      <c r="C144" t="s">
        <v>19</v>
      </c>
      <c r="D144">
        <f t="shared" si="27"/>
        <v>113</v>
      </c>
      <c r="E144">
        <f>E143+1</f>
        <v>132</v>
      </c>
      <c r="F144">
        <f t="shared" si="28"/>
        <v>140</v>
      </c>
      <c r="G144">
        <f t="shared" ref="G144:G146" si="34">E144+3</f>
        <v>135</v>
      </c>
      <c r="H144" t="s">
        <v>20</v>
      </c>
      <c r="I144">
        <v>16</v>
      </c>
      <c r="J144">
        <v>1</v>
      </c>
      <c r="K144">
        <v>0</v>
      </c>
      <c r="L144">
        <v>0</v>
      </c>
      <c r="N144" t="s">
        <v>1068</v>
      </c>
      <c r="O144" t="s">
        <v>27</v>
      </c>
      <c r="Q144">
        <v>2</v>
      </c>
      <c r="R144" t="b">
        <v>0</v>
      </c>
      <c r="S144" t="s">
        <v>119</v>
      </c>
      <c r="T144">
        <v>0</v>
      </c>
    </row>
    <row r="145" spans="1:20" x14ac:dyDescent="0.25">
      <c r="A145" t="s">
        <v>956</v>
      </c>
      <c r="B145">
        <v>8</v>
      </c>
      <c r="C145" t="s">
        <v>19</v>
      </c>
      <c r="D145">
        <f t="shared" si="27"/>
        <v>140</v>
      </c>
      <c r="E145">
        <f>E144</f>
        <v>132</v>
      </c>
      <c r="F145">
        <f t="shared" si="28"/>
        <v>169</v>
      </c>
      <c r="G145">
        <f t="shared" si="34"/>
        <v>135</v>
      </c>
      <c r="H145" t="s">
        <v>20</v>
      </c>
      <c r="I145">
        <v>16</v>
      </c>
      <c r="J145">
        <v>1</v>
      </c>
      <c r="K145">
        <v>0</v>
      </c>
      <c r="L145">
        <v>0</v>
      </c>
      <c r="N145" t="s">
        <v>1068</v>
      </c>
      <c r="O145" t="s">
        <v>27</v>
      </c>
      <c r="Q145">
        <v>2</v>
      </c>
      <c r="R145" t="b">
        <v>0</v>
      </c>
      <c r="S145" t="s">
        <v>119</v>
      </c>
      <c r="T145">
        <v>0</v>
      </c>
    </row>
    <row r="146" spans="1:20" x14ac:dyDescent="0.25">
      <c r="A146" t="s">
        <v>957</v>
      </c>
      <c r="B146">
        <v>8</v>
      </c>
      <c r="C146" t="s">
        <v>19</v>
      </c>
      <c r="D146">
        <f t="shared" si="27"/>
        <v>168</v>
      </c>
      <c r="E146">
        <f>E145</f>
        <v>132</v>
      </c>
      <c r="F146">
        <f t="shared" si="28"/>
        <v>194</v>
      </c>
      <c r="G146">
        <f t="shared" si="34"/>
        <v>135</v>
      </c>
      <c r="H146" t="s">
        <v>20</v>
      </c>
      <c r="I146">
        <v>16</v>
      </c>
      <c r="J146">
        <v>1</v>
      </c>
      <c r="K146">
        <v>0</v>
      </c>
      <c r="L146">
        <v>0</v>
      </c>
      <c r="N146" t="s">
        <v>1068</v>
      </c>
      <c r="O146" t="s">
        <v>27</v>
      </c>
      <c r="Q146">
        <v>2</v>
      </c>
      <c r="R146" t="b">
        <v>0</v>
      </c>
      <c r="S146" t="s">
        <v>119</v>
      </c>
      <c r="T146">
        <v>0</v>
      </c>
    </row>
    <row r="147" spans="1:20" x14ac:dyDescent="0.25">
      <c r="A147" t="str">
        <f>_xlfn.CONCAT("policy_checklist2_text",1+_xlfn.NUMBERVALUE(SUBSTITUTE(A143,"policy_checklist2_text","")))</f>
        <v>policy_checklist2_text8</v>
      </c>
      <c r="B147">
        <v>8</v>
      </c>
      <c r="C147" t="s">
        <v>19</v>
      </c>
      <c r="D147">
        <f t="shared" si="27"/>
        <v>14</v>
      </c>
      <c r="E147">
        <f>E143+12</f>
        <v>143</v>
      </c>
      <c r="F147">
        <f t="shared" si="28"/>
        <v>112</v>
      </c>
      <c r="G147">
        <f>E147+5</f>
        <v>148</v>
      </c>
      <c r="H147" t="s">
        <v>102</v>
      </c>
      <c r="I147">
        <v>12</v>
      </c>
      <c r="J147">
        <v>0</v>
      </c>
      <c r="K147">
        <v>0</v>
      </c>
      <c r="L147">
        <v>0</v>
      </c>
      <c r="N147" t="s">
        <v>1068</v>
      </c>
      <c r="O147" t="s">
        <v>25</v>
      </c>
      <c r="Q147">
        <v>3</v>
      </c>
      <c r="R147" t="b">
        <v>1</v>
      </c>
      <c r="S147" t="s">
        <v>119</v>
      </c>
      <c r="T147">
        <v>0</v>
      </c>
    </row>
    <row r="148" spans="1:20" x14ac:dyDescent="0.25">
      <c r="A148" t="str">
        <f>A147&amp;"_response1"</f>
        <v>policy_checklist2_text8_response1</v>
      </c>
      <c r="B148">
        <v>8</v>
      </c>
      <c r="C148" t="s">
        <v>19</v>
      </c>
      <c r="D148">
        <f t="shared" si="27"/>
        <v>113</v>
      </c>
      <c r="E148">
        <f>E147+1</f>
        <v>144</v>
      </c>
      <c r="F148">
        <f t="shared" si="28"/>
        <v>140</v>
      </c>
      <c r="G148">
        <f t="shared" ref="G148:G150" si="35">E148+3</f>
        <v>147</v>
      </c>
      <c r="H148" t="s">
        <v>20</v>
      </c>
      <c r="I148">
        <v>16</v>
      </c>
      <c r="J148">
        <v>1</v>
      </c>
      <c r="K148">
        <v>0</v>
      </c>
      <c r="L148">
        <v>0</v>
      </c>
      <c r="N148" t="s">
        <v>1068</v>
      </c>
      <c r="O148" t="s">
        <v>27</v>
      </c>
      <c r="Q148">
        <v>2</v>
      </c>
      <c r="R148" t="b">
        <v>0</v>
      </c>
      <c r="S148" t="s">
        <v>119</v>
      </c>
      <c r="T148">
        <v>0</v>
      </c>
    </row>
    <row r="149" spans="1:20" x14ac:dyDescent="0.25">
      <c r="A149" t="str">
        <f>A147&amp;"_response2"</f>
        <v>policy_checklist2_text8_response2</v>
      </c>
      <c r="B149">
        <v>8</v>
      </c>
      <c r="C149" t="s">
        <v>19</v>
      </c>
      <c r="D149">
        <f t="shared" si="27"/>
        <v>140</v>
      </c>
      <c r="E149">
        <f>E148</f>
        <v>144</v>
      </c>
      <c r="F149">
        <f t="shared" si="28"/>
        <v>169</v>
      </c>
      <c r="G149">
        <f t="shared" si="35"/>
        <v>147</v>
      </c>
      <c r="H149" t="s">
        <v>20</v>
      </c>
      <c r="I149">
        <v>16</v>
      </c>
      <c r="J149">
        <v>1</v>
      </c>
      <c r="K149">
        <v>0</v>
      </c>
      <c r="L149">
        <v>0</v>
      </c>
      <c r="N149" t="s">
        <v>1068</v>
      </c>
      <c r="O149" t="s">
        <v>27</v>
      </c>
      <c r="Q149">
        <v>2</v>
      </c>
      <c r="R149" t="b">
        <v>0</v>
      </c>
      <c r="S149" t="s">
        <v>119</v>
      </c>
      <c r="T149">
        <v>0</v>
      </c>
    </row>
    <row r="150" spans="1:20" x14ac:dyDescent="0.25">
      <c r="A150" t="str">
        <f>A147&amp;"_response3"</f>
        <v>policy_checklist2_text8_response3</v>
      </c>
      <c r="B150">
        <v>8</v>
      </c>
      <c r="C150" t="s">
        <v>19</v>
      </c>
      <c r="D150">
        <f t="shared" si="27"/>
        <v>168</v>
      </c>
      <c r="E150">
        <f>E149</f>
        <v>144</v>
      </c>
      <c r="F150">
        <f t="shared" si="28"/>
        <v>194</v>
      </c>
      <c r="G150">
        <f t="shared" si="35"/>
        <v>147</v>
      </c>
      <c r="H150" t="s">
        <v>20</v>
      </c>
      <c r="I150">
        <v>16</v>
      </c>
      <c r="J150">
        <v>1</v>
      </c>
      <c r="K150">
        <v>0</v>
      </c>
      <c r="L150">
        <v>0</v>
      </c>
      <c r="N150" t="s">
        <v>1068</v>
      </c>
      <c r="O150" t="s">
        <v>27</v>
      </c>
      <c r="Q150">
        <v>2</v>
      </c>
      <c r="R150" t="b">
        <v>0</v>
      </c>
      <c r="S150" t="s">
        <v>119</v>
      </c>
      <c r="T150">
        <v>0</v>
      </c>
    </row>
    <row r="151" spans="1:20" x14ac:dyDescent="0.25">
      <c r="A151" t="str">
        <f>_xlfn.CONCAT("policy_checklist2_text",1+_xlfn.NUMBERVALUE(SUBSTITUTE(A147,"policy_checklist2_text","")))</f>
        <v>policy_checklist2_text9</v>
      </c>
      <c r="B151">
        <v>8</v>
      </c>
      <c r="C151" t="s">
        <v>19</v>
      </c>
      <c r="D151">
        <f t="shared" si="27"/>
        <v>14</v>
      </c>
      <c r="E151">
        <f>E147+12</f>
        <v>155</v>
      </c>
      <c r="F151">
        <f t="shared" si="28"/>
        <v>112</v>
      </c>
      <c r="G151">
        <f>E151+5</f>
        <v>160</v>
      </c>
      <c r="H151" t="s">
        <v>102</v>
      </c>
      <c r="I151">
        <v>12</v>
      </c>
      <c r="J151">
        <v>0</v>
      </c>
      <c r="K151">
        <v>0</v>
      </c>
      <c r="L151">
        <v>0</v>
      </c>
      <c r="N151" t="s">
        <v>1068</v>
      </c>
      <c r="O151" t="s">
        <v>25</v>
      </c>
      <c r="Q151">
        <v>3</v>
      </c>
      <c r="R151" t="b">
        <v>1</v>
      </c>
      <c r="S151" t="s">
        <v>119</v>
      </c>
      <c r="T151">
        <v>0</v>
      </c>
    </row>
    <row r="152" spans="1:20" x14ac:dyDescent="0.25">
      <c r="A152" t="str">
        <f>A151&amp;"_response1"</f>
        <v>policy_checklist2_text9_response1</v>
      </c>
      <c r="B152">
        <v>8</v>
      </c>
      <c r="C152" t="s">
        <v>19</v>
      </c>
      <c r="D152">
        <f t="shared" si="27"/>
        <v>113</v>
      </c>
      <c r="E152">
        <f>E151+1</f>
        <v>156</v>
      </c>
      <c r="F152">
        <f t="shared" si="28"/>
        <v>140</v>
      </c>
      <c r="G152">
        <f t="shared" ref="G152:G154" si="36">E152+3</f>
        <v>159</v>
      </c>
      <c r="H152" t="s">
        <v>20</v>
      </c>
      <c r="I152">
        <v>16</v>
      </c>
      <c r="J152">
        <v>1</v>
      </c>
      <c r="K152">
        <v>0</v>
      </c>
      <c r="L152">
        <v>0</v>
      </c>
      <c r="N152" t="s">
        <v>1068</v>
      </c>
      <c r="O152" t="s">
        <v>27</v>
      </c>
      <c r="Q152">
        <v>2</v>
      </c>
      <c r="R152" t="b">
        <v>0</v>
      </c>
      <c r="S152" t="s">
        <v>119</v>
      </c>
      <c r="T152">
        <v>0</v>
      </c>
    </row>
    <row r="153" spans="1:20" x14ac:dyDescent="0.25">
      <c r="A153" t="str">
        <f>A151&amp;"_response2"</f>
        <v>policy_checklist2_text9_response2</v>
      </c>
      <c r="B153">
        <v>8</v>
      </c>
      <c r="C153" t="s">
        <v>19</v>
      </c>
      <c r="D153">
        <f t="shared" si="27"/>
        <v>140</v>
      </c>
      <c r="E153">
        <f>E152</f>
        <v>156</v>
      </c>
      <c r="F153">
        <f t="shared" si="28"/>
        <v>169</v>
      </c>
      <c r="G153">
        <f t="shared" si="36"/>
        <v>159</v>
      </c>
      <c r="H153" t="s">
        <v>20</v>
      </c>
      <c r="I153">
        <v>16</v>
      </c>
      <c r="J153">
        <v>1</v>
      </c>
      <c r="K153">
        <v>0</v>
      </c>
      <c r="L153">
        <v>0</v>
      </c>
      <c r="N153" t="s">
        <v>1068</v>
      </c>
      <c r="O153" t="s">
        <v>27</v>
      </c>
      <c r="Q153">
        <v>2</v>
      </c>
      <c r="R153" t="b">
        <v>0</v>
      </c>
      <c r="S153" t="s">
        <v>119</v>
      </c>
      <c r="T153">
        <v>0</v>
      </c>
    </row>
    <row r="154" spans="1:20" x14ac:dyDescent="0.25">
      <c r="A154" t="str">
        <f>A151&amp;"_response3"</f>
        <v>policy_checklist2_text9_response3</v>
      </c>
      <c r="B154">
        <v>8</v>
      </c>
      <c r="C154" t="s">
        <v>19</v>
      </c>
      <c r="D154">
        <f t="shared" si="27"/>
        <v>168</v>
      </c>
      <c r="E154">
        <f>E153</f>
        <v>156</v>
      </c>
      <c r="F154">
        <f t="shared" si="28"/>
        <v>194</v>
      </c>
      <c r="G154">
        <f t="shared" si="36"/>
        <v>159</v>
      </c>
      <c r="H154" t="s">
        <v>20</v>
      </c>
      <c r="I154">
        <v>16</v>
      </c>
      <c r="J154">
        <v>1</v>
      </c>
      <c r="K154">
        <v>0</v>
      </c>
      <c r="L154">
        <v>0</v>
      </c>
      <c r="N154" t="s">
        <v>1068</v>
      </c>
      <c r="O154" t="s">
        <v>27</v>
      </c>
      <c r="Q154">
        <v>2</v>
      </c>
      <c r="R154" t="b">
        <v>0</v>
      </c>
      <c r="S154" t="s">
        <v>119</v>
      </c>
      <c r="T154">
        <v>0</v>
      </c>
    </row>
    <row r="155" spans="1:20" x14ac:dyDescent="0.25">
      <c r="A155" t="str">
        <f>_xlfn.CONCAT("policy_checklist2_text",1+_xlfn.NUMBERVALUE(SUBSTITUTE(A151,"policy_checklist2_text","")))</f>
        <v>policy_checklist2_text10</v>
      </c>
      <c r="B155">
        <v>8</v>
      </c>
      <c r="C155" t="s">
        <v>19</v>
      </c>
      <c r="D155">
        <f t="shared" ref="D155:D182" si="37">D151</f>
        <v>14</v>
      </c>
      <c r="E155">
        <f>E151+12</f>
        <v>167</v>
      </c>
      <c r="F155">
        <f t="shared" ref="F155:F186" si="38">F151</f>
        <v>112</v>
      </c>
      <c r="G155">
        <f>E155+5</f>
        <v>172</v>
      </c>
      <c r="H155" t="s">
        <v>102</v>
      </c>
      <c r="I155">
        <v>12</v>
      </c>
      <c r="J155">
        <v>0</v>
      </c>
      <c r="K155">
        <v>0</v>
      </c>
      <c r="L155">
        <v>0</v>
      </c>
      <c r="N155" t="s">
        <v>1068</v>
      </c>
      <c r="O155" t="s">
        <v>25</v>
      </c>
      <c r="Q155">
        <v>3</v>
      </c>
      <c r="R155" t="b">
        <v>1</v>
      </c>
      <c r="S155" t="s">
        <v>119</v>
      </c>
      <c r="T155">
        <v>0</v>
      </c>
    </row>
    <row r="156" spans="1:20" x14ac:dyDescent="0.25">
      <c r="A156" t="str">
        <f>A155&amp;"_response1"</f>
        <v>policy_checklist2_text10_response1</v>
      </c>
      <c r="B156">
        <v>8</v>
      </c>
      <c r="C156" t="s">
        <v>19</v>
      </c>
      <c r="D156">
        <f t="shared" si="37"/>
        <v>113</v>
      </c>
      <c r="E156">
        <f>E155+1</f>
        <v>168</v>
      </c>
      <c r="F156">
        <f t="shared" si="38"/>
        <v>140</v>
      </c>
      <c r="G156">
        <f t="shared" ref="G156:G158" si="39">E156+3</f>
        <v>171</v>
      </c>
      <c r="H156" t="s">
        <v>20</v>
      </c>
      <c r="I156">
        <v>16</v>
      </c>
      <c r="J156">
        <v>1</v>
      </c>
      <c r="K156">
        <v>0</v>
      </c>
      <c r="L156">
        <v>0</v>
      </c>
      <c r="N156" t="s">
        <v>1068</v>
      </c>
      <c r="O156" t="s">
        <v>27</v>
      </c>
      <c r="Q156">
        <v>2</v>
      </c>
      <c r="R156" t="b">
        <v>0</v>
      </c>
      <c r="S156" t="s">
        <v>119</v>
      </c>
      <c r="T156">
        <v>0</v>
      </c>
    </row>
    <row r="157" spans="1:20" x14ac:dyDescent="0.25">
      <c r="A157" t="str">
        <f>A155&amp;"_response2"</f>
        <v>policy_checklist2_text10_response2</v>
      </c>
      <c r="B157">
        <v>8</v>
      </c>
      <c r="C157" t="s">
        <v>19</v>
      </c>
      <c r="D157">
        <f t="shared" si="37"/>
        <v>140</v>
      </c>
      <c r="E157">
        <f>E156</f>
        <v>168</v>
      </c>
      <c r="F157">
        <f t="shared" si="38"/>
        <v>169</v>
      </c>
      <c r="G157">
        <f t="shared" si="39"/>
        <v>171</v>
      </c>
      <c r="H157" t="s">
        <v>20</v>
      </c>
      <c r="I157">
        <v>16</v>
      </c>
      <c r="J157">
        <v>1</v>
      </c>
      <c r="K157">
        <v>0</v>
      </c>
      <c r="L157">
        <v>0</v>
      </c>
      <c r="N157" t="s">
        <v>1068</v>
      </c>
      <c r="O157" t="s">
        <v>27</v>
      </c>
      <c r="Q157">
        <v>2</v>
      </c>
      <c r="R157" t="b">
        <v>0</v>
      </c>
      <c r="S157" t="s">
        <v>119</v>
      </c>
      <c r="T157">
        <v>0</v>
      </c>
    </row>
    <row r="158" spans="1:20" x14ac:dyDescent="0.25">
      <c r="A158" t="str">
        <f>A155&amp;"_response3"</f>
        <v>policy_checklist2_text10_response3</v>
      </c>
      <c r="B158">
        <v>8</v>
      </c>
      <c r="C158" t="s">
        <v>19</v>
      </c>
      <c r="D158">
        <f t="shared" si="37"/>
        <v>168</v>
      </c>
      <c r="E158">
        <f>E157</f>
        <v>168</v>
      </c>
      <c r="F158">
        <f t="shared" si="38"/>
        <v>194</v>
      </c>
      <c r="G158">
        <f t="shared" si="39"/>
        <v>171</v>
      </c>
      <c r="H158" t="s">
        <v>20</v>
      </c>
      <c r="I158">
        <v>16</v>
      </c>
      <c r="J158">
        <v>1</v>
      </c>
      <c r="K158">
        <v>0</v>
      </c>
      <c r="L158">
        <v>0</v>
      </c>
      <c r="N158" t="s">
        <v>1068</v>
      </c>
      <c r="O158" t="s">
        <v>27</v>
      </c>
      <c r="Q158">
        <v>2</v>
      </c>
      <c r="R158" t="b">
        <v>0</v>
      </c>
      <c r="S158" t="s">
        <v>119</v>
      </c>
      <c r="T158">
        <v>0</v>
      </c>
    </row>
    <row r="159" spans="1:20" x14ac:dyDescent="0.25">
      <c r="A159" t="str">
        <f>_xlfn.CONCAT("policy_checklist2_text",1+_xlfn.NUMBERVALUE(SUBSTITUTE(A155,"policy_checklist2_text","")))</f>
        <v>policy_checklist2_text11</v>
      </c>
      <c r="B159">
        <v>8</v>
      </c>
      <c r="C159" t="s">
        <v>19</v>
      </c>
      <c r="D159">
        <f t="shared" si="37"/>
        <v>14</v>
      </c>
      <c r="E159">
        <f>E155+12</f>
        <v>179</v>
      </c>
      <c r="F159">
        <f t="shared" si="38"/>
        <v>112</v>
      </c>
      <c r="G159">
        <f>E159+5</f>
        <v>184</v>
      </c>
      <c r="H159" t="s">
        <v>102</v>
      </c>
      <c r="I159">
        <v>12</v>
      </c>
      <c r="J159">
        <v>0</v>
      </c>
      <c r="K159">
        <v>0</v>
      </c>
      <c r="L159">
        <v>0</v>
      </c>
      <c r="N159" t="s">
        <v>1068</v>
      </c>
      <c r="O159" t="s">
        <v>25</v>
      </c>
      <c r="Q159">
        <v>3</v>
      </c>
      <c r="R159" t="b">
        <v>1</v>
      </c>
      <c r="S159" t="s">
        <v>119</v>
      </c>
      <c r="T159">
        <v>0</v>
      </c>
    </row>
    <row r="160" spans="1:20" x14ac:dyDescent="0.25">
      <c r="A160" t="str">
        <f>A159&amp;"_response1"</f>
        <v>policy_checklist2_text11_response1</v>
      </c>
      <c r="B160">
        <v>8</v>
      </c>
      <c r="C160" t="s">
        <v>19</v>
      </c>
      <c r="D160">
        <f t="shared" si="37"/>
        <v>113</v>
      </c>
      <c r="E160">
        <f>E159+1</f>
        <v>180</v>
      </c>
      <c r="F160">
        <f t="shared" si="38"/>
        <v>140</v>
      </c>
      <c r="G160">
        <f t="shared" ref="G160:G162" si="40">E160+3</f>
        <v>183</v>
      </c>
      <c r="H160" t="s">
        <v>20</v>
      </c>
      <c r="I160">
        <v>16</v>
      </c>
      <c r="J160">
        <v>1</v>
      </c>
      <c r="K160">
        <v>0</v>
      </c>
      <c r="L160">
        <v>0</v>
      </c>
      <c r="N160" t="s">
        <v>1068</v>
      </c>
      <c r="O160" t="s">
        <v>27</v>
      </c>
      <c r="Q160">
        <v>2</v>
      </c>
      <c r="R160" t="b">
        <v>0</v>
      </c>
      <c r="S160" t="s">
        <v>119</v>
      </c>
      <c r="T160">
        <v>0</v>
      </c>
    </row>
    <row r="161" spans="1:20" x14ac:dyDescent="0.25">
      <c r="A161" t="str">
        <f>A159&amp;"_response2"</f>
        <v>policy_checklist2_text11_response2</v>
      </c>
      <c r="B161">
        <v>8</v>
      </c>
      <c r="C161" t="s">
        <v>19</v>
      </c>
      <c r="D161">
        <f t="shared" si="37"/>
        <v>140</v>
      </c>
      <c r="E161">
        <f>E160</f>
        <v>180</v>
      </c>
      <c r="F161">
        <f t="shared" si="38"/>
        <v>169</v>
      </c>
      <c r="G161">
        <f t="shared" si="40"/>
        <v>183</v>
      </c>
      <c r="H161" t="s">
        <v>20</v>
      </c>
      <c r="I161">
        <v>16</v>
      </c>
      <c r="J161">
        <v>1</v>
      </c>
      <c r="K161">
        <v>0</v>
      </c>
      <c r="L161">
        <v>0</v>
      </c>
      <c r="N161" t="s">
        <v>1068</v>
      </c>
      <c r="O161" t="s">
        <v>27</v>
      </c>
      <c r="Q161">
        <v>2</v>
      </c>
      <c r="R161" t="b">
        <v>0</v>
      </c>
      <c r="S161" t="s">
        <v>119</v>
      </c>
      <c r="T161">
        <v>0</v>
      </c>
    </row>
    <row r="162" spans="1:20" x14ac:dyDescent="0.25">
      <c r="A162" t="str">
        <f>A159&amp;"_response3"</f>
        <v>policy_checklist2_text11_response3</v>
      </c>
      <c r="B162">
        <v>8</v>
      </c>
      <c r="C162" t="s">
        <v>19</v>
      </c>
      <c r="D162">
        <f t="shared" si="37"/>
        <v>168</v>
      </c>
      <c r="E162">
        <f>E161</f>
        <v>180</v>
      </c>
      <c r="F162">
        <f t="shared" si="38"/>
        <v>194</v>
      </c>
      <c r="G162">
        <f t="shared" si="40"/>
        <v>183</v>
      </c>
      <c r="H162" t="s">
        <v>20</v>
      </c>
      <c r="I162">
        <v>16</v>
      </c>
      <c r="J162">
        <v>1</v>
      </c>
      <c r="K162">
        <v>0</v>
      </c>
      <c r="L162">
        <v>0</v>
      </c>
      <c r="N162" t="s">
        <v>1068</v>
      </c>
      <c r="O162" t="s">
        <v>27</v>
      </c>
      <c r="Q162">
        <v>2</v>
      </c>
      <c r="R162" t="b">
        <v>0</v>
      </c>
      <c r="S162" t="s">
        <v>119</v>
      </c>
      <c r="T162">
        <v>0</v>
      </c>
    </row>
    <row r="163" spans="1:20" x14ac:dyDescent="0.25">
      <c r="A163" t="str">
        <f>_xlfn.CONCAT("policy_checklist2_text",1+_xlfn.NUMBERVALUE(SUBSTITUTE(A159,"policy_checklist2_text","")))</f>
        <v>policy_checklist2_text12</v>
      </c>
      <c r="B163">
        <v>8</v>
      </c>
      <c r="C163" t="s">
        <v>19</v>
      </c>
      <c r="D163">
        <f t="shared" si="37"/>
        <v>14</v>
      </c>
      <c r="E163">
        <f>E159+12</f>
        <v>191</v>
      </c>
      <c r="F163">
        <f t="shared" si="38"/>
        <v>112</v>
      </c>
      <c r="G163">
        <f>E163+5</f>
        <v>196</v>
      </c>
      <c r="H163" t="s">
        <v>102</v>
      </c>
      <c r="I163">
        <v>12</v>
      </c>
      <c r="J163">
        <v>0</v>
      </c>
      <c r="K163">
        <v>0</v>
      </c>
      <c r="L163">
        <v>0</v>
      </c>
      <c r="N163" t="s">
        <v>1068</v>
      </c>
      <c r="O163" t="s">
        <v>25</v>
      </c>
      <c r="Q163">
        <v>3</v>
      </c>
      <c r="R163" t="b">
        <v>1</v>
      </c>
      <c r="S163" t="s">
        <v>119</v>
      </c>
      <c r="T163">
        <v>0</v>
      </c>
    </row>
    <row r="164" spans="1:20" x14ac:dyDescent="0.25">
      <c r="A164" t="str">
        <f>A163&amp;"_response1"</f>
        <v>policy_checklist2_text12_response1</v>
      </c>
      <c r="B164">
        <v>8</v>
      </c>
      <c r="C164" t="s">
        <v>19</v>
      </c>
      <c r="D164">
        <f t="shared" si="37"/>
        <v>113</v>
      </c>
      <c r="E164">
        <f>E163+1</f>
        <v>192</v>
      </c>
      <c r="F164">
        <f t="shared" si="38"/>
        <v>140</v>
      </c>
      <c r="G164">
        <f t="shared" ref="G164:G166" si="41">E164+3</f>
        <v>195</v>
      </c>
      <c r="H164" t="s">
        <v>20</v>
      </c>
      <c r="I164">
        <v>16</v>
      </c>
      <c r="J164">
        <v>1</v>
      </c>
      <c r="K164">
        <v>0</v>
      </c>
      <c r="L164">
        <v>0</v>
      </c>
      <c r="N164" t="s">
        <v>1068</v>
      </c>
      <c r="O164" t="s">
        <v>27</v>
      </c>
      <c r="Q164">
        <v>2</v>
      </c>
      <c r="R164" t="b">
        <v>0</v>
      </c>
      <c r="S164" t="s">
        <v>119</v>
      </c>
      <c r="T164">
        <v>0</v>
      </c>
    </row>
    <row r="165" spans="1:20" x14ac:dyDescent="0.25">
      <c r="A165" t="str">
        <f>A163&amp;"_response2"</f>
        <v>policy_checklist2_text12_response2</v>
      </c>
      <c r="B165">
        <v>8</v>
      </c>
      <c r="C165" t="s">
        <v>19</v>
      </c>
      <c r="D165">
        <f t="shared" si="37"/>
        <v>140</v>
      </c>
      <c r="E165">
        <f>E164</f>
        <v>192</v>
      </c>
      <c r="F165">
        <f t="shared" si="38"/>
        <v>169</v>
      </c>
      <c r="G165">
        <f t="shared" si="41"/>
        <v>195</v>
      </c>
      <c r="H165" t="s">
        <v>20</v>
      </c>
      <c r="I165">
        <v>16</v>
      </c>
      <c r="J165">
        <v>1</v>
      </c>
      <c r="K165">
        <v>0</v>
      </c>
      <c r="L165">
        <v>0</v>
      </c>
      <c r="N165" t="s">
        <v>1068</v>
      </c>
      <c r="O165" t="s">
        <v>27</v>
      </c>
      <c r="Q165">
        <v>2</v>
      </c>
      <c r="R165" t="b">
        <v>0</v>
      </c>
      <c r="S165" t="s">
        <v>119</v>
      </c>
      <c r="T165">
        <v>0</v>
      </c>
    </row>
    <row r="166" spans="1:20" x14ac:dyDescent="0.25">
      <c r="A166" t="str">
        <f>A163&amp;"_response3"</f>
        <v>policy_checklist2_text12_response3</v>
      </c>
      <c r="B166">
        <v>8</v>
      </c>
      <c r="C166" t="s">
        <v>19</v>
      </c>
      <c r="D166">
        <f t="shared" si="37"/>
        <v>168</v>
      </c>
      <c r="E166">
        <f>E165</f>
        <v>192</v>
      </c>
      <c r="F166">
        <f t="shared" si="38"/>
        <v>194</v>
      </c>
      <c r="G166">
        <f t="shared" si="41"/>
        <v>195</v>
      </c>
      <c r="H166" t="s">
        <v>20</v>
      </c>
      <c r="I166">
        <v>16</v>
      </c>
      <c r="J166">
        <v>1</v>
      </c>
      <c r="K166">
        <v>0</v>
      </c>
      <c r="L166">
        <v>0</v>
      </c>
      <c r="N166" t="s">
        <v>1068</v>
      </c>
      <c r="O166" t="s">
        <v>27</v>
      </c>
      <c r="Q166">
        <v>2</v>
      </c>
      <c r="R166" t="b">
        <v>0</v>
      </c>
      <c r="S166" t="s">
        <v>119</v>
      </c>
      <c r="T166">
        <v>0</v>
      </c>
    </row>
    <row r="167" spans="1:20" x14ac:dyDescent="0.25">
      <c r="A167" t="str">
        <f>_xlfn.CONCAT("policy_checklist2_text",1+_xlfn.NUMBERVALUE(SUBSTITUTE(A163,"policy_checklist2_text","")))</f>
        <v>policy_checklist2_text13</v>
      </c>
      <c r="B167">
        <v>8</v>
      </c>
      <c r="C167" t="s">
        <v>19</v>
      </c>
      <c r="D167">
        <f t="shared" si="37"/>
        <v>14</v>
      </c>
      <c r="E167">
        <f>E163+12</f>
        <v>203</v>
      </c>
      <c r="F167">
        <f t="shared" si="38"/>
        <v>112</v>
      </c>
      <c r="G167">
        <f>E167+5</f>
        <v>208</v>
      </c>
      <c r="H167" t="s">
        <v>102</v>
      </c>
      <c r="I167">
        <v>12</v>
      </c>
      <c r="J167">
        <v>0</v>
      </c>
      <c r="K167">
        <v>0</v>
      </c>
      <c r="L167">
        <v>0</v>
      </c>
      <c r="N167" t="s">
        <v>1068</v>
      </c>
      <c r="O167" t="s">
        <v>25</v>
      </c>
      <c r="Q167">
        <v>3</v>
      </c>
      <c r="R167" t="b">
        <v>1</v>
      </c>
      <c r="S167" t="s">
        <v>119</v>
      </c>
      <c r="T167">
        <v>0</v>
      </c>
    </row>
    <row r="168" spans="1:20" x14ac:dyDescent="0.25">
      <c r="A168" t="str">
        <f>A167&amp;"_response1"</f>
        <v>policy_checklist2_text13_response1</v>
      </c>
      <c r="B168">
        <v>8</v>
      </c>
      <c r="C168" t="s">
        <v>19</v>
      </c>
      <c r="D168">
        <f t="shared" si="37"/>
        <v>113</v>
      </c>
      <c r="E168">
        <f>E167+1</f>
        <v>204</v>
      </c>
      <c r="F168">
        <f t="shared" si="38"/>
        <v>140</v>
      </c>
      <c r="G168">
        <f t="shared" ref="G168:G170" si="42">E168+3</f>
        <v>207</v>
      </c>
      <c r="H168" t="s">
        <v>20</v>
      </c>
      <c r="I168">
        <v>16</v>
      </c>
      <c r="J168">
        <v>1</v>
      </c>
      <c r="K168">
        <v>0</v>
      </c>
      <c r="L168">
        <v>0</v>
      </c>
      <c r="N168" t="s">
        <v>1068</v>
      </c>
      <c r="O168" t="s">
        <v>27</v>
      </c>
      <c r="Q168">
        <v>2</v>
      </c>
      <c r="R168" t="b">
        <v>0</v>
      </c>
      <c r="S168" t="s">
        <v>119</v>
      </c>
      <c r="T168">
        <v>0</v>
      </c>
    </row>
    <row r="169" spans="1:20" x14ac:dyDescent="0.25">
      <c r="A169" t="str">
        <f>A167&amp;"_response2"</f>
        <v>policy_checklist2_text13_response2</v>
      </c>
      <c r="B169">
        <v>8</v>
      </c>
      <c r="C169" t="s">
        <v>19</v>
      </c>
      <c r="D169">
        <f t="shared" si="37"/>
        <v>140</v>
      </c>
      <c r="E169">
        <f>E168</f>
        <v>204</v>
      </c>
      <c r="F169">
        <f t="shared" si="38"/>
        <v>169</v>
      </c>
      <c r="G169">
        <f t="shared" si="42"/>
        <v>207</v>
      </c>
      <c r="H169" t="s">
        <v>20</v>
      </c>
      <c r="I169">
        <v>16</v>
      </c>
      <c r="J169">
        <v>1</v>
      </c>
      <c r="K169">
        <v>0</v>
      </c>
      <c r="L169">
        <v>0</v>
      </c>
      <c r="N169" t="s">
        <v>1068</v>
      </c>
      <c r="O169" t="s">
        <v>27</v>
      </c>
      <c r="Q169">
        <v>2</v>
      </c>
      <c r="R169" t="b">
        <v>0</v>
      </c>
      <c r="S169" t="s">
        <v>119</v>
      </c>
      <c r="T169">
        <v>0</v>
      </c>
    </row>
    <row r="170" spans="1:20" x14ac:dyDescent="0.25">
      <c r="A170" t="str">
        <f>A167&amp;"_response3"</f>
        <v>policy_checklist2_text13_response3</v>
      </c>
      <c r="B170">
        <v>8</v>
      </c>
      <c r="C170" t="s">
        <v>19</v>
      </c>
      <c r="D170">
        <f t="shared" si="37"/>
        <v>168</v>
      </c>
      <c r="E170">
        <f>E169</f>
        <v>204</v>
      </c>
      <c r="F170">
        <f t="shared" si="38"/>
        <v>194</v>
      </c>
      <c r="G170">
        <f t="shared" si="42"/>
        <v>207</v>
      </c>
      <c r="H170" t="s">
        <v>20</v>
      </c>
      <c r="I170">
        <v>16</v>
      </c>
      <c r="J170">
        <v>1</v>
      </c>
      <c r="K170">
        <v>0</v>
      </c>
      <c r="L170">
        <v>0</v>
      </c>
      <c r="N170" t="s">
        <v>1068</v>
      </c>
      <c r="O170" t="s">
        <v>27</v>
      </c>
      <c r="Q170">
        <v>2</v>
      </c>
      <c r="R170" t="b">
        <v>0</v>
      </c>
      <c r="S170" t="s">
        <v>119</v>
      </c>
      <c r="T170">
        <v>0</v>
      </c>
    </row>
    <row r="171" spans="1:20" x14ac:dyDescent="0.25">
      <c r="A171" t="str">
        <f>_xlfn.CONCAT("policy_checklist2_text",1+_xlfn.NUMBERVALUE(SUBSTITUTE(A167,"policy_checklist2_text","")))</f>
        <v>policy_checklist2_text14</v>
      </c>
      <c r="B171">
        <v>8</v>
      </c>
      <c r="C171" t="s">
        <v>19</v>
      </c>
      <c r="D171">
        <f t="shared" si="37"/>
        <v>14</v>
      </c>
      <c r="E171">
        <f>E167+12</f>
        <v>215</v>
      </c>
      <c r="F171">
        <f t="shared" si="38"/>
        <v>112</v>
      </c>
      <c r="G171">
        <f>E171+5</f>
        <v>220</v>
      </c>
      <c r="H171" t="s">
        <v>102</v>
      </c>
      <c r="I171">
        <v>12</v>
      </c>
      <c r="J171">
        <v>0</v>
      </c>
      <c r="K171">
        <v>0</v>
      </c>
      <c r="L171">
        <v>0</v>
      </c>
      <c r="N171" t="s">
        <v>1068</v>
      </c>
      <c r="O171" t="s">
        <v>25</v>
      </c>
      <c r="Q171">
        <v>3</v>
      </c>
      <c r="R171" t="b">
        <v>1</v>
      </c>
      <c r="S171" t="s">
        <v>119</v>
      </c>
      <c r="T171">
        <v>0</v>
      </c>
    </row>
    <row r="172" spans="1:20" x14ac:dyDescent="0.25">
      <c r="A172" t="str">
        <f>A171&amp;"_response1"</f>
        <v>policy_checklist2_text14_response1</v>
      </c>
      <c r="B172">
        <v>8</v>
      </c>
      <c r="C172" t="s">
        <v>19</v>
      </c>
      <c r="D172">
        <f t="shared" si="37"/>
        <v>113</v>
      </c>
      <c r="E172">
        <f>E171+1</f>
        <v>216</v>
      </c>
      <c r="F172">
        <f t="shared" si="38"/>
        <v>140</v>
      </c>
      <c r="G172">
        <f t="shared" ref="G172:G174" si="43">E172+3</f>
        <v>219</v>
      </c>
      <c r="H172" t="s">
        <v>20</v>
      </c>
      <c r="I172">
        <v>16</v>
      </c>
      <c r="J172">
        <v>1</v>
      </c>
      <c r="K172">
        <v>0</v>
      </c>
      <c r="L172">
        <v>0</v>
      </c>
      <c r="N172" t="s">
        <v>1068</v>
      </c>
      <c r="O172" t="s">
        <v>27</v>
      </c>
      <c r="Q172">
        <v>2</v>
      </c>
      <c r="R172" t="b">
        <v>0</v>
      </c>
      <c r="S172" t="s">
        <v>119</v>
      </c>
      <c r="T172">
        <v>0</v>
      </c>
    </row>
    <row r="173" spans="1:20" x14ac:dyDescent="0.25">
      <c r="A173" t="str">
        <f>A171&amp;"_response2"</f>
        <v>policy_checklist2_text14_response2</v>
      </c>
      <c r="B173">
        <v>8</v>
      </c>
      <c r="C173" t="s">
        <v>19</v>
      </c>
      <c r="D173">
        <f t="shared" si="37"/>
        <v>140</v>
      </c>
      <c r="E173">
        <f>E172</f>
        <v>216</v>
      </c>
      <c r="F173">
        <f t="shared" si="38"/>
        <v>169</v>
      </c>
      <c r="G173">
        <f t="shared" si="43"/>
        <v>219</v>
      </c>
      <c r="H173" t="s">
        <v>20</v>
      </c>
      <c r="I173">
        <v>16</v>
      </c>
      <c r="J173">
        <v>1</v>
      </c>
      <c r="K173">
        <v>0</v>
      </c>
      <c r="L173">
        <v>0</v>
      </c>
      <c r="N173" t="s">
        <v>1068</v>
      </c>
      <c r="O173" t="s">
        <v>27</v>
      </c>
      <c r="Q173">
        <v>2</v>
      </c>
      <c r="R173" t="b">
        <v>0</v>
      </c>
      <c r="S173" t="s">
        <v>119</v>
      </c>
      <c r="T173">
        <v>0</v>
      </c>
    </row>
    <row r="174" spans="1:20" x14ac:dyDescent="0.25">
      <c r="A174" t="str">
        <f>A171&amp;"_response3"</f>
        <v>policy_checklist2_text14_response3</v>
      </c>
      <c r="B174">
        <v>8</v>
      </c>
      <c r="C174" t="s">
        <v>19</v>
      </c>
      <c r="D174">
        <f t="shared" si="37"/>
        <v>168</v>
      </c>
      <c r="E174">
        <f>E173</f>
        <v>216</v>
      </c>
      <c r="F174">
        <f t="shared" si="38"/>
        <v>194</v>
      </c>
      <c r="G174">
        <f t="shared" si="43"/>
        <v>219</v>
      </c>
      <c r="H174" t="s">
        <v>20</v>
      </c>
      <c r="I174">
        <v>16</v>
      </c>
      <c r="J174">
        <v>1</v>
      </c>
      <c r="K174">
        <v>0</v>
      </c>
      <c r="L174">
        <v>0</v>
      </c>
      <c r="N174" t="s">
        <v>1068</v>
      </c>
      <c r="O174" t="s">
        <v>27</v>
      </c>
      <c r="Q174">
        <v>2</v>
      </c>
      <c r="R174" t="b">
        <v>0</v>
      </c>
      <c r="S174" t="s">
        <v>119</v>
      </c>
      <c r="T174">
        <v>0</v>
      </c>
    </row>
    <row r="175" spans="1:20" x14ac:dyDescent="0.25">
      <c r="A175" t="str">
        <f>_xlfn.CONCAT("policy_checklist2_text",1+_xlfn.NUMBERVALUE(SUBSTITUTE(A171,"policy_checklist2_text","")))</f>
        <v>policy_checklist2_text15</v>
      </c>
      <c r="B175">
        <v>8</v>
      </c>
      <c r="C175" t="s">
        <v>19</v>
      </c>
      <c r="D175">
        <f t="shared" si="37"/>
        <v>14</v>
      </c>
      <c r="E175">
        <f>E171+12</f>
        <v>227</v>
      </c>
      <c r="F175">
        <f t="shared" si="38"/>
        <v>112</v>
      </c>
      <c r="G175">
        <f>E175+5</f>
        <v>232</v>
      </c>
      <c r="H175" t="s">
        <v>102</v>
      </c>
      <c r="I175">
        <v>12</v>
      </c>
      <c r="J175">
        <v>0</v>
      </c>
      <c r="K175">
        <v>0</v>
      </c>
      <c r="L175">
        <v>0</v>
      </c>
      <c r="N175" t="s">
        <v>1068</v>
      </c>
      <c r="O175" t="s">
        <v>25</v>
      </c>
      <c r="Q175">
        <v>3</v>
      </c>
      <c r="R175" t="b">
        <v>1</v>
      </c>
      <c r="S175" t="s">
        <v>119</v>
      </c>
      <c r="T175">
        <v>0</v>
      </c>
    </row>
    <row r="176" spans="1:20" x14ac:dyDescent="0.25">
      <c r="A176" t="str">
        <f>A175&amp;"_response1"</f>
        <v>policy_checklist2_text15_response1</v>
      </c>
      <c r="B176">
        <v>8</v>
      </c>
      <c r="C176" t="s">
        <v>19</v>
      </c>
      <c r="D176">
        <f t="shared" si="37"/>
        <v>113</v>
      </c>
      <c r="E176">
        <f>E175+1</f>
        <v>228</v>
      </c>
      <c r="F176">
        <f t="shared" si="38"/>
        <v>140</v>
      </c>
      <c r="G176">
        <f t="shared" ref="G176:G178" si="44">E176+3</f>
        <v>231</v>
      </c>
      <c r="H176" t="s">
        <v>20</v>
      </c>
      <c r="I176">
        <v>16</v>
      </c>
      <c r="J176">
        <v>1</v>
      </c>
      <c r="K176">
        <v>0</v>
      </c>
      <c r="L176">
        <v>0</v>
      </c>
      <c r="N176" t="s">
        <v>1068</v>
      </c>
      <c r="O176" t="s">
        <v>27</v>
      </c>
      <c r="Q176">
        <v>2</v>
      </c>
      <c r="R176" t="b">
        <v>0</v>
      </c>
      <c r="S176" t="s">
        <v>119</v>
      </c>
      <c r="T176">
        <v>0</v>
      </c>
    </row>
    <row r="177" spans="1:20" x14ac:dyDescent="0.25">
      <c r="A177" t="str">
        <f>A175&amp;"_response2"</f>
        <v>policy_checklist2_text15_response2</v>
      </c>
      <c r="B177">
        <v>8</v>
      </c>
      <c r="C177" t="s">
        <v>19</v>
      </c>
      <c r="D177">
        <f t="shared" si="37"/>
        <v>140</v>
      </c>
      <c r="E177">
        <f>E176</f>
        <v>228</v>
      </c>
      <c r="F177">
        <f t="shared" si="38"/>
        <v>169</v>
      </c>
      <c r="G177">
        <f t="shared" si="44"/>
        <v>231</v>
      </c>
      <c r="H177" t="s">
        <v>20</v>
      </c>
      <c r="I177">
        <v>16</v>
      </c>
      <c r="J177">
        <v>1</v>
      </c>
      <c r="K177">
        <v>0</v>
      </c>
      <c r="L177">
        <v>0</v>
      </c>
      <c r="N177" t="s">
        <v>1068</v>
      </c>
      <c r="O177" t="s">
        <v>27</v>
      </c>
      <c r="Q177">
        <v>2</v>
      </c>
      <c r="R177" t="b">
        <v>0</v>
      </c>
      <c r="S177" t="s">
        <v>119</v>
      </c>
      <c r="T177">
        <v>0</v>
      </c>
    </row>
    <row r="178" spans="1:20" x14ac:dyDescent="0.25">
      <c r="A178" t="str">
        <f>A175&amp;"_response3"</f>
        <v>policy_checklist2_text15_response3</v>
      </c>
      <c r="B178">
        <v>8</v>
      </c>
      <c r="C178" t="s">
        <v>19</v>
      </c>
      <c r="D178">
        <f t="shared" si="37"/>
        <v>168</v>
      </c>
      <c r="E178">
        <f>E177</f>
        <v>228</v>
      </c>
      <c r="F178">
        <f t="shared" si="38"/>
        <v>194</v>
      </c>
      <c r="G178">
        <f t="shared" si="44"/>
        <v>231</v>
      </c>
      <c r="H178" t="s">
        <v>20</v>
      </c>
      <c r="I178">
        <v>16</v>
      </c>
      <c r="J178">
        <v>1</v>
      </c>
      <c r="K178">
        <v>0</v>
      </c>
      <c r="L178">
        <v>0</v>
      </c>
      <c r="N178" t="s">
        <v>1068</v>
      </c>
      <c r="O178" t="s">
        <v>27</v>
      </c>
      <c r="Q178">
        <v>2</v>
      </c>
      <c r="R178" t="b">
        <v>0</v>
      </c>
      <c r="S178" t="s">
        <v>119</v>
      </c>
      <c r="T178">
        <v>0</v>
      </c>
    </row>
    <row r="179" spans="1:20" x14ac:dyDescent="0.25">
      <c r="A179" t="str">
        <f>_xlfn.CONCAT("policy_checklist2_text",1+_xlfn.NUMBERVALUE(SUBSTITUTE(A175,"policy_checklist2_text","")))</f>
        <v>policy_checklist2_text16</v>
      </c>
      <c r="B179">
        <v>8</v>
      </c>
      <c r="C179" t="s">
        <v>19</v>
      </c>
      <c r="D179">
        <f t="shared" si="37"/>
        <v>14</v>
      </c>
      <c r="E179">
        <f>E175+12</f>
        <v>239</v>
      </c>
      <c r="F179">
        <f t="shared" si="38"/>
        <v>112</v>
      </c>
      <c r="G179">
        <f>E179+5</f>
        <v>244</v>
      </c>
      <c r="H179" t="s">
        <v>102</v>
      </c>
      <c r="I179">
        <v>12</v>
      </c>
      <c r="J179">
        <v>0</v>
      </c>
      <c r="K179">
        <v>0</v>
      </c>
      <c r="L179">
        <v>0</v>
      </c>
      <c r="N179" t="s">
        <v>1068</v>
      </c>
      <c r="O179" t="s">
        <v>25</v>
      </c>
      <c r="Q179">
        <v>3</v>
      </c>
      <c r="R179" t="b">
        <v>1</v>
      </c>
      <c r="S179" t="s">
        <v>119</v>
      </c>
      <c r="T179">
        <v>0</v>
      </c>
    </row>
    <row r="180" spans="1:20" x14ac:dyDescent="0.25">
      <c r="A180" t="str">
        <f>A179&amp;"_response1"</f>
        <v>policy_checklist2_text16_response1</v>
      </c>
      <c r="B180">
        <v>8</v>
      </c>
      <c r="C180" t="s">
        <v>19</v>
      </c>
      <c r="D180">
        <f t="shared" si="37"/>
        <v>113</v>
      </c>
      <c r="E180">
        <f>E179+1</f>
        <v>240</v>
      </c>
      <c r="F180">
        <f t="shared" si="38"/>
        <v>140</v>
      </c>
      <c r="G180">
        <f t="shared" ref="G180:G182" si="45">E180+3</f>
        <v>243</v>
      </c>
      <c r="H180" t="s">
        <v>20</v>
      </c>
      <c r="I180">
        <v>16</v>
      </c>
      <c r="J180">
        <v>1</v>
      </c>
      <c r="K180">
        <v>0</v>
      </c>
      <c r="L180">
        <v>0</v>
      </c>
      <c r="N180" t="s">
        <v>1068</v>
      </c>
      <c r="O180" t="s">
        <v>27</v>
      </c>
      <c r="Q180">
        <v>2</v>
      </c>
      <c r="R180" t="b">
        <v>0</v>
      </c>
      <c r="S180" t="s">
        <v>119</v>
      </c>
      <c r="T180">
        <v>0</v>
      </c>
    </row>
    <row r="181" spans="1:20" x14ac:dyDescent="0.25">
      <c r="A181" t="str">
        <f>A179&amp;"_response2"</f>
        <v>policy_checklist2_text16_response2</v>
      </c>
      <c r="B181">
        <v>8</v>
      </c>
      <c r="C181" t="s">
        <v>19</v>
      </c>
      <c r="D181">
        <f t="shared" si="37"/>
        <v>140</v>
      </c>
      <c r="E181">
        <f>E180</f>
        <v>240</v>
      </c>
      <c r="F181">
        <f t="shared" si="38"/>
        <v>169</v>
      </c>
      <c r="G181">
        <f t="shared" si="45"/>
        <v>243</v>
      </c>
      <c r="H181" t="s">
        <v>20</v>
      </c>
      <c r="I181">
        <v>16</v>
      </c>
      <c r="J181">
        <v>1</v>
      </c>
      <c r="K181">
        <v>0</v>
      </c>
      <c r="L181">
        <v>0</v>
      </c>
      <c r="N181" t="s">
        <v>1068</v>
      </c>
      <c r="O181" t="s">
        <v>27</v>
      </c>
      <c r="Q181">
        <v>2</v>
      </c>
      <c r="R181" t="b">
        <v>0</v>
      </c>
      <c r="S181" t="s">
        <v>119</v>
      </c>
      <c r="T181">
        <v>0</v>
      </c>
    </row>
    <row r="182" spans="1:20" x14ac:dyDescent="0.25">
      <c r="A182" t="str">
        <f>A179&amp;"_response3"</f>
        <v>policy_checklist2_text16_response3</v>
      </c>
      <c r="B182">
        <v>8</v>
      </c>
      <c r="C182" t="s">
        <v>19</v>
      </c>
      <c r="D182">
        <f t="shared" si="37"/>
        <v>168</v>
      </c>
      <c r="E182">
        <f>E181</f>
        <v>240</v>
      </c>
      <c r="F182">
        <f t="shared" si="38"/>
        <v>194</v>
      </c>
      <c r="G182">
        <f t="shared" si="45"/>
        <v>243</v>
      </c>
      <c r="H182" t="s">
        <v>20</v>
      </c>
      <c r="I182">
        <v>16</v>
      </c>
      <c r="J182">
        <v>1</v>
      </c>
      <c r="K182">
        <v>0</v>
      </c>
      <c r="L182">
        <v>0</v>
      </c>
      <c r="N182" t="s">
        <v>1068</v>
      </c>
      <c r="O182" t="s">
        <v>27</v>
      </c>
      <c r="Q182">
        <v>2</v>
      </c>
      <c r="R182" t="b">
        <v>0</v>
      </c>
      <c r="S182" t="s">
        <v>119</v>
      </c>
      <c r="T182">
        <v>0</v>
      </c>
    </row>
    <row r="183" spans="1:20" x14ac:dyDescent="0.25">
      <c r="A183" t="str">
        <f>_xlfn.CONCAT("policy_checklist2_text",1+_xlfn.NUMBERVALUE(SUBSTITUTE(A179,"policy_checklist2_text","")))</f>
        <v>policy_checklist2_text17</v>
      </c>
      <c r="B183">
        <v>8</v>
      </c>
      <c r="C183" t="s">
        <v>19</v>
      </c>
      <c r="D183">
        <f t="shared" ref="D183" si="46">D179</f>
        <v>14</v>
      </c>
      <c r="E183">
        <f>E179+12</f>
        <v>251</v>
      </c>
      <c r="F183">
        <f t="shared" si="38"/>
        <v>112</v>
      </c>
      <c r="G183">
        <f>E183+5</f>
        <v>256</v>
      </c>
      <c r="H183" t="s">
        <v>102</v>
      </c>
      <c r="I183">
        <v>12</v>
      </c>
      <c r="J183">
        <v>0</v>
      </c>
      <c r="K183">
        <v>0</v>
      </c>
      <c r="L183">
        <v>0</v>
      </c>
      <c r="N183" t="s">
        <v>1068</v>
      </c>
      <c r="O183" t="s">
        <v>25</v>
      </c>
      <c r="Q183">
        <v>3</v>
      </c>
      <c r="R183" t="b">
        <v>1</v>
      </c>
      <c r="S183" t="s">
        <v>119</v>
      </c>
      <c r="T183">
        <v>0</v>
      </c>
    </row>
    <row r="184" spans="1:20" x14ac:dyDescent="0.25">
      <c r="A184" t="str">
        <f>A183&amp;"_response1"</f>
        <v>policy_checklist2_text17_response1</v>
      </c>
      <c r="B184">
        <v>8</v>
      </c>
      <c r="C184" t="s">
        <v>19</v>
      </c>
      <c r="D184">
        <f>D180</f>
        <v>113</v>
      </c>
      <c r="E184">
        <f>E183+1</f>
        <v>252</v>
      </c>
      <c r="F184">
        <f t="shared" si="38"/>
        <v>140</v>
      </c>
      <c r="G184">
        <f t="shared" ref="G184:G186" si="47">E184+3</f>
        <v>255</v>
      </c>
      <c r="H184" t="s">
        <v>20</v>
      </c>
      <c r="I184">
        <v>16</v>
      </c>
      <c r="J184">
        <v>1</v>
      </c>
      <c r="K184">
        <v>0</v>
      </c>
      <c r="L184">
        <v>0</v>
      </c>
      <c r="N184" t="s">
        <v>1068</v>
      </c>
      <c r="O184" t="s">
        <v>27</v>
      </c>
      <c r="Q184">
        <v>2</v>
      </c>
      <c r="R184" t="b">
        <v>0</v>
      </c>
      <c r="S184" t="s">
        <v>119</v>
      </c>
      <c r="T184">
        <v>0</v>
      </c>
    </row>
    <row r="185" spans="1:20" x14ac:dyDescent="0.25">
      <c r="A185" t="str">
        <f>A183&amp;"_response2"</f>
        <v>policy_checklist2_text17_response2</v>
      </c>
      <c r="B185">
        <v>8</v>
      </c>
      <c r="C185" t="s">
        <v>19</v>
      </c>
      <c r="D185">
        <f>D181</f>
        <v>140</v>
      </c>
      <c r="E185">
        <f>E184</f>
        <v>252</v>
      </c>
      <c r="F185">
        <f t="shared" si="38"/>
        <v>169</v>
      </c>
      <c r="G185">
        <f t="shared" si="47"/>
        <v>255</v>
      </c>
      <c r="H185" t="s">
        <v>20</v>
      </c>
      <c r="I185">
        <v>16</v>
      </c>
      <c r="J185">
        <v>1</v>
      </c>
      <c r="K185">
        <v>0</v>
      </c>
      <c r="L185">
        <v>0</v>
      </c>
      <c r="N185" t="s">
        <v>1068</v>
      </c>
      <c r="O185" t="s">
        <v>27</v>
      </c>
      <c r="Q185">
        <v>2</v>
      </c>
      <c r="R185" t="b">
        <v>0</v>
      </c>
      <c r="S185" t="s">
        <v>119</v>
      </c>
      <c r="T185">
        <v>0</v>
      </c>
    </row>
    <row r="186" spans="1:20" x14ac:dyDescent="0.25">
      <c r="A186" t="str">
        <f>A183&amp;"_response3"</f>
        <v>policy_checklist2_text17_response3</v>
      </c>
      <c r="B186">
        <v>8</v>
      </c>
      <c r="C186" t="s">
        <v>19</v>
      </c>
      <c r="D186">
        <f>D182</f>
        <v>168</v>
      </c>
      <c r="E186">
        <f>E185</f>
        <v>252</v>
      </c>
      <c r="F186">
        <f t="shared" si="38"/>
        <v>194</v>
      </c>
      <c r="G186">
        <f t="shared" si="47"/>
        <v>255</v>
      </c>
      <c r="H186" t="s">
        <v>20</v>
      </c>
      <c r="I186">
        <v>16</v>
      </c>
      <c r="J186">
        <v>1</v>
      </c>
      <c r="K186">
        <v>0</v>
      </c>
      <c r="L186">
        <v>0</v>
      </c>
      <c r="N186" t="s">
        <v>1068</v>
      </c>
      <c r="O186" t="s">
        <v>27</v>
      </c>
      <c r="Q186">
        <v>2</v>
      </c>
      <c r="R186" t="b">
        <v>0</v>
      </c>
      <c r="S186" t="s">
        <v>119</v>
      </c>
      <c r="T186">
        <v>0</v>
      </c>
    </row>
    <row r="187" spans="1:20" x14ac:dyDescent="0.25">
      <c r="A187" t="s">
        <v>700</v>
      </c>
      <c r="B187">
        <v>9</v>
      </c>
      <c r="C187" t="s">
        <v>19</v>
      </c>
      <c r="D187">
        <v>14</v>
      </c>
      <c r="E187">
        <v>20</v>
      </c>
      <c r="F187">
        <v>196</v>
      </c>
      <c r="G187">
        <f>E187+5</f>
        <v>25</v>
      </c>
      <c r="H187" t="s">
        <v>102</v>
      </c>
      <c r="I187">
        <v>12</v>
      </c>
      <c r="J187">
        <v>1</v>
      </c>
      <c r="K187">
        <v>0</v>
      </c>
      <c r="L187">
        <v>0</v>
      </c>
      <c r="N187" t="s">
        <v>21</v>
      </c>
      <c r="O187" t="s">
        <v>25</v>
      </c>
      <c r="Q187">
        <v>3</v>
      </c>
      <c r="R187" t="b">
        <v>1</v>
      </c>
      <c r="S187" t="s">
        <v>119</v>
      </c>
      <c r="T187">
        <v>0</v>
      </c>
    </row>
    <row r="188" spans="1:20" x14ac:dyDescent="0.25">
      <c r="A188" t="s">
        <v>33</v>
      </c>
      <c r="B188">
        <v>9</v>
      </c>
      <c r="C188" t="s">
        <v>24</v>
      </c>
      <c r="D188">
        <v>20</v>
      </c>
      <c r="E188">
        <v>60</v>
      </c>
      <c r="F188">
        <v>190</v>
      </c>
      <c r="G188">
        <f>INT(E188+(F188-D188)/2078*1889)</f>
        <v>214</v>
      </c>
      <c r="I188">
        <v>0</v>
      </c>
      <c r="J188">
        <v>0</v>
      </c>
      <c r="K188">
        <v>0</v>
      </c>
      <c r="L188">
        <v>0</v>
      </c>
      <c r="N188" t="s">
        <v>21</v>
      </c>
      <c r="O188" t="s">
        <v>25</v>
      </c>
      <c r="Q188">
        <v>2</v>
      </c>
      <c r="R188" t="b">
        <v>0</v>
      </c>
      <c r="S188" t="s">
        <v>119</v>
      </c>
      <c r="T188">
        <v>0</v>
      </c>
    </row>
    <row r="189" spans="1:20" x14ac:dyDescent="0.25">
      <c r="A189" t="s">
        <v>969</v>
      </c>
      <c r="B189">
        <v>9</v>
      </c>
      <c r="C189" t="s">
        <v>19</v>
      </c>
      <c r="D189">
        <v>14</v>
      </c>
      <c r="E189">
        <f>G188+4</f>
        <v>218</v>
      </c>
      <c r="F189">
        <f>$F$107</f>
        <v>196</v>
      </c>
      <c r="G189">
        <f>E189+8</f>
        <v>226</v>
      </c>
      <c r="H189" t="s">
        <v>102</v>
      </c>
      <c r="I189">
        <v>14</v>
      </c>
      <c r="J189">
        <v>0</v>
      </c>
      <c r="K189">
        <v>0</v>
      </c>
      <c r="L189">
        <v>0</v>
      </c>
      <c r="M189" t="s">
        <v>1034</v>
      </c>
      <c r="N189" t="s">
        <v>21</v>
      </c>
      <c r="O189" t="s">
        <v>27</v>
      </c>
      <c r="Q189">
        <v>3</v>
      </c>
      <c r="R189" t="b">
        <v>1</v>
      </c>
      <c r="S189" t="s">
        <v>119</v>
      </c>
      <c r="T189">
        <v>0</v>
      </c>
    </row>
    <row r="190" spans="1:20" x14ac:dyDescent="0.25">
      <c r="A190" t="s">
        <v>1080</v>
      </c>
      <c r="B190">
        <v>9</v>
      </c>
      <c r="C190" t="s">
        <v>19</v>
      </c>
      <c r="D190">
        <f>D189</f>
        <v>14</v>
      </c>
      <c r="E190">
        <v>275</v>
      </c>
      <c r="F190">
        <f>F189+1</f>
        <v>197</v>
      </c>
      <c r="G190">
        <f>E190+5</f>
        <v>280</v>
      </c>
      <c r="H190" t="s">
        <v>102</v>
      </c>
      <c r="I190">
        <v>8</v>
      </c>
      <c r="J190">
        <v>0</v>
      </c>
      <c r="K190">
        <v>0</v>
      </c>
      <c r="L190">
        <v>0</v>
      </c>
      <c r="M190" t="s">
        <v>1034</v>
      </c>
      <c r="N190" t="s">
        <v>21</v>
      </c>
      <c r="O190" t="s">
        <v>25</v>
      </c>
      <c r="Q190">
        <v>3</v>
      </c>
      <c r="R190" t="b">
        <v>1</v>
      </c>
      <c r="T190">
        <v>0</v>
      </c>
    </row>
    <row r="191" spans="1:20" ht="15" customHeight="1" x14ac:dyDescent="0.25">
      <c r="A191" t="s">
        <v>966</v>
      </c>
      <c r="B191">
        <v>-999</v>
      </c>
      <c r="C191" t="s">
        <v>19</v>
      </c>
      <c r="D191">
        <f>D189</f>
        <v>14</v>
      </c>
      <c r="E191">
        <f>G193+8</f>
        <v>265</v>
      </c>
      <c r="F191">
        <v>208</v>
      </c>
      <c r="G191">
        <f>E191+8</f>
        <v>273</v>
      </c>
      <c r="H191" t="s">
        <v>102</v>
      </c>
      <c r="I191">
        <v>12</v>
      </c>
      <c r="J191">
        <v>0</v>
      </c>
      <c r="K191">
        <v>0</v>
      </c>
      <c r="L191">
        <v>0</v>
      </c>
      <c r="N191" t="s">
        <v>21</v>
      </c>
      <c r="O191" t="s">
        <v>22</v>
      </c>
      <c r="Q191">
        <v>2</v>
      </c>
      <c r="R191" t="b">
        <v>1</v>
      </c>
      <c r="S191" t="s">
        <v>119</v>
      </c>
      <c r="T191">
        <v>0</v>
      </c>
    </row>
    <row r="192" spans="1:20" ht="15" customHeight="1" x14ac:dyDescent="0.25">
      <c r="A192" t="s">
        <v>31</v>
      </c>
      <c r="B192">
        <v>10</v>
      </c>
      <c r="C192" t="s">
        <v>19</v>
      </c>
      <c r="D192">
        <v>14</v>
      </c>
      <c r="E192">
        <v>20</v>
      </c>
      <c r="F192">
        <v>205</v>
      </c>
      <c r="G192">
        <f>E192+5</f>
        <v>25</v>
      </c>
      <c r="H192" t="s">
        <v>102</v>
      </c>
      <c r="I192">
        <v>12</v>
      </c>
      <c r="J192">
        <v>1</v>
      </c>
      <c r="K192">
        <v>0</v>
      </c>
      <c r="L192">
        <v>0</v>
      </c>
      <c r="N192" t="s">
        <v>21</v>
      </c>
      <c r="O192" t="s">
        <v>25</v>
      </c>
      <c r="Q192">
        <v>3</v>
      </c>
      <c r="R192" t="b">
        <v>1</v>
      </c>
      <c r="S192" t="s">
        <v>119</v>
      </c>
      <c r="T192">
        <v>0</v>
      </c>
    </row>
    <row r="193" spans="1:20" ht="15" customHeight="1" x14ac:dyDescent="0.25">
      <c r="A193" t="s">
        <v>30</v>
      </c>
      <c r="B193">
        <v>10</v>
      </c>
      <c r="C193" t="s">
        <v>24</v>
      </c>
      <c r="D193">
        <v>14</v>
      </c>
      <c r="E193">
        <v>30</v>
      </c>
      <c r="F193">
        <v>196</v>
      </c>
      <c r="G193">
        <f>INT(E193+(F193-D193)/80*100)</f>
        <v>257</v>
      </c>
      <c r="H193" t="s">
        <v>102</v>
      </c>
      <c r="I193">
        <v>12</v>
      </c>
      <c r="J193">
        <v>0</v>
      </c>
      <c r="K193">
        <v>0</v>
      </c>
      <c r="L193">
        <v>0</v>
      </c>
      <c r="N193" t="s">
        <v>21</v>
      </c>
      <c r="O193" t="s">
        <v>22</v>
      </c>
      <c r="Q193">
        <v>2</v>
      </c>
      <c r="R193" t="b">
        <v>1</v>
      </c>
      <c r="S193" t="s">
        <v>119</v>
      </c>
      <c r="T193">
        <v>0</v>
      </c>
    </row>
    <row r="194" spans="1:20" x14ac:dyDescent="0.25">
      <c r="A194" t="s">
        <v>963</v>
      </c>
      <c r="B194">
        <v>-999</v>
      </c>
      <c r="C194" t="s">
        <v>26</v>
      </c>
      <c r="D194">
        <v>10</v>
      </c>
      <c r="E194">
        <v>10</v>
      </c>
      <c r="F194">
        <f>D194+91</f>
        <v>101</v>
      </c>
      <c r="G194">
        <f>E194+70</f>
        <v>80</v>
      </c>
      <c r="I194">
        <v>0</v>
      </c>
      <c r="J194">
        <v>0</v>
      </c>
      <c r="K194">
        <v>0</v>
      </c>
      <c r="L194">
        <v>0</v>
      </c>
      <c r="N194" t="s">
        <v>21</v>
      </c>
      <c r="O194" t="s">
        <v>25</v>
      </c>
      <c r="Q194">
        <v>1</v>
      </c>
      <c r="R194" t="b">
        <v>0</v>
      </c>
      <c r="S194" t="s">
        <v>119</v>
      </c>
      <c r="T194">
        <v>0</v>
      </c>
    </row>
    <row r="195" spans="1:20" x14ac:dyDescent="0.25">
      <c r="A195" t="s">
        <v>438</v>
      </c>
      <c r="B195">
        <v>-999</v>
      </c>
      <c r="C195" t="s">
        <v>26</v>
      </c>
      <c r="D195">
        <v>0</v>
      </c>
      <c r="E195">
        <v>0</v>
      </c>
      <c r="F195">
        <v>211</v>
      </c>
      <c r="G195">
        <f>E201-4</f>
        <v>16</v>
      </c>
      <c r="I195">
        <v>0</v>
      </c>
      <c r="J195">
        <v>0</v>
      </c>
      <c r="K195">
        <v>0</v>
      </c>
      <c r="L195">
        <v>0</v>
      </c>
      <c r="M195" t="s">
        <v>941</v>
      </c>
      <c r="N195" t="s">
        <v>941</v>
      </c>
      <c r="O195" t="s">
        <v>25</v>
      </c>
      <c r="Q195">
        <v>0</v>
      </c>
      <c r="R195" t="b">
        <v>0</v>
      </c>
      <c r="S195" t="s">
        <v>119</v>
      </c>
      <c r="T195">
        <v>0</v>
      </c>
    </row>
    <row r="196" spans="1:20" x14ac:dyDescent="0.25">
      <c r="A196" t="s">
        <v>964</v>
      </c>
      <c r="B196">
        <v>11</v>
      </c>
      <c r="C196" t="s">
        <v>19</v>
      </c>
      <c r="D196">
        <v>14</v>
      </c>
      <c r="E196">
        <v>20</v>
      </c>
      <c r="F196">
        <v>196</v>
      </c>
      <c r="G196">
        <f>E196+5</f>
        <v>25</v>
      </c>
      <c r="H196" t="s">
        <v>102</v>
      </c>
      <c r="I196">
        <v>14</v>
      </c>
      <c r="J196">
        <v>1</v>
      </c>
      <c r="K196">
        <v>0</v>
      </c>
      <c r="L196">
        <v>0</v>
      </c>
      <c r="N196" t="s">
        <v>21</v>
      </c>
      <c r="O196" t="s">
        <v>25</v>
      </c>
      <c r="Q196">
        <v>2</v>
      </c>
      <c r="R196" t="b">
        <v>1</v>
      </c>
      <c r="S196" t="s">
        <v>119</v>
      </c>
      <c r="T196">
        <v>0</v>
      </c>
    </row>
    <row r="197" spans="1:20" x14ac:dyDescent="0.25">
      <c r="A197" t="s">
        <v>965</v>
      </c>
      <c r="B197">
        <v>11</v>
      </c>
      <c r="C197" t="s">
        <v>19</v>
      </c>
      <c r="D197">
        <f>$D$196</f>
        <v>14</v>
      </c>
      <c r="E197">
        <f>G196+8</f>
        <v>33</v>
      </c>
      <c r="F197">
        <v>196</v>
      </c>
      <c r="G197">
        <f>E197+5</f>
        <v>38</v>
      </c>
      <c r="H197" t="s">
        <v>102</v>
      </c>
      <c r="I197">
        <v>12</v>
      </c>
      <c r="J197">
        <v>0</v>
      </c>
      <c r="K197">
        <v>0</v>
      </c>
      <c r="L197">
        <v>0</v>
      </c>
      <c r="N197" t="s">
        <v>21</v>
      </c>
      <c r="O197" t="s">
        <v>25</v>
      </c>
      <c r="P197" s="1"/>
      <c r="Q197">
        <v>1</v>
      </c>
      <c r="R197" t="b">
        <v>1</v>
      </c>
      <c r="S197" t="s">
        <v>119</v>
      </c>
      <c r="T197">
        <v>0</v>
      </c>
    </row>
    <row r="198" spans="1:20" x14ac:dyDescent="0.25">
      <c r="A198" t="s">
        <v>1040</v>
      </c>
      <c r="B198">
        <v>11</v>
      </c>
      <c r="C198" t="s">
        <v>24</v>
      </c>
      <c r="D198">
        <v>30</v>
      </c>
      <c r="E198">
        <v>115</v>
      </c>
      <c r="F198">
        <v>180</v>
      </c>
      <c r="G198">
        <f>E198+(F198-D198)</f>
        <v>265</v>
      </c>
      <c r="I198">
        <v>0</v>
      </c>
      <c r="J198">
        <v>0</v>
      </c>
      <c r="K198">
        <v>0</v>
      </c>
      <c r="L198">
        <v>0</v>
      </c>
      <c r="N198" t="s">
        <v>21</v>
      </c>
      <c r="O198" t="s">
        <v>25</v>
      </c>
      <c r="Q198">
        <v>0</v>
      </c>
      <c r="R198" t="b">
        <v>0</v>
      </c>
      <c r="S198" t="s">
        <v>119</v>
      </c>
      <c r="T198">
        <v>0</v>
      </c>
    </row>
    <row r="199" spans="1:20" x14ac:dyDescent="0.25">
      <c r="A199" t="s">
        <v>1041</v>
      </c>
      <c r="B199">
        <v>11</v>
      </c>
      <c r="C199" t="s">
        <v>19</v>
      </c>
      <c r="D199">
        <f>D198</f>
        <v>30</v>
      </c>
      <c r="E199">
        <f>E198</f>
        <v>115</v>
      </c>
      <c r="F199">
        <f>D199+100</f>
        <v>130</v>
      </c>
      <c r="G199">
        <f>G198</f>
        <v>265</v>
      </c>
      <c r="H199" t="s">
        <v>102</v>
      </c>
      <c r="I199">
        <v>12</v>
      </c>
      <c r="J199">
        <v>0</v>
      </c>
      <c r="K199">
        <v>1</v>
      </c>
      <c r="L199">
        <v>0</v>
      </c>
      <c r="N199" t="s">
        <v>21</v>
      </c>
      <c r="O199" t="s">
        <v>25</v>
      </c>
      <c r="Q199">
        <v>0</v>
      </c>
      <c r="R199" t="b">
        <v>1</v>
      </c>
      <c r="S199" t="s">
        <v>119</v>
      </c>
      <c r="T199">
        <v>0</v>
      </c>
    </row>
    <row r="200" spans="1:20" x14ac:dyDescent="0.25">
      <c r="A200" t="s">
        <v>1042</v>
      </c>
      <c r="B200">
        <v>11</v>
      </c>
      <c r="C200" t="s">
        <v>19</v>
      </c>
      <c r="D200">
        <f>D198</f>
        <v>30</v>
      </c>
      <c r="E200">
        <f>G198</f>
        <v>265</v>
      </c>
      <c r="F200">
        <f>F198</f>
        <v>180</v>
      </c>
      <c r="G200">
        <f>E200+3</f>
        <v>268</v>
      </c>
      <c r="H200" t="s">
        <v>102</v>
      </c>
      <c r="I200">
        <v>8</v>
      </c>
      <c r="J200">
        <v>0</v>
      </c>
      <c r="K200">
        <v>1</v>
      </c>
      <c r="L200">
        <v>0</v>
      </c>
      <c r="M200" t="s">
        <v>1034</v>
      </c>
      <c r="N200" t="s">
        <v>21</v>
      </c>
      <c r="O200" t="s">
        <v>22</v>
      </c>
      <c r="Q200">
        <v>0</v>
      </c>
      <c r="R200" t="b">
        <v>1</v>
      </c>
      <c r="S200" t="s">
        <v>119</v>
      </c>
      <c r="T200">
        <v>0</v>
      </c>
    </row>
    <row r="201" spans="1:20" x14ac:dyDescent="0.25">
      <c r="A201" t="s">
        <v>88</v>
      </c>
      <c r="B201">
        <v>12</v>
      </c>
      <c r="C201" t="s">
        <v>19</v>
      </c>
      <c r="D201">
        <f>$D$196</f>
        <v>14</v>
      </c>
      <c r="E201">
        <v>20</v>
      </c>
      <c r="F201">
        <v>180</v>
      </c>
      <c r="G201">
        <f>E201+5</f>
        <v>25</v>
      </c>
      <c r="H201" t="s">
        <v>102</v>
      </c>
      <c r="I201">
        <v>12</v>
      </c>
      <c r="J201">
        <v>1</v>
      </c>
      <c r="K201">
        <v>0</v>
      </c>
      <c r="L201">
        <v>0</v>
      </c>
      <c r="N201" t="s">
        <v>21</v>
      </c>
      <c r="O201" t="s">
        <v>25</v>
      </c>
      <c r="Q201">
        <v>3</v>
      </c>
      <c r="R201" t="b">
        <v>0</v>
      </c>
      <c r="S201" t="s">
        <v>119</v>
      </c>
      <c r="T201">
        <v>0</v>
      </c>
    </row>
    <row r="202" spans="1:20" x14ac:dyDescent="0.25">
      <c r="A202" t="s">
        <v>1100</v>
      </c>
      <c r="B202">
        <v>12</v>
      </c>
      <c r="C202" t="s">
        <v>19</v>
      </c>
      <c r="D202">
        <f>D203-11</f>
        <v>29</v>
      </c>
      <c r="E202">
        <f>G201+8</f>
        <v>33</v>
      </c>
      <c r="F202">
        <v>196</v>
      </c>
      <c r="G202">
        <f>E202+5</f>
        <v>38</v>
      </c>
      <c r="H202" t="s">
        <v>102</v>
      </c>
      <c r="I202">
        <v>10</v>
      </c>
      <c r="J202">
        <v>1</v>
      </c>
      <c r="K202">
        <v>0</v>
      </c>
      <c r="L202">
        <v>0</v>
      </c>
      <c r="N202" t="s">
        <v>21</v>
      </c>
      <c r="O202" t="s">
        <v>25</v>
      </c>
      <c r="P202" s="1"/>
      <c r="Q202">
        <v>1</v>
      </c>
      <c r="R202" t="b">
        <v>0</v>
      </c>
      <c r="S202" t="s">
        <v>119</v>
      </c>
      <c r="T202">
        <v>0</v>
      </c>
    </row>
    <row r="203" spans="1:20" x14ac:dyDescent="0.25">
      <c r="A203" t="s">
        <v>970</v>
      </c>
      <c r="B203">
        <v>12</v>
      </c>
      <c r="C203" t="s">
        <v>24</v>
      </c>
      <c r="D203">
        <f>F204</f>
        <v>40</v>
      </c>
      <c r="E203">
        <f>G202+2</f>
        <v>40</v>
      </c>
      <c r="F203">
        <v>104</v>
      </c>
      <c r="G203">
        <f>INT(E203+(F203-D203)/296*192)</f>
        <v>81</v>
      </c>
      <c r="I203">
        <v>1</v>
      </c>
      <c r="J203">
        <v>0</v>
      </c>
      <c r="K203">
        <v>0</v>
      </c>
      <c r="L203">
        <v>0</v>
      </c>
      <c r="M203" t="s">
        <v>1085</v>
      </c>
      <c r="N203" t="s">
        <v>21</v>
      </c>
      <c r="O203" t="s">
        <v>25</v>
      </c>
      <c r="P203" t="s">
        <v>1099</v>
      </c>
      <c r="Q203">
        <v>2</v>
      </c>
      <c r="R203" t="b">
        <v>0</v>
      </c>
      <c r="S203" t="s">
        <v>119</v>
      </c>
      <c r="T203">
        <v>0</v>
      </c>
    </row>
    <row r="204" spans="1:20" x14ac:dyDescent="0.25">
      <c r="A204" s="25" t="s">
        <v>1106</v>
      </c>
      <c r="B204">
        <v>12</v>
      </c>
      <c r="C204" t="s">
        <v>19</v>
      </c>
      <c r="D204">
        <f t="shared" ref="D204:D209" si="48">$D$196</f>
        <v>14</v>
      </c>
      <c r="E204">
        <f>E203-2</f>
        <v>38</v>
      </c>
      <c r="F204">
        <v>40</v>
      </c>
      <c r="G204">
        <f t="shared" ref="G204:G209" si="49">E204+5</f>
        <v>43</v>
      </c>
      <c r="H204" t="s">
        <v>102</v>
      </c>
      <c r="I204">
        <v>10</v>
      </c>
      <c r="J204">
        <v>0</v>
      </c>
      <c r="K204">
        <v>0</v>
      </c>
      <c r="L204">
        <v>0</v>
      </c>
      <c r="N204" t="s">
        <v>21</v>
      </c>
      <c r="O204" t="s">
        <v>22</v>
      </c>
      <c r="P204" s="26"/>
      <c r="Q204">
        <v>3</v>
      </c>
      <c r="R204" t="b">
        <v>0</v>
      </c>
      <c r="S204" t="s">
        <v>119</v>
      </c>
      <c r="T204">
        <v>0</v>
      </c>
    </row>
    <row r="205" spans="1:20" x14ac:dyDescent="0.25">
      <c r="A205" t="s">
        <v>1107</v>
      </c>
      <c r="B205">
        <v>12</v>
      </c>
      <c r="C205" t="s">
        <v>19</v>
      </c>
      <c r="D205">
        <f t="shared" si="48"/>
        <v>14</v>
      </c>
      <c r="E205">
        <f>G204+3</f>
        <v>46</v>
      </c>
      <c r="F205">
        <f>$F$204</f>
        <v>40</v>
      </c>
      <c r="G205">
        <f t="shared" si="49"/>
        <v>51</v>
      </c>
      <c r="H205" t="s">
        <v>102</v>
      </c>
      <c r="I205">
        <v>10</v>
      </c>
      <c r="J205">
        <v>0</v>
      </c>
      <c r="K205">
        <v>0</v>
      </c>
      <c r="L205">
        <v>0</v>
      </c>
      <c r="N205" t="s">
        <v>21</v>
      </c>
      <c r="O205" t="s">
        <v>22</v>
      </c>
      <c r="P205" s="26"/>
      <c r="Q205">
        <v>3</v>
      </c>
      <c r="R205" t="b">
        <v>0</v>
      </c>
      <c r="S205" t="s">
        <v>119</v>
      </c>
      <c r="T205">
        <v>0</v>
      </c>
    </row>
    <row r="206" spans="1:20" x14ac:dyDescent="0.25">
      <c r="A206" t="s">
        <v>1108</v>
      </c>
      <c r="B206">
        <v>12</v>
      </c>
      <c r="C206" t="s">
        <v>19</v>
      </c>
      <c r="D206">
        <f t="shared" si="48"/>
        <v>14</v>
      </c>
      <c r="E206">
        <f>G205+3</f>
        <v>54</v>
      </c>
      <c r="F206">
        <f t="shared" ref="F206:F209" si="50">$F$204</f>
        <v>40</v>
      </c>
      <c r="G206">
        <f t="shared" si="49"/>
        <v>59</v>
      </c>
      <c r="H206" t="s">
        <v>102</v>
      </c>
      <c r="I206">
        <v>10</v>
      </c>
      <c r="J206">
        <v>0</v>
      </c>
      <c r="K206">
        <v>0</v>
      </c>
      <c r="L206">
        <v>0</v>
      </c>
      <c r="N206" t="s">
        <v>21</v>
      </c>
      <c r="O206" t="s">
        <v>22</v>
      </c>
      <c r="P206" s="26"/>
      <c r="Q206">
        <v>3</v>
      </c>
      <c r="R206" t="b">
        <v>0</v>
      </c>
      <c r="S206" t="s">
        <v>119</v>
      </c>
      <c r="T206">
        <v>0</v>
      </c>
    </row>
    <row r="207" spans="1:20" x14ac:dyDescent="0.25">
      <c r="A207" t="s">
        <v>1109</v>
      </c>
      <c r="B207">
        <v>12</v>
      </c>
      <c r="C207" t="s">
        <v>19</v>
      </c>
      <c r="D207">
        <f t="shared" si="48"/>
        <v>14</v>
      </c>
      <c r="E207">
        <f>G206+3</f>
        <v>62</v>
      </c>
      <c r="F207">
        <f t="shared" si="50"/>
        <v>40</v>
      </c>
      <c r="G207">
        <f t="shared" si="49"/>
        <v>67</v>
      </c>
      <c r="H207" t="s">
        <v>102</v>
      </c>
      <c r="I207">
        <v>10</v>
      </c>
      <c r="J207">
        <v>0</v>
      </c>
      <c r="K207">
        <v>0</v>
      </c>
      <c r="L207">
        <v>0</v>
      </c>
      <c r="N207" t="s">
        <v>21</v>
      </c>
      <c r="O207" t="s">
        <v>22</v>
      </c>
      <c r="P207" s="26"/>
      <c r="Q207">
        <v>3</v>
      </c>
      <c r="R207" t="b">
        <v>0</v>
      </c>
      <c r="S207" t="s">
        <v>119</v>
      </c>
      <c r="T207">
        <v>0</v>
      </c>
    </row>
    <row r="208" spans="1:20" x14ac:dyDescent="0.25">
      <c r="A208" t="s">
        <v>1110</v>
      </c>
      <c r="B208">
        <v>12</v>
      </c>
      <c r="C208" t="s">
        <v>19</v>
      </c>
      <c r="D208">
        <f t="shared" si="48"/>
        <v>14</v>
      </c>
      <c r="E208">
        <f>G207+3</f>
        <v>70</v>
      </c>
      <c r="F208">
        <f t="shared" si="50"/>
        <v>40</v>
      </c>
      <c r="G208">
        <f t="shared" si="49"/>
        <v>75</v>
      </c>
      <c r="H208" t="s">
        <v>102</v>
      </c>
      <c r="I208">
        <v>10</v>
      </c>
      <c r="J208">
        <v>0</v>
      </c>
      <c r="K208">
        <v>0</v>
      </c>
      <c r="L208">
        <v>0</v>
      </c>
      <c r="N208" t="s">
        <v>21</v>
      </c>
      <c r="O208" t="s">
        <v>22</v>
      </c>
      <c r="P208" s="26"/>
      <c r="Q208">
        <v>3</v>
      </c>
      <c r="R208" t="b">
        <v>0</v>
      </c>
      <c r="S208" t="s">
        <v>119</v>
      </c>
      <c r="T208">
        <v>0</v>
      </c>
    </row>
    <row r="209" spans="1:20" x14ac:dyDescent="0.25">
      <c r="A209" t="s">
        <v>1111</v>
      </c>
      <c r="B209">
        <v>12</v>
      </c>
      <c r="C209" t="s">
        <v>19</v>
      </c>
      <c r="D209">
        <f t="shared" si="48"/>
        <v>14</v>
      </c>
      <c r="E209">
        <f>G208+3</f>
        <v>78</v>
      </c>
      <c r="F209">
        <f t="shared" si="50"/>
        <v>40</v>
      </c>
      <c r="G209">
        <f t="shared" si="49"/>
        <v>83</v>
      </c>
      <c r="H209" t="s">
        <v>102</v>
      </c>
      <c r="I209">
        <v>10</v>
      </c>
      <c r="J209">
        <v>0</v>
      </c>
      <c r="K209">
        <v>0</v>
      </c>
      <c r="L209">
        <v>0</v>
      </c>
      <c r="N209" t="s">
        <v>21</v>
      </c>
      <c r="O209" t="s">
        <v>22</v>
      </c>
      <c r="P209" s="26"/>
      <c r="Q209">
        <v>3</v>
      </c>
      <c r="R209" t="b">
        <v>0</v>
      </c>
      <c r="S209" t="s">
        <v>119</v>
      </c>
      <c r="T209">
        <v>0</v>
      </c>
    </row>
    <row r="210" spans="1:20" x14ac:dyDescent="0.25">
      <c r="A210" t="s">
        <v>1076</v>
      </c>
      <c r="B210">
        <v>12</v>
      </c>
      <c r="C210" t="s">
        <v>19</v>
      </c>
      <c r="D210">
        <f>F203+5</f>
        <v>109</v>
      </c>
      <c r="E210">
        <f>E203+5</f>
        <v>45</v>
      </c>
      <c r="F210">
        <v>196</v>
      </c>
      <c r="G210">
        <f>E210+3</f>
        <v>48</v>
      </c>
      <c r="H210" t="s">
        <v>102</v>
      </c>
      <c r="I210">
        <v>8</v>
      </c>
      <c r="J210">
        <v>0</v>
      </c>
      <c r="K210">
        <v>0</v>
      </c>
      <c r="L210">
        <v>0</v>
      </c>
      <c r="M210" t="s">
        <v>1034</v>
      </c>
      <c r="O210" t="s">
        <v>25</v>
      </c>
      <c r="P210" t="s">
        <v>1077</v>
      </c>
      <c r="Q210">
        <v>3</v>
      </c>
      <c r="R210" t="b">
        <v>1</v>
      </c>
      <c r="S210" t="s">
        <v>119</v>
      </c>
      <c r="T210">
        <v>0</v>
      </c>
    </row>
    <row r="211" spans="1:20" x14ac:dyDescent="0.25">
      <c r="A211" t="s">
        <v>1102</v>
      </c>
      <c r="B211">
        <v>12</v>
      </c>
      <c r="C211" t="s">
        <v>19</v>
      </c>
      <c r="D211">
        <f>D203+16</f>
        <v>56</v>
      </c>
      <c r="E211">
        <f>G203+1</f>
        <v>82</v>
      </c>
      <c r="F211">
        <v>196</v>
      </c>
      <c r="G211">
        <f>E211+8</f>
        <v>90</v>
      </c>
      <c r="H211" t="s">
        <v>102</v>
      </c>
      <c r="I211">
        <v>12</v>
      </c>
      <c r="J211">
        <v>0</v>
      </c>
      <c r="K211">
        <v>0</v>
      </c>
      <c r="L211">
        <v>0</v>
      </c>
      <c r="M211" t="s">
        <v>1034</v>
      </c>
      <c r="N211" t="s">
        <v>21</v>
      </c>
      <c r="O211" t="s">
        <v>25</v>
      </c>
      <c r="Q211">
        <v>3</v>
      </c>
      <c r="R211" t="b">
        <v>1</v>
      </c>
      <c r="S211" t="s">
        <v>119</v>
      </c>
      <c r="T211">
        <v>0</v>
      </c>
    </row>
    <row r="212" spans="1:20" x14ac:dyDescent="0.25">
      <c r="A212" t="s">
        <v>29</v>
      </c>
      <c r="B212">
        <v>12</v>
      </c>
      <c r="C212" t="s">
        <v>25</v>
      </c>
      <c r="D212">
        <v>30</v>
      </c>
      <c r="E212">
        <f>G211+10</f>
        <v>100</v>
      </c>
      <c r="F212">
        <v>170</v>
      </c>
      <c r="G212">
        <f>E212</f>
        <v>100</v>
      </c>
      <c r="I212">
        <v>0</v>
      </c>
      <c r="J212">
        <v>0</v>
      </c>
      <c r="K212">
        <v>0</v>
      </c>
      <c r="L212">
        <v>0</v>
      </c>
      <c r="N212" t="s">
        <v>21</v>
      </c>
      <c r="O212" t="s">
        <v>25</v>
      </c>
      <c r="Q212">
        <v>2</v>
      </c>
      <c r="R212" t="b">
        <v>0</v>
      </c>
      <c r="S212" t="s">
        <v>119</v>
      </c>
      <c r="T212">
        <v>0</v>
      </c>
    </row>
    <row r="213" spans="1:20" x14ac:dyDescent="0.25">
      <c r="A213" t="s">
        <v>34</v>
      </c>
      <c r="B213">
        <v>12</v>
      </c>
      <c r="C213" t="s">
        <v>24</v>
      </c>
      <c r="D213">
        <v>20</v>
      </c>
      <c r="E213">
        <v>140</v>
      </c>
      <c r="F213">
        <v>180</v>
      </c>
      <c r="G213">
        <f>INT(E213+(F213-D213)/11*10)</f>
        <v>285</v>
      </c>
      <c r="I213">
        <v>0</v>
      </c>
      <c r="J213">
        <v>0</v>
      </c>
      <c r="K213">
        <v>0</v>
      </c>
      <c r="L213">
        <v>0</v>
      </c>
      <c r="N213" t="s">
        <v>21</v>
      </c>
      <c r="O213" t="s">
        <v>25</v>
      </c>
      <c r="Q213">
        <v>2</v>
      </c>
      <c r="R213" t="b">
        <v>0</v>
      </c>
      <c r="S213" t="s">
        <v>119</v>
      </c>
      <c r="T213">
        <v>0</v>
      </c>
    </row>
    <row r="214" spans="1:20" x14ac:dyDescent="0.25">
      <c r="A214" t="s">
        <v>292</v>
      </c>
      <c r="B214">
        <v>12</v>
      </c>
      <c r="C214" t="s">
        <v>19</v>
      </c>
      <c r="D214">
        <v>14</v>
      </c>
      <c r="E214">
        <f>G211+20</f>
        <v>110</v>
      </c>
      <c r="F214">
        <v>196</v>
      </c>
      <c r="G214">
        <f>E214+8</f>
        <v>118</v>
      </c>
      <c r="H214" t="s">
        <v>102</v>
      </c>
      <c r="I214">
        <v>14</v>
      </c>
      <c r="J214">
        <v>0</v>
      </c>
      <c r="K214">
        <v>0</v>
      </c>
      <c r="L214">
        <v>0</v>
      </c>
      <c r="M214" t="s">
        <v>1034</v>
      </c>
      <c r="N214" t="s">
        <v>21</v>
      </c>
      <c r="O214" t="s">
        <v>27</v>
      </c>
      <c r="Q214">
        <v>3</v>
      </c>
      <c r="R214" t="b">
        <v>1</v>
      </c>
      <c r="S214" t="s">
        <v>119</v>
      </c>
      <c r="T214">
        <v>0</v>
      </c>
    </row>
    <row r="215" spans="1:20" x14ac:dyDescent="0.25">
      <c r="A215" t="s">
        <v>89</v>
      </c>
      <c r="B215">
        <v>13</v>
      </c>
      <c r="C215" t="s">
        <v>19</v>
      </c>
      <c r="D215">
        <f>$D$196</f>
        <v>14</v>
      </c>
      <c r="E215">
        <v>20</v>
      </c>
      <c r="F215">
        <v>180</v>
      </c>
      <c r="G215">
        <f>E215+5</f>
        <v>25</v>
      </c>
      <c r="H215" t="s">
        <v>102</v>
      </c>
      <c r="I215">
        <v>12</v>
      </c>
      <c r="J215">
        <v>1</v>
      </c>
      <c r="K215">
        <v>0</v>
      </c>
      <c r="L215">
        <v>0</v>
      </c>
      <c r="N215" t="s">
        <v>21</v>
      </c>
      <c r="O215" t="s">
        <v>25</v>
      </c>
      <c r="Q215">
        <v>3</v>
      </c>
      <c r="R215" t="b">
        <v>0</v>
      </c>
      <c r="S215" t="s">
        <v>119</v>
      </c>
      <c r="T215">
        <v>0</v>
      </c>
    </row>
    <row r="216" spans="1:20" x14ac:dyDescent="0.25">
      <c r="A216" t="s">
        <v>1100</v>
      </c>
      <c r="B216">
        <v>13</v>
      </c>
      <c r="C216" t="s">
        <v>19</v>
      </c>
      <c r="D216">
        <f>D217-11</f>
        <v>29</v>
      </c>
      <c r="E216">
        <f>G215+8</f>
        <v>33</v>
      </c>
      <c r="F216">
        <v>196</v>
      </c>
      <c r="G216">
        <f>E216+5</f>
        <v>38</v>
      </c>
      <c r="H216" t="s">
        <v>102</v>
      </c>
      <c r="I216">
        <v>10</v>
      </c>
      <c r="J216">
        <v>1</v>
      </c>
      <c r="K216">
        <v>0</v>
      </c>
      <c r="L216">
        <v>0</v>
      </c>
      <c r="N216" t="s">
        <v>21</v>
      </c>
      <c r="O216" t="s">
        <v>25</v>
      </c>
      <c r="P216" s="1"/>
      <c r="Q216">
        <v>1</v>
      </c>
      <c r="R216" t="b">
        <v>0</v>
      </c>
      <c r="S216" t="s">
        <v>119</v>
      </c>
      <c r="T216">
        <v>0</v>
      </c>
    </row>
    <row r="217" spans="1:20" x14ac:dyDescent="0.25">
      <c r="A217" t="s">
        <v>970</v>
      </c>
      <c r="B217">
        <v>13</v>
      </c>
      <c r="C217" t="s">
        <v>24</v>
      </c>
      <c r="D217">
        <f>F218</f>
        <v>40</v>
      </c>
      <c r="E217">
        <f>G216+2</f>
        <v>40</v>
      </c>
      <c r="F217">
        <v>104</v>
      </c>
      <c r="G217">
        <f>INT(E217+(F217-D217)/296*192)</f>
        <v>81</v>
      </c>
      <c r="I217">
        <v>1</v>
      </c>
      <c r="J217">
        <v>0</v>
      </c>
      <c r="K217">
        <v>0</v>
      </c>
      <c r="L217">
        <v>0</v>
      </c>
      <c r="M217" t="s">
        <v>1085</v>
      </c>
      <c r="N217" t="s">
        <v>21</v>
      </c>
      <c r="O217" t="s">
        <v>25</v>
      </c>
      <c r="P217" t="s">
        <v>1112</v>
      </c>
      <c r="Q217">
        <v>2</v>
      </c>
      <c r="R217" t="b">
        <v>0</v>
      </c>
      <c r="S217" t="s">
        <v>119</v>
      </c>
      <c r="T217">
        <v>0</v>
      </c>
    </row>
    <row r="218" spans="1:20" x14ac:dyDescent="0.25">
      <c r="A218" s="25" t="s">
        <v>1106</v>
      </c>
      <c r="B218">
        <v>13</v>
      </c>
      <c r="C218" t="s">
        <v>19</v>
      </c>
      <c r="D218">
        <f t="shared" ref="D218:D223" si="51">$D$196</f>
        <v>14</v>
      </c>
      <c r="E218">
        <f>E217-2</f>
        <v>38</v>
      </c>
      <c r="F218">
        <v>40</v>
      </c>
      <c r="G218">
        <f t="shared" ref="G218:G223" si="52">E218+5</f>
        <v>43</v>
      </c>
      <c r="H218" t="s">
        <v>102</v>
      </c>
      <c r="I218">
        <v>10</v>
      </c>
      <c r="J218">
        <v>0</v>
      </c>
      <c r="K218">
        <v>0</v>
      </c>
      <c r="L218">
        <v>0</v>
      </c>
      <c r="N218" t="s">
        <v>21</v>
      </c>
      <c r="O218" t="s">
        <v>22</v>
      </c>
      <c r="P218" s="26"/>
      <c r="Q218">
        <v>3</v>
      </c>
      <c r="R218" t="b">
        <v>0</v>
      </c>
      <c r="S218" t="s">
        <v>119</v>
      </c>
      <c r="T218">
        <v>0</v>
      </c>
    </row>
    <row r="219" spans="1:20" x14ac:dyDescent="0.25">
      <c r="A219" t="s">
        <v>1107</v>
      </c>
      <c r="B219">
        <v>13</v>
      </c>
      <c r="C219" t="s">
        <v>19</v>
      </c>
      <c r="D219">
        <f t="shared" si="51"/>
        <v>14</v>
      </c>
      <c r="E219">
        <f>G218+3</f>
        <v>46</v>
      </c>
      <c r="F219">
        <f>$F$204</f>
        <v>40</v>
      </c>
      <c r="G219">
        <f t="shared" si="52"/>
        <v>51</v>
      </c>
      <c r="H219" t="s">
        <v>102</v>
      </c>
      <c r="I219">
        <v>10</v>
      </c>
      <c r="J219">
        <v>0</v>
      </c>
      <c r="K219">
        <v>0</v>
      </c>
      <c r="L219">
        <v>0</v>
      </c>
      <c r="N219" t="s">
        <v>21</v>
      </c>
      <c r="O219" t="s">
        <v>22</v>
      </c>
      <c r="P219" s="26"/>
      <c r="Q219">
        <v>3</v>
      </c>
      <c r="R219" t="b">
        <v>0</v>
      </c>
      <c r="S219" t="s">
        <v>119</v>
      </c>
      <c r="T219">
        <v>0</v>
      </c>
    </row>
    <row r="220" spans="1:20" x14ac:dyDescent="0.25">
      <c r="A220" t="s">
        <v>1108</v>
      </c>
      <c r="B220">
        <v>13</v>
      </c>
      <c r="C220" t="s">
        <v>19</v>
      </c>
      <c r="D220">
        <f t="shared" si="51"/>
        <v>14</v>
      </c>
      <c r="E220">
        <f>G219+3</f>
        <v>54</v>
      </c>
      <c r="F220">
        <f t="shared" ref="F220:F223" si="53">$F$204</f>
        <v>40</v>
      </c>
      <c r="G220">
        <f t="shared" si="52"/>
        <v>59</v>
      </c>
      <c r="H220" t="s">
        <v>102</v>
      </c>
      <c r="I220">
        <v>10</v>
      </c>
      <c r="J220">
        <v>0</v>
      </c>
      <c r="K220">
        <v>0</v>
      </c>
      <c r="L220">
        <v>0</v>
      </c>
      <c r="N220" t="s">
        <v>21</v>
      </c>
      <c r="O220" t="s">
        <v>22</v>
      </c>
      <c r="P220" s="26"/>
      <c r="Q220">
        <v>3</v>
      </c>
      <c r="R220" t="b">
        <v>0</v>
      </c>
      <c r="S220" t="s">
        <v>119</v>
      </c>
      <c r="T220">
        <v>0</v>
      </c>
    </row>
    <row r="221" spans="1:20" x14ac:dyDescent="0.25">
      <c r="A221" t="s">
        <v>1109</v>
      </c>
      <c r="B221">
        <v>13</v>
      </c>
      <c r="C221" t="s">
        <v>19</v>
      </c>
      <c r="D221">
        <f t="shared" si="51"/>
        <v>14</v>
      </c>
      <c r="E221">
        <f>G220+3</f>
        <v>62</v>
      </c>
      <c r="F221">
        <f t="shared" si="53"/>
        <v>40</v>
      </c>
      <c r="G221">
        <f t="shared" si="52"/>
        <v>67</v>
      </c>
      <c r="H221" t="s">
        <v>102</v>
      </c>
      <c r="I221">
        <v>10</v>
      </c>
      <c r="J221">
        <v>0</v>
      </c>
      <c r="K221">
        <v>0</v>
      </c>
      <c r="L221">
        <v>0</v>
      </c>
      <c r="N221" t="s">
        <v>21</v>
      </c>
      <c r="O221" t="s">
        <v>22</v>
      </c>
      <c r="P221" s="26"/>
      <c r="Q221">
        <v>3</v>
      </c>
      <c r="R221" t="b">
        <v>0</v>
      </c>
      <c r="S221" t="s">
        <v>119</v>
      </c>
      <c r="T221">
        <v>0</v>
      </c>
    </row>
    <row r="222" spans="1:20" x14ac:dyDescent="0.25">
      <c r="A222" t="s">
        <v>1110</v>
      </c>
      <c r="B222">
        <v>13</v>
      </c>
      <c r="C222" t="s">
        <v>19</v>
      </c>
      <c r="D222">
        <f t="shared" si="51"/>
        <v>14</v>
      </c>
      <c r="E222">
        <f>G221+3</f>
        <v>70</v>
      </c>
      <c r="F222">
        <f t="shared" si="53"/>
        <v>40</v>
      </c>
      <c r="G222">
        <f t="shared" si="52"/>
        <v>75</v>
      </c>
      <c r="H222" t="s">
        <v>102</v>
      </c>
      <c r="I222">
        <v>10</v>
      </c>
      <c r="J222">
        <v>0</v>
      </c>
      <c r="K222">
        <v>0</v>
      </c>
      <c r="L222">
        <v>0</v>
      </c>
      <c r="N222" t="s">
        <v>21</v>
      </c>
      <c r="O222" t="s">
        <v>22</v>
      </c>
      <c r="P222" s="26"/>
      <c r="Q222">
        <v>3</v>
      </c>
      <c r="R222" t="b">
        <v>0</v>
      </c>
      <c r="S222" t="s">
        <v>119</v>
      </c>
      <c r="T222">
        <v>0</v>
      </c>
    </row>
    <row r="223" spans="1:20" x14ac:dyDescent="0.25">
      <c r="A223" t="s">
        <v>1111</v>
      </c>
      <c r="B223">
        <v>13</v>
      </c>
      <c r="C223" t="s">
        <v>19</v>
      </c>
      <c r="D223">
        <f t="shared" si="51"/>
        <v>14</v>
      </c>
      <c r="E223">
        <f>G222+3</f>
        <v>78</v>
      </c>
      <c r="F223">
        <f t="shared" si="53"/>
        <v>40</v>
      </c>
      <c r="G223">
        <f t="shared" si="52"/>
        <v>83</v>
      </c>
      <c r="H223" t="s">
        <v>102</v>
      </c>
      <c r="I223">
        <v>10</v>
      </c>
      <c r="J223">
        <v>0</v>
      </c>
      <c r="K223">
        <v>0</v>
      </c>
      <c r="L223">
        <v>0</v>
      </c>
      <c r="N223" t="s">
        <v>21</v>
      </c>
      <c r="O223" t="s">
        <v>22</v>
      </c>
      <c r="P223" s="26"/>
      <c r="Q223">
        <v>3</v>
      </c>
      <c r="R223" t="b">
        <v>0</v>
      </c>
      <c r="S223" t="s">
        <v>119</v>
      </c>
      <c r="T223">
        <v>0</v>
      </c>
    </row>
    <row r="224" spans="1:20" x14ac:dyDescent="0.25">
      <c r="A224" t="s">
        <v>1076</v>
      </c>
      <c r="B224">
        <v>13</v>
      </c>
      <c r="C224" t="s">
        <v>19</v>
      </c>
      <c r="D224">
        <f>F217+5</f>
        <v>109</v>
      </c>
      <c r="E224">
        <f>E217+5</f>
        <v>45</v>
      </c>
      <c r="F224">
        <v>196</v>
      </c>
      <c r="G224">
        <f>E224+3</f>
        <v>48</v>
      </c>
      <c r="H224" t="s">
        <v>102</v>
      </c>
      <c r="I224">
        <v>8</v>
      </c>
      <c r="J224">
        <v>0</v>
      </c>
      <c r="K224">
        <v>0</v>
      </c>
      <c r="L224">
        <v>0</v>
      </c>
      <c r="M224" t="s">
        <v>1034</v>
      </c>
      <c r="O224" t="s">
        <v>25</v>
      </c>
      <c r="P224" t="s">
        <v>1077</v>
      </c>
      <c r="Q224">
        <v>3</v>
      </c>
      <c r="R224" t="b">
        <v>1</v>
      </c>
      <c r="S224" t="s">
        <v>119</v>
      </c>
      <c r="T224">
        <v>0</v>
      </c>
    </row>
    <row r="225" spans="1:20" x14ac:dyDescent="0.25">
      <c r="A225" t="s">
        <v>1104</v>
      </c>
      <c r="B225">
        <v>13</v>
      </c>
      <c r="C225" t="s">
        <v>19</v>
      </c>
      <c r="D225">
        <f>D217+16</f>
        <v>56</v>
      </c>
      <c r="E225">
        <f>G217+1</f>
        <v>82</v>
      </c>
      <c r="F225">
        <v>196</v>
      </c>
      <c r="G225">
        <f>E225+8</f>
        <v>90</v>
      </c>
      <c r="H225" t="s">
        <v>102</v>
      </c>
      <c r="I225">
        <v>12</v>
      </c>
      <c r="J225">
        <v>0</v>
      </c>
      <c r="K225">
        <v>0</v>
      </c>
      <c r="L225">
        <v>0</v>
      </c>
      <c r="M225" t="s">
        <v>1182</v>
      </c>
      <c r="N225" t="s">
        <v>21</v>
      </c>
      <c r="O225" t="s">
        <v>25</v>
      </c>
      <c r="Q225">
        <v>3</v>
      </c>
      <c r="R225" t="b">
        <v>1</v>
      </c>
      <c r="S225" t="s">
        <v>119</v>
      </c>
      <c r="T225">
        <v>0</v>
      </c>
    </row>
    <row r="226" spans="1:20" x14ac:dyDescent="0.25">
      <c r="A226" t="s">
        <v>29</v>
      </c>
      <c r="B226">
        <v>13</v>
      </c>
      <c r="C226" t="s">
        <v>25</v>
      </c>
      <c r="D226">
        <v>30</v>
      </c>
      <c r="E226">
        <f>G225+10</f>
        <v>100</v>
      </c>
      <c r="F226">
        <v>170</v>
      </c>
      <c r="G226">
        <f>E226</f>
        <v>100</v>
      </c>
      <c r="I226">
        <v>0</v>
      </c>
      <c r="J226">
        <v>0</v>
      </c>
      <c r="K226">
        <v>0</v>
      </c>
      <c r="L226">
        <v>0</v>
      </c>
      <c r="N226" t="s">
        <v>21</v>
      </c>
      <c r="O226" t="s">
        <v>25</v>
      </c>
      <c r="Q226">
        <v>2</v>
      </c>
      <c r="R226" t="b">
        <v>0</v>
      </c>
      <c r="S226" t="s">
        <v>119</v>
      </c>
      <c r="T226">
        <v>0</v>
      </c>
    </row>
    <row r="227" spans="1:20" x14ac:dyDescent="0.25">
      <c r="A227" t="s">
        <v>37</v>
      </c>
      <c r="B227">
        <v>13</v>
      </c>
      <c r="C227" t="s">
        <v>24</v>
      </c>
      <c r="D227">
        <v>20</v>
      </c>
      <c r="E227">
        <v>140</v>
      </c>
      <c r="F227">
        <v>180</v>
      </c>
      <c r="G227">
        <f>INT(E227+(F227-D227)/11*10)</f>
        <v>285</v>
      </c>
      <c r="I227">
        <v>0</v>
      </c>
      <c r="J227">
        <v>0</v>
      </c>
      <c r="K227">
        <v>0</v>
      </c>
      <c r="L227">
        <v>0</v>
      </c>
      <c r="N227" t="s">
        <v>21</v>
      </c>
      <c r="O227" t="s">
        <v>25</v>
      </c>
      <c r="Q227">
        <v>2</v>
      </c>
      <c r="R227" t="b">
        <v>0</v>
      </c>
      <c r="S227" t="s">
        <v>119</v>
      </c>
      <c r="T227">
        <v>0</v>
      </c>
    </row>
    <row r="228" spans="1:20" x14ac:dyDescent="0.25">
      <c r="A228" t="s">
        <v>293</v>
      </c>
      <c r="B228">
        <v>13</v>
      </c>
      <c r="C228" t="s">
        <v>19</v>
      </c>
      <c r="D228">
        <v>14</v>
      </c>
      <c r="E228">
        <f>G225+20</f>
        <v>110</v>
      </c>
      <c r="F228">
        <v>196</v>
      </c>
      <c r="G228">
        <f>E228+8</f>
        <v>118</v>
      </c>
      <c r="H228" t="s">
        <v>102</v>
      </c>
      <c r="I228">
        <v>14</v>
      </c>
      <c r="J228">
        <v>0</v>
      </c>
      <c r="K228">
        <v>0</v>
      </c>
      <c r="L228">
        <v>0</v>
      </c>
      <c r="M228" t="s">
        <v>1034</v>
      </c>
      <c r="N228" t="s">
        <v>21</v>
      </c>
      <c r="O228" t="s">
        <v>27</v>
      </c>
      <c r="Q228">
        <v>3</v>
      </c>
      <c r="R228" t="b">
        <v>1</v>
      </c>
      <c r="S228" t="s">
        <v>119</v>
      </c>
      <c r="T228">
        <v>0</v>
      </c>
    </row>
    <row r="229" spans="1:20" x14ac:dyDescent="0.25">
      <c r="A229" t="s">
        <v>38</v>
      </c>
      <c r="B229">
        <v>14</v>
      </c>
      <c r="C229" t="s">
        <v>19</v>
      </c>
      <c r="D229">
        <v>14</v>
      </c>
      <c r="E229">
        <v>20</v>
      </c>
      <c r="F229">
        <v>196</v>
      </c>
      <c r="G229">
        <f>E229+5</f>
        <v>25</v>
      </c>
      <c r="H229" t="s">
        <v>102</v>
      </c>
      <c r="I229">
        <v>14</v>
      </c>
      <c r="J229">
        <v>1</v>
      </c>
      <c r="K229">
        <v>0</v>
      </c>
      <c r="L229">
        <v>0</v>
      </c>
      <c r="N229" t="s">
        <v>21</v>
      </c>
      <c r="O229" t="s">
        <v>25</v>
      </c>
      <c r="Q229">
        <v>2</v>
      </c>
      <c r="R229" t="b">
        <v>0</v>
      </c>
      <c r="S229" t="s">
        <v>119</v>
      </c>
      <c r="T229">
        <v>0</v>
      </c>
    </row>
    <row r="230" spans="1:20" x14ac:dyDescent="0.25">
      <c r="A230" t="s">
        <v>59</v>
      </c>
      <c r="B230">
        <v>14</v>
      </c>
      <c r="C230" t="s">
        <v>19</v>
      </c>
      <c r="D230">
        <f>$D$229</f>
        <v>14</v>
      </c>
      <c r="E230">
        <f>G229+8</f>
        <v>33</v>
      </c>
      <c r="F230">
        <v>196</v>
      </c>
      <c r="G230">
        <f>E230+5</f>
        <v>38</v>
      </c>
      <c r="H230" t="s">
        <v>102</v>
      </c>
      <c r="I230">
        <v>12</v>
      </c>
      <c r="J230">
        <v>0</v>
      </c>
      <c r="K230">
        <v>0</v>
      </c>
      <c r="L230">
        <v>0</v>
      </c>
      <c r="M230" s="23"/>
      <c r="N230" t="s">
        <v>21</v>
      </c>
      <c r="O230" t="s">
        <v>25</v>
      </c>
      <c r="P230" s="1"/>
      <c r="Q230">
        <v>2</v>
      </c>
      <c r="R230" t="b">
        <v>1</v>
      </c>
      <c r="S230" t="s">
        <v>119</v>
      </c>
      <c r="T230">
        <v>0</v>
      </c>
    </row>
    <row r="231" spans="1:20" x14ac:dyDescent="0.25">
      <c r="A231" t="s">
        <v>897</v>
      </c>
      <c r="B231">
        <v>14</v>
      </c>
      <c r="C231" t="s">
        <v>26</v>
      </c>
      <c r="D231">
        <v>0</v>
      </c>
      <c r="E231">
        <v>120</v>
      </c>
      <c r="F231">
        <v>210</v>
      </c>
      <c r="G231">
        <f>G252+15</f>
        <v>204</v>
      </c>
      <c r="I231">
        <v>0</v>
      </c>
      <c r="J231">
        <v>1</v>
      </c>
      <c r="K231">
        <v>0</v>
      </c>
      <c r="L231">
        <v>0</v>
      </c>
      <c r="M231" t="str">
        <f>$N$76</f>
        <v>d0d8dd</v>
      </c>
      <c r="N231" t="s">
        <v>1068</v>
      </c>
      <c r="O231" t="s">
        <v>25</v>
      </c>
      <c r="Q231">
        <v>1</v>
      </c>
      <c r="R231" t="b">
        <v>0</v>
      </c>
      <c r="S231" t="s">
        <v>119</v>
      </c>
      <c r="T231">
        <v>0</v>
      </c>
    </row>
    <row r="232" spans="1:20" x14ac:dyDescent="0.25">
      <c r="A232" t="s">
        <v>898</v>
      </c>
      <c r="B232">
        <v>-999</v>
      </c>
      <c r="C232" t="s">
        <v>19</v>
      </c>
      <c r="D232">
        <v>14</v>
      </c>
      <c r="E232">
        <f>E231+5</f>
        <v>125</v>
      </c>
      <c r="F232">
        <v>196</v>
      </c>
      <c r="G232">
        <f>E232+3</f>
        <v>128</v>
      </c>
      <c r="H232" t="s">
        <v>102</v>
      </c>
      <c r="I232">
        <v>12</v>
      </c>
      <c r="J232">
        <v>1</v>
      </c>
      <c r="K232">
        <v>0</v>
      </c>
      <c r="L232">
        <v>0</v>
      </c>
      <c r="N232" t="str">
        <f t="shared" ref="N232:N252" si="54">$N$76</f>
        <v>d0d8dd</v>
      </c>
      <c r="O232" t="s">
        <v>25</v>
      </c>
      <c r="Q232">
        <v>3</v>
      </c>
      <c r="R232" t="b">
        <v>0</v>
      </c>
      <c r="S232" t="s">
        <v>119</v>
      </c>
      <c r="T232">
        <v>0</v>
      </c>
    </row>
    <row r="233" spans="1:20" x14ac:dyDescent="0.25">
      <c r="A233" t="s">
        <v>899</v>
      </c>
      <c r="B233">
        <v>14</v>
      </c>
      <c r="C233" t="s">
        <v>19</v>
      </c>
      <c r="D233">
        <f t="shared" ref="D233" si="55">D236-1</f>
        <v>113</v>
      </c>
      <c r="E233">
        <f>E231+2</f>
        <v>122</v>
      </c>
      <c r="F233">
        <f>D237-1</f>
        <v>140</v>
      </c>
      <c r="G233">
        <f>E233+5</f>
        <v>127</v>
      </c>
      <c r="H233" t="s">
        <v>102</v>
      </c>
      <c r="I233">
        <v>10</v>
      </c>
      <c r="J233">
        <v>1</v>
      </c>
      <c r="K233">
        <v>0</v>
      </c>
      <c r="L233">
        <v>0</v>
      </c>
      <c r="N233" t="str">
        <f t="shared" si="54"/>
        <v>d0d8dd</v>
      </c>
      <c r="O233" t="s">
        <v>27</v>
      </c>
      <c r="Q233">
        <v>3</v>
      </c>
      <c r="R233" t="b">
        <v>1</v>
      </c>
      <c r="S233" t="s">
        <v>119</v>
      </c>
      <c r="T233">
        <v>0</v>
      </c>
    </row>
    <row r="234" spans="1:20" x14ac:dyDescent="0.25">
      <c r="A234" t="s">
        <v>900</v>
      </c>
      <c r="B234">
        <v>14</v>
      </c>
      <c r="C234" t="s">
        <v>19</v>
      </c>
      <c r="D234">
        <f>D237-1</f>
        <v>140</v>
      </c>
      <c r="E234">
        <f t="shared" ref="E234:E238" si="56">E233</f>
        <v>122</v>
      </c>
      <c r="F234">
        <f>D238+1</f>
        <v>169</v>
      </c>
      <c r="G234">
        <f>G233</f>
        <v>127</v>
      </c>
      <c r="H234" t="s">
        <v>102</v>
      </c>
      <c r="I234">
        <v>10</v>
      </c>
      <c r="J234">
        <v>1</v>
      </c>
      <c r="K234">
        <v>0</v>
      </c>
      <c r="L234">
        <v>0</v>
      </c>
      <c r="N234" t="str">
        <f t="shared" si="54"/>
        <v>d0d8dd</v>
      </c>
      <c r="O234" t="s">
        <v>27</v>
      </c>
      <c r="Q234">
        <v>3</v>
      </c>
      <c r="R234" t="b">
        <v>1</v>
      </c>
      <c r="S234" t="s">
        <v>119</v>
      </c>
      <c r="T234">
        <v>0</v>
      </c>
    </row>
    <row r="235" spans="1:20" x14ac:dyDescent="0.25">
      <c r="A235" t="s">
        <v>901</v>
      </c>
      <c r="B235">
        <v>14</v>
      </c>
      <c r="C235" t="s">
        <v>19</v>
      </c>
      <c r="D235">
        <f>D238</f>
        <v>168</v>
      </c>
      <c r="E235">
        <f t="shared" si="56"/>
        <v>122</v>
      </c>
      <c r="F235">
        <f>D235+26</f>
        <v>194</v>
      </c>
      <c r="G235">
        <f t="shared" ref="G235" si="57">G234</f>
        <v>127</v>
      </c>
      <c r="H235" t="s">
        <v>102</v>
      </c>
      <c r="I235">
        <v>10</v>
      </c>
      <c r="J235">
        <v>1</v>
      </c>
      <c r="K235">
        <v>0</v>
      </c>
      <c r="L235">
        <v>0</v>
      </c>
      <c r="N235" t="str">
        <f t="shared" si="54"/>
        <v>d0d8dd</v>
      </c>
      <c r="O235" t="s">
        <v>27</v>
      </c>
      <c r="Q235">
        <v>3</v>
      </c>
      <c r="R235" t="b">
        <v>1</v>
      </c>
      <c r="S235" t="s">
        <v>119</v>
      </c>
      <c r="T235">
        <v>0</v>
      </c>
    </row>
    <row r="236" spans="1:20" x14ac:dyDescent="0.25">
      <c r="A236" t="s">
        <v>44</v>
      </c>
      <c r="B236">
        <v>14</v>
      </c>
      <c r="C236" t="s">
        <v>25</v>
      </c>
      <c r="D236">
        <v>114</v>
      </c>
      <c r="E236">
        <f>E231</f>
        <v>120</v>
      </c>
      <c r="F236">
        <f>D236</f>
        <v>114</v>
      </c>
      <c r="G236">
        <f>G231</f>
        <v>204</v>
      </c>
      <c r="I236">
        <v>0.5</v>
      </c>
      <c r="J236">
        <v>0</v>
      </c>
      <c r="K236">
        <v>0</v>
      </c>
      <c r="L236">
        <v>0</v>
      </c>
      <c r="M236" t="s">
        <v>21</v>
      </c>
      <c r="N236" t="str">
        <f t="shared" si="54"/>
        <v>d0d8dd</v>
      </c>
      <c r="O236" t="s">
        <v>25</v>
      </c>
      <c r="Q236">
        <v>4</v>
      </c>
      <c r="R236" t="b">
        <v>0</v>
      </c>
      <c r="S236" t="s">
        <v>119</v>
      </c>
      <c r="T236">
        <v>0</v>
      </c>
    </row>
    <row r="237" spans="1:20" x14ac:dyDescent="0.25">
      <c r="A237" t="s">
        <v>45</v>
      </c>
      <c r="B237">
        <v>14</v>
      </c>
      <c r="C237" t="s">
        <v>25</v>
      </c>
      <c r="D237">
        <f>D236+27</f>
        <v>141</v>
      </c>
      <c r="E237">
        <f t="shared" si="56"/>
        <v>120</v>
      </c>
      <c r="F237">
        <f t="shared" ref="F237:F238" si="58">D237</f>
        <v>141</v>
      </c>
      <c r="G237">
        <f>G236</f>
        <v>204</v>
      </c>
      <c r="I237">
        <v>0.5</v>
      </c>
      <c r="J237">
        <v>0</v>
      </c>
      <c r="K237">
        <v>0</v>
      </c>
      <c r="L237">
        <v>0</v>
      </c>
      <c r="M237" t="s">
        <v>21</v>
      </c>
      <c r="N237" t="str">
        <f t="shared" si="54"/>
        <v>d0d8dd</v>
      </c>
      <c r="O237" t="s">
        <v>25</v>
      </c>
      <c r="Q237">
        <v>4</v>
      </c>
      <c r="R237" t="b">
        <v>0</v>
      </c>
      <c r="S237" t="s">
        <v>119</v>
      </c>
      <c r="T237">
        <v>0</v>
      </c>
    </row>
    <row r="238" spans="1:20" x14ac:dyDescent="0.25">
      <c r="A238" t="s">
        <v>46</v>
      </c>
      <c r="B238">
        <v>14</v>
      </c>
      <c r="C238" t="s">
        <v>25</v>
      </c>
      <c r="D238">
        <f>D237+27</f>
        <v>168</v>
      </c>
      <c r="E238">
        <f t="shared" si="56"/>
        <v>120</v>
      </c>
      <c r="F238">
        <f t="shared" si="58"/>
        <v>168</v>
      </c>
      <c r="G238">
        <f>G237</f>
        <v>204</v>
      </c>
      <c r="I238">
        <v>0.5</v>
      </c>
      <c r="J238">
        <v>0</v>
      </c>
      <c r="K238">
        <v>0</v>
      </c>
      <c r="L238">
        <v>0</v>
      </c>
      <c r="M238" t="s">
        <v>21</v>
      </c>
      <c r="N238" t="str">
        <f t="shared" si="54"/>
        <v>d0d8dd</v>
      </c>
      <c r="O238" t="s">
        <v>25</v>
      </c>
      <c r="Q238">
        <v>4</v>
      </c>
      <c r="R238" t="b">
        <v>0</v>
      </c>
      <c r="S238" t="s">
        <v>119</v>
      </c>
      <c r="T238">
        <v>0</v>
      </c>
    </row>
    <row r="239" spans="1:20" x14ac:dyDescent="0.25">
      <c r="A239" t="s">
        <v>55</v>
      </c>
      <c r="B239">
        <v>14</v>
      </c>
      <c r="C239" t="s">
        <v>25</v>
      </c>
      <c r="D239">
        <f>$D$232</f>
        <v>14</v>
      </c>
      <c r="E239">
        <f>E233+25</f>
        <v>147</v>
      </c>
      <c r="F239">
        <v>196</v>
      </c>
      <c r="G239">
        <f>E239</f>
        <v>147</v>
      </c>
      <c r="I239">
        <v>0.5</v>
      </c>
      <c r="J239">
        <v>0</v>
      </c>
      <c r="K239">
        <v>0</v>
      </c>
      <c r="L239">
        <v>0</v>
      </c>
      <c r="M239" t="s">
        <v>21</v>
      </c>
      <c r="N239" t="str">
        <f t="shared" si="54"/>
        <v>d0d8dd</v>
      </c>
      <c r="O239" t="s">
        <v>25</v>
      </c>
      <c r="Q239">
        <v>4</v>
      </c>
      <c r="R239" t="b">
        <v>0</v>
      </c>
      <c r="S239" t="s">
        <v>119</v>
      </c>
      <c r="T239">
        <v>0</v>
      </c>
    </row>
    <row r="240" spans="1:20" x14ac:dyDescent="0.25">
      <c r="A240" t="s">
        <v>1070</v>
      </c>
      <c r="B240">
        <v>14</v>
      </c>
      <c r="C240" t="s">
        <v>19</v>
      </c>
      <c r="D240">
        <v>14</v>
      </c>
      <c r="E240">
        <f>G231+2</f>
        <v>206</v>
      </c>
      <c r="F240">
        <v>196</v>
      </c>
      <c r="G240">
        <f>E240+4</f>
        <v>210</v>
      </c>
      <c r="H240" t="s">
        <v>102</v>
      </c>
      <c r="I240">
        <v>10</v>
      </c>
      <c r="J240">
        <v>0</v>
      </c>
      <c r="K240">
        <v>0</v>
      </c>
      <c r="L240">
        <v>0</v>
      </c>
      <c r="N240" t="s">
        <v>21</v>
      </c>
      <c r="O240" t="s">
        <v>22</v>
      </c>
      <c r="Q240">
        <v>2</v>
      </c>
      <c r="R240" t="b">
        <v>0</v>
      </c>
      <c r="S240" t="s">
        <v>119</v>
      </c>
      <c r="T240">
        <v>0</v>
      </c>
    </row>
    <row r="241" spans="1:20" ht="15.75" customHeight="1" x14ac:dyDescent="0.25">
      <c r="A241" t="s">
        <v>890</v>
      </c>
      <c r="B241">
        <v>14</v>
      </c>
      <c r="C241" t="s">
        <v>19</v>
      </c>
      <c r="D241">
        <f>$D$232</f>
        <v>14</v>
      </c>
      <c r="E241">
        <f>E239+2</f>
        <v>149</v>
      </c>
      <c r="F241">
        <f>D236-2</f>
        <v>112</v>
      </c>
      <c r="G241">
        <f>E241+5</f>
        <v>154</v>
      </c>
      <c r="H241" t="s">
        <v>102</v>
      </c>
      <c r="I241">
        <v>12</v>
      </c>
      <c r="J241">
        <v>0</v>
      </c>
      <c r="K241">
        <v>0</v>
      </c>
      <c r="L241">
        <v>0</v>
      </c>
      <c r="N241" t="str">
        <f t="shared" si="54"/>
        <v>d0d8dd</v>
      </c>
      <c r="O241" t="s">
        <v>25</v>
      </c>
      <c r="Q241">
        <v>3</v>
      </c>
      <c r="R241" t="b">
        <v>1</v>
      </c>
      <c r="S241" t="s">
        <v>119</v>
      </c>
      <c r="T241">
        <v>0</v>
      </c>
    </row>
    <row r="242" spans="1:20" x14ac:dyDescent="0.25">
      <c r="A242" t="s">
        <v>891</v>
      </c>
      <c r="B242">
        <v>14</v>
      </c>
      <c r="C242" t="s">
        <v>19</v>
      </c>
      <c r="D242">
        <f>D233</f>
        <v>113</v>
      </c>
      <c r="E242">
        <f>E241+1</f>
        <v>150</v>
      </c>
      <c r="F242">
        <f>F233</f>
        <v>140</v>
      </c>
      <c r="G242">
        <f t="shared" ref="G242:G244" si="59">E242+3</f>
        <v>153</v>
      </c>
      <c r="H242" t="s">
        <v>20</v>
      </c>
      <c r="I242">
        <v>16</v>
      </c>
      <c r="J242">
        <v>1</v>
      </c>
      <c r="K242">
        <v>0</v>
      </c>
      <c r="L242">
        <v>0</v>
      </c>
      <c r="N242" t="str">
        <f t="shared" si="54"/>
        <v>d0d8dd</v>
      </c>
      <c r="O242" t="s">
        <v>27</v>
      </c>
      <c r="Q242">
        <v>2</v>
      </c>
      <c r="R242" t="b">
        <v>0</v>
      </c>
      <c r="S242" t="s">
        <v>119</v>
      </c>
      <c r="T242">
        <v>0</v>
      </c>
    </row>
    <row r="243" spans="1:20" x14ac:dyDescent="0.25">
      <c r="A243" t="s">
        <v>892</v>
      </c>
      <c r="B243">
        <v>14</v>
      </c>
      <c r="C243" t="s">
        <v>19</v>
      </c>
      <c r="D243">
        <f>D234</f>
        <v>140</v>
      </c>
      <c r="E243">
        <f>E242</f>
        <v>150</v>
      </c>
      <c r="F243">
        <f>F234</f>
        <v>169</v>
      </c>
      <c r="G243">
        <f t="shared" si="59"/>
        <v>153</v>
      </c>
      <c r="H243" t="s">
        <v>20</v>
      </c>
      <c r="I243">
        <v>16</v>
      </c>
      <c r="J243">
        <v>1</v>
      </c>
      <c r="K243">
        <v>0</v>
      </c>
      <c r="L243">
        <v>0</v>
      </c>
      <c r="N243" t="str">
        <f t="shared" si="54"/>
        <v>d0d8dd</v>
      </c>
      <c r="O243" t="s">
        <v>27</v>
      </c>
      <c r="Q243">
        <v>2</v>
      </c>
      <c r="R243" t="b">
        <v>0</v>
      </c>
      <c r="S243" t="s">
        <v>119</v>
      </c>
      <c r="T243">
        <v>0</v>
      </c>
    </row>
    <row r="244" spans="1:20" x14ac:dyDescent="0.25">
      <c r="A244" t="s">
        <v>893</v>
      </c>
      <c r="B244">
        <v>14</v>
      </c>
      <c r="C244" t="s">
        <v>19</v>
      </c>
      <c r="D244">
        <f>D235</f>
        <v>168</v>
      </c>
      <c r="E244">
        <f>E243</f>
        <v>150</v>
      </c>
      <c r="F244">
        <f>F235</f>
        <v>194</v>
      </c>
      <c r="G244">
        <f t="shared" si="59"/>
        <v>153</v>
      </c>
      <c r="H244" t="s">
        <v>20</v>
      </c>
      <c r="I244">
        <v>16</v>
      </c>
      <c r="J244">
        <v>1</v>
      </c>
      <c r="K244">
        <v>0</v>
      </c>
      <c r="L244">
        <v>0</v>
      </c>
      <c r="N244" t="str">
        <f t="shared" si="54"/>
        <v>d0d8dd</v>
      </c>
      <c r="O244" t="s">
        <v>27</v>
      </c>
      <c r="Q244">
        <v>2</v>
      </c>
      <c r="R244" t="b">
        <v>0</v>
      </c>
      <c r="S244" t="s">
        <v>119</v>
      </c>
      <c r="T244">
        <v>0</v>
      </c>
    </row>
    <row r="245" spans="1:20" ht="15.75" customHeight="1" x14ac:dyDescent="0.25">
      <c r="A245" t="s">
        <v>973</v>
      </c>
      <c r="B245">
        <v>14</v>
      </c>
      <c r="C245" t="s">
        <v>19</v>
      </c>
      <c r="D245">
        <f>$D$232</f>
        <v>14</v>
      </c>
      <c r="E245">
        <f>E241+18</f>
        <v>167</v>
      </c>
      <c r="F245">
        <f>F241</f>
        <v>112</v>
      </c>
      <c r="G245">
        <f>E245+5</f>
        <v>172</v>
      </c>
      <c r="H245" t="s">
        <v>102</v>
      </c>
      <c r="I245">
        <v>12</v>
      </c>
      <c r="J245">
        <v>0</v>
      </c>
      <c r="K245">
        <v>0</v>
      </c>
      <c r="L245">
        <v>0</v>
      </c>
      <c r="N245" t="str">
        <f t="shared" si="54"/>
        <v>d0d8dd</v>
      </c>
      <c r="O245" t="s">
        <v>25</v>
      </c>
      <c r="Q245">
        <v>3</v>
      </c>
      <c r="R245" t="b">
        <v>1</v>
      </c>
      <c r="S245" t="s">
        <v>119</v>
      </c>
      <c r="T245">
        <v>0</v>
      </c>
    </row>
    <row r="246" spans="1:20" x14ac:dyDescent="0.25">
      <c r="A246" t="s">
        <v>974</v>
      </c>
      <c r="B246">
        <v>14</v>
      </c>
      <c r="C246" t="s">
        <v>19</v>
      </c>
      <c r="D246">
        <f>D242</f>
        <v>113</v>
      </c>
      <c r="E246">
        <f>E245+1</f>
        <v>168</v>
      </c>
      <c r="F246">
        <f>F242</f>
        <v>140</v>
      </c>
      <c r="G246">
        <f t="shared" ref="G246:G248" si="60">E246+3</f>
        <v>171</v>
      </c>
      <c r="H246" t="s">
        <v>20</v>
      </c>
      <c r="I246">
        <v>16</v>
      </c>
      <c r="J246">
        <v>1</v>
      </c>
      <c r="K246">
        <v>0</v>
      </c>
      <c r="L246">
        <v>0</v>
      </c>
      <c r="N246" t="str">
        <f t="shared" si="54"/>
        <v>d0d8dd</v>
      </c>
      <c r="O246" t="s">
        <v>27</v>
      </c>
      <c r="Q246">
        <v>2</v>
      </c>
      <c r="R246" t="b">
        <v>0</v>
      </c>
      <c r="S246" t="s">
        <v>119</v>
      </c>
      <c r="T246">
        <v>0</v>
      </c>
    </row>
    <row r="247" spans="1:20" x14ac:dyDescent="0.25">
      <c r="A247" t="s">
        <v>975</v>
      </c>
      <c r="B247">
        <v>14</v>
      </c>
      <c r="C247" t="s">
        <v>19</v>
      </c>
      <c r="D247">
        <f>D243</f>
        <v>140</v>
      </c>
      <c r="E247">
        <f>E246</f>
        <v>168</v>
      </c>
      <c r="F247">
        <f>F243</f>
        <v>169</v>
      </c>
      <c r="G247">
        <f t="shared" si="60"/>
        <v>171</v>
      </c>
      <c r="H247" t="s">
        <v>20</v>
      </c>
      <c r="I247">
        <v>16</v>
      </c>
      <c r="J247">
        <v>1</v>
      </c>
      <c r="K247">
        <v>0</v>
      </c>
      <c r="L247">
        <v>0</v>
      </c>
      <c r="N247" t="str">
        <f t="shared" si="54"/>
        <v>d0d8dd</v>
      </c>
      <c r="O247" t="s">
        <v>27</v>
      </c>
      <c r="Q247">
        <v>2</v>
      </c>
      <c r="R247" t="b">
        <v>0</v>
      </c>
      <c r="S247" t="s">
        <v>119</v>
      </c>
      <c r="T247">
        <v>0</v>
      </c>
    </row>
    <row r="248" spans="1:20" x14ac:dyDescent="0.25">
      <c r="A248" t="s">
        <v>976</v>
      </c>
      <c r="B248">
        <v>14</v>
      </c>
      <c r="C248" t="s">
        <v>19</v>
      </c>
      <c r="D248">
        <f>D244</f>
        <v>168</v>
      </c>
      <c r="E248">
        <f>E247</f>
        <v>168</v>
      </c>
      <c r="F248">
        <f>F244</f>
        <v>194</v>
      </c>
      <c r="G248">
        <f t="shared" si="60"/>
        <v>171</v>
      </c>
      <c r="H248" t="s">
        <v>20</v>
      </c>
      <c r="I248">
        <v>16</v>
      </c>
      <c r="J248">
        <v>1</v>
      </c>
      <c r="K248">
        <v>0</v>
      </c>
      <c r="L248">
        <v>0</v>
      </c>
      <c r="N248" t="str">
        <f t="shared" si="54"/>
        <v>d0d8dd</v>
      </c>
      <c r="O248" t="s">
        <v>27</v>
      </c>
      <c r="Q248">
        <v>2</v>
      </c>
      <c r="R248" t="b">
        <v>0</v>
      </c>
      <c r="S248" t="s">
        <v>119</v>
      </c>
      <c r="T248">
        <v>0</v>
      </c>
    </row>
    <row r="249" spans="1:20" ht="15.75" customHeight="1" x14ac:dyDescent="0.25">
      <c r="A249" t="s">
        <v>977</v>
      </c>
      <c r="B249">
        <v>14</v>
      </c>
      <c r="C249" t="s">
        <v>19</v>
      </c>
      <c r="D249">
        <f>$D$232</f>
        <v>14</v>
      </c>
      <c r="E249">
        <f>E245+18</f>
        <v>185</v>
      </c>
      <c r="F249">
        <f>F245</f>
        <v>112</v>
      </c>
      <c r="G249">
        <f>E249+5</f>
        <v>190</v>
      </c>
      <c r="H249" t="s">
        <v>102</v>
      </c>
      <c r="I249">
        <v>12</v>
      </c>
      <c r="J249">
        <v>0</v>
      </c>
      <c r="K249">
        <v>0</v>
      </c>
      <c r="L249">
        <v>0</v>
      </c>
      <c r="N249" t="str">
        <f t="shared" si="54"/>
        <v>d0d8dd</v>
      </c>
      <c r="O249" t="s">
        <v>25</v>
      </c>
      <c r="Q249">
        <v>3</v>
      </c>
      <c r="R249" t="b">
        <v>1</v>
      </c>
      <c r="S249" t="s">
        <v>119</v>
      </c>
      <c r="T249">
        <v>0</v>
      </c>
    </row>
    <row r="250" spans="1:20" x14ac:dyDescent="0.25">
      <c r="A250" t="s">
        <v>978</v>
      </c>
      <c r="B250">
        <v>14</v>
      </c>
      <c r="C250" t="s">
        <v>19</v>
      </c>
      <c r="D250">
        <f>D242</f>
        <v>113</v>
      </c>
      <c r="E250">
        <f>E249+1</f>
        <v>186</v>
      </c>
      <c r="F250">
        <f>F242</f>
        <v>140</v>
      </c>
      <c r="G250">
        <f t="shared" ref="G250:G252" si="61">E250+3</f>
        <v>189</v>
      </c>
      <c r="H250" t="s">
        <v>20</v>
      </c>
      <c r="I250">
        <v>16</v>
      </c>
      <c r="J250">
        <v>1</v>
      </c>
      <c r="K250">
        <v>0</v>
      </c>
      <c r="L250">
        <v>0</v>
      </c>
      <c r="N250" t="str">
        <f t="shared" si="54"/>
        <v>d0d8dd</v>
      </c>
      <c r="O250" t="s">
        <v>27</v>
      </c>
      <c r="Q250">
        <v>2</v>
      </c>
      <c r="R250" t="b">
        <v>0</v>
      </c>
      <c r="S250" t="s">
        <v>119</v>
      </c>
      <c r="T250">
        <v>0</v>
      </c>
    </row>
    <row r="251" spans="1:20" x14ac:dyDescent="0.25">
      <c r="A251" t="s">
        <v>979</v>
      </c>
      <c r="B251">
        <v>14</v>
      </c>
      <c r="C251" t="s">
        <v>19</v>
      </c>
      <c r="D251">
        <f>D243</f>
        <v>140</v>
      </c>
      <c r="E251">
        <f>E250</f>
        <v>186</v>
      </c>
      <c r="F251">
        <f>F243</f>
        <v>169</v>
      </c>
      <c r="G251">
        <f t="shared" si="61"/>
        <v>189</v>
      </c>
      <c r="H251" t="s">
        <v>20</v>
      </c>
      <c r="I251">
        <v>16</v>
      </c>
      <c r="J251">
        <v>1</v>
      </c>
      <c r="K251">
        <v>0</v>
      </c>
      <c r="L251">
        <v>0</v>
      </c>
      <c r="N251" t="str">
        <f t="shared" si="54"/>
        <v>d0d8dd</v>
      </c>
      <c r="O251" t="s">
        <v>27</v>
      </c>
      <c r="Q251">
        <v>2</v>
      </c>
      <c r="R251" t="b">
        <v>0</v>
      </c>
      <c r="S251" t="s">
        <v>119</v>
      </c>
      <c r="T251">
        <v>0</v>
      </c>
    </row>
    <row r="252" spans="1:20" x14ac:dyDescent="0.25">
      <c r="A252" t="s">
        <v>980</v>
      </c>
      <c r="B252">
        <v>14</v>
      </c>
      <c r="C252" t="s">
        <v>19</v>
      </c>
      <c r="D252">
        <f>D244</f>
        <v>168</v>
      </c>
      <c r="E252">
        <f>E251</f>
        <v>186</v>
      </c>
      <c r="F252">
        <f>F244</f>
        <v>194</v>
      </c>
      <c r="G252">
        <f t="shared" si="61"/>
        <v>189</v>
      </c>
      <c r="H252" t="s">
        <v>20</v>
      </c>
      <c r="I252">
        <v>16</v>
      </c>
      <c r="J252">
        <v>1</v>
      </c>
      <c r="K252">
        <v>0</v>
      </c>
      <c r="L252">
        <v>0</v>
      </c>
      <c r="N252" t="str">
        <f t="shared" si="54"/>
        <v>d0d8dd</v>
      </c>
      <c r="O252" t="s">
        <v>27</v>
      </c>
      <c r="Q252">
        <v>2</v>
      </c>
      <c r="R252" t="b">
        <v>0</v>
      </c>
      <c r="S252" t="s">
        <v>119</v>
      </c>
      <c r="T252">
        <v>0</v>
      </c>
    </row>
    <row r="253" spans="1:20" x14ac:dyDescent="0.25">
      <c r="A253" t="s">
        <v>64</v>
      </c>
      <c r="B253">
        <v>15</v>
      </c>
      <c r="C253" t="s">
        <v>24</v>
      </c>
      <c r="D253">
        <v>14</v>
      </c>
      <c r="E253">
        <v>60</v>
      </c>
      <c r="F253">
        <v>196</v>
      </c>
      <c r="G253">
        <f>INT(E253+(F253-D253)/11*10)</f>
        <v>225</v>
      </c>
      <c r="I253">
        <v>0</v>
      </c>
      <c r="J253">
        <v>0</v>
      </c>
      <c r="K253">
        <v>0</v>
      </c>
      <c r="L253">
        <v>0</v>
      </c>
      <c r="N253" t="s">
        <v>21</v>
      </c>
      <c r="O253" t="s">
        <v>25</v>
      </c>
      <c r="Q253">
        <v>2</v>
      </c>
      <c r="R253" t="b">
        <v>0</v>
      </c>
      <c r="S253" t="s">
        <v>119</v>
      </c>
      <c r="T253">
        <v>0</v>
      </c>
    </row>
    <row r="254" spans="1:20" x14ac:dyDescent="0.25">
      <c r="A254" t="s">
        <v>1005</v>
      </c>
      <c r="B254">
        <v>15</v>
      </c>
      <c r="C254" t="s">
        <v>19</v>
      </c>
      <c r="D254">
        <v>30</v>
      </c>
      <c r="E254">
        <f>G253+8</f>
        <v>233</v>
      </c>
      <c r="F254">
        <v>180</v>
      </c>
      <c r="G254">
        <f>E254+8</f>
        <v>241</v>
      </c>
      <c r="H254" t="s">
        <v>102</v>
      </c>
      <c r="I254">
        <v>16</v>
      </c>
      <c r="J254">
        <v>0</v>
      </c>
      <c r="K254">
        <v>0</v>
      </c>
      <c r="L254">
        <v>0</v>
      </c>
      <c r="M254" t="s">
        <v>1034</v>
      </c>
      <c r="N254" t="s">
        <v>21</v>
      </c>
      <c r="O254" t="s">
        <v>27</v>
      </c>
      <c r="Q254">
        <v>2</v>
      </c>
      <c r="R254" t="b">
        <v>1</v>
      </c>
      <c r="S254" t="s">
        <v>119</v>
      </c>
      <c r="T254">
        <v>0</v>
      </c>
    </row>
    <row r="255" spans="1:20" x14ac:dyDescent="0.25">
      <c r="A255" t="s">
        <v>39</v>
      </c>
      <c r="B255">
        <v>16</v>
      </c>
      <c r="C255" t="s">
        <v>19</v>
      </c>
      <c r="D255">
        <v>14</v>
      </c>
      <c r="E255">
        <v>20</v>
      </c>
      <c r="F255">
        <v>196</v>
      </c>
      <c r="G255">
        <f t="shared" ref="G255" si="62">E255+3</f>
        <v>23</v>
      </c>
      <c r="H255" t="s">
        <v>102</v>
      </c>
      <c r="I255">
        <v>14</v>
      </c>
      <c r="J255">
        <v>1</v>
      </c>
      <c r="K255">
        <v>0</v>
      </c>
      <c r="L255">
        <v>0</v>
      </c>
      <c r="N255" t="s">
        <v>21</v>
      </c>
      <c r="O255" t="s">
        <v>25</v>
      </c>
      <c r="Q255">
        <v>2</v>
      </c>
      <c r="R255" t="b">
        <v>0</v>
      </c>
      <c r="S255" t="s">
        <v>119</v>
      </c>
      <c r="T255">
        <v>0</v>
      </c>
    </row>
    <row r="256" spans="1:20" x14ac:dyDescent="0.25">
      <c r="A256" t="s">
        <v>63</v>
      </c>
      <c r="B256">
        <v>16</v>
      </c>
      <c r="C256" t="s">
        <v>19</v>
      </c>
      <c r="D256">
        <f>$D$255</f>
        <v>14</v>
      </c>
      <c r="E256">
        <f>G255+8</f>
        <v>31</v>
      </c>
      <c r="F256">
        <v>196</v>
      </c>
      <c r="G256">
        <f>E256+5</f>
        <v>36</v>
      </c>
      <c r="H256" t="s">
        <v>102</v>
      </c>
      <c r="I256">
        <v>12</v>
      </c>
      <c r="J256">
        <v>0</v>
      </c>
      <c r="K256">
        <v>0</v>
      </c>
      <c r="L256">
        <v>0</v>
      </c>
      <c r="N256" t="s">
        <v>21</v>
      </c>
      <c r="O256" t="s">
        <v>25</v>
      </c>
      <c r="P256" s="1"/>
      <c r="Q256">
        <v>2</v>
      </c>
      <c r="R256" t="b">
        <v>1</v>
      </c>
      <c r="S256" t="s">
        <v>119</v>
      </c>
      <c r="T256">
        <v>0</v>
      </c>
    </row>
    <row r="257" spans="1:20" x14ac:dyDescent="0.25">
      <c r="A257" t="s">
        <v>981</v>
      </c>
      <c r="B257">
        <v>16</v>
      </c>
      <c r="C257" t="s">
        <v>26</v>
      </c>
      <c r="D257">
        <v>0</v>
      </c>
      <c r="E257">
        <v>120</v>
      </c>
      <c r="F257">
        <v>210</v>
      </c>
      <c r="G257">
        <f>G270+15</f>
        <v>168</v>
      </c>
      <c r="I257">
        <v>0</v>
      </c>
      <c r="J257">
        <v>1</v>
      </c>
      <c r="K257">
        <v>0</v>
      </c>
      <c r="L257">
        <v>0</v>
      </c>
      <c r="M257" t="str">
        <f>$N$76</f>
        <v>d0d8dd</v>
      </c>
      <c r="N257" t="s">
        <v>1068</v>
      </c>
      <c r="O257" t="s">
        <v>25</v>
      </c>
      <c r="Q257">
        <v>1</v>
      </c>
      <c r="R257" t="b">
        <v>0</v>
      </c>
      <c r="S257" t="s">
        <v>119</v>
      </c>
      <c r="T257">
        <v>0</v>
      </c>
    </row>
    <row r="258" spans="1:20" x14ac:dyDescent="0.25">
      <c r="A258" t="s">
        <v>982</v>
      </c>
      <c r="B258">
        <v>-999</v>
      </c>
      <c r="C258" t="s">
        <v>19</v>
      </c>
      <c r="D258">
        <v>14</v>
      </c>
      <c r="E258">
        <f>E257+5</f>
        <v>125</v>
      </c>
      <c r="F258">
        <v>196</v>
      </c>
      <c r="G258">
        <f>E258+3</f>
        <v>128</v>
      </c>
      <c r="H258" t="s">
        <v>102</v>
      </c>
      <c r="I258">
        <v>12</v>
      </c>
      <c r="J258">
        <v>1</v>
      </c>
      <c r="K258">
        <v>0</v>
      </c>
      <c r="L258">
        <v>0</v>
      </c>
      <c r="N258" t="str">
        <f t="shared" ref="N258:N265" si="63">$N$76</f>
        <v>d0d8dd</v>
      </c>
      <c r="O258" t="s">
        <v>25</v>
      </c>
      <c r="Q258">
        <v>3</v>
      </c>
      <c r="R258" t="b">
        <v>0</v>
      </c>
      <c r="S258" t="s">
        <v>119</v>
      </c>
      <c r="T258">
        <v>0</v>
      </c>
    </row>
    <row r="259" spans="1:20" x14ac:dyDescent="0.25">
      <c r="A259" t="s">
        <v>899</v>
      </c>
      <c r="B259">
        <v>16</v>
      </c>
      <c r="C259" t="s">
        <v>19</v>
      </c>
      <c r="D259">
        <f t="shared" ref="D259" si="64">D262-1</f>
        <v>113</v>
      </c>
      <c r="E259">
        <f>E257+2</f>
        <v>122</v>
      </c>
      <c r="F259">
        <f>D263-1</f>
        <v>140</v>
      </c>
      <c r="G259">
        <f>E259+5</f>
        <v>127</v>
      </c>
      <c r="H259" t="s">
        <v>102</v>
      </c>
      <c r="I259">
        <v>10</v>
      </c>
      <c r="J259">
        <v>1</v>
      </c>
      <c r="K259">
        <v>0</v>
      </c>
      <c r="L259">
        <v>0</v>
      </c>
      <c r="N259" t="str">
        <f t="shared" si="63"/>
        <v>d0d8dd</v>
      </c>
      <c r="O259" t="s">
        <v>27</v>
      </c>
      <c r="Q259">
        <v>3</v>
      </c>
      <c r="R259" t="b">
        <v>1</v>
      </c>
      <c r="S259" t="s">
        <v>119</v>
      </c>
      <c r="T259">
        <v>0</v>
      </c>
    </row>
    <row r="260" spans="1:20" x14ac:dyDescent="0.25">
      <c r="A260" t="s">
        <v>900</v>
      </c>
      <c r="B260">
        <v>16</v>
      </c>
      <c r="C260" t="s">
        <v>19</v>
      </c>
      <c r="D260">
        <f>D263-1</f>
        <v>140</v>
      </c>
      <c r="E260">
        <f t="shared" ref="E260:E264" si="65">E259</f>
        <v>122</v>
      </c>
      <c r="F260">
        <f>D264+1</f>
        <v>169</v>
      </c>
      <c r="G260">
        <f>G259</f>
        <v>127</v>
      </c>
      <c r="H260" t="s">
        <v>102</v>
      </c>
      <c r="I260">
        <v>10</v>
      </c>
      <c r="J260">
        <v>1</v>
      </c>
      <c r="K260">
        <v>0</v>
      </c>
      <c r="L260">
        <v>0</v>
      </c>
      <c r="N260" t="str">
        <f t="shared" si="63"/>
        <v>d0d8dd</v>
      </c>
      <c r="O260" t="s">
        <v>27</v>
      </c>
      <c r="Q260">
        <v>3</v>
      </c>
      <c r="R260" t="b">
        <v>1</v>
      </c>
      <c r="S260" t="s">
        <v>119</v>
      </c>
      <c r="T260">
        <v>0</v>
      </c>
    </row>
    <row r="261" spans="1:20" x14ac:dyDescent="0.25">
      <c r="A261" t="s">
        <v>901</v>
      </c>
      <c r="B261">
        <v>16</v>
      </c>
      <c r="C261" t="s">
        <v>19</v>
      </c>
      <c r="D261">
        <f>D264</f>
        <v>168</v>
      </c>
      <c r="E261">
        <f t="shared" si="65"/>
        <v>122</v>
      </c>
      <c r="F261">
        <f>D261+26</f>
        <v>194</v>
      </c>
      <c r="G261">
        <f t="shared" ref="G261" si="66">G260</f>
        <v>127</v>
      </c>
      <c r="H261" t="s">
        <v>102</v>
      </c>
      <c r="I261">
        <v>10</v>
      </c>
      <c r="J261">
        <v>1</v>
      </c>
      <c r="K261">
        <v>0</v>
      </c>
      <c r="L261">
        <v>0</v>
      </c>
      <c r="N261" t="str">
        <f t="shared" si="63"/>
        <v>d0d8dd</v>
      </c>
      <c r="O261" t="s">
        <v>27</v>
      </c>
      <c r="Q261">
        <v>3</v>
      </c>
      <c r="R261" t="b">
        <v>1</v>
      </c>
      <c r="S261" t="s">
        <v>119</v>
      </c>
      <c r="T261">
        <v>0</v>
      </c>
    </row>
    <row r="262" spans="1:20" x14ac:dyDescent="0.25">
      <c r="A262" t="s">
        <v>44</v>
      </c>
      <c r="B262">
        <v>16</v>
      </c>
      <c r="C262" t="s">
        <v>25</v>
      </c>
      <c r="D262">
        <v>114</v>
      </c>
      <c r="E262">
        <f>E257</f>
        <v>120</v>
      </c>
      <c r="F262">
        <f>D262</f>
        <v>114</v>
      </c>
      <c r="G262">
        <f>G257</f>
        <v>168</v>
      </c>
      <c r="I262">
        <v>0.5</v>
      </c>
      <c r="J262">
        <v>0</v>
      </c>
      <c r="K262">
        <v>0</v>
      </c>
      <c r="L262">
        <v>0</v>
      </c>
      <c r="M262" t="s">
        <v>21</v>
      </c>
      <c r="N262" t="str">
        <f t="shared" si="63"/>
        <v>d0d8dd</v>
      </c>
      <c r="O262" t="s">
        <v>25</v>
      </c>
      <c r="Q262">
        <v>4</v>
      </c>
      <c r="R262" t="b">
        <v>0</v>
      </c>
      <c r="S262" t="s">
        <v>119</v>
      </c>
      <c r="T262">
        <v>0</v>
      </c>
    </row>
    <row r="263" spans="1:20" x14ac:dyDescent="0.25">
      <c r="A263" t="s">
        <v>45</v>
      </c>
      <c r="B263">
        <v>16</v>
      </c>
      <c r="C263" t="s">
        <v>25</v>
      </c>
      <c r="D263">
        <f>D262+27</f>
        <v>141</v>
      </c>
      <c r="E263">
        <f t="shared" si="65"/>
        <v>120</v>
      </c>
      <c r="F263">
        <f t="shared" ref="F263:F264" si="67">D263</f>
        <v>141</v>
      </c>
      <c r="G263">
        <f>G262</f>
        <v>168</v>
      </c>
      <c r="I263">
        <v>0.5</v>
      </c>
      <c r="J263">
        <v>0</v>
      </c>
      <c r="K263">
        <v>0</v>
      </c>
      <c r="L263">
        <v>0</v>
      </c>
      <c r="M263" t="s">
        <v>21</v>
      </c>
      <c r="N263" t="str">
        <f t="shared" si="63"/>
        <v>d0d8dd</v>
      </c>
      <c r="O263" t="s">
        <v>25</v>
      </c>
      <c r="Q263">
        <v>4</v>
      </c>
      <c r="R263" t="b">
        <v>0</v>
      </c>
      <c r="S263" t="s">
        <v>119</v>
      </c>
      <c r="T263">
        <v>0</v>
      </c>
    </row>
    <row r="264" spans="1:20" x14ac:dyDescent="0.25">
      <c r="A264" t="s">
        <v>46</v>
      </c>
      <c r="B264">
        <v>16</v>
      </c>
      <c r="C264" t="s">
        <v>25</v>
      </c>
      <c r="D264">
        <f>D263+27</f>
        <v>168</v>
      </c>
      <c r="E264">
        <f t="shared" si="65"/>
        <v>120</v>
      </c>
      <c r="F264">
        <f t="shared" si="67"/>
        <v>168</v>
      </c>
      <c r="G264">
        <f>G263</f>
        <v>168</v>
      </c>
      <c r="I264">
        <v>0.5</v>
      </c>
      <c r="J264">
        <v>0</v>
      </c>
      <c r="K264">
        <v>0</v>
      </c>
      <c r="L264">
        <v>0</v>
      </c>
      <c r="M264" t="s">
        <v>21</v>
      </c>
      <c r="N264" t="str">
        <f t="shared" si="63"/>
        <v>d0d8dd</v>
      </c>
      <c r="O264" t="s">
        <v>25</v>
      </c>
      <c r="Q264">
        <v>4</v>
      </c>
      <c r="R264" t="b">
        <v>0</v>
      </c>
      <c r="S264" t="s">
        <v>119</v>
      </c>
      <c r="T264">
        <v>0</v>
      </c>
    </row>
    <row r="265" spans="1:20" x14ac:dyDescent="0.25">
      <c r="A265" t="s">
        <v>55</v>
      </c>
      <c r="B265">
        <v>16</v>
      </c>
      <c r="C265" t="s">
        <v>25</v>
      </c>
      <c r="D265">
        <f>$D$232</f>
        <v>14</v>
      </c>
      <c r="E265">
        <f>E259+25</f>
        <v>147</v>
      </c>
      <c r="F265">
        <v>196</v>
      </c>
      <c r="G265">
        <f>E265</f>
        <v>147</v>
      </c>
      <c r="I265">
        <v>0.5</v>
      </c>
      <c r="J265">
        <v>0</v>
      </c>
      <c r="K265">
        <v>0</v>
      </c>
      <c r="L265">
        <v>0</v>
      </c>
      <c r="M265" t="s">
        <v>21</v>
      </c>
      <c r="N265" t="str">
        <f t="shared" si="63"/>
        <v>d0d8dd</v>
      </c>
      <c r="O265" t="s">
        <v>25</v>
      </c>
      <c r="Q265">
        <v>4</v>
      </c>
      <c r="R265" t="b">
        <v>0</v>
      </c>
      <c r="S265" t="s">
        <v>119</v>
      </c>
      <c r="T265">
        <v>0</v>
      </c>
    </row>
    <row r="266" spans="1:20" x14ac:dyDescent="0.25">
      <c r="A266" t="s">
        <v>1070</v>
      </c>
      <c r="B266">
        <v>16</v>
      </c>
      <c r="C266" t="s">
        <v>19</v>
      </c>
      <c r="D266">
        <v>14</v>
      </c>
      <c r="E266">
        <f>G257+2</f>
        <v>170</v>
      </c>
      <c r="F266">
        <v>196</v>
      </c>
      <c r="G266">
        <f>E266+4</f>
        <v>174</v>
      </c>
      <c r="H266" t="s">
        <v>102</v>
      </c>
      <c r="I266">
        <v>10</v>
      </c>
      <c r="J266">
        <v>0</v>
      </c>
      <c r="K266">
        <v>0</v>
      </c>
      <c r="L266">
        <v>0</v>
      </c>
      <c r="N266" t="s">
        <v>21</v>
      </c>
      <c r="O266" t="s">
        <v>22</v>
      </c>
      <c r="Q266">
        <v>2</v>
      </c>
      <c r="R266" t="b">
        <v>0</v>
      </c>
      <c r="S266" t="s">
        <v>119</v>
      </c>
      <c r="T266">
        <v>0</v>
      </c>
    </row>
    <row r="267" spans="1:20" ht="15.75" customHeight="1" x14ac:dyDescent="0.25">
      <c r="A267" t="s">
        <v>983</v>
      </c>
      <c r="B267">
        <v>16</v>
      </c>
      <c r="C267" t="s">
        <v>19</v>
      </c>
      <c r="D267">
        <f>$D$258</f>
        <v>14</v>
      </c>
      <c r="E267">
        <f>E265+2</f>
        <v>149</v>
      </c>
      <c r="F267">
        <f>D262-2</f>
        <v>112</v>
      </c>
      <c r="G267">
        <f>E267+5</f>
        <v>154</v>
      </c>
      <c r="H267" t="s">
        <v>102</v>
      </c>
      <c r="I267">
        <v>12</v>
      </c>
      <c r="J267">
        <v>0</v>
      </c>
      <c r="K267">
        <v>0</v>
      </c>
      <c r="L267">
        <v>0</v>
      </c>
      <c r="N267" t="str">
        <f t="shared" ref="N267:N270" si="68">$N$76</f>
        <v>d0d8dd</v>
      </c>
      <c r="O267" t="s">
        <v>25</v>
      </c>
      <c r="Q267">
        <v>3</v>
      </c>
      <c r="R267" t="b">
        <v>1</v>
      </c>
      <c r="S267" t="s">
        <v>119</v>
      </c>
      <c r="T267">
        <v>0</v>
      </c>
    </row>
    <row r="268" spans="1:20" x14ac:dyDescent="0.25">
      <c r="A268" t="s">
        <v>984</v>
      </c>
      <c r="B268">
        <v>16</v>
      </c>
      <c r="C268" t="s">
        <v>19</v>
      </c>
      <c r="D268">
        <f>D259</f>
        <v>113</v>
      </c>
      <c r="E268">
        <f>E267+1</f>
        <v>150</v>
      </c>
      <c r="F268">
        <f>F259</f>
        <v>140</v>
      </c>
      <c r="G268">
        <f t="shared" ref="G268:G270" si="69">E268+3</f>
        <v>153</v>
      </c>
      <c r="H268" t="s">
        <v>20</v>
      </c>
      <c r="I268">
        <v>16</v>
      </c>
      <c r="J268">
        <v>1</v>
      </c>
      <c r="K268">
        <v>0</v>
      </c>
      <c r="L268">
        <v>0</v>
      </c>
      <c r="N268" t="str">
        <f t="shared" si="68"/>
        <v>d0d8dd</v>
      </c>
      <c r="O268" t="s">
        <v>27</v>
      </c>
      <c r="Q268">
        <v>2</v>
      </c>
      <c r="R268" t="b">
        <v>0</v>
      </c>
      <c r="S268" t="s">
        <v>119</v>
      </c>
      <c r="T268">
        <v>0</v>
      </c>
    </row>
    <row r="269" spans="1:20" x14ac:dyDescent="0.25">
      <c r="A269" t="s">
        <v>985</v>
      </c>
      <c r="B269">
        <v>16</v>
      </c>
      <c r="C269" t="s">
        <v>19</v>
      </c>
      <c r="D269">
        <f>D260</f>
        <v>140</v>
      </c>
      <c r="E269">
        <f>E268</f>
        <v>150</v>
      </c>
      <c r="F269">
        <f>F260</f>
        <v>169</v>
      </c>
      <c r="G269">
        <f t="shared" si="69"/>
        <v>153</v>
      </c>
      <c r="H269" t="s">
        <v>20</v>
      </c>
      <c r="I269">
        <v>16</v>
      </c>
      <c r="J269">
        <v>1</v>
      </c>
      <c r="K269">
        <v>0</v>
      </c>
      <c r="L269">
        <v>0</v>
      </c>
      <c r="N269" t="str">
        <f t="shared" si="68"/>
        <v>d0d8dd</v>
      </c>
      <c r="O269" t="s">
        <v>27</v>
      </c>
      <c r="Q269">
        <v>2</v>
      </c>
      <c r="R269" t="b">
        <v>0</v>
      </c>
      <c r="S269" t="s">
        <v>119</v>
      </c>
      <c r="T269">
        <v>0</v>
      </c>
    </row>
    <row r="270" spans="1:20" x14ac:dyDescent="0.25">
      <c r="A270" t="s">
        <v>986</v>
      </c>
      <c r="B270">
        <v>16</v>
      </c>
      <c r="C270" t="s">
        <v>19</v>
      </c>
      <c r="D270">
        <f>D261</f>
        <v>168</v>
      </c>
      <c r="E270">
        <f>E269</f>
        <v>150</v>
      </c>
      <c r="F270">
        <f>F261</f>
        <v>194</v>
      </c>
      <c r="G270">
        <f t="shared" si="69"/>
        <v>153</v>
      </c>
      <c r="H270" t="s">
        <v>20</v>
      </c>
      <c r="I270">
        <v>16</v>
      </c>
      <c r="J270">
        <v>1</v>
      </c>
      <c r="K270">
        <v>0</v>
      </c>
      <c r="L270">
        <v>0</v>
      </c>
      <c r="N270" t="str">
        <f t="shared" si="68"/>
        <v>d0d8dd</v>
      </c>
      <c r="O270" t="s">
        <v>27</v>
      </c>
      <c r="Q270">
        <v>2</v>
      </c>
      <c r="R270" t="b">
        <v>0</v>
      </c>
      <c r="S270" t="s">
        <v>119</v>
      </c>
      <c r="T270">
        <v>0</v>
      </c>
    </row>
    <row r="271" spans="1:20" x14ac:dyDescent="0.25">
      <c r="A271" t="s">
        <v>40</v>
      </c>
      <c r="B271">
        <v>17</v>
      </c>
      <c r="C271" t="s">
        <v>24</v>
      </c>
      <c r="D271">
        <v>14</v>
      </c>
      <c r="E271">
        <v>60</v>
      </c>
      <c r="F271">
        <v>196</v>
      </c>
      <c r="G271">
        <f>INT(E271+(F271-D271)/11*10)</f>
        <v>225</v>
      </c>
      <c r="I271">
        <v>0</v>
      </c>
      <c r="J271">
        <v>0</v>
      </c>
      <c r="K271">
        <v>0</v>
      </c>
      <c r="L271">
        <v>0</v>
      </c>
      <c r="N271" t="s">
        <v>21</v>
      </c>
      <c r="O271" t="s">
        <v>25</v>
      </c>
      <c r="Q271">
        <v>2</v>
      </c>
      <c r="R271" t="b">
        <v>0</v>
      </c>
      <c r="S271" t="s">
        <v>119</v>
      </c>
      <c r="T271">
        <v>0</v>
      </c>
    </row>
    <row r="272" spans="1:20" x14ac:dyDescent="0.25">
      <c r="A272" t="s">
        <v>1006</v>
      </c>
      <c r="B272">
        <v>17</v>
      </c>
      <c r="C272" t="s">
        <v>19</v>
      </c>
      <c r="D272">
        <v>30</v>
      </c>
      <c r="E272">
        <f>G271+8</f>
        <v>233</v>
      </c>
      <c r="F272">
        <v>180</v>
      </c>
      <c r="G272">
        <f>E272+8</f>
        <v>241</v>
      </c>
      <c r="H272" t="s">
        <v>102</v>
      </c>
      <c r="I272">
        <v>16</v>
      </c>
      <c r="J272">
        <v>0</v>
      </c>
      <c r="K272">
        <v>0</v>
      </c>
      <c r="L272">
        <v>0</v>
      </c>
      <c r="M272" t="s">
        <v>1034</v>
      </c>
      <c r="N272" t="s">
        <v>21</v>
      </c>
      <c r="O272" t="s">
        <v>27</v>
      </c>
      <c r="Q272">
        <v>2</v>
      </c>
      <c r="R272" t="b">
        <v>1</v>
      </c>
      <c r="S272" t="s">
        <v>119</v>
      </c>
      <c r="T272">
        <v>0</v>
      </c>
    </row>
    <row r="273" spans="1:20" x14ac:dyDescent="0.25">
      <c r="A273" t="s">
        <v>1038</v>
      </c>
      <c r="B273">
        <v>18</v>
      </c>
      <c r="C273" t="s">
        <v>19</v>
      </c>
      <c r="D273">
        <v>14</v>
      </c>
      <c r="E273">
        <v>20</v>
      </c>
      <c r="F273">
        <v>196</v>
      </c>
      <c r="G273">
        <f>E273+5</f>
        <v>25</v>
      </c>
      <c r="H273" t="s">
        <v>102</v>
      </c>
      <c r="I273">
        <v>14</v>
      </c>
      <c r="J273">
        <v>1</v>
      </c>
      <c r="K273">
        <v>0</v>
      </c>
      <c r="L273">
        <v>0</v>
      </c>
      <c r="N273" t="s">
        <v>21</v>
      </c>
      <c r="O273" t="s">
        <v>25</v>
      </c>
      <c r="Q273">
        <v>2</v>
      </c>
      <c r="R273" t="b">
        <v>1</v>
      </c>
      <c r="S273" t="s">
        <v>119</v>
      </c>
      <c r="T273">
        <v>0</v>
      </c>
    </row>
    <row r="274" spans="1:20" x14ac:dyDescent="0.25">
      <c r="A274" t="s">
        <v>1026</v>
      </c>
      <c r="B274">
        <v>18</v>
      </c>
      <c r="C274" t="s">
        <v>19</v>
      </c>
      <c r="D274">
        <f>$D$273</f>
        <v>14</v>
      </c>
      <c r="E274">
        <f>G273+8</f>
        <v>33</v>
      </c>
      <c r="F274">
        <f>$F$273</f>
        <v>196</v>
      </c>
      <c r="G274">
        <f>E274+5</f>
        <v>38</v>
      </c>
      <c r="H274" t="s">
        <v>102</v>
      </c>
      <c r="I274">
        <v>12</v>
      </c>
      <c r="J274">
        <v>0</v>
      </c>
      <c r="K274">
        <v>0</v>
      </c>
      <c r="L274">
        <v>0</v>
      </c>
      <c r="N274" t="s">
        <v>21</v>
      </c>
      <c r="O274" t="s">
        <v>25</v>
      </c>
      <c r="Q274">
        <v>2</v>
      </c>
      <c r="R274" t="b">
        <v>1</v>
      </c>
      <c r="T274">
        <v>0</v>
      </c>
    </row>
    <row r="275" spans="1:20" x14ac:dyDescent="0.25">
      <c r="A275" t="s">
        <v>987</v>
      </c>
      <c r="B275">
        <v>18</v>
      </c>
      <c r="C275" t="s">
        <v>26</v>
      </c>
      <c r="D275">
        <v>0</v>
      </c>
      <c r="E275">
        <v>120</v>
      </c>
      <c r="F275">
        <v>210</v>
      </c>
      <c r="G275">
        <f>G300+15</f>
        <v>213</v>
      </c>
      <c r="I275">
        <v>0</v>
      </c>
      <c r="J275">
        <v>1</v>
      </c>
      <c r="K275">
        <v>0</v>
      </c>
      <c r="L275">
        <v>0</v>
      </c>
      <c r="M275" t="str">
        <f>$N$76</f>
        <v>d0d8dd</v>
      </c>
      <c r="N275" t="s">
        <v>1068</v>
      </c>
      <c r="O275" t="s">
        <v>25</v>
      </c>
      <c r="Q275">
        <v>1</v>
      </c>
      <c r="R275" t="b">
        <v>0</v>
      </c>
      <c r="S275" t="s">
        <v>119</v>
      </c>
      <c r="T275">
        <v>0</v>
      </c>
    </row>
    <row r="276" spans="1:20" x14ac:dyDescent="0.25">
      <c r="A276" t="s">
        <v>988</v>
      </c>
      <c r="B276">
        <v>18</v>
      </c>
      <c r="C276" t="s">
        <v>19</v>
      </c>
      <c r="D276">
        <v>14</v>
      </c>
      <c r="E276">
        <f>E275+5</f>
        <v>125</v>
      </c>
      <c r="F276">
        <v>196</v>
      </c>
      <c r="G276">
        <f>E276+3</f>
        <v>128</v>
      </c>
      <c r="H276" t="s">
        <v>102</v>
      </c>
      <c r="I276">
        <v>12</v>
      </c>
      <c r="J276">
        <v>1</v>
      </c>
      <c r="K276">
        <v>0</v>
      </c>
      <c r="L276">
        <v>0</v>
      </c>
      <c r="N276" t="str">
        <f t="shared" ref="N276:N283" si="70">$N$76</f>
        <v>d0d8dd</v>
      </c>
      <c r="O276" t="s">
        <v>25</v>
      </c>
      <c r="Q276">
        <v>3</v>
      </c>
      <c r="R276" t="b">
        <v>0</v>
      </c>
      <c r="S276" t="s">
        <v>119</v>
      </c>
      <c r="T276">
        <v>0</v>
      </c>
    </row>
    <row r="277" spans="1:20" x14ac:dyDescent="0.25">
      <c r="A277" t="s">
        <v>899</v>
      </c>
      <c r="B277">
        <v>18</v>
      </c>
      <c r="C277" t="s">
        <v>19</v>
      </c>
      <c r="D277">
        <f t="shared" ref="D277" si="71">D280-1</f>
        <v>113</v>
      </c>
      <c r="E277">
        <f>E275+2</f>
        <v>122</v>
      </c>
      <c r="F277">
        <f>D281-1</f>
        <v>140</v>
      </c>
      <c r="G277">
        <f>E277+5</f>
        <v>127</v>
      </c>
      <c r="H277" t="s">
        <v>102</v>
      </c>
      <c r="I277">
        <v>10</v>
      </c>
      <c r="J277">
        <v>1</v>
      </c>
      <c r="K277">
        <v>0</v>
      </c>
      <c r="L277">
        <v>0</v>
      </c>
      <c r="N277" t="str">
        <f t="shared" si="70"/>
        <v>d0d8dd</v>
      </c>
      <c r="O277" t="s">
        <v>27</v>
      </c>
      <c r="Q277">
        <v>3</v>
      </c>
      <c r="R277" t="b">
        <v>1</v>
      </c>
      <c r="S277" t="s">
        <v>119</v>
      </c>
      <c r="T277">
        <v>0</v>
      </c>
    </row>
    <row r="278" spans="1:20" x14ac:dyDescent="0.25">
      <c r="A278" t="s">
        <v>900</v>
      </c>
      <c r="B278">
        <v>18</v>
      </c>
      <c r="C278" t="s">
        <v>19</v>
      </c>
      <c r="D278">
        <f>D281-1</f>
        <v>140</v>
      </c>
      <c r="E278">
        <f t="shared" ref="E278:E282" si="72">E277</f>
        <v>122</v>
      </c>
      <c r="F278">
        <f>D282+1</f>
        <v>169</v>
      </c>
      <c r="G278">
        <f>G277</f>
        <v>127</v>
      </c>
      <c r="H278" t="s">
        <v>102</v>
      </c>
      <c r="I278">
        <v>10</v>
      </c>
      <c r="J278">
        <v>1</v>
      </c>
      <c r="K278">
        <v>0</v>
      </c>
      <c r="L278">
        <v>0</v>
      </c>
      <c r="N278" t="str">
        <f t="shared" si="70"/>
        <v>d0d8dd</v>
      </c>
      <c r="O278" t="s">
        <v>27</v>
      </c>
      <c r="Q278">
        <v>3</v>
      </c>
      <c r="R278" t="b">
        <v>1</v>
      </c>
      <c r="S278" t="s">
        <v>119</v>
      </c>
      <c r="T278">
        <v>0</v>
      </c>
    </row>
    <row r="279" spans="1:20" x14ac:dyDescent="0.25">
      <c r="A279" t="s">
        <v>901</v>
      </c>
      <c r="B279">
        <v>18</v>
      </c>
      <c r="C279" t="s">
        <v>19</v>
      </c>
      <c r="D279">
        <f>D282</f>
        <v>168</v>
      </c>
      <c r="E279">
        <f t="shared" si="72"/>
        <v>122</v>
      </c>
      <c r="F279">
        <f>D279+26</f>
        <v>194</v>
      </c>
      <c r="G279">
        <f t="shared" ref="G279" si="73">G278</f>
        <v>127</v>
      </c>
      <c r="H279" t="s">
        <v>102</v>
      </c>
      <c r="I279">
        <v>10</v>
      </c>
      <c r="J279">
        <v>1</v>
      </c>
      <c r="K279">
        <v>0</v>
      </c>
      <c r="L279">
        <v>0</v>
      </c>
      <c r="N279" t="str">
        <f t="shared" si="70"/>
        <v>d0d8dd</v>
      </c>
      <c r="O279" t="s">
        <v>27</v>
      </c>
      <c r="Q279">
        <v>3</v>
      </c>
      <c r="R279" t="b">
        <v>1</v>
      </c>
      <c r="S279" t="s">
        <v>119</v>
      </c>
      <c r="T279">
        <v>0</v>
      </c>
    </row>
    <row r="280" spans="1:20" x14ac:dyDescent="0.25">
      <c r="A280" t="s">
        <v>44</v>
      </c>
      <c r="B280">
        <v>18</v>
      </c>
      <c r="C280" t="s">
        <v>25</v>
      </c>
      <c r="D280">
        <v>114</v>
      </c>
      <c r="E280">
        <f>E275</f>
        <v>120</v>
      </c>
      <c r="F280">
        <f>D280</f>
        <v>114</v>
      </c>
      <c r="G280">
        <f>G275</f>
        <v>213</v>
      </c>
      <c r="I280">
        <v>0.5</v>
      </c>
      <c r="J280">
        <v>0</v>
      </c>
      <c r="K280">
        <v>0</v>
      </c>
      <c r="L280">
        <v>0</v>
      </c>
      <c r="M280" t="s">
        <v>21</v>
      </c>
      <c r="N280" t="str">
        <f t="shared" si="70"/>
        <v>d0d8dd</v>
      </c>
      <c r="O280" t="s">
        <v>25</v>
      </c>
      <c r="Q280">
        <v>4</v>
      </c>
      <c r="R280" t="b">
        <v>0</v>
      </c>
      <c r="S280" t="s">
        <v>119</v>
      </c>
      <c r="T280">
        <v>0</v>
      </c>
    </row>
    <row r="281" spans="1:20" x14ac:dyDescent="0.25">
      <c r="A281" t="s">
        <v>45</v>
      </c>
      <c r="B281">
        <v>18</v>
      </c>
      <c r="C281" t="s">
        <v>25</v>
      </c>
      <c r="D281">
        <f>D280+27</f>
        <v>141</v>
      </c>
      <c r="E281">
        <f t="shared" si="72"/>
        <v>120</v>
      </c>
      <c r="F281">
        <f t="shared" ref="F281:F282" si="74">D281</f>
        <v>141</v>
      </c>
      <c r="G281">
        <f>G280</f>
        <v>213</v>
      </c>
      <c r="I281">
        <v>0.5</v>
      </c>
      <c r="J281">
        <v>0</v>
      </c>
      <c r="K281">
        <v>0</v>
      </c>
      <c r="L281">
        <v>0</v>
      </c>
      <c r="M281" t="s">
        <v>21</v>
      </c>
      <c r="N281" t="str">
        <f t="shared" si="70"/>
        <v>d0d8dd</v>
      </c>
      <c r="O281" t="s">
        <v>25</v>
      </c>
      <c r="Q281">
        <v>4</v>
      </c>
      <c r="R281" t="b">
        <v>0</v>
      </c>
      <c r="S281" t="s">
        <v>119</v>
      </c>
      <c r="T281">
        <v>0</v>
      </c>
    </row>
    <row r="282" spans="1:20" x14ac:dyDescent="0.25">
      <c r="A282" t="s">
        <v>46</v>
      </c>
      <c r="B282">
        <v>18</v>
      </c>
      <c r="C282" t="s">
        <v>25</v>
      </c>
      <c r="D282">
        <f>D281+27</f>
        <v>168</v>
      </c>
      <c r="E282">
        <f t="shared" si="72"/>
        <v>120</v>
      </c>
      <c r="F282">
        <f t="shared" si="74"/>
        <v>168</v>
      </c>
      <c r="G282">
        <f>G281</f>
        <v>213</v>
      </c>
      <c r="I282">
        <v>0.5</v>
      </c>
      <c r="J282">
        <v>0</v>
      </c>
      <c r="K282">
        <v>0</v>
      </c>
      <c r="L282">
        <v>0</v>
      </c>
      <c r="M282" t="s">
        <v>21</v>
      </c>
      <c r="N282" t="str">
        <f t="shared" si="70"/>
        <v>d0d8dd</v>
      </c>
      <c r="O282" t="s">
        <v>25</v>
      </c>
      <c r="Q282">
        <v>4</v>
      </c>
      <c r="R282" t="b">
        <v>0</v>
      </c>
      <c r="S282" t="s">
        <v>119</v>
      </c>
      <c r="T282">
        <v>0</v>
      </c>
    </row>
    <row r="283" spans="1:20" x14ac:dyDescent="0.25">
      <c r="A283" t="s">
        <v>55</v>
      </c>
      <c r="B283">
        <v>18</v>
      </c>
      <c r="C283" t="s">
        <v>25</v>
      </c>
      <c r="D283">
        <f>$D$232</f>
        <v>14</v>
      </c>
      <c r="E283">
        <f>E277+25</f>
        <v>147</v>
      </c>
      <c r="F283">
        <v>196</v>
      </c>
      <c r="G283">
        <f>E283</f>
        <v>147</v>
      </c>
      <c r="I283">
        <v>0.5</v>
      </c>
      <c r="J283">
        <v>0</v>
      </c>
      <c r="K283">
        <v>0</v>
      </c>
      <c r="L283">
        <v>0</v>
      </c>
      <c r="M283" t="s">
        <v>21</v>
      </c>
      <c r="N283" t="str">
        <f t="shared" si="70"/>
        <v>d0d8dd</v>
      </c>
      <c r="O283" t="s">
        <v>25</v>
      </c>
      <c r="Q283">
        <v>4</v>
      </c>
      <c r="R283" t="b">
        <v>0</v>
      </c>
      <c r="S283" t="s">
        <v>119</v>
      </c>
      <c r="T283">
        <v>0</v>
      </c>
    </row>
    <row r="284" spans="1:20" x14ac:dyDescent="0.25">
      <c r="A284" t="s">
        <v>1070</v>
      </c>
      <c r="B284">
        <v>18</v>
      </c>
      <c r="C284" t="s">
        <v>19</v>
      </c>
      <c r="D284">
        <v>14</v>
      </c>
      <c r="E284">
        <f>G275+2</f>
        <v>215</v>
      </c>
      <c r="F284">
        <v>196</v>
      </c>
      <c r="G284">
        <f>E284+4</f>
        <v>219</v>
      </c>
      <c r="H284" t="s">
        <v>102</v>
      </c>
      <c r="I284">
        <v>10</v>
      </c>
      <c r="J284">
        <v>0</v>
      </c>
      <c r="K284">
        <v>0</v>
      </c>
      <c r="L284">
        <v>0</v>
      </c>
      <c r="N284" t="s">
        <v>21</v>
      </c>
      <c r="O284" t="s">
        <v>22</v>
      </c>
      <c r="Q284">
        <v>2</v>
      </c>
      <c r="R284" t="b">
        <v>0</v>
      </c>
      <c r="S284" t="s">
        <v>119</v>
      </c>
      <c r="T284">
        <v>0</v>
      </c>
    </row>
    <row r="285" spans="1:20" x14ac:dyDescent="0.25">
      <c r="A285" t="s">
        <v>989</v>
      </c>
      <c r="B285">
        <v>18</v>
      </c>
      <c r="C285" t="s">
        <v>19</v>
      </c>
      <c r="D285">
        <f>D283+2</f>
        <v>16</v>
      </c>
      <c r="E285">
        <f>E283+2</f>
        <v>149</v>
      </c>
      <c r="F285">
        <f>D280-2</f>
        <v>112</v>
      </c>
      <c r="G285">
        <f>E285+5</f>
        <v>154</v>
      </c>
      <c r="H285" t="s">
        <v>102</v>
      </c>
      <c r="I285">
        <v>12</v>
      </c>
      <c r="J285">
        <v>0</v>
      </c>
      <c r="K285">
        <v>0</v>
      </c>
      <c r="L285">
        <v>0</v>
      </c>
      <c r="N285" t="str">
        <f t="shared" ref="N285:N300" si="75">$N$76</f>
        <v>d0d8dd</v>
      </c>
      <c r="O285" t="s">
        <v>25</v>
      </c>
      <c r="Q285">
        <v>3</v>
      </c>
      <c r="R285" t="b">
        <v>1</v>
      </c>
      <c r="S285" t="s">
        <v>119</v>
      </c>
      <c r="T285">
        <v>0</v>
      </c>
    </row>
    <row r="286" spans="1:20" x14ac:dyDescent="0.25">
      <c r="A286" t="s">
        <v>990</v>
      </c>
      <c r="B286">
        <v>18</v>
      </c>
      <c r="C286" t="s">
        <v>19</v>
      </c>
      <c r="D286">
        <f>D277</f>
        <v>113</v>
      </c>
      <c r="E286">
        <f>E285+1</f>
        <v>150</v>
      </c>
      <c r="F286">
        <f>F277</f>
        <v>140</v>
      </c>
      <c r="G286">
        <f t="shared" ref="G286:G288" si="76">E286+3</f>
        <v>153</v>
      </c>
      <c r="H286" t="s">
        <v>20</v>
      </c>
      <c r="I286">
        <v>16</v>
      </c>
      <c r="J286">
        <v>1</v>
      </c>
      <c r="K286">
        <v>0</v>
      </c>
      <c r="L286">
        <v>0</v>
      </c>
      <c r="N286" t="str">
        <f t="shared" si="75"/>
        <v>d0d8dd</v>
      </c>
      <c r="O286" t="s">
        <v>27</v>
      </c>
      <c r="Q286">
        <v>2</v>
      </c>
      <c r="R286" t="b">
        <v>0</v>
      </c>
      <c r="S286" t="s">
        <v>119</v>
      </c>
      <c r="T286">
        <v>0</v>
      </c>
    </row>
    <row r="287" spans="1:20" x14ac:dyDescent="0.25">
      <c r="A287" t="s">
        <v>991</v>
      </c>
      <c r="B287">
        <v>18</v>
      </c>
      <c r="C287" t="s">
        <v>19</v>
      </c>
      <c r="D287">
        <f>D278</f>
        <v>140</v>
      </c>
      <c r="E287">
        <f>E286</f>
        <v>150</v>
      </c>
      <c r="F287">
        <f>F278</f>
        <v>169</v>
      </c>
      <c r="G287">
        <f t="shared" si="76"/>
        <v>153</v>
      </c>
      <c r="H287" t="s">
        <v>20</v>
      </c>
      <c r="I287">
        <v>16</v>
      </c>
      <c r="J287">
        <v>1</v>
      </c>
      <c r="K287">
        <v>0</v>
      </c>
      <c r="L287">
        <v>0</v>
      </c>
      <c r="N287" t="str">
        <f t="shared" si="75"/>
        <v>d0d8dd</v>
      </c>
      <c r="O287" t="s">
        <v>27</v>
      </c>
      <c r="Q287">
        <v>2</v>
      </c>
      <c r="R287" t="b">
        <v>0</v>
      </c>
      <c r="S287" t="s">
        <v>119</v>
      </c>
      <c r="T287">
        <v>0</v>
      </c>
    </row>
    <row r="288" spans="1:20" x14ac:dyDescent="0.25">
      <c r="A288" t="s">
        <v>992</v>
      </c>
      <c r="B288">
        <v>18</v>
      </c>
      <c r="C288" t="s">
        <v>19</v>
      </c>
      <c r="D288">
        <f>D279</f>
        <v>168</v>
      </c>
      <c r="E288">
        <f>E287</f>
        <v>150</v>
      </c>
      <c r="F288">
        <f>F279</f>
        <v>194</v>
      </c>
      <c r="G288">
        <f t="shared" si="76"/>
        <v>153</v>
      </c>
      <c r="H288" t="s">
        <v>20</v>
      </c>
      <c r="I288">
        <v>16</v>
      </c>
      <c r="J288">
        <v>1</v>
      </c>
      <c r="K288">
        <v>0</v>
      </c>
      <c r="L288">
        <v>0</v>
      </c>
      <c r="N288" t="str">
        <f t="shared" si="75"/>
        <v>d0d8dd</v>
      </c>
      <c r="O288" t="s">
        <v>27</v>
      </c>
      <c r="Q288">
        <v>2</v>
      </c>
      <c r="R288" t="b">
        <v>0</v>
      </c>
      <c r="S288" t="s">
        <v>119</v>
      </c>
      <c r="T288">
        <v>0</v>
      </c>
    </row>
    <row r="289" spans="1:20" x14ac:dyDescent="0.25">
      <c r="A289" t="s">
        <v>993</v>
      </c>
      <c r="B289">
        <v>18</v>
      </c>
      <c r="C289" t="s">
        <v>19</v>
      </c>
      <c r="D289">
        <f t="shared" ref="D289:D300" si="77">D285</f>
        <v>16</v>
      </c>
      <c r="E289">
        <f>E285+15</f>
        <v>164</v>
      </c>
      <c r="F289">
        <f t="shared" ref="F289:F300" si="78">F285</f>
        <v>112</v>
      </c>
      <c r="G289">
        <f>E289+5</f>
        <v>169</v>
      </c>
      <c r="H289" t="s">
        <v>102</v>
      </c>
      <c r="I289">
        <v>12</v>
      </c>
      <c r="J289">
        <v>0</v>
      </c>
      <c r="K289">
        <v>0</v>
      </c>
      <c r="L289">
        <v>0</v>
      </c>
      <c r="N289" t="str">
        <f t="shared" si="75"/>
        <v>d0d8dd</v>
      </c>
      <c r="O289" t="s">
        <v>25</v>
      </c>
      <c r="Q289">
        <v>3</v>
      </c>
      <c r="R289" t="b">
        <v>1</v>
      </c>
      <c r="S289" t="s">
        <v>119</v>
      </c>
      <c r="T289">
        <v>0</v>
      </c>
    </row>
    <row r="290" spans="1:20" x14ac:dyDescent="0.25">
      <c r="A290" t="s">
        <v>994</v>
      </c>
      <c r="B290">
        <v>18</v>
      </c>
      <c r="C290" t="s">
        <v>19</v>
      </c>
      <c r="D290">
        <f t="shared" si="77"/>
        <v>113</v>
      </c>
      <c r="E290">
        <f>E289+1</f>
        <v>165</v>
      </c>
      <c r="F290">
        <f t="shared" si="78"/>
        <v>140</v>
      </c>
      <c r="G290">
        <f>E290+3</f>
        <v>168</v>
      </c>
      <c r="H290" t="s">
        <v>20</v>
      </c>
      <c r="I290">
        <v>16</v>
      </c>
      <c r="J290">
        <v>1</v>
      </c>
      <c r="K290">
        <v>0</v>
      </c>
      <c r="L290">
        <v>0</v>
      </c>
      <c r="N290" t="str">
        <f t="shared" si="75"/>
        <v>d0d8dd</v>
      </c>
      <c r="O290" t="s">
        <v>27</v>
      </c>
      <c r="Q290">
        <v>2</v>
      </c>
      <c r="R290" t="b">
        <v>0</v>
      </c>
      <c r="S290" t="s">
        <v>119</v>
      </c>
      <c r="T290">
        <v>0</v>
      </c>
    </row>
    <row r="291" spans="1:20" x14ac:dyDescent="0.25">
      <c r="A291" t="s">
        <v>995</v>
      </c>
      <c r="B291">
        <v>18</v>
      </c>
      <c r="C291" t="s">
        <v>19</v>
      </c>
      <c r="D291">
        <f t="shared" si="77"/>
        <v>140</v>
      </c>
      <c r="E291">
        <f>E290</f>
        <v>165</v>
      </c>
      <c r="F291">
        <f t="shared" si="78"/>
        <v>169</v>
      </c>
      <c r="G291">
        <f t="shared" ref="G291:G292" si="79">E291+3</f>
        <v>168</v>
      </c>
      <c r="H291" t="s">
        <v>20</v>
      </c>
      <c r="I291">
        <v>16</v>
      </c>
      <c r="J291">
        <v>1</v>
      </c>
      <c r="K291">
        <v>0</v>
      </c>
      <c r="L291">
        <v>0</v>
      </c>
      <c r="N291" t="str">
        <f t="shared" si="75"/>
        <v>d0d8dd</v>
      </c>
      <c r="O291" t="s">
        <v>27</v>
      </c>
      <c r="Q291">
        <v>2</v>
      </c>
      <c r="R291" t="b">
        <v>0</v>
      </c>
      <c r="S291" t="s">
        <v>119</v>
      </c>
      <c r="T291">
        <v>0</v>
      </c>
    </row>
    <row r="292" spans="1:20" x14ac:dyDescent="0.25">
      <c r="A292" t="s">
        <v>996</v>
      </c>
      <c r="B292">
        <v>18</v>
      </c>
      <c r="C292" t="s">
        <v>19</v>
      </c>
      <c r="D292">
        <f t="shared" si="77"/>
        <v>168</v>
      </c>
      <c r="E292">
        <f>E291</f>
        <v>165</v>
      </c>
      <c r="F292">
        <f t="shared" si="78"/>
        <v>194</v>
      </c>
      <c r="G292">
        <f t="shared" si="79"/>
        <v>168</v>
      </c>
      <c r="H292" t="s">
        <v>20</v>
      </c>
      <c r="I292">
        <v>16</v>
      </c>
      <c r="J292">
        <v>1</v>
      </c>
      <c r="K292">
        <v>0</v>
      </c>
      <c r="L292">
        <v>0</v>
      </c>
      <c r="N292" t="str">
        <f t="shared" si="75"/>
        <v>d0d8dd</v>
      </c>
      <c r="O292" t="s">
        <v>27</v>
      </c>
      <c r="Q292">
        <v>2</v>
      </c>
      <c r="R292" t="b">
        <v>0</v>
      </c>
      <c r="S292" t="s">
        <v>119</v>
      </c>
      <c r="T292">
        <v>0</v>
      </c>
    </row>
    <row r="293" spans="1:20" x14ac:dyDescent="0.25">
      <c r="A293" t="s">
        <v>997</v>
      </c>
      <c r="B293">
        <v>18</v>
      </c>
      <c r="C293" t="s">
        <v>19</v>
      </c>
      <c r="D293">
        <f t="shared" si="77"/>
        <v>16</v>
      </c>
      <c r="E293">
        <f>E289+15</f>
        <v>179</v>
      </c>
      <c r="F293">
        <f t="shared" si="78"/>
        <v>112</v>
      </c>
      <c r="G293">
        <f>E293+5</f>
        <v>184</v>
      </c>
      <c r="H293" t="s">
        <v>102</v>
      </c>
      <c r="I293">
        <v>12</v>
      </c>
      <c r="J293">
        <v>0</v>
      </c>
      <c r="K293">
        <v>0</v>
      </c>
      <c r="L293">
        <v>0</v>
      </c>
      <c r="N293" t="str">
        <f t="shared" si="75"/>
        <v>d0d8dd</v>
      </c>
      <c r="O293" t="s">
        <v>25</v>
      </c>
      <c r="Q293">
        <v>3</v>
      </c>
      <c r="R293" t="b">
        <v>1</v>
      </c>
      <c r="S293" t="s">
        <v>119</v>
      </c>
      <c r="T293">
        <v>0</v>
      </c>
    </row>
    <row r="294" spans="1:20" x14ac:dyDescent="0.25">
      <c r="A294" t="s">
        <v>998</v>
      </c>
      <c r="B294">
        <v>18</v>
      </c>
      <c r="C294" t="s">
        <v>19</v>
      </c>
      <c r="D294">
        <f t="shared" si="77"/>
        <v>113</v>
      </c>
      <c r="E294">
        <f>E293+1</f>
        <v>180</v>
      </c>
      <c r="F294">
        <f t="shared" si="78"/>
        <v>140</v>
      </c>
      <c r="G294">
        <f t="shared" ref="G294:G296" si="80">E294+3</f>
        <v>183</v>
      </c>
      <c r="H294" t="s">
        <v>20</v>
      </c>
      <c r="I294">
        <v>16</v>
      </c>
      <c r="J294">
        <v>1</v>
      </c>
      <c r="K294">
        <v>0</v>
      </c>
      <c r="L294">
        <v>0</v>
      </c>
      <c r="N294" t="str">
        <f t="shared" si="75"/>
        <v>d0d8dd</v>
      </c>
      <c r="O294" t="s">
        <v>27</v>
      </c>
      <c r="Q294">
        <v>2</v>
      </c>
      <c r="R294" t="b">
        <v>0</v>
      </c>
      <c r="S294" t="s">
        <v>119</v>
      </c>
      <c r="T294">
        <v>0</v>
      </c>
    </row>
    <row r="295" spans="1:20" x14ac:dyDescent="0.25">
      <c r="A295" t="s">
        <v>999</v>
      </c>
      <c r="B295">
        <v>18</v>
      </c>
      <c r="C295" t="s">
        <v>19</v>
      </c>
      <c r="D295">
        <f t="shared" si="77"/>
        <v>140</v>
      </c>
      <c r="E295">
        <f>E294</f>
        <v>180</v>
      </c>
      <c r="F295">
        <f t="shared" si="78"/>
        <v>169</v>
      </c>
      <c r="G295">
        <f t="shared" si="80"/>
        <v>183</v>
      </c>
      <c r="H295" t="s">
        <v>20</v>
      </c>
      <c r="I295">
        <v>16</v>
      </c>
      <c r="J295">
        <v>1</v>
      </c>
      <c r="K295">
        <v>0</v>
      </c>
      <c r="L295">
        <v>0</v>
      </c>
      <c r="N295" t="str">
        <f t="shared" si="75"/>
        <v>d0d8dd</v>
      </c>
      <c r="O295" t="s">
        <v>27</v>
      </c>
      <c r="Q295">
        <v>2</v>
      </c>
      <c r="R295" t="b">
        <v>0</v>
      </c>
      <c r="S295" t="s">
        <v>119</v>
      </c>
      <c r="T295">
        <v>0</v>
      </c>
    </row>
    <row r="296" spans="1:20" x14ac:dyDescent="0.25">
      <c r="A296" t="s">
        <v>1000</v>
      </c>
      <c r="B296">
        <v>18</v>
      </c>
      <c r="C296" t="s">
        <v>19</v>
      </c>
      <c r="D296">
        <f t="shared" si="77"/>
        <v>168</v>
      </c>
      <c r="E296">
        <f>E295</f>
        <v>180</v>
      </c>
      <c r="F296">
        <f t="shared" si="78"/>
        <v>194</v>
      </c>
      <c r="G296">
        <f t="shared" si="80"/>
        <v>183</v>
      </c>
      <c r="H296" t="s">
        <v>20</v>
      </c>
      <c r="I296">
        <v>16</v>
      </c>
      <c r="J296">
        <v>1</v>
      </c>
      <c r="K296">
        <v>0</v>
      </c>
      <c r="L296">
        <v>0</v>
      </c>
      <c r="N296" t="str">
        <f t="shared" si="75"/>
        <v>d0d8dd</v>
      </c>
      <c r="O296" t="s">
        <v>27</v>
      </c>
      <c r="Q296">
        <v>2</v>
      </c>
      <c r="R296" t="b">
        <v>0</v>
      </c>
      <c r="S296" t="s">
        <v>119</v>
      </c>
      <c r="T296">
        <v>0</v>
      </c>
    </row>
    <row r="297" spans="1:20" x14ac:dyDescent="0.25">
      <c r="A297" t="s">
        <v>1001</v>
      </c>
      <c r="B297">
        <v>18</v>
      </c>
      <c r="C297" t="s">
        <v>19</v>
      </c>
      <c r="D297">
        <f t="shared" si="77"/>
        <v>16</v>
      </c>
      <c r="E297">
        <f>E293+15</f>
        <v>194</v>
      </c>
      <c r="F297">
        <f t="shared" si="78"/>
        <v>112</v>
      </c>
      <c r="G297">
        <f>E297+5</f>
        <v>199</v>
      </c>
      <c r="H297" t="s">
        <v>102</v>
      </c>
      <c r="I297">
        <v>12</v>
      </c>
      <c r="J297">
        <v>0</v>
      </c>
      <c r="K297">
        <v>0</v>
      </c>
      <c r="L297">
        <v>0</v>
      </c>
      <c r="N297" t="str">
        <f t="shared" si="75"/>
        <v>d0d8dd</v>
      </c>
      <c r="O297" t="s">
        <v>25</v>
      </c>
      <c r="Q297">
        <v>3</v>
      </c>
      <c r="R297" t="b">
        <v>1</v>
      </c>
      <c r="S297" t="s">
        <v>119</v>
      </c>
      <c r="T297">
        <v>0</v>
      </c>
    </row>
    <row r="298" spans="1:20" x14ac:dyDescent="0.25">
      <c r="A298" t="s">
        <v>1002</v>
      </c>
      <c r="B298">
        <v>18</v>
      </c>
      <c r="C298" t="s">
        <v>19</v>
      </c>
      <c r="D298">
        <f t="shared" si="77"/>
        <v>113</v>
      </c>
      <c r="E298">
        <f>E297+1</f>
        <v>195</v>
      </c>
      <c r="F298">
        <f t="shared" si="78"/>
        <v>140</v>
      </c>
      <c r="G298">
        <f t="shared" ref="G298:G300" si="81">E298+3</f>
        <v>198</v>
      </c>
      <c r="H298" t="s">
        <v>20</v>
      </c>
      <c r="I298">
        <v>16</v>
      </c>
      <c r="J298">
        <v>1</v>
      </c>
      <c r="K298">
        <v>0</v>
      </c>
      <c r="L298">
        <v>0</v>
      </c>
      <c r="N298" t="str">
        <f t="shared" si="75"/>
        <v>d0d8dd</v>
      </c>
      <c r="O298" t="s">
        <v>27</v>
      </c>
      <c r="Q298">
        <v>2</v>
      </c>
      <c r="R298" t="b">
        <v>0</v>
      </c>
      <c r="S298" t="s">
        <v>119</v>
      </c>
      <c r="T298">
        <v>0</v>
      </c>
    </row>
    <row r="299" spans="1:20" x14ac:dyDescent="0.25">
      <c r="A299" t="s">
        <v>1003</v>
      </c>
      <c r="B299">
        <v>18</v>
      </c>
      <c r="C299" t="s">
        <v>19</v>
      </c>
      <c r="D299">
        <f t="shared" si="77"/>
        <v>140</v>
      </c>
      <c r="E299">
        <f>E298</f>
        <v>195</v>
      </c>
      <c r="F299">
        <f t="shared" si="78"/>
        <v>169</v>
      </c>
      <c r="G299">
        <f t="shared" si="81"/>
        <v>198</v>
      </c>
      <c r="H299" t="s">
        <v>20</v>
      </c>
      <c r="I299">
        <v>16</v>
      </c>
      <c r="J299">
        <v>1</v>
      </c>
      <c r="K299">
        <v>0</v>
      </c>
      <c r="L299">
        <v>0</v>
      </c>
      <c r="N299" t="str">
        <f t="shared" si="75"/>
        <v>d0d8dd</v>
      </c>
      <c r="O299" t="s">
        <v>27</v>
      </c>
      <c r="Q299">
        <v>2</v>
      </c>
      <c r="R299" t="b">
        <v>0</v>
      </c>
      <c r="S299" t="s">
        <v>119</v>
      </c>
      <c r="T299">
        <v>0</v>
      </c>
    </row>
    <row r="300" spans="1:20" x14ac:dyDescent="0.25">
      <c r="A300" t="s">
        <v>1004</v>
      </c>
      <c r="B300">
        <v>18</v>
      </c>
      <c r="C300" t="s">
        <v>19</v>
      </c>
      <c r="D300">
        <f t="shared" si="77"/>
        <v>168</v>
      </c>
      <c r="E300">
        <f>E299</f>
        <v>195</v>
      </c>
      <c r="F300">
        <f t="shared" si="78"/>
        <v>194</v>
      </c>
      <c r="G300">
        <f t="shared" si="81"/>
        <v>198</v>
      </c>
      <c r="H300" t="s">
        <v>20</v>
      </c>
      <c r="I300">
        <v>16</v>
      </c>
      <c r="J300">
        <v>1</v>
      </c>
      <c r="K300">
        <v>0</v>
      </c>
      <c r="L300">
        <v>0</v>
      </c>
      <c r="N300" t="str">
        <f t="shared" si="75"/>
        <v>d0d8dd</v>
      </c>
      <c r="O300" t="s">
        <v>27</v>
      </c>
      <c r="Q300">
        <v>2</v>
      </c>
      <c r="R300" t="b">
        <v>0</v>
      </c>
      <c r="S300" t="s">
        <v>119</v>
      </c>
      <c r="T300">
        <v>0</v>
      </c>
    </row>
    <row r="301" spans="1:20" x14ac:dyDescent="0.25">
      <c r="A301" t="s">
        <v>1045</v>
      </c>
      <c r="B301">
        <v>19</v>
      </c>
      <c r="C301" t="s">
        <v>19</v>
      </c>
      <c r="D301">
        <v>14</v>
      </c>
      <c r="E301">
        <v>20</v>
      </c>
      <c r="F301">
        <v>196</v>
      </c>
      <c r="G301">
        <f>E301+5</f>
        <v>25</v>
      </c>
      <c r="H301" t="s">
        <v>102</v>
      </c>
      <c r="I301">
        <v>14</v>
      </c>
      <c r="J301">
        <v>1</v>
      </c>
      <c r="K301">
        <v>0</v>
      </c>
      <c r="L301">
        <v>0</v>
      </c>
      <c r="N301" t="s">
        <v>21</v>
      </c>
      <c r="O301" t="s">
        <v>25</v>
      </c>
      <c r="Q301">
        <v>2</v>
      </c>
      <c r="R301" t="b">
        <v>1</v>
      </c>
      <c r="S301" t="s">
        <v>119</v>
      </c>
      <c r="T301">
        <v>0</v>
      </c>
    </row>
    <row r="302" spans="1:20" x14ac:dyDescent="0.25">
      <c r="A302" t="s">
        <v>1046</v>
      </c>
      <c r="B302">
        <v>19</v>
      </c>
      <c r="C302" t="s">
        <v>19</v>
      </c>
      <c r="D302">
        <v>14</v>
      </c>
      <c r="E302">
        <f>G301+8</f>
        <v>33</v>
      </c>
      <c r="F302">
        <v>196</v>
      </c>
      <c r="G302">
        <f>E302+5</f>
        <v>38</v>
      </c>
      <c r="H302" t="s">
        <v>102</v>
      </c>
      <c r="I302">
        <v>12</v>
      </c>
      <c r="J302">
        <v>0</v>
      </c>
      <c r="K302">
        <v>0</v>
      </c>
      <c r="L302">
        <v>0</v>
      </c>
      <c r="N302" t="s">
        <v>21</v>
      </c>
      <c r="O302" t="s">
        <v>25</v>
      </c>
      <c r="Q302">
        <v>2</v>
      </c>
      <c r="R302" t="b">
        <v>1</v>
      </c>
      <c r="T302">
        <v>0</v>
      </c>
    </row>
    <row r="303" spans="1:20" x14ac:dyDescent="0.25">
      <c r="A303" t="s">
        <v>1028</v>
      </c>
      <c r="B303">
        <v>19</v>
      </c>
      <c r="C303" t="s">
        <v>26</v>
      </c>
      <c r="D303">
        <v>0</v>
      </c>
      <c r="E303">
        <v>75</v>
      </c>
      <c r="F303">
        <v>210</v>
      </c>
      <c r="G303">
        <f>G316+15</f>
        <v>123</v>
      </c>
      <c r="I303">
        <v>0</v>
      </c>
      <c r="J303">
        <v>1</v>
      </c>
      <c r="K303">
        <v>0</v>
      </c>
      <c r="L303">
        <v>0</v>
      </c>
      <c r="M303" t="str">
        <f>$N$76</f>
        <v>d0d8dd</v>
      </c>
      <c r="N303" t="s">
        <v>1068</v>
      </c>
      <c r="O303" t="s">
        <v>25</v>
      </c>
      <c r="Q303">
        <v>1</v>
      </c>
      <c r="R303" t="b">
        <v>0</v>
      </c>
      <c r="S303" t="s">
        <v>119</v>
      </c>
      <c r="T303">
        <v>0</v>
      </c>
    </row>
    <row r="304" spans="1:20" x14ac:dyDescent="0.25">
      <c r="A304" t="s">
        <v>1029</v>
      </c>
      <c r="B304">
        <v>19</v>
      </c>
      <c r="C304" t="s">
        <v>19</v>
      </c>
      <c r="D304">
        <v>14</v>
      </c>
      <c r="E304">
        <f>E303+5</f>
        <v>80</v>
      </c>
      <c r="F304">
        <v>196</v>
      </c>
      <c r="G304">
        <f>E304+3</f>
        <v>83</v>
      </c>
      <c r="H304" t="s">
        <v>102</v>
      </c>
      <c r="I304">
        <v>12</v>
      </c>
      <c r="J304">
        <v>1</v>
      </c>
      <c r="K304">
        <v>0</v>
      </c>
      <c r="L304">
        <v>0</v>
      </c>
      <c r="N304" t="str">
        <f t="shared" ref="N304:N311" si="82">$N$76</f>
        <v>d0d8dd</v>
      </c>
      <c r="O304" t="s">
        <v>25</v>
      </c>
      <c r="Q304">
        <v>3</v>
      </c>
      <c r="R304" t="b">
        <v>0</v>
      </c>
      <c r="S304" t="s">
        <v>119</v>
      </c>
      <c r="T304">
        <v>0</v>
      </c>
    </row>
    <row r="305" spans="1:20" x14ac:dyDescent="0.25">
      <c r="A305" t="s">
        <v>899</v>
      </c>
      <c r="B305">
        <v>19</v>
      </c>
      <c r="C305" t="s">
        <v>19</v>
      </c>
      <c r="D305">
        <f t="shared" ref="D305" si="83">D308-1</f>
        <v>113</v>
      </c>
      <c r="E305">
        <f>E303+2</f>
        <v>77</v>
      </c>
      <c r="F305">
        <f>D309-1</f>
        <v>140</v>
      </c>
      <c r="G305">
        <f>E305+5</f>
        <v>82</v>
      </c>
      <c r="H305" t="s">
        <v>102</v>
      </c>
      <c r="I305">
        <v>10</v>
      </c>
      <c r="J305">
        <v>1</v>
      </c>
      <c r="K305">
        <v>0</v>
      </c>
      <c r="L305">
        <v>0</v>
      </c>
      <c r="N305" t="str">
        <f t="shared" si="82"/>
        <v>d0d8dd</v>
      </c>
      <c r="O305" t="s">
        <v>27</v>
      </c>
      <c r="Q305">
        <v>3</v>
      </c>
      <c r="R305" t="b">
        <v>1</v>
      </c>
      <c r="S305" t="s">
        <v>119</v>
      </c>
      <c r="T305">
        <v>0</v>
      </c>
    </row>
    <row r="306" spans="1:20" x14ac:dyDescent="0.25">
      <c r="A306" t="s">
        <v>900</v>
      </c>
      <c r="B306">
        <v>19</v>
      </c>
      <c r="C306" t="s">
        <v>19</v>
      </c>
      <c r="D306">
        <f>D309-1</f>
        <v>140</v>
      </c>
      <c r="E306">
        <f t="shared" ref="E306:E310" si="84">E305</f>
        <v>77</v>
      </c>
      <c r="F306">
        <f>D310+1</f>
        <v>169</v>
      </c>
      <c r="G306">
        <f>G305</f>
        <v>82</v>
      </c>
      <c r="H306" t="s">
        <v>102</v>
      </c>
      <c r="I306">
        <v>10</v>
      </c>
      <c r="J306">
        <v>1</v>
      </c>
      <c r="K306">
        <v>0</v>
      </c>
      <c r="L306">
        <v>0</v>
      </c>
      <c r="N306" t="str">
        <f t="shared" si="82"/>
        <v>d0d8dd</v>
      </c>
      <c r="O306" t="s">
        <v>27</v>
      </c>
      <c r="Q306">
        <v>3</v>
      </c>
      <c r="R306" t="b">
        <v>1</v>
      </c>
      <c r="S306" t="s">
        <v>119</v>
      </c>
      <c r="T306">
        <v>0</v>
      </c>
    </row>
    <row r="307" spans="1:20" x14ac:dyDescent="0.25">
      <c r="A307" t="s">
        <v>901</v>
      </c>
      <c r="B307">
        <v>19</v>
      </c>
      <c r="C307" t="s">
        <v>19</v>
      </c>
      <c r="D307">
        <f>D310</f>
        <v>168</v>
      </c>
      <c r="E307">
        <f t="shared" si="84"/>
        <v>77</v>
      </c>
      <c r="F307">
        <f>D307+26</f>
        <v>194</v>
      </c>
      <c r="G307">
        <f t="shared" ref="G307" si="85">G306</f>
        <v>82</v>
      </c>
      <c r="H307" t="s">
        <v>102</v>
      </c>
      <c r="I307">
        <v>10</v>
      </c>
      <c r="J307">
        <v>1</v>
      </c>
      <c r="K307">
        <v>0</v>
      </c>
      <c r="L307">
        <v>0</v>
      </c>
      <c r="N307" t="str">
        <f t="shared" si="82"/>
        <v>d0d8dd</v>
      </c>
      <c r="O307" t="s">
        <v>27</v>
      </c>
      <c r="Q307">
        <v>3</v>
      </c>
      <c r="R307" t="b">
        <v>1</v>
      </c>
      <c r="S307" t="s">
        <v>119</v>
      </c>
      <c r="T307">
        <v>0</v>
      </c>
    </row>
    <row r="308" spans="1:20" x14ac:dyDescent="0.25">
      <c r="A308" t="s">
        <v>44</v>
      </c>
      <c r="B308">
        <v>19</v>
      </c>
      <c r="C308" t="s">
        <v>25</v>
      </c>
      <c r="D308">
        <v>114</v>
      </c>
      <c r="E308">
        <f>E303</f>
        <v>75</v>
      </c>
      <c r="F308">
        <f>D308</f>
        <v>114</v>
      </c>
      <c r="G308">
        <f>G303</f>
        <v>123</v>
      </c>
      <c r="I308">
        <v>0.5</v>
      </c>
      <c r="J308">
        <v>0</v>
      </c>
      <c r="K308">
        <v>0</v>
      </c>
      <c r="L308">
        <v>0</v>
      </c>
      <c r="M308" t="s">
        <v>21</v>
      </c>
      <c r="N308" t="str">
        <f t="shared" si="82"/>
        <v>d0d8dd</v>
      </c>
      <c r="O308" t="s">
        <v>25</v>
      </c>
      <c r="Q308">
        <v>4</v>
      </c>
      <c r="R308" t="b">
        <v>0</v>
      </c>
      <c r="S308" t="s">
        <v>119</v>
      </c>
      <c r="T308">
        <v>0</v>
      </c>
    </row>
    <row r="309" spans="1:20" x14ac:dyDescent="0.25">
      <c r="A309" t="s">
        <v>45</v>
      </c>
      <c r="B309">
        <v>19</v>
      </c>
      <c r="C309" t="s">
        <v>25</v>
      </c>
      <c r="D309">
        <f>D308+27</f>
        <v>141</v>
      </c>
      <c r="E309">
        <f t="shared" si="84"/>
        <v>75</v>
      </c>
      <c r="F309">
        <f t="shared" ref="F309:F310" si="86">D309</f>
        <v>141</v>
      </c>
      <c r="G309">
        <f>G308</f>
        <v>123</v>
      </c>
      <c r="I309">
        <v>0.5</v>
      </c>
      <c r="J309">
        <v>0</v>
      </c>
      <c r="K309">
        <v>0</v>
      </c>
      <c r="L309">
        <v>0</v>
      </c>
      <c r="M309" t="s">
        <v>21</v>
      </c>
      <c r="N309" t="str">
        <f t="shared" si="82"/>
        <v>d0d8dd</v>
      </c>
      <c r="O309" t="s">
        <v>25</v>
      </c>
      <c r="Q309">
        <v>4</v>
      </c>
      <c r="R309" t="b">
        <v>0</v>
      </c>
      <c r="S309" t="s">
        <v>119</v>
      </c>
      <c r="T309">
        <v>0</v>
      </c>
    </row>
    <row r="310" spans="1:20" x14ac:dyDescent="0.25">
      <c r="A310" t="s">
        <v>46</v>
      </c>
      <c r="B310">
        <v>19</v>
      </c>
      <c r="C310" t="s">
        <v>25</v>
      </c>
      <c r="D310">
        <f>D309+27</f>
        <v>168</v>
      </c>
      <c r="E310">
        <f t="shared" si="84"/>
        <v>75</v>
      </c>
      <c r="F310">
        <f t="shared" si="86"/>
        <v>168</v>
      </c>
      <c r="G310">
        <f>G309</f>
        <v>123</v>
      </c>
      <c r="I310">
        <v>0.5</v>
      </c>
      <c r="J310">
        <v>0</v>
      </c>
      <c r="K310">
        <v>0</v>
      </c>
      <c r="L310">
        <v>0</v>
      </c>
      <c r="M310" t="s">
        <v>21</v>
      </c>
      <c r="N310" t="str">
        <f t="shared" si="82"/>
        <v>d0d8dd</v>
      </c>
      <c r="O310" t="s">
        <v>25</v>
      </c>
      <c r="Q310">
        <v>4</v>
      </c>
      <c r="R310" t="b">
        <v>0</v>
      </c>
      <c r="S310" t="s">
        <v>119</v>
      </c>
      <c r="T310">
        <v>0</v>
      </c>
    </row>
    <row r="311" spans="1:20" x14ac:dyDescent="0.25">
      <c r="A311" t="s">
        <v>55</v>
      </c>
      <c r="B311">
        <v>19</v>
      </c>
      <c r="C311" t="s">
        <v>25</v>
      </c>
      <c r="D311">
        <f>$D$232</f>
        <v>14</v>
      </c>
      <c r="E311">
        <f>E305+25</f>
        <v>102</v>
      </c>
      <c r="F311">
        <v>196</v>
      </c>
      <c r="G311">
        <f>E311</f>
        <v>102</v>
      </c>
      <c r="I311">
        <v>0.5</v>
      </c>
      <c r="J311">
        <v>0</v>
      </c>
      <c r="K311">
        <v>0</v>
      </c>
      <c r="L311">
        <v>0</v>
      </c>
      <c r="M311" t="s">
        <v>21</v>
      </c>
      <c r="N311" t="str">
        <f t="shared" si="82"/>
        <v>d0d8dd</v>
      </c>
      <c r="O311" t="s">
        <v>25</v>
      </c>
      <c r="Q311">
        <v>4</v>
      </c>
      <c r="R311" t="b">
        <v>0</v>
      </c>
      <c r="S311" t="s">
        <v>119</v>
      </c>
      <c r="T311">
        <v>0</v>
      </c>
    </row>
    <row r="312" spans="1:20" x14ac:dyDescent="0.25">
      <c r="A312" t="s">
        <v>1070</v>
      </c>
      <c r="B312">
        <v>19</v>
      </c>
      <c r="C312" t="s">
        <v>19</v>
      </c>
      <c r="D312">
        <f>$D$232</f>
        <v>14</v>
      </c>
      <c r="E312">
        <f>G303+2</f>
        <v>125</v>
      </c>
      <c r="F312">
        <v>196</v>
      </c>
      <c r="G312">
        <f>E312+4</f>
        <v>129</v>
      </c>
      <c r="H312" t="s">
        <v>102</v>
      </c>
      <c r="I312">
        <v>10</v>
      </c>
      <c r="J312">
        <v>0</v>
      </c>
      <c r="K312">
        <v>0</v>
      </c>
      <c r="L312">
        <v>0</v>
      </c>
      <c r="N312" t="s">
        <v>21</v>
      </c>
      <c r="O312" t="s">
        <v>22</v>
      </c>
      <c r="Q312">
        <v>2</v>
      </c>
      <c r="R312" t="b">
        <v>0</v>
      </c>
      <c r="S312" t="s">
        <v>119</v>
      </c>
      <c r="T312">
        <v>0</v>
      </c>
    </row>
    <row r="313" spans="1:20" x14ac:dyDescent="0.25">
      <c r="A313" t="s">
        <v>1030</v>
      </c>
      <c r="B313">
        <v>19</v>
      </c>
      <c r="C313" t="s">
        <v>19</v>
      </c>
      <c r="D313">
        <f>$D$232</f>
        <v>14</v>
      </c>
      <c r="E313">
        <f>E311+2</f>
        <v>104</v>
      </c>
      <c r="F313">
        <f>D308-2</f>
        <v>112</v>
      </c>
      <c r="G313">
        <f>E313+5</f>
        <v>109</v>
      </c>
      <c r="H313" t="s">
        <v>102</v>
      </c>
      <c r="I313">
        <v>12</v>
      </c>
      <c r="J313">
        <v>0</v>
      </c>
      <c r="K313">
        <v>0</v>
      </c>
      <c r="L313">
        <v>0</v>
      </c>
      <c r="N313" t="str">
        <f t="shared" ref="N313:N316" si="87">$N$76</f>
        <v>d0d8dd</v>
      </c>
      <c r="O313" t="s">
        <v>25</v>
      </c>
      <c r="Q313">
        <v>3</v>
      </c>
      <c r="R313" t="b">
        <v>1</v>
      </c>
      <c r="S313" t="s">
        <v>119</v>
      </c>
      <c r="T313">
        <v>0</v>
      </c>
    </row>
    <row r="314" spans="1:20" x14ac:dyDescent="0.25">
      <c r="A314" t="s">
        <v>1031</v>
      </c>
      <c r="B314">
        <v>19</v>
      </c>
      <c r="C314" t="s">
        <v>19</v>
      </c>
      <c r="D314">
        <f>D305</f>
        <v>113</v>
      </c>
      <c r="E314">
        <f>E313+1</f>
        <v>105</v>
      </c>
      <c r="F314">
        <f>F305</f>
        <v>140</v>
      </c>
      <c r="G314">
        <f t="shared" ref="G314:G316" si="88">E314+3</f>
        <v>108</v>
      </c>
      <c r="H314" t="s">
        <v>20</v>
      </c>
      <c r="I314">
        <v>16</v>
      </c>
      <c r="J314">
        <v>1</v>
      </c>
      <c r="K314">
        <v>0</v>
      </c>
      <c r="L314">
        <v>0</v>
      </c>
      <c r="N314" t="str">
        <f t="shared" si="87"/>
        <v>d0d8dd</v>
      </c>
      <c r="O314" t="s">
        <v>27</v>
      </c>
      <c r="Q314">
        <v>2</v>
      </c>
      <c r="R314" t="b">
        <v>0</v>
      </c>
      <c r="S314" t="s">
        <v>119</v>
      </c>
      <c r="T314">
        <v>0</v>
      </c>
    </row>
    <row r="315" spans="1:20" x14ac:dyDescent="0.25">
      <c r="A315" t="s">
        <v>1032</v>
      </c>
      <c r="B315">
        <v>19</v>
      </c>
      <c r="C315" t="s">
        <v>19</v>
      </c>
      <c r="D315">
        <f>D306</f>
        <v>140</v>
      </c>
      <c r="E315">
        <f>E314</f>
        <v>105</v>
      </c>
      <c r="F315">
        <f>F306</f>
        <v>169</v>
      </c>
      <c r="G315">
        <f t="shared" si="88"/>
        <v>108</v>
      </c>
      <c r="H315" t="s">
        <v>20</v>
      </c>
      <c r="I315">
        <v>16</v>
      </c>
      <c r="J315">
        <v>1</v>
      </c>
      <c r="K315">
        <v>0</v>
      </c>
      <c r="L315">
        <v>0</v>
      </c>
      <c r="N315" t="str">
        <f t="shared" si="87"/>
        <v>d0d8dd</v>
      </c>
      <c r="O315" t="s">
        <v>27</v>
      </c>
      <c r="Q315">
        <v>2</v>
      </c>
      <c r="R315" t="b">
        <v>0</v>
      </c>
      <c r="S315" t="s">
        <v>119</v>
      </c>
      <c r="T315">
        <v>0</v>
      </c>
    </row>
    <row r="316" spans="1:20" x14ac:dyDescent="0.25">
      <c r="A316" t="s">
        <v>1033</v>
      </c>
      <c r="B316">
        <v>19</v>
      </c>
      <c r="C316" t="s">
        <v>19</v>
      </c>
      <c r="D316">
        <f>D307</f>
        <v>168</v>
      </c>
      <c r="E316">
        <f>E315</f>
        <v>105</v>
      </c>
      <c r="F316">
        <f>F307</f>
        <v>194</v>
      </c>
      <c r="G316">
        <f t="shared" si="88"/>
        <v>108</v>
      </c>
      <c r="H316" t="s">
        <v>20</v>
      </c>
      <c r="I316">
        <v>16</v>
      </c>
      <c r="J316">
        <v>1</v>
      </c>
      <c r="K316">
        <v>0</v>
      </c>
      <c r="L316">
        <v>0</v>
      </c>
      <c r="N316" t="str">
        <f t="shared" si="87"/>
        <v>d0d8dd</v>
      </c>
      <c r="O316" t="s">
        <v>27</v>
      </c>
      <c r="Q316">
        <v>2</v>
      </c>
      <c r="R316" t="b">
        <v>0</v>
      </c>
      <c r="S316" t="s">
        <v>119</v>
      </c>
      <c r="T316">
        <v>0</v>
      </c>
    </row>
    <row r="317" spans="1:20" x14ac:dyDescent="0.25">
      <c r="A317" t="s">
        <v>1186</v>
      </c>
      <c r="B317">
        <v>19</v>
      </c>
      <c r="C317" t="s">
        <v>24</v>
      </c>
      <c r="D317">
        <v>30</v>
      </c>
      <c r="E317">
        <v>130</v>
      </c>
      <c r="F317">
        <v>180</v>
      </c>
      <c r="G317">
        <f>E317+(F317-D317)</f>
        <v>280</v>
      </c>
      <c r="I317">
        <v>0</v>
      </c>
      <c r="J317">
        <v>0</v>
      </c>
      <c r="K317">
        <v>0</v>
      </c>
      <c r="L317">
        <v>0</v>
      </c>
      <c r="N317" t="s">
        <v>21</v>
      </c>
      <c r="O317" t="s">
        <v>25</v>
      </c>
      <c r="Q317">
        <v>0</v>
      </c>
      <c r="R317" t="b">
        <v>0</v>
      </c>
      <c r="S317" t="s">
        <v>119</v>
      </c>
      <c r="T317">
        <v>0</v>
      </c>
    </row>
    <row r="318" spans="1:20" x14ac:dyDescent="0.25">
      <c r="A318" t="s">
        <v>1187</v>
      </c>
      <c r="B318">
        <v>19</v>
      </c>
      <c r="C318" t="s">
        <v>19</v>
      </c>
      <c r="D318">
        <f>D317</f>
        <v>30</v>
      </c>
      <c r="E318">
        <f>E317</f>
        <v>130</v>
      </c>
      <c r="F318">
        <f>D318+100</f>
        <v>130</v>
      </c>
      <c r="G318">
        <f>G317</f>
        <v>280</v>
      </c>
      <c r="H318" t="s">
        <v>102</v>
      </c>
      <c r="I318">
        <v>12</v>
      </c>
      <c r="J318">
        <v>0</v>
      </c>
      <c r="K318">
        <v>1</v>
      </c>
      <c r="L318">
        <v>0</v>
      </c>
      <c r="N318" t="s">
        <v>21</v>
      </c>
      <c r="O318" t="s">
        <v>25</v>
      </c>
      <c r="Q318">
        <v>0</v>
      </c>
      <c r="R318" t="b">
        <v>1</v>
      </c>
      <c r="S318" t="s">
        <v>119</v>
      </c>
      <c r="T318">
        <v>0</v>
      </c>
    </row>
    <row r="319" spans="1:20" x14ac:dyDescent="0.25">
      <c r="A319" t="s">
        <v>1188</v>
      </c>
      <c r="B319">
        <v>19</v>
      </c>
      <c r="C319" t="s">
        <v>19</v>
      </c>
      <c r="D319">
        <f>D317</f>
        <v>30</v>
      </c>
      <c r="E319">
        <f>G317</f>
        <v>280</v>
      </c>
      <c r="F319">
        <f>F317</f>
        <v>180</v>
      </c>
      <c r="G319">
        <f>E319+3</f>
        <v>283</v>
      </c>
      <c r="H319" t="s">
        <v>102</v>
      </c>
      <c r="I319">
        <v>8</v>
      </c>
      <c r="J319">
        <v>0</v>
      </c>
      <c r="K319">
        <v>1</v>
      </c>
      <c r="L319">
        <v>0</v>
      </c>
      <c r="M319" t="s">
        <v>1034</v>
      </c>
      <c r="N319" t="s">
        <v>21</v>
      </c>
      <c r="O319" t="s">
        <v>22</v>
      </c>
      <c r="Q319">
        <v>0</v>
      </c>
      <c r="R319" t="b">
        <v>1</v>
      </c>
      <c r="S319" t="s">
        <v>119</v>
      </c>
      <c r="T319">
        <v>0</v>
      </c>
    </row>
    <row r="320" spans="1:20" x14ac:dyDescent="0.25">
      <c r="A320" t="s">
        <v>128</v>
      </c>
      <c r="B320">
        <v>20</v>
      </c>
      <c r="C320" t="s">
        <v>19</v>
      </c>
      <c r="D320">
        <v>14</v>
      </c>
      <c r="E320">
        <v>20</v>
      </c>
      <c r="F320">
        <v>196</v>
      </c>
      <c r="G320">
        <f>E320+5</f>
        <v>25</v>
      </c>
      <c r="H320" t="s">
        <v>102</v>
      </c>
      <c r="I320">
        <v>14</v>
      </c>
      <c r="J320">
        <v>1</v>
      </c>
      <c r="K320">
        <v>0</v>
      </c>
      <c r="L320">
        <v>0</v>
      </c>
      <c r="N320" t="s">
        <v>21</v>
      </c>
      <c r="O320" t="s">
        <v>25</v>
      </c>
      <c r="Q320">
        <v>2</v>
      </c>
      <c r="R320" t="b">
        <v>1</v>
      </c>
      <c r="S320" t="s">
        <v>119</v>
      </c>
      <c r="T320">
        <v>0</v>
      </c>
    </row>
    <row r="321" spans="1:20" x14ac:dyDescent="0.25">
      <c r="A321" t="s">
        <v>1183</v>
      </c>
      <c r="B321">
        <v>20</v>
      </c>
      <c r="C321" t="s">
        <v>19</v>
      </c>
      <c r="D321">
        <v>14</v>
      </c>
      <c r="E321">
        <f>G320+8</f>
        <v>33</v>
      </c>
      <c r="F321">
        <f>$F$273</f>
        <v>196</v>
      </c>
      <c r="G321">
        <f>E321+5</f>
        <v>38</v>
      </c>
      <c r="H321" t="s">
        <v>102</v>
      </c>
      <c r="I321">
        <v>12</v>
      </c>
      <c r="J321">
        <v>0</v>
      </c>
      <c r="K321">
        <v>0</v>
      </c>
      <c r="L321">
        <v>0</v>
      </c>
      <c r="N321" t="s">
        <v>21</v>
      </c>
      <c r="O321" t="s">
        <v>25</v>
      </c>
      <c r="Q321">
        <v>2</v>
      </c>
      <c r="R321" t="b">
        <v>1</v>
      </c>
      <c r="T321">
        <v>0</v>
      </c>
    </row>
    <row r="322" spans="1:20" x14ac:dyDescent="0.25">
      <c r="A322" t="s">
        <v>29</v>
      </c>
      <c r="B322">
        <v>20</v>
      </c>
      <c r="C322" t="s">
        <v>25</v>
      </c>
      <c r="D322">
        <v>14</v>
      </c>
      <c r="E322">
        <v>200</v>
      </c>
      <c r="F322">
        <v>196</v>
      </c>
      <c r="G322">
        <f>E322</f>
        <v>200</v>
      </c>
      <c r="I322">
        <v>0</v>
      </c>
      <c r="J322">
        <v>0</v>
      </c>
      <c r="K322">
        <v>0</v>
      </c>
      <c r="L322">
        <v>0</v>
      </c>
      <c r="N322" t="s">
        <v>21</v>
      </c>
      <c r="O322" t="s">
        <v>25</v>
      </c>
      <c r="Q322">
        <v>2</v>
      </c>
      <c r="R322" t="b">
        <v>0</v>
      </c>
      <c r="S322" t="s">
        <v>119</v>
      </c>
      <c r="T322">
        <v>0</v>
      </c>
    </row>
    <row r="323" spans="1:20" x14ac:dyDescent="0.25">
      <c r="A323" t="s">
        <v>362</v>
      </c>
      <c r="B323">
        <v>20</v>
      </c>
      <c r="C323" t="s">
        <v>19</v>
      </c>
      <c r="D323">
        <f t="shared" ref="D323:D325" si="89">D322</f>
        <v>14</v>
      </c>
      <c r="E323">
        <f>G322+8</f>
        <v>208</v>
      </c>
      <c r="F323">
        <f>F322</f>
        <v>196</v>
      </c>
      <c r="G323">
        <f>E323+4</f>
        <v>212</v>
      </c>
      <c r="H323" t="s">
        <v>102</v>
      </c>
      <c r="I323">
        <v>12</v>
      </c>
      <c r="J323">
        <v>1</v>
      </c>
      <c r="K323">
        <v>0</v>
      </c>
      <c r="L323">
        <v>0</v>
      </c>
      <c r="N323" t="s">
        <v>21</v>
      </c>
      <c r="O323" t="s">
        <v>25</v>
      </c>
      <c r="P323" s="1"/>
      <c r="Q323">
        <v>2</v>
      </c>
      <c r="R323" t="b">
        <v>1</v>
      </c>
      <c r="S323" t="s">
        <v>119</v>
      </c>
      <c r="T323">
        <v>0</v>
      </c>
    </row>
    <row r="324" spans="1:20" x14ac:dyDescent="0.25">
      <c r="A324" t="s">
        <v>773</v>
      </c>
      <c r="B324">
        <v>20</v>
      </c>
      <c r="C324" t="s">
        <v>19</v>
      </c>
      <c r="D324">
        <f t="shared" si="89"/>
        <v>14</v>
      </c>
      <c r="E324">
        <f>G323+2</f>
        <v>214</v>
      </c>
      <c r="F324">
        <f>F323</f>
        <v>196</v>
      </c>
      <c r="G324">
        <f>E324+4</f>
        <v>218</v>
      </c>
      <c r="H324" t="s">
        <v>102</v>
      </c>
      <c r="I324">
        <v>10</v>
      </c>
      <c r="J324">
        <v>0</v>
      </c>
      <c r="K324">
        <v>0</v>
      </c>
      <c r="L324">
        <v>0</v>
      </c>
      <c r="N324" t="s">
        <v>21</v>
      </c>
      <c r="O324" t="s">
        <v>25</v>
      </c>
      <c r="P324" s="1"/>
      <c r="Q324">
        <v>2</v>
      </c>
      <c r="R324" t="b">
        <v>1</v>
      </c>
      <c r="S324" t="s">
        <v>119</v>
      </c>
      <c r="T324">
        <v>0</v>
      </c>
    </row>
    <row r="325" spans="1:20" ht="15" customHeight="1" x14ac:dyDescent="0.25">
      <c r="A325" t="s">
        <v>1084</v>
      </c>
      <c r="B325">
        <v>20</v>
      </c>
      <c r="C325" t="s">
        <v>24</v>
      </c>
      <c r="D325">
        <f t="shared" si="89"/>
        <v>14</v>
      </c>
      <c r="E325">
        <f>G324+30</f>
        <v>248</v>
      </c>
      <c r="F325">
        <f>D325+10</f>
        <v>24</v>
      </c>
      <c r="G325">
        <f>E325+(F325-D325)</f>
        <v>258</v>
      </c>
      <c r="I325">
        <v>12</v>
      </c>
      <c r="J325">
        <v>0</v>
      </c>
      <c r="K325">
        <v>0</v>
      </c>
      <c r="L325">
        <v>0</v>
      </c>
      <c r="M325" t="s">
        <v>1085</v>
      </c>
      <c r="N325" t="s">
        <v>1086</v>
      </c>
      <c r="O325" t="s">
        <v>25</v>
      </c>
      <c r="P325" s="5" t="str">
        <f>"configuration/assets/"&amp;A325&amp;".svg"</f>
        <v>configuration/assets/cc.svg</v>
      </c>
      <c r="Q325">
        <v>2</v>
      </c>
      <c r="R325" t="b">
        <v>1</v>
      </c>
      <c r="T325">
        <v>0</v>
      </c>
    </row>
    <row r="326" spans="1:20" ht="15" customHeight="1" x14ac:dyDescent="0.25">
      <c r="A326" t="s">
        <v>1087</v>
      </c>
      <c r="B326">
        <v>20</v>
      </c>
      <c r="C326" t="s">
        <v>24</v>
      </c>
      <c r="D326">
        <f>F325+2</f>
        <v>26</v>
      </c>
      <c r="E326">
        <f>E325</f>
        <v>248</v>
      </c>
      <c r="F326">
        <f>D326+10</f>
        <v>36</v>
      </c>
      <c r="G326">
        <f>E326+(F326-D326)</f>
        <v>258</v>
      </c>
      <c r="I326">
        <v>12</v>
      </c>
      <c r="J326">
        <v>0</v>
      </c>
      <c r="K326">
        <v>0</v>
      </c>
      <c r="L326">
        <v>0</v>
      </c>
      <c r="M326" t="s">
        <v>1085</v>
      </c>
      <c r="N326" t="s">
        <v>1086</v>
      </c>
      <c r="O326" t="s">
        <v>25</v>
      </c>
      <c r="P326" s="5" t="str">
        <f>"configuration/assets/"&amp;A326&amp;".svg"</f>
        <v>configuration/assets/by.svg</v>
      </c>
      <c r="Q326">
        <v>2</v>
      </c>
      <c r="R326" t="b">
        <v>1</v>
      </c>
      <c r="T326">
        <v>0</v>
      </c>
    </row>
    <row r="327" spans="1:20" ht="15" customHeight="1" x14ac:dyDescent="0.25">
      <c r="A327" t="s">
        <v>1088</v>
      </c>
      <c r="B327">
        <v>20</v>
      </c>
      <c r="C327" t="s">
        <v>24</v>
      </c>
      <c r="D327">
        <f>F326+2</f>
        <v>38</v>
      </c>
      <c r="E327">
        <f>E326</f>
        <v>248</v>
      </c>
      <c r="F327">
        <f>D327+10</f>
        <v>48</v>
      </c>
      <c r="G327">
        <f>E327+(F327-D327)</f>
        <v>258</v>
      </c>
      <c r="I327">
        <v>12</v>
      </c>
      <c r="J327">
        <v>0</v>
      </c>
      <c r="K327">
        <v>0</v>
      </c>
      <c r="L327">
        <v>0</v>
      </c>
      <c r="M327" t="s">
        <v>1085</v>
      </c>
      <c r="N327" t="s">
        <v>1086</v>
      </c>
      <c r="O327" t="s">
        <v>25</v>
      </c>
      <c r="P327" s="5" t="str">
        <f>"configuration/assets/"&amp;A327&amp;".svg"</f>
        <v>configuration/assets/nc.svg</v>
      </c>
      <c r="Q327">
        <v>2</v>
      </c>
      <c r="R327" t="b">
        <v>1</v>
      </c>
      <c r="T327">
        <v>0</v>
      </c>
    </row>
    <row r="328" spans="1:20" ht="18" customHeight="1" x14ac:dyDescent="0.25">
      <c r="A328" t="s">
        <v>115</v>
      </c>
      <c r="B328">
        <v>20</v>
      </c>
      <c r="C328" t="s">
        <v>116</v>
      </c>
      <c r="D328">
        <f>D325</f>
        <v>14</v>
      </c>
      <c r="E328">
        <f>G325+5</f>
        <v>263</v>
      </c>
      <c r="F328">
        <f>F324</f>
        <v>196</v>
      </c>
      <c r="G328">
        <f>E328+3</f>
        <v>266</v>
      </c>
      <c r="H328" t="s">
        <v>102</v>
      </c>
      <c r="I328">
        <v>10</v>
      </c>
      <c r="J328">
        <v>0</v>
      </c>
      <c r="K328">
        <v>0</v>
      </c>
      <c r="L328">
        <v>0</v>
      </c>
      <c r="N328" t="s">
        <v>21</v>
      </c>
      <c r="O328" t="s">
        <v>25</v>
      </c>
      <c r="P328" s="5" t="s">
        <v>1089</v>
      </c>
      <c r="Q328">
        <v>2</v>
      </c>
      <c r="R328" t="b">
        <v>1</v>
      </c>
      <c r="S328" t="s">
        <v>118</v>
      </c>
      <c r="T328">
        <v>0</v>
      </c>
    </row>
    <row r="329" spans="1:20" x14ac:dyDescent="0.25">
      <c r="A329" t="s">
        <v>29</v>
      </c>
      <c r="B329">
        <v>20</v>
      </c>
      <c r="C329" t="s">
        <v>25</v>
      </c>
      <c r="D329">
        <f>D325</f>
        <v>14</v>
      </c>
      <c r="E329">
        <f>G328+8</f>
        <v>274</v>
      </c>
      <c r="F329">
        <v>196</v>
      </c>
      <c r="G329">
        <f>E329</f>
        <v>274</v>
      </c>
      <c r="I329">
        <v>0</v>
      </c>
      <c r="J329">
        <v>0</v>
      </c>
      <c r="K329">
        <v>0</v>
      </c>
      <c r="L329">
        <v>0</v>
      </c>
      <c r="N329" t="s">
        <v>21</v>
      </c>
      <c r="O329" t="s">
        <v>25</v>
      </c>
      <c r="Q329">
        <v>2</v>
      </c>
      <c r="R329" t="b">
        <v>0</v>
      </c>
      <c r="S329" t="s">
        <v>119</v>
      </c>
      <c r="T329">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ED209-18EA-43FD-841F-C491018348BF}">
  <dimension ref="A1:T122"/>
  <sheetViews>
    <sheetView zoomScale="115" zoomScaleNormal="115" workbookViewId="0">
      <pane xSplit="1" ySplit="1" topLeftCell="B2" activePane="bottomRight" state="frozen"/>
      <selection pane="topRight" activeCell="B1" sqref="B1"/>
      <selection pane="bottomLeft" activeCell="A2" sqref="A2"/>
      <selection pane="bottomRight" activeCell="A15" sqref="A15:XFD16"/>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1035</v>
      </c>
      <c r="B2">
        <v>1</v>
      </c>
      <c r="C2" t="s">
        <v>19</v>
      </c>
      <c r="D2">
        <v>28</v>
      </c>
      <c r="E2">
        <v>115</v>
      </c>
      <c r="F2">
        <v>200</v>
      </c>
      <c r="G2">
        <f>E2+8</f>
        <v>123</v>
      </c>
      <c r="H2" t="s">
        <v>102</v>
      </c>
      <c r="I2">
        <v>30</v>
      </c>
      <c r="J2">
        <v>1</v>
      </c>
      <c r="K2">
        <v>0</v>
      </c>
      <c r="L2">
        <v>0</v>
      </c>
      <c r="M2" t="s">
        <v>1034</v>
      </c>
      <c r="N2" t="s">
        <v>21</v>
      </c>
      <c r="O2" t="s">
        <v>25</v>
      </c>
      <c r="Q2">
        <v>0</v>
      </c>
      <c r="R2" t="b">
        <v>1</v>
      </c>
      <c r="S2" t="s">
        <v>119</v>
      </c>
      <c r="T2">
        <v>0</v>
      </c>
    </row>
    <row r="3" spans="1:20" x14ac:dyDescent="0.25">
      <c r="A3" t="s">
        <v>1036</v>
      </c>
      <c r="B3">
        <v>1</v>
      </c>
      <c r="C3" t="s">
        <v>19</v>
      </c>
      <c r="D3">
        <f>$D$2</f>
        <v>28</v>
      </c>
      <c r="E3">
        <f>G2+4</f>
        <v>127</v>
      </c>
      <c r="F3">
        <f>$F$2</f>
        <v>200</v>
      </c>
      <c r="G3">
        <f>E3+8</f>
        <v>135</v>
      </c>
      <c r="H3" t="s">
        <v>102</v>
      </c>
      <c r="I3">
        <v>30</v>
      </c>
      <c r="J3">
        <v>1</v>
      </c>
      <c r="K3">
        <v>0</v>
      </c>
      <c r="L3">
        <v>0</v>
      </c>
      <c r="M3" t="s">
        <v>1034</v>
      </c>
      <c r="N3" t="s">
        <v>21</v>
      </c>
      <c r="O3" t="s">
        <v>25</v>
      </c>
      <c r="Q3">
        <v>0</v>
      </c>
      <c r="R3" t="b">
        <v>1</v>
      </c>
      <c r="S3" t="s">
        <v>119</v>
      </c>
      <c r="T3">
        <v>0</v>
      </c>
    </row>
    <row r="4" spans="1:20" x14ac:dyDescent="0.25">
      <c r="A4" t="s">
        <v>1058</v>
      </c>
      <c r="B4">
        <v>1</v>
      </c>
      <c r="C4" t="s">
        <v>19</v>
      </c>
      <c r="D4">
        <f>$D$2</f>
        <v>28</v>
      </c>
      <c r="E4">
        <f>G3+4</f>
        <v>139</v>
      </c>
      <c r="F4">
        <f>$F$2</f>
        <v>200</v>
      </c>
      <c r="G4">
        <f>E4+8</f>
        <v>147</v>
      </c>
      <c r="H4" t="s">
        <v>102</v>
      </c>
      <c r="I4">
        <v>30</v>
      </c>
      <c r="J4">
        <v>1</v>
      </c>
      <c r="K4">
        <v>0</v>
      </c>
      <c r="L4">
        <v>0</v>
      </c>
      <c r="M4" t="s">
        <v>1034</v>
      </c>
      <c r="N4" t="s">
        <v>21</v>
      </c>
      <c r="O4" t="s">
        <v>25</v>
      </c>
      <c r="Q4">
        <v>0</v>
      </c>
      <c r="R4" t="b">
        <v>1</v>
      </c>
      <c r="T4">
        <v>0</v>
      </c>
    </row>
    <row r="5" spans="1:20" x14ac:dyDescent="0.25">
      <c r="A5" t="s">
        <v>18</v>
      </c>
      <c r="B5">
        <v>3</v>
      </c>
      <c r="C5" t="s">
        <v>19</v>
      </c>
      <c r="D5">
        <v>0</v>
      </c>
      <c r="E5">
        <v>10</v>
      </c>
      <c r="F5">
        <f t="shared" ref="F5:F15" si="0">$F$2</f>
        <v>200</v>
      </c>
      <c r="G5">
        <f t="shared" ref="G5:G6" si="1">E5+3</f>
        <v>13</v>
      </c>
      <c r="H5" t="s">
        <v>102</v>
      </c>
      <c r="I5">
        <v>10</v>
      </c>
      <c r="J5">
        <v>1</v>
      </c>
      <c r="K5">
        <v>0</v>
      </c>
      <c r="L5">
        <v>0</v>
      </c>
      <c r="M5" t="s">
        <v>1034</v>
      </c>
      <c r="N5" t="s">
        <v>21</v>
      </c>
      <c r="O5" t="s">
        <v>22</v>
      </c>
      <c r="Q5">
        <v>4</v>
      </c>
      <c r="R5" t="b">
        <v>0</v>
      </c>
      <c r="S5" t="s">
        <v>119</v>
      </c>
      <c r="T5">
        <v>0</v>
      </c>
    </row>
    <row r="6" spans="1:20" x14ac:dyDescent="0.25">
      <c r="A6" t="s">
        <v>18</v>
      </c>
      <c r="B6">
        <v>5</v>
      </c>
      <c r="C6" t="s">
        <v>19</v>
      </c>
      <c r="D6">
        <v>0</v>
      </c>
      <c r="E6">
        <v>10</v>
      </c>
      <c r="F6">
        <f t="shared" si="0"/>
        <v>200</v>
      </c>
      <c r="G6">
        <f t="shared" si="1"/>
        <v>13</v>
      </c>
      <c r="H6" t="s">
        <v>102</v>
      </c>
      <c r="I6">
        <v>10</v>
      </c>
      <c r="J6">
        <v>1</v>
      </c>
      <c r="K6">
        <v>0</v>
      </c>
      <c r="L6">
        <v>0</v>
      </c>
      <c r="M6" t="s">
        <v>1034</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1034</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1034</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1034</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1034</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1034</v>
      </c>
      <c r="N11" t="s">
        <v>21</v>
      </c>
      <c r="O11" t="s">
        <v>22</v>
      </c>
      <c r="Q11">
        <v>5</v>
      </c>
      <c r="R11" t="b">
        <v>0</v>
      </c>
      <c r="S11" t="s">
        <v>119</v>
      </c>
      <c r="T11">
        <v>0</v>
      </c>
    </row>
    <row r="12" spans="1:20" x14ac:dyDescent="0.25">
      <c r="A12" t="s">
        <v>196</v>
      </c>
      <c r="B12">
        <v>1</v>
      </c>
      <c r="C12" t="s">
        <v>19</v>
      </c>
      <c r="D12">
        <f>$D$2</f>
        <v>28</v>
      </c>
      <c r="E12">
        <f>G4+8</f>
        <v>155</v>
      </c>
      <c r="F12">
        <f t="shared" si="0"/>
        <v>200</v>
      </c>
      <c r="G12">
        <f>E12+8</f>
        <v>163</v>
      </c>
      <c r="H12" t="s">
        <v>102</v>
      </c>
      <c r="I12">
        <v>14</v>
      </c>
      <c r="J12">
        <v>1</v>
      </c>
      <c r="K12">
        <v>0</v>
      </c>
      <c r="L12">
        <v>0</v>
      </c>
      <c r="M12" t="s">
        <v>1034</v>
      </c>
      <c r="N12" t="s">
        <v>21</v>
      </c>
      <c r="O12" t="s">
        <v>25</v>
      </c>
      <c r="Q12">
        <v>4</v>
      </c>
      <c r="R12" t="b">
        <v>1</v>
      </c>
      <c r="S12" t="s">
        <v>119</v>
      </c>
      <c r="T12">
        <v>0</v>
      </c>
    </row>
    <row r="13" spans="1:20" x14ac:dyDescent="0.25">
      <c r="A13" t="s">
        <v>195</v>
      </c>
      <c r="B13">
        <v>1</v>
      </c>
      <c r="C13" t="s">
        <v>19</v>
      </c>
      <c r="D13">
        <f>$D$2</f>
        <v>28</v>
      </c>
      <c r="E13">
        <f>G12</f>
        <v>163</v>
      </c>
      <c r="F13">
        <f t="shared" si="0"/>
        <v>200</v>
      </c>
      <c r="G13">
        <f>E13+6</f>
        <v>169</v>
      </c>
      <c r="H13" t="s">
        <v>102</v>
      </c>
      <c r="I13">
        <v>14</v>
      </c>
      <c r="J13">
        <v>0</v>
      </c>
      <c r="K13">
        <v>0</v>
      </c>
      <c r="L13">
        <v>0</v>
      </c>
      <c r="M13" t="s">
        <v>1034</v>
      </c>
      <c r="N13" t="s">
        <v>21</v>
      </c>
      <c r="O13" t="s">
        <v>25</v>
      </c>
      <c r="Q13">
        <v>3</v>
      </c>
      <c r="R13" t="b">
        <v>1</v>
      </c>
      <c r="S13" t="s">
        <v>119</v>
      </c>
      <c r="T13">
        <v>0</v>
      </c>
    </row>
    <row r="14" spans="1:20" x14ac:dyDescent="0.25">
      <c r="A14" t="s">
        <v>1015</v>
      </c>
      <c r="B14">
        <v>-999</v>
      </c>
      <c r="C14" t="s">
        <v>19</v>
      </c>
      <c r="D14">
        <f>$D$2</f>
        <v>28</v>
      </c>
      <c r="E14">
        <f>G13</f>
        <v>169</v>
      </c>
      <c r="F14">
        <f t="shared" si="0"/>
        <v>200</v>
      </c>
      <c r="G14">
        <f>E14+6</f>
        <v>175</v>
      </c>
      <c r="H14" t="s">
        <v>102</v>
      </c>
      <c r="I14">
        <v>14</v>
      </c>
      <c r="J14">
        <v>0</v>
      </c>
      <c r="K14">
        <v>0</v>
      </c>
      <c r="L14">
        <v>0</v>
      </c>
      <c r="M14" t="s">
        <v>1034</v>
      </c>
      <c r="N14" t="s">
        <v>21</v>
      </c>
      <c r="O14" t="s">
        <v>25</v>
      </c>
      <c r="Q14">
        <v>2</v>
      </c>
      <c r="R14" t="b">
        <v>1</v>
      </c>
      <c r="S14" t="s">
        <v>119</v>
      </c>
      <c r="T14">
        <v>0</v>
      </c>
    </row>
    <row r="15" spans="1:20" x14ac:dyDescent="0.25">
      <c r="A15" t="s">
        <v>1037</v>
      </c>
      <c r="B15">
        <v>1</v>
      </c>
      <c r="C15" t="s">
        <v>19</v>
      </c>
      <c r="D15">
        <f>$D$2</f>
        <v>28</v>
      </c>
      <c r="E15">
        <v>171</v>
      </c>
      <c r="F15">
        <f t="shared" si="0"/>
        <v>200</v>
      </c>
      <c r="G15">
        <f>E15+6</f>
        <v>177</v>
      </c>
      <c r="H15" t="s">
        <v>102</v>
      </c>
      <c r="I15">
        <v>10</v>
      </c>
      <c r="J15">
        <v>0</v>
      </c>
      <c r="K15">
        <v>1</v>
      </c>
      <c r="L15">
        <v>0</v>
      </c>
      <c r="M15" t="s">
        <v>1034</v>
      </c>
      <c r="N15" t="s">
        <v>21</v>
      </c>
      <c r="O15" t="s">
        <v>25</v>
      </c>
      <c r="Q15">
        <v>0</v>
      </c>
      <c r="R15" t="b">
        <v>1</v>
      </c>
      <c r="S15" t="s">
        <v>119</v>
      </c>
      <c r="T15">
        <v>0</v>
      </c>
    </row>
    <row r="16" spans="1:20" x14ac:dyDescent="0.25">
      <c r="A16" t="s">
        <v>841</v>
      </c>
      <c r="B16">
        <v>1</v>
      </c>
      <c r="C16" t="s">
        <v>19</v>
      </c>
      <c r="D16">
        <f>$D$2</f>
        <v>28</v>
      </c>
      <c r="E16">
        <f>E17-5</f>
        <v>193</v>
      </c>
      <c r="F16">
        <v>200</v>
      </c>
      <c r="G16">
        <f>E16+5</f>
        <v>198</v>
      </c>
      <c r="H16" t="s">
        <v>102</v>
      </c>
      <c r="I16">
        <v>8</v>
      </c>
      <c r="J16">
        <v>0</v>
      </c>
      <c r="K16">
        <v>1</v>
      </c>
      <c r="L16">
        <v>0</v>
      </c>
      <c r="M16" t="s">
        <v>1034</v>
      </c>
      <c r="N16" t="s">
        <v>21</v>
      </c>
      <c r="O16" t="s">
        <v>25</v>
      </c>
      <c r="Q16">
        <v>0</v>
      </c>
      <c r="R16" t="b">
        <v>1</v>
      </c>
      <c r="S16" t="s">
        <v>119</v>
      </c>
      <c r="T16">
        <v>0</v>
      </c>
    </row>
    <row r="17" spans="1:20" x14ac:dyDescent="0.25">
      <c r="A17" t="s">
        <v>1043</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1044</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x14ac:dyDescent="0.25">
      <c r="A19" t="s">
        <v>28</v>
      </c>
      <c r="B19">
        <v>1</v>
      </c>
      <c r="C19" t="s">
        <v>24</v>
      </c>
      <c r="D19">
        <v>0</v>
      </c>
      <c r="E19">
        <v>0</v>
      </c>
      <c r="F19">
        <v>211</v>
      </c>
      <c r="G19">
        <v>298</v>
      </c>
      <c r="I19">
        <v>0</v>
      </c>
      <c r="J19">
        <v>0</v>
      </c>
      <c r="K19">
        <v>0</v>
      </c>
      <c r="L19">
        <v>0</v>
      </c>
      <c r="N19" t="s">
        <v>21</v>
      </c>
      <c r="O19" t="s">
        <v>25</v>
      </c>
      <c r="P19" t="s">
        <v>1090</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1048</v>
      </c>
      <c r="Q20">
        <v>2</v>
      </c>
      <c r="R20" t="b">
        <v>1</v>
      </c>
      <c r="S20" t="s">
        <v>843</v>
      </c>
      <c r="T20">
        <v>0</v>
      </c>
    </row>
    <row r="21" spans="1:20" x14ac:dyDescent="0.25">
      <c r="A21" t="s">
        <v>41</v>
      </c>
      <c r="B21">
        <v>2</v>
      </c>
      <c r="C21" t="s">
        <v>19</v>
      </c>
      <c r="D21">
        <v>10</v>
      </c>
      <c r="E21">
        <v>20</v>
      </c>
      <c r="F21">
        <v>196</v>
      </c>
      <c r="G21">
        <f t="shared" ref="G21:G26" si="2">E21+5</f>
        <v>25</v>
      </c>
      <c r="H21" t="s">
        <v>102</v>
      </c>
      <c r="I21">
        <v>12</v>
      </c>
      <c r="J21">
        <v>0</v>
      </c>
      <c r="K21">
        <v>0</v>
      </c>
      <c r="L21">
        <v>0</v>
      </c>
      <c r="M21" t="s">
        <v>1053</v>
      </c>
      <c r="N21" t="s">
        <v>1177</v>
      </c>
      <c r="O21" t="s">
        <v>25</v>
      </c>
      <c r="Q21">
        <v>3</v>
      </c>
      <c r="R21" t="b">
        <v>1</v>
      </c>
      <c r="S21" t="s">
        <v>119</v>
      </c>
      <c r="T21">
        <v>0</v>
      </c>
    </row>
    <row r="22" spans="1:20" x14ac:dyDescent="0.25">
      <c r="A22" t="s">
        <v>1054</v>
      </c>
      <c r="B22">
        <v>2</v>
      </c>
      <c r="C22" t="s">
        <v>19</v>
      </c>
      <c r="D22">
        <f>$D$21</f>
        <v>10</v>
      </c>
      <c r="E22">
        <v>135</v>
      </c>
      <c r="F22">
        <f>$F$21</f>
        <v>196</v>
      </c>
      <c r="G22">
        <f t="shared" si="2"/>
        <v>140</v>
      </c>
      <c r="H22" t="s">
        <v>102</v>
      </c>
      <c r="I22">
        <v>12</v>
      </c>
      <c r="J22">
        <v>0</v>
      </c>
      <c r="K22">
        <v>0</v>
      </c>
      <c r="L22">
        <v>0</v>
      </c>
      <c r="M22" t="s">
        <v>1053</v>
      </c>
      <c r="N22" t="s">
        <v>1177</v>
      </c>
      <c r="O22" t="s">
        <v>25</v>
      </c>
      <c r="P22" s="1" t="s">
        <v>1055</v>
      </c>
      <c r="Q22">
        <v>2</v>
      </c>
      <c r="R22" t="b">
        <v>1</v>
      </c>
      <c r="T22">
        <v>0</v>
      </c>
    </row>
    <row r="23" spans="1:20" x14ac:dyDescent="0.25">
      <c r="A23" t="s">
        <v>1007</v>
      </c>
      <c r="B23">
        <v>2</v>
      </c>
      <c r="C23" t="s">
        <v>19</v>
      </c>
      <c r="D23">
        <f t="shared" ref="D23:D26" si="3">$D$21</f>
        <v>10</v>
      </c>
      <c r="E23">
        <f>G22+6</f>
        <v>146</v>
      </c>
      <c r="F23">
        <f t="shared" ref="F23:F26" si="4">$F$21</f>
        <v>196</v>
      </c>
      <c r="G23">
        <f t="shared" si="2"/>
        <v>151</v>
      </c>
      <c r="H23" t="s">
        <v>102</v>
      </c>
      <c r="I23">
        <v>12</v>
      </c>
      <c r="J23">
        <v>0</v>
      </c>
      <c r="K23">
        <v>0</v>
      </c>
      <c r="L23">
        <v>0</v>
      </c>
      <c r="M23" t="s">
        <v>1053</v>
      </c>
      <c r="N23" t="s">
        <v>1177</v>
      </c>
      <c r="O23" t="s">
        <v>25</v>
      </c>
      <c r="P23" s="1"/>
      <c r="Q23">
        <v>2</v>
      </c>
      <c r="R23" t="b">
        <v>1</v>
      </c>
      <c r="T23">
        <v>0</v>
      </c>
    </row>
    <row r="24" spans="1:20" x14ac:dyDescent="0.25">
      <c r="A24" t="s">
        <v>1008</v>
      </c>
      <c r="B24">
        <v>2</v>
      </c>
      <c r="C24" t="s">
        <v>19</v>
      </c>
      <c r="D24">
        <f t="shared" si="3"/>
        <v>10</v>
      </c>
      <c r="E24">
        <f>G23+10</f>
        <v>161</v>
      </c>
      <c r="F24">
        <f t="shared" si="4"/>
        <v>196</v>
      </c>
      <c r="G24">
        <f t="shared" si="2"/>
        <v>166</v>
      </c>
      <c r="H24" t="s">
        <v>102</v>
      </c>
      <c r="I24">
        <v>12</v>
      </c>
      <c r="J24">
        <v>0</v>
      </c>
      <c r="K24">
        <v>0</v>
      </c>
      <c r="L24">
        <v>0</v>
      </c>
      <c r="N24" t="s">
        <v>1177</v>
      </c>
      <c r="O24" t="s">
        <v>25</v>
      </c>
      <c r="P24" s="1"/>
      <c r="Q24">
        <v>2</v>
      </c>
      <c r="R24" t="b">
        <v>1</v>
      </c>
      <c r="T24">
        <v>0</v>
      </c>
    </row>
    <row r="25" spans="1:20" x14ac:dyDescent="0.25">
      <c r="A25" t="s">
        <v>440</v>
      </c>
      <c r="B25">
        <v>2</v>
      </c>
      <c r="C25" t="s">
        <v>19</v>
      </c>
      <c r="D25">
        <f t="shared" si="3"/>
        <v>10</v>
      </c>
      <c r="E25">
        <f>G24+10</f>
        <v>176</v>
      </c>
      <c r="F25">
        <f t="shared" si="4"/>
        <v>196</v>
      </c>
      <c r="G25">
        <f t="shared" si="2"/>
        <v>181</v>
      </c>
      <c r="H25" t="s">
        <v>102</v>
      </c>
      <c r="I25">
        <v>12</v>
      </c>
      <c r="J25">
        <v>0</v>
      </c>
      <c r="K25">
        <v>0</v>
      </c>
      <c r="L25">
        <v>0</v>
      </c>
      <c r="M25" t="s">
        <v>1053</v>
      </c>
      <c r="N25" t="s">
        <v>1177</v>
      </c>
      <c r="O25" t="s">
        <v>25</v>
      </c>
      <c r="P25" s="1"/>
      <c r="Q25">
        <v>2</v>
      </c>
      <c r="R25" t="b">
        <v>1</v>
      </c>
      <c r="T25">
        <v>0</v>
      </c>
    </row>
    <row r="26" spans="1:20" x14ac:dyDescent="0.25">
      <c r="A26" t="s">
        <v>706</v>
      </c>
      <c r="B26">
        <v>2</v>
      </c>
      <c r="C26" t="s">
        <v>19</v>
      </c>
      <c r="D26">
        <f t="shared" si="3"/>
        <v>10</v>
      </c>
      <c r="E26">
        <f>G25+20</f>
        <v>201</v>
      </c>
      <c r="F26">
        <f t="shared" si="4"/>
        <v>196</v>
      </c>
      <c r="G26">
        <f t="shared" si="2"/>
        <v>206</v>
      </c>
      <c r="H26" t="s">
        <v>102</v>
      </c>
      <c r="I26">
        <v>12</v>
      </c>
      <c r="J26">
        <v>0</v>
      </c>
      <c r="K26">
        <v>0</v>
      </c>
      <c r="L26">
        <v>0</v>
      </c>
      <c r="M26" t="s">
        <v>1053</v>
      </c>
      <c r="N26" t="s">
        <v>1177</v>
      </c>
      <c r="O26" t="s">
        <v>25</v>
      </c>
      <c r="P26" s="1"/>
      <c r="Q26">
        <v>2</v>
      </c>
      <c r="R26" t="b">
        <v>1</v>
      </c>
      <c r="T26">
        <v>0</v>
      </c>
    </row>
    <row r="27" spans="1:20" x14ac:dyDescent="0.25">
      <c r="A27" t="s">
        <v>438</v>
      </c>
      <c r="B27">
        <v>2</v>
      </c>
      <c r="C27" t="s">
        <v>26</v>
      </c>
      <c r="D27">
        <v>210</v>
      </c>
      <c r="E27">
        <v>0</v>
      </c>
      <c r="F27">
        <v>0</v>
      </c>
      <c r="G27">
        <v>298</v>
      </c>
      <c r="I27">
        <v>0</v>
      </c>
      <c r="J27">
        <v>0</v>
      </c>
      <c r="K27">
        <v>0</v>
      </c>
      <c r="L27">
        <v>0</v>
      </c>
      <c r="M27" t="s">
        <v>1098</v>
      </c>
      <c r="N27" t="s">
        <v>1177</v>
      </c>
      <c r="O27" t="s">
        <v>25</v>
      </c>
      <c r="Q27">
        <v>0</v>
      </c>
      <c r="R27" t="b">
        <v>0</v>
      </c>
      <c r="S27" t="s">
        <v>119</v>
      </c>
      <c r="T27">
        <v>0</v>
      </c>
    </row>
    <row r="28" spans="1:20" x14ac:dyDescent="0.25">
      <c r="A28" t="s">
        <v>196</v>
      </c>
      <c r="B28">
        <v>3</v>
      </c>
      <c r="C28" t="s">
        <v>19</v>
      </c>
      <c r="D28">
        <v>14</v>
      </c>
      <c r="E28">
        <v>20</v>
      </c>
      <c r="F28">
        <f t="shared" ref="F28" si="5">$F$2</f>
        <v>200</v>
      </c>
      <c r="G28">
        <f>E28+8</f>
        <v>28</v>
      </c>
      <c r="H28" t="s">
        <v>102</v>
      </c>
      <c r="I28">
        <v>14</v>
      </c>
      <c r="J28">
        <v>1</v>
      </c>
      <c r="K28">
        <v>0</v>
      </c>
      <c r="L28">
        <v>0</v>
      </c>
      <c r="N28" t="s">
        <v>21</v>
      </c>
      <c r="O28" t="s">
        <v>25</v>
      </c>
      <c r="Q28">
        <v>2</v>
      </c>
      <c r="R28" t="b">
        <v>1</v>
      </c>
      <c r="S28" t="s">
        <v>119</v>
      </c>
      <c r="T28">
        <v>0</v>
      </c>
    </row>
    <row r="29" spans="1:20" x14ac:dyDescent="0.25">
      <c r="A29" t="s">
        <v>195</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786</v>
      </c>
      <c r="B30">
        <v>3</v>
      </c>
      <c r="C30" t="s">
        <v>19</v>
      </c>
      <c r="D30">
        <f>$D$29</f>
        <v>14</v>
      </c>
      <c r="E30">
        <f>G29+8</f>
        <v>41</v>
      </c>
      <c r="F30">
        <f>$F$29</f>
        <v>196</v>
      </c>
      <c r="G30">
        <f>E30+6</f>
        <v>47</v>
      </c>
      <c r="H30" t="s">
        <v>102</v>
      </c>
      <c r="I30">
        <v>12</v>
      </c>
      <c r="J30">
        <v>0</v>
      </c>
      <c r="K30">
        <v>0</v>
      </c>
      <c r="L30">
        <v>0</v>
      </c>
      <c r="N30" t="s">
        <v>21</v>
      </c>
      <c r="O30" t="s">
        <v>25</v>
      </c>
      <c r="Q30">
        <v>3</v>
      </c>
      <c r="R30" t="b">
        <v>1</v>
      </c>
      <c r="S30" t="s">
        <v>119</v>
      </c>
      <c r="T30">
        <v>0</v>
      </c>
    </row>
    <row r="31" spans="1:20" x14ac:dyDescent="0.25">
      <c r="A31" t="s">
        <v>842</v>
      </c>
      <c r="B31">
        <v>3</v>
      </c>
      <c r="C31" t="s">
        <v>19</v>
      </c>
      <c r="D31">
        <v>0</v>
      </c>
      <c r="E31">
        <f>E32-5</f>
        <v>225</v>
      </c>
      <c r="F31">
        <v>196</v>
      </c>
      <c r="G31">
        <f>E31+5</f>
        <v>230</v>
      </c>
      <c r="H31" t="s">
        <v>102</v>
      </c>
      <c r="I31">
        <v>8</v>
      </c>
      <c r="J31">
        <v>0</v>
      </c>
      <c r="K31">
        <v>1</v>
      </c>
      <c r="L31">
        <v>0</v>
      </c>
      <c r="M31" t="s">
        <v>1034</v>
      </c>
      <c r="N31" t="s">
        <v>21</v>
      </c>
      <c r="O31" t="s">
        <v>22</v>
      </c>
      <c r="Q31">
        <v>0</v>
      </c>
      <c r="R31" t="b">
        <v>1</v>
      </c>
      <c r="S31" t="s">
        <v>119</v>
      </c>
      <c r="T31">
        <v>0</v>
      </c>
    </row>
    <row r="32" spans="1:20" x14ac:dyDescent="0.25">
      <c r="A32" t="s">
        <v>100</v>
      </c>
      <c r="B32">
        <v>3</v>
      </c>
      <c r="C32" t="s">
        <v>24</v>
      </c>
      <c r="D32">
        <v>0</v>
      </c>
      <c r="E32">
        <v>230</v>
      </c>
      <c r="F32">
        <v>210</v>
      </c>
      <c r="G32">
        <f>E32+100</f>
        <v>330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99</v>
      </c>
      <c r="B36">
        <v>-999</v>
      </c>
      <c r="C36" t="s">
        <v>19</v>
      </c>
      <c r="D36">
        <f>$D$29</f>
        <v>14</v>
      </c>
      <c r="E36">
        <f>G35+2</f>
        <v>107</v>
      </c>
      <c r="F36">
        <f>$F$29</f>
        <v>196</v>
      </c>
      <c r="G36">
        <f>E36+5</f>
        <v>112</v>
      </c>
      <c r="H36" t="s">
        <v>102</v>
      </c>
      <c r="I36">
        <v>12</v>
      </c>
      <c r="J36">
        <v>0</v>
      </c>
      <c r="K36">
        <v>0</v>
      </c>
      <c r="L36">
        <v>0</v>
      </c>
      <c r="N36" t="s">
        <v>21</v>
      </c>
      <c r="O36" t="s">
        <v>25</v>
      </c>
      <c r="Q36">
        <v>3</v>
      </c>
      <c r="R36" t="b">
        <v>1</v>
      </c>
      <c r="S36" t="s">
        <v>119</v>
      </c>
      <c r="T36">
        <v>0</v>
      </c>
    </row>
    <row r="37" spans="1:20" x14ac:dyDescent="0.25">
      <c r="A37" t="s">
        <v>847</v>
      </c>
      <c r="B37">
        <v>-999</v>
      </c>
      <c r="C37" t="s">
        <v>26</v>
      </c>
      <c r="D37">
        <v>13</v>
      </c>
      <c r="E37">
        <v>90</v>
      </c>
      <c r="F37">
        <v>210</v>
      </c>
      <c r="G37" t="e">
        <f>#REF!-5</f>
        <v>#REF!</v>
      </c>
      <c r="I37">
        <v>0</v>
      </c>
      <c r="J37">
        <v>1</v>
      </c>
      <c r="K37">
        <v>0</v>
      </c>
      <c r="L37">
        <v>0</v>
      </c>
      <c r="N37" t="s">
        <v>21</v>
      </c>
      <c r="O37" t="s">
        <v>25</v>
      </c>
      <c r="Q37">
        <v>0</v>
      </c>
      <c r="R37" t="b">
        <v>0</v>
      </c>
      <c r="S37" t="s">
        <v>119</v>
      </c>
      <c r="T37">
        <v>0</v>
      </c>
    </row>
    <row r="38" spans="1:20" x14ac:dyDescent="0.25">
      <c r="A38" t="s">
        <v>1174</v>
      </c>
      <c r="B38">
        <v>3</v>
      </c>
      <c r="C38" t="s">
        <v>19</v>
      </c>
      <c r="D38">
        <v>14</v>
      </c>
      <c r="E38">
        <f>E37+4</f>
        <v>94</v>
      </c>
      <c r="F38">
        <v>196</v>
      </c>
      <c r="G38">
        <f>E38+5</f>
        <v>99</v>
      </c>
      <c r="H38" t="s">
        <v>102</v>
      </c>
      <c r="I38">
        <v>14</v>
      </c>
      <c r="J38">
        <v>1</v>
      </c>
      <c r="K38">
        <v>0</v>
      </c>
      <c r="L38">
        <v>0</v>
      </c>
      <c r="N38" t="s">
        <v>21</v>
      </c>
      <c r="O38" t="s">
        <v>25</v>
      </c>
      <c r="Q38">
        <v>3</v>
      </c>
      <c r="R38" t="b">
        <v>1</v>
      </c>
      <c r="S38" t="s">
        <v>119</v>
      </c>
      <c r="T38">
        <v>0</v>
      </c>
    </row>
    <row r="39" spans="1:20" x14ac:dyDescent="0.25">
      <c r="A39" t="s">
        <v>1175</v>
      </c>
      <c r="B39">
        <v>3</v>
      </c>
      <c r="C39" t="s">
        <v>19</v>
      </c>
      <c r="D39">
        <v>14</v>
      </c>
      <c r="E39">
        <f>G38+4</f>
        <v>103</v>
      </c>
      <c r="F39">
        <v>196</v>
      </c>
      <c r="G39">
        <f>E39+6</f>
        <v>109</v>
      </c>
      <c r="H39" t="s">
        <v>102</v>
      </c>
      <c r="I39">
        <v>12</v>
      </c>
      <c r="J39">
        <v>0</v>
      </c>
      <c r="K39">
        <v>0</v>
      </c>
      <c r="L39">
        <v>0</v>
      </c>
      <c r="N39" t="s">
        <v>21</v>
      </c>
      <c r="O39" t="s">
        <v>25</v>
      </c>
      <c r="Q39">
        <v>3</v>
      </c>
      <c r="R39" t="b">
        <v>1</v>
      </c>
      <c r="S39" t="s">
        <v>119</v>
      </c>
      <c r="T39">
        <v>0</v>
      </c>
    </row>
    <row r="40" spans="1:20" x14ac:dyDescent="0.25">
      <c r="A40" t="s">
        <v>1122</v>
      </c>
      <c r="B40">
        <v>3</v>
      </c>
      <c r="C40" t="s">
        <v>19</v>
      </c>
      <c r="D40">
        <v>14</v>
      </c>
      <c r="E40">
        <f>G39+20</f>
        <v>129</v>
      </c>
      <c r="F40">
        <v>196</v>
      </c>
      <c r="G40">
        <f>E40+5</f>
        <v>134</v>
      </c>
      <c r="H40" t="s">
        <v>102</v>
      </c>
      <c r="I40">
        <v>12</v>
      </c>
      <c r="J40">
        <v>1</v>
      </c>
      <c r="K40">
        <v>0</v>
      </c>
      <c r="L40">
        <v>0</v>
      </c>
      <c r="N40" t="s">
        <v>21</v>
      </c>
      <c r="O40" t="s">
        <v>25</v>
      </c>
      <c r="Q40">
        <v>3</v>
      </c>
      <c r="R40" t="b">
        <v>1</v>
      </c>
      <c r="S40" t="s">
        <v>119</v>
      </c>
      <c r="T40">
        <v>0</v>
      </c>
    </row>
    <row r="41" spans="1:20" x14ac:dyDescent="0.25">
      <c r="A41" t="s">
        <v>1171</v>
      </c>
      <c r="B41">
        <v>3</v>
      </c>
      <c r="C41" t="s">
        <v>19</v>
      </c>
      <c r="D41">
        <v>14</v>
      </c>
      <c r="E41">
        <f>G40+4</f>
        <v>138</v>
      </c>
      <c r="F41">
        <v>196</v>
      </c>
      <c r="G41">
        <f>E41+6</f>
        <v>144</v>
      </c>
      <c r="H41" t="s">
        <v>102</v>
      </c>
      <c r="I41">
        <v>12</v>
      </c>
      <c r="J41">
        <v>0</v>
      </c>
      <c r="K41">
        <v>0</v>
      </c>
      <c r="L41">
        <v>0</v>
      </c>
      <c r="N41" t="s">
        <v>21</v>
      </c>
      <c r="O41" t="s">
        <v>25</v>
      </c>
      <c r="Q41">
        <v>3</v>
      </c>
      <c r="R41" t="b">
        <v>1</v>
      </c>
      <c r="S41" t="s">
        <v>119</v>
      </c>
      <c r="T41">
        <v>0</v>
      </c>
    </row>
    <row r="42" spans="1:20" x14ac:dyDescent="0.25">
      <c r="A42" t="s">
        <v>1123</v>
      </c>
      <c r="B42">
        <v>3</v>
      </c>
      <c r="C42" t="s">
        <v>19</v>
      </c>
      <c r="D42">
        <v>14</v>
      </c>
      <c r="E42">
        <f>G41+16</f>
        <v>160</v>
      </c>
      <c r="F42">
        <v>196</v>
      </c>
      <c r="G42">
        <f>E42+5</f>
        <v>165</v>
      </c>
      <c r="H42" t="s">
        <v>102</v>
      </c>
      <c r="I42">
        <v>12</v>
      </c>
      <c r="J42">
        <v>1</v>
      </c>
      <c r="K42">
        <v>0</v>
      </c>
      <c r="L42">
        <v>0</v>
      </c>
      <c r="N42" t="s">
        <v>21</v>
      </c>
      <c r="O42" t="s">
        <v>25</v>
      </c>
      <c r="Q42">
        <v>3</v>
      </c>
      <c r="R42" t="b">
        <v>1</v>
      </c>
      <c r="S42" t="s">
        <v>119</v>
      </c>
      <c r="T42">
        <v>0</v>
      </c>
    </row>
    <row r="43" spans="1:20" x14ac:dyDescent="0.25">
      <c r="A43" t="s">
        <v>1172</v>
      </c>
      <c r="B43">
        <v>3</v>
      </c>
      <c r="C43" t="s">
        <v>19</v>
      </c>
      <c r="D43">
        <v>14</v>
      </c>
      <c r="E43">
        <f>G42+4</f>
        <v>169</v>
      </c>
      <c r="F43">
        <v>196</v>
      </c>
      <c r="G43">
        <f>E43+6</f>
        <v>175</v>
      </c>
      <c r="H43" t="s">
        <v>102</v>
      </c>
      <c r="I43">
        <v>12</v>
      </c>
      <c r="J43">
        <v>0</v>
      </c>
      <c r="K43">
        <v>0</v>
      </c>
      <c r="L43">
        <v>0</v>
      </c>
      <c r="N43" t="s">
        <v>21</v>
      </c>
      <c r="O43" t="s">
        <v>25</v>
      </c>
      <c r="Q43">
        <v>3</v>
      </c>
      <c r="R43" t="b">
        <v>1</v>
      </c>
      <c r="S43" t="s">
        <v>119</v>
      </c>
      <c r="T43">
        <v>0</v>
      </c>
    </row>
    <row r="44" spans="1:20" x14ac:dyDescent="0.25">
      <c r="A44" t="s">
        <v>1170</v>
      </c>
      <c r="B44">
        <v>3</v>
      </c>
      <c r="C44" t="s">
        <v>19</v>
      </c>
      <c r="D44">
        <v>14</v>
      </c>
      <c r="E44">
        <f>G43+16</f>
        <v>191</v>
      </c>
      <c r="F44">
        <v>196</v>
      </c>
      <c r="G44">
        <f>E44+5</f>
        <v>196</v>
      </c>
      <c r="H44" t="s">
        <v>102</v>
      </c>
      <c r="I44">
        <v>12</v>
      </c>
      <c r="J44">
        <v>1</v>
      </c>
      <c r="K44">
        <v>0</v>
      </c>
      <c r="L44">
        <v>0</v>
      </c>
      <c r="N44" t="s">
        <v>21</v>
      </c>
      <c r="O44" t="s">
        <v>25</v>
      </c>
      <c r="Q44">
        <v>3</v>
      </c>
      <c r="R44" t="b">
        <v>1</v>
      </c>
      <c r="S44" t="s">
        <v>119</v>
      </c>
      <c r="T44">
        <v>0</v>
      </c>
    </row>
    <row r="45" spans="1:20" x14ac:dyDescent="0.25">
      <c r="A45" t="s">
        <v>1173</v>
      </c>
      <c r="B45">
        <v>3</v>
      </c>
      <c r="C45" t="s">
        <v>19</v>
      </c>
      <c r="D45">
        <v>14</v>
      </c>
      <c r="E45">
        <f>G44+4</f>
        <v>200</v>
      </c>
      <c r="F45">
        <v>196</v>
      </c>
      <c r="G45">
        <f>E45+6</f>
        <v>206</v>
      </c>
      <c r="H45" t="s">
        <v>102</v>
      </c>
      <c r="I45">
        <v>12</v>
      </c>
      <c r="J45">
        <v>0</v>
      </c>
      <c r="K45">
        <v>0</v>
      </c>
      <c r="L45">
        <v>0</v>
      </c>
      <c r="N45" t="s">
        <v>21</v>
      </c>
      <c r="O45" t="s">
        <v>25</v>
      </c>
      <c r="Q45">
        <v>3</v>
      </c>
      <c r="R45" t="b">
        <v>1</v>
      </c>
      <c r="S45" t="s">
        <v>119</v>
      </c>
      <c r="T45">
        <v>0</v>
      </c>
    </row>
    <row r="46" spans="1:20" x14ac:dyDescent="0.25">
      <c r="A46" t="s">
        <v>1148</v>
      </c>
      <c r="B46">
        <v>4</v>
      </c>
      <c r="C46" t="s">
        <v>19</v>
      </c>
      <c r="D46">
        <v>14</v>
      </c>
      <c r="E46">
        <v>20</v>
      </c>
      <c r="F46">
        <v>196</v>
      </c>
      <c r="G46">
        <f>E46+5</f>
        <v>25</v>
      </c>
      <c r="H46" t="s">
        <v>102</v>
      </c>
      <c r="I46">
        <v>14</v>
      </c>
      <c r="J46">
        <v>1</v>
      </c>
      <c r="K46">
        <v>0</v>
      </c>
      <c r="L46">
        <v>0</v>
      </c>
      <c r="N46" t="s">
        <v>21</v>
      </c>
      <c r="O46" t="s">
        <v>25</v>
      </c>
      <c r="Q46">
        <v>3</v>
      </c>
      <c r="R46" t="b">
        <v>1</v>
      </c>
      <c r="S46" t="s">
        <v>119</v>
      </c>
      <c r="T46">
        <v>0</v>
      </c>
    </row>
    <row r="47" spans="1:20" x14ac:dyDescent="0.25">
      <c r="A47" t="s">
        <v>1060</v>
      </c>
      <c r="B47">
        <v>4</v>
      </c>
      <c r="C47" t="s">
        <v>19</v>
      </c>
      <c r="D47">
        <v>14</v>
      </c>
      <c r="E47">
        <f>G46+8</f>
        <v>33</v>
      </c>
      <c r="F47">
        <v>196</v>
      </c>
      <c r="G47">
        <f>E47+5</f>
        <v>38</v>
      </c>
      <c r="H47" t="s">
        <v>102</v>
      </c>
      <c r="I47">
        <v>12</v>
      </c>
      <c r="J47">
        <v>0</v>
      </c>
      <c r="K47">
        <v>0</v>
      </c>
      <c r="L47">
        <v>0</v>
      </c>
      <c r="N47" t="s">
        <v>21</v>
      </c>
      <c r="O47" t="s">
        <v>25</v>
      </c>
      <c r="Q47">
        <v>3</v>
      </c>
      <c r="R47" t="b">
        <v>1</v>
      </c>
      <c r="S47" t="s">
        <v>119</v>
      </c>
      <c r="T47">
        <v>0</v>
      </c>
    </row>
    <row r="48" spans="1:20" x14ac:dyDescent="0.25">
      <c r="A48" t="s">
        <v>852</v>
      </c>
      <c r="B48">
        <v>4</v>
      </c>
      <c r="C48" t="s">
        <v>24</v>
      </c>
      <c r="D48">
        <v>15</v>
      </c>
      <c r="E48">
        <v>55</v>
      </c>
      <c r="F48">
        <v>196</v>
      </c>
      <c r="G48">
        <f>E48+INT(144*(F48-D48)/192)</f>
        <v>190</v>
      </c>
      <c r="I48">
        <v>0</v>
      </c>
      <c r="J48">
        <v>0</v>
      </c>
      <c r="K48">
        <v>0</v>
      </c>
      <c r="L48">
        <v>0</v>
      </c>
      <c r="N48" t="s">
        <v>21</v>
      </c>
      <c r="O48" t="s">
        <v>25</v>
      </c>
      <c r="Q48">
        <v>2</v>
      </c>
      <c r="R48" t="b">
        <v>0</v>
      </c>
      <c r="S48" t="s">
        <v>119</v>
      </c>
      <c r="T48">
        <v>0</v>
      </c>
    </row>
    <row r="49" spans="1:20" x14ac:dyDescent="0.25">
      <c r="A49" t="s">
        <v>1143</v>
      </c>
      <c r="B49">
        <v>-999</v>
      </c>
      <c r="C49" t="s">
        <v>26</v>
      </c>
      <c r="D49">
        <v>40</v>
      </c>
      <c r="E49">
        <v>200</v>
      </c>
      <c r="F49">
        <v>170</v>
      </c>
      <c r="G49">
        <v>240</v>
      </c>
      <c r="I49">
        <v>0</v>
      </c>
      <c r="J49">
        <v>1</v>
      </c>
      <c r="K49">
        <v>0</v>
      </c>
      <c r="L49">
        <v>0</v>
      </c>
      <c r="N49" t="s">
        <v>1142</v>
      </c>
      <c r="O49" t="s">
        <v>25</v>
      </c>
      <c r="Q49">
        <v>0</v>
      </c>
      <c r="R49" t="b">
        <v>0</v>
      </c>
      <c r="S49" t="s">
        <v>119</v>
      </c>
      <c r="T49">
        <v>0</v>
      </c>
    </row>
    <row r="50" spans="1:20" x14ac:dyDescent="0.25">
      <c r="A50" t="s">
        <v>1144</v>
      </c>
      <c r="B50">
        <v>4</v>
      </c>
      <c r="C50" t="s">
        <v>19</v>
      </c>
      <c r="D50">
        <v>14</v>
      </c>
      <c r="E50">
        <f>E49+2</f>
        <v>202</v>
      </c>
      <c r="F50">
        <v>196</v>
      </c>
      <c r="G50">
        <f>E50+5</f>
        <v>207</v>
      </c>
      <c r="H50" t="s">
        <v>102</v>
      </c>
      <c r="I50">
        <v>10</v>
      </c>
      <c r="J50">
        <v>1</v>
      </c>
      <c r="K50">
        <v>0</v>
      </c>
      <c r="L50">
        <v>0</v>
      </c>
      <c r="N50" t="s">
        <v>21</v>
      </c>
      <c r="O50" t="s">
        <v>25</v>
      </c>
      <c r="Q50">
        <v>2</v>
      </c>
      <c r="R50" t="b">
        <v>1</v>
      </c>
      <c r="T50">
        <v>0</v>
      </c>
    </row>
    <row r="51" spans="1:20" x14ac:dyDescent="0.25">
      <c r="A51" t="s">
        <v>1149</v>
      </c>
      <c r="B51">
        <v>4</v>
      </c>
      <c r="C51" t="s">
        <v>24</v>
      </c>
      <c r="D51">
        <v>14</v>
      </c>
      <c r="E51">
        <f>E49+10</f>
        <v>210</v>
      </c>
      <c r="F51">
        <f t="shared" ref="F51:G53" si="6">D51+10</f>
        <v>24</v>
      </c>
      <c r="G51">
        <f t="shared" si="6"/>
        <v>220</v>
      </c>
      <c r="I51">
        <v>0</v>
      </c>
      <c r="J51">
        <v>0</v>
      </c>
      <c r="K51">
        <v>0</v>
      </c>
      <c r="L51">
        <v>0</v>
      </c>
      <c r="N51" t="s">
        <v>21</v>
      </c>
      <c r="O51" t="s">
        <v>25</v>
      </c>
      <c r="Q51">
        <v>2</v>
      </c>
      <c r="R51" t="b">
        <v>0</v>
      </c>
      <c r="S51" t="s">
        <v>119</v>
      </c>
      <c r="T51">
        <v>0</v>
      </c>
    </row>
    <row r="52" spans="1:20" x14ac:dyDescent="0.25">
      <c r="A52" t="s">
        <v>1150</v>
      </c>
      <c r="B52">
        <v>4</v>
      </c>
      <c r="C52" t="s">
        <v>24</v>
      </c>
      <c r="D52">
        <f>INT(D51+(196-14)/3)+1</f>
        <v>75</v>
      </c>
      <c r="E52">
        <f>E51</f>
        <v>210</v>
      </c>
      <c r="F52">
        <f t="shared" si="6"/>
        <v>85</v>
      </c>
      <c r="G52">
        <f t="shared" si="6"/>
        <v>220</v>
      </c>
      <c r="I52">
        <v>0</v>
      </c>
      <c r="J52">
        <v>0</v>
      </c>
      <c r="K52">
        <v>0</v>
      </c>
      <c r="L52">
        <v>0</v>
      </c>
      <c r="N52" t="s">
        <v>21</v>
      </c>
      <c r="O52" t="s">
        <v>25</v>
      </c>
      <c r="Q52">
        <v>2</v>
      </c>
      <c r="R52" t="b">
        <v>0</v>
      </c>
      <c r="S52" t="s">
        <v>119</v>
      </c>
      <c r="T52">
        <v>0</v>
      </c>
    </row>
    <row r="53" spans="1:20" x14ac:dyDescent="0.25">
      <c r="A53" t="s">
        <v>1151</v>
      </c>
      <c r="B53">
        <v>4</v>
      </c>
      <c r="C53" t="s">
        <v>24</v>
      </c>
      <c r="D53">
        <f>D52+D52-D51</f>
        <v>136</v>
      </c>
      <c r="E53">
        <f>E51</f>
        <v>210</v>
      </c>
      <c r="F53">
        <f t="shared" si="6"/>
        <v>146</v>
      </c>
      <c r="G53">
        <f t="shared" si="6"/>
        <v>220</v>
      </c>
      <c r="I53">
        <v>0</v>
      </c>
      <c r="J53">
        <v>0</v>
      </c>
      <c r="K53">
        <v>0</v>
      </c>
      <c r="L53">
        <v>0</v>
      </c>
      <c r="N53" t="s">
        <v>21</v>
      </c>
      <c r="O53" t="s">
        <v>25</v>
      </c>
      <c r="Q53">
        <v>2</v>
      </c>
      <c r="R53" t="b">
        <v>0</v>
      </c>
      <c r="S53" t="s">
        <v>119</v>
      </c>
      <c r="T53">
        <v>0</v>
      </c>
    </row>
    <row r="54" spans="1:20" x14ac:dyDescent="0.25">
      <c r="A54" t="s">
        <v>1145</v>
      </c>
      <c r="B54">
        <v>4</v>
      </c>
      <c r="C54" t="s">
        <v>19</v>
      </c>
      <c r="D54">
        <f>D51</f>
        <v>14</v>
      </c>
      <c r="E54">
        <f>E51+12</f>
        <v>222</v>
      </c>
      <c r="F54">
        <f>D52-5</f>
        <v>70</v>
      </c>
      <c r="G54">
        <f>E54+5</f>
        <v>227</v>
      </c>
      <c r="H54" t="s">
        <v>102</v>
      </c>
      <c r="I54">
        <v>10</v>
      </c>
      <c r="J54">
        <v>0</v>
      </c>
      <c r="K54">
        <v>0</v>
      </c>
      <c r="L54">
        <v>0</v>
      </c>
      <c r="N54" t="s">
        <v>21</v>
      </c>
      <c r="O54" t="s">
        <v>25</v>
      </c>
      <c r="Q54">
        <v>2</v>
      </c>
      <c r="R54" t="b">
        <v>1</v>
      </c>
      <c r="T54">
        <v>0</v>
      </c>
    </row>
    <row r="55" spans="1:20" x14ac:dyDescent="0.25">
      <c r="A55" t="s">
        <v>1146</v>
      </c>
      <c r="B55">
        <v>4</v>
      </c>
      <c r="C55" t="s">
        <v>19</v>
      </c>
      <c r="D55">
        <f>D52</f>
        <v>75</v>
      </c>
      <c r="E55">
        <f>$E$54</f>
        <v>222</v>
      </c>
      <c r="F55">
        <f>D53-5</f>
        <v>131</v>
      </c>
      <c r="G55">
        <f>E55+5</f>
        <v>227</v>
      </c>
      <c r="H55" t="s">
        <v>102</v>
      </c>
      <c r="I55">
        <v>10</v>
      </c>
      <c r="J55">
        <v>0</v>
      </c>
      <c r="K55">
        <v>0</v>
      </c>
      <c r="L55">
        <v>0</v>
      </c>
      <c r="N55" t="s">
        <v>21</v>
      </c>
      <c r="O55" t="s">
        <v>25</v>
      </c>
      <c r="Q55">
        <v>2</v>
      </c>
      <c r="R55" t="b">
        <v>1</v>
      </c>
      <c r="T55">
        <v>0</v>
      </c>
    </row>
    <row r="56" spans="1:20" x14ac:dyDescent="0.25">
      <c r="A56" t="s">
        <v>1147</v>
      </c>
      <c r="B56">
        <v>4</v>
      </c>
      <c r="C56" t="s">
        <v>19</v>
      </c>
      <c r="D56">
        <f>D53</f>
        <v>136</v>
      </c>
      <c r="E56">
        <f>$E$54</f>
        <v>222</v>
      </c>
      <c r="F56">
        <v>196</v>
      </c>
      <c r="G56">
        <f>E56+5</f>
        <v>227</v>
      </c>
      <c r="H56" t="s">
        <v>102</v>
      </c>
      <c r="I56">
        <v>10</v>
      </c>
      <c r="J56">
        <v>0</v>
      </c>
      <c r="K56">
        <v>0</v>
      </c>
      <c r="L56">
        <v>0</v>
      </c>
      <c r="N56" t="s">
        <v>21</v>
      </c>
      <c r="O56" t="s">
        <v>25</v>
      </c>
      <c r="Q56">
        <v>2</v>
      </c>
      <c r="R56" t="b">
        <v>1</v>
      </c>
      <c r="T56">
        <v>0</v>
      </c>
    </row>
    <row r="57" spans="1:20" x14ac:dyDescent="0.25">
      <c r="A57" t="s">
        <v>1125</v>
      </c>
      <c r="B57">
        <v>5</v>
      </c>
      <c r="C57" t="s">
        <v>26</v>
      </c>
      <c r="D57">
        <v>14</v>
      </c>
      <c r="E57">
        <v>20</v>
      </c>
      <c r="F57">
        <v>196</v>
      </c>
      <c r="G57">
        <v>278</v>
      </c>
      <c r="I57">
        <v>0</v>
      </c>
      <c r="J57">
        <v>0</v>
      </c>
      <c r="K57">
        <v>0</v>
      </c>
      <c r="L57">
        <v>0</v>
      </c>
      <c r="N57" t="s">
        <v>21</v>
      </c>
      <c r="O57" t="s">
        <v>25</v>
      </c>
      <c r="Q57">
        <v>1</v>
      </c>
      <c r="R57" t="b">
        <v>0</v>
      </c>
      <c r="S57" t="s">
        <v>119</v>
      </c>
      <c r="T57">
        <v>0</v>
      </c>
    </row>
    <row r="58" spans="1:20" x14ac:dyDescent="0.25">
      <c r="A58" t="s">
        <v>943</v>
      </c>
      <c r="B58">
        <v>5</v>
      </c>
      <c r="C58" t="s">
        <v>19</v>
      </c>
      <c r="D58">
        <f>D57+6</f>
        <v>20</v>
      </c>
      <c r="E58">
        <f>E57+6</f>
        <v>26</v>
      </c>
      <c r="F58">
        <f>F57-2</f>
        <v>194</v>
      </c>
      <c r="G58">
        <f>E58+5</f>
        <v>31</v>
      </c>
      <c r="H58" t="s">
        <v>102</v>
      </c>
      <c r="I58">
        <v>12</v>
      </c>
      <c r="J58">
        <v>1</v>
      </c>
      <c r="K58">
        <v>0</v>
      </c>
      <c r="L58">
        <v>0</v>
      </c>
      <c r="N58" t="s">
        <v>21</v>
      </c>
      <c r="O58" t="s">
        <v>25</v>
      </c>
      <c r="Q58">
        <v>2</v>
      </c>
      <c r="R58" t="b">
        <v>1</v>
      </c>
      <c r="S58" t="s">
        <v>119</v>
      </c>
      <c r="T58">
        <v>0</v>
      </c>
    </row>
    <row r="59" spans="1:20" x14ac:dyDescent="0.25">
      <c r="A59" t="s">
        <v>942</v>
      </c>
      <c r="B59">
        <v>5</v>
      </c>
      <c r="C59" t="s">
        <v>19</v>
      </c>
      <c r="D59">
        <f>D58</f>
        <v>20</v>
      </c>
      <c r="E59">
        <f>G58+8</f>
        <v>39</v>
      </c>
      <c r="F59">
        <f>F58</f>
        <v>194</v>
      </c>
      <c r="G59">
        <f>E59+5</f>
        <v>44</v>
      </c>
      <c r="H59" t="s">
        <v>102</v>
      </c>
      <c r="I59">
        <v>12</v>
      </c>
      <c r="J59">
        <v>0</v>
      </c>
      <c r="K59">
        <v>0</v>
      </c>
      <c r="L59">
        <v>0</v>
      </c>
      <c r="N59" t="s">
        <v>21</v>
      </c>
      <c r="O59" t="s">
        <v>25</v>
      </c>
      <c r="P59" s="1"/>
      <c r="Q59">
        <v>1</v>
      </c>
      <c r="R59" t="b">
        <v>1</v>
      </c>
      <c r="S59" t="s">
        <v>119</v>
      </c>
      <c r="T59">
        <v>0</v>
      </c>
    </row>
    <row r="60" spans="1:20" x14ac:dyDescent="0.25">
      <c r="A60" t="s">
        <v>1159</v>
      </c>
      <c r="B60">
        <v>5</v>
      </c>
      <c r="C60" t="s">
        <v>24</v>
      </c>
      <c r="D60">
        <v>14</v>
      </c>
      <c r="E60">
        <v>140</v>
      </c>
      <c r="F60">
        <v>196</v>
      </c>
      <c r="G60">
        <f>INT(E60+(F60-D60)/832*435)</f>
        <v>235</v>
      </c>
      <c r="I60">
        <v>0</v>
      </c>
      <c r="J60">
        <v>0</v>
      </c>
      <c r="K60">
        <v>0</v>
      </c>
      <c r="L60">
        <v>0</v>
      </c>
      <c r="N60" t="s">
        <v>21</v>
      </c>
      <c r="O60" t="s">
        <v>25</v>
      </c>
      <c r="P60" s="1" t="s">
        <v>1160</v>
      </c>
      <c r="Q60">
        <v>1</v>
      </c>
      <c r="R60" t="b">
        <v>1</v>
      </c>
      <c r="S60" t="s">
        <v>119</v>
      </c>
      <c r="T60">
        <v>0</v>
      </c>
    </row>
    <row r="61" spans="1:20" x14ac:dyDescent="0.25">
      <c r="A61" t="s">
        <v>81</v>
      </c>
      <c r="B61">
        <v>5</v>
      </c>
      <c r="C61" t="s">
        <v>19</v>
      </c>
      <c r="D61">
        <v>78</v>
      </c>
      <c r="E61">
        <f>G60-2</f>
        <v>233</v>
      </c>
      <c r="F61">
        <f>INT(D61+(F62-D61)/2-1)</f>
        <v>102</v>
      </c>
      <c r="G61">
        <f>E61+3</f>
        <v>236</v>
      </c>
      <c r="H61" t="s">
        <v>102</v>
      </c>
      <c r="I61">
        <v>8</v>
      </c>
      <c r="J61">
        <v>0</v>
      </c>
      <c r="K61">
        <v>0</v>
      </c>
      <c r="L61">
        <v>0</v>
      </c>
      <c r="M61" t="s">
        <v>1034</v>
      </c>
      <c r="O61" t="s">
        <v>25</v>
      </c>
      <c r="Q61">
        <v>3</v>
      </c>
      <c r="R61" t="b">
        <v>1</v>
      </c>
      <c r="T61">
        <v>0</v>
      </c>
    </row>
    <row r="62" spans="1:20" x14ac:dyDescent="0.25">
      <c r="A62" t="s">
        <v>83</v>
      </c>
      <c r="B62">
        <v>5</v>
      </c>
      <c r="C62" t="s">
        <v>19</v>
      </c>
      <c r="D62">
        <f>INT(F63-(F62-D61)/2-1)</f>
        <v>114</v>
      </c>
      <c r="E62">
        <f>E61</f>
        <v>233</v>
      </c>
      <c r="F62">
        <v>129</v>
      </c>
      <c r="G62">
        <f>E62+3</f>
        <v>236</v>
      </c>
      <c r="H62" t="s">
        <v>102</v>
      </c>
      <c r="I62">
        <v>8</v>
      </c>
      <c r="J62">
        <v>0</v>
      </c>
      <c r="K62">
        <v>0</v>
      </c>
      <c r="L62">
        <v>0</v>
      </c>
      <c r="M62" t="s">
        <v>1034</v>
      </c>
      <c r="O62" t="s">
        <v>22</v>
      </c>
      <c r="Q62">
        <v>3</v>
      </c>
      <c r="R62" t="b">
        <v>1</v>
      </c>
      <c r="T62">
        <v>0</v>
      </c>
    </row>
    <row r="63" spans="1:20" x14ac:dyDescent="0.25">
      <c r="A63" t="s">
        <v>700</v>
      </c>
      <c r="B63">
        <v>5</v>
      </c>
      <c r="C63" t="s">
        <v>19</v>
      </c>
      <c r="D63">
        <f>D61-12</f>
        <v>66</v>
      </c>
      <c r="E63">
        <f>G60+3</f>
        <v>238</v>
      </c>
      <c r="F63">
        <f>F62+12</f>
        <v>141</v>
      </c>
      <c r="G63">
        <f>E63+3</f>
        <v>241</v>
      </c>
      <c r="H63" t="s">
        <v>102</v>
      </c>
      <c r="I63">
        <v>8</v>
      </c>
      <c r="J63">
        <v>0</v>
      </c>
      <c r="K63">
        <v>1</v>
      </c>
      <c r="L63">
        <v>0</v>
      </c>
      <c r="M63" t="s">
        <v>1034</v>
      </c>
      <c r="O63" t="s">
        <v>27</v>
      </c>
      <c r="Q63">
        <v>3</v>
      </c>
      <c r="R63" t="b">
        <v>1</v>
      </c>
      <c r="T63">
        <v>0</v>
      </c>
    </row>
    <row r="64" spans="1:20" x14ac:dyDescent="0.25">
      <c r="A64" t="s">
        <v>1125</v>
      </c>
      <c r="B64">
        <v>5</v>
      </c>
      <c r="C64" t="s">
        <v>26</v>
      </c>
      <c r="D64">
        <f>D63-2</f>
        <v>64</v>
      </c>
      <c r="E64">
        <f>E61-9</f>
        <v>224</v>
      </c>
      <c r="F64">
        <f>F63+2</f>
        <v>143</v>
      </c>
      <c r="G64">
        <f>G63+5</f>
        <v>246</v>
      </c>
      <c r="I64">
        <v>0</v>
      </c>
      <c r="J64">
        <v>0</v>
      </c>
      <c r="K64">
        <v>0</v>
      </c>
      <c r="L64">
        <v>0</v>
      </c>
      <c r="O64" t="s">
        <v>25</v>
      </c>
      <c r="Q64">
        <v>1</v>
      </c>
      <c r="R64" t="b">
        <v>0</v>
      </c>
      <c r="S64" t="s">
        <v>119</v>
      </c>
      <c r="T64">
        <v>0</v>
      </c>
    </row>
    <row r="65" spans="1:20" x14ac:dyDescent="0.25">
      <c r="A65" t="s">
        <v>32</v>
      </c>
      <c r="B65">
        <v>6</v>
      </c>
      <c r="C65" t="s">
        <v>19</v>
      </c>
      <c r="D65">
        <v>14</v>
      </c>
      <c r="E65">
        <v>20</v>
      </c>
      <c r="F65">
        <v>196</v>
      </c>
      <c r="G65">
        <v>25</v>
      </c>
      <c r="H65" t="s">
        <v>102</v>
      </c>
      <c r="I65">
        <v>14</v>
      </c>
      <c r="J65">
        <v>1</v>
      </c>
      <c r="K65">
        <v>0</v>
      </c>
      <c r="L65">
        <v>0</v>
      </c>
      <c r="N65" t="s">
        <v>21</v>
      </c>
      <c r="O65" t="s">
        <v>25</v>
      </c>
      <c r="Q65">
        <v>3</v>
      </c>
      <c r="R65" t="b">
        <v>1</v>
      </c>
      <c r="S65" t="s">
        <v>119</v>
      </c>
      <c r="T65">
        <v>0</v>
      </c>
    </row>
    <row r="66" spans="1:20" x14ac:dyDescent="0.25">
      <c r="A66" t="s">
        <v>42</v>
      </c>
      <c r="B66">
        <v>6</v>
      </c>
      <c r="C66" t="s">
        <v>19</v>
      </c>
      <c r="D66">
        <v>14</v>
      </c>
      <c r="E66">
        <f>G65+8</f>
        <v>33</v>
      </c>
      <c r="F66">
        <f>$F$108</f>
        <v>180</v>
      </c>
      <c r="G66">
        <f>E66+5</f>
        <v>38</v>
      </c>
      <c r="H66" t="s">
        <v>102</v>
      </c>
      <c r="I66">
        <v>12</v>
      </c>
      <c r="J66">
        <v>0</v>
      </c>
      <c r="K66">
        <v>0</v>
      </c>
      <c r="L66">
        <v>0</v>
      </c>
      <c r="N66" t="s">
        <v>21</v>
      </c>
      <c r="O66" t="s">
        <v>25</v>
      </c>
      <c r="P66" s="1"/>
      <c r="Q66">
        <v>1</v>
      </c>
      <c r="R66" t="b">
        <v>1</v>
      </c>
      <c r="S66" t="s">
        <v>119</v>
      </c>
      <c r="T66">
        <v>0</v>
      </c>
    </row>
    <row r="67" spans="1:20" x14ac:dyDescent="0.25">
      <c r="A67" t="s">
        <v>700</v>
      </c>
      <c r="B67">
        <v>6</v>
      </c>
      <c r="C67" t="s">
        <v>19</v>
      </c>
      <c r="D67">
        <v>14</v>
      </c>
      <c r="E67">
        <v>70</v>
      </c>
      <c r="F67">
        <v>205</v>
      </c>
      <c r="G67">
        <f>E67+5</f>
        <v>75</v>
      </c>
      <c r="H67" t="s">
        <v>102</v>
      </c>
      <c r="I67">
        <v>12</v>
      </c>
      <c r="J67">
        <v>1</v>
      </c>
      <c r="K67">
        <v>0</v>
      </c>
      <c r="L67">
        <v>0</v>
      </c>
      <c r="N67" t="s">
        <v>21</v>
      </c>
      <c r="O67" t="s">
        <v>25</v>
      </c>
      <c r="Q67">
        <v>3</v>
      </c>
      <c r="R67" t="b">
        <v>1</v>
      </c>
      <c r="S67" t="s">
        <v>119</v>
      </c>
      <c r="T67">
        <v>0</v>
      </c>
    </row>
    <row r="68" spans="1:20" x14ac:dyDescent="0.25">
      <c r="A68" t="s">
        <v>33</v>
      </c>
      <c r="B68">
        <v>6</v>
      </c>
      <c r="C68" t="s">
        <v>24</v>
      </c>
      <c r="D68">
        <v>14</v>
      </c>
      <c r="E68">
        <f>G67+8</f>
        <v>83</v>
      </c>
      <c r="F68">
        <v>196</v>
      </c>
      <c r="G68">
        <f>INT(E68+(F68-D68)/2078*1889)</f>
        <v>248</v>
      </c>
      <c r="I68">
        <v>0</v>
      </c>
      <c r="J68">
        <v>0</v>
      </c>
      <c r="K68">
        <v>0</v>
      </c>
      <c r="L68">
        <v>0</v>
      </c>
      <c r="N68" t="s">
        <v>21</v>
      </c>
      <c r="O68" t="s">
        <v>25</v>
      </c>
      <c r="Q68">
        <v>2</v>
      </c>
      <c r="R68" t="b">
        <v>0</v>
      </c>
      <c r="S68" t="s">
        <v>119</v>
      </c>
      <c r="T68">
        <v>0</v>
      </c>
    </row>
    <row r="69" spans="1:20" x14ac:dyDescent="0.25">
      <c r="A69" t="s">
        <v>969</v>
      </c>
      <c r="B69">
        <v>6</v>
      </c>
      <c r="C69" t="s">
        <v>19</v>
      </c>
      <c r="D69">
        <v>14</v>
      </c>
      <c r="E69">
        <f>G68+4</f>
        <v>252</v>
      </c>
      <c r="F69">
        <f>$F$108</f>
        <v>180</v>
      </c>
      <c r="G69">
        <f>E69+8</f>
        <v>260</v>
      </c>
      <c r="H69" t="s">
        <v>102</v>
      </c>
      <c r="I69">
        <v>14</v>
      </c>
      <c r="J69">
        <v>0</v>
      </c>
      <c r="K69">
        <v>0</v>
      </c>
      <c r="L69">
        <v>0</v>
      </c>
      <c r="M69" t="s">
        <v>1034</v>
      </c>
      <c r="N69" t="s">
        <v>21</v>
      </c>
      <c r="O69" t="s">
        <v>27</v>
      </c>
      <c r="Q69">
        <v>3</v>
      </c>
      <c r="R69" t="b">
        <v>1</v>
      </c>
      <c r="S69" t="s">
        <v>119</v>
      </c>
      <c r="T69">
        <v>0</v>
      </c>
    </row>
    <row r="70" spans="1:20" x14ac:dyDescent="0.25">
      <c r="A70" t="s">
        <v>1080</v>
      </c>
      <c r="B70">
        <v>6</v>
      </c>
      <c r="C70" t="s">
        <v>19</v>
      </c>
      <c r="D70">
        <f>D69</f>
        <v>14</v>
      </c>
      <c r="E70">
        <v>278</v>
      </c>
      <c r="F70">
        <f>F69+1</f>
        <v>181</v>
      </c>
      <c r="G70">
        <f>E70+5</f>
        <v>283</v>
      </c>
      <c r="H70" t="s">
        <v>102</v>
      </c>
      <c r="I70">
        <v>8</v>
      </c>
      <c r="J70">
        <v>0</v>
      </c>
      <c r="K70">
        <v>0</v>
      </c>
      <c r="L70">
        <v>0</v>
      </c>
      <c r="M70" t="s">
        <v>1034</v>
      </c>
      <c r="N70" t="s">
        <v>21</v>
      </c>
      <c r="O70" t="s">
        <v>25</v>
      </c>
      <c r="Q70">
        <v>3</v>
      </c>
      <c r="R70" t="b">
        <v>1</v>
      </c>
      <c r="T70">
        <v>0</v>
      </c>
    </row>
    <row r="71" spans="1:20" x14ac:dyDescent="0.25">
      <c r="A71" t="s">
        <v>966</v>
      </c>
      <c r="B71">
        <v>-999</v>
      </c>
      <c r="C71" t="s">
        <v>19</v>
      </c>
      <c r="D71">
        <f>D69</f>
        <v>14</v>
      </c>
      <c r="E71">
        <f>E72+15</f>
        <v>35</v>
      </c>
      <c r="F71">
        <v>208</v>
      </c>
      <c r="G71">
        <f>E71+8</f>
        <v>43</v>
      </c>
      <c r="H71" t="s">
        <v>102</v>
      </c>
      <c r="I71">
        <v>12</v>
      </c>
      <c r="J71">
        <v>0</v>
      </c>
      <c r="K71">
        <v>0</v>
      </c>
      <c r="L71">
        <v>0</v>
      </c>
      <c r="N71" t="s">
        <v>21</v>
      </c>
      <c r="O71" t="s">
        <v>22</v>
      </c>
      <c r="Q71">
        <v>2</v>
      </c>
      <c r="R71" t="b">
        <v>1</v>
      </c>
      <c r="S71" t="s">
        <v>119</v>
      </c>
      <c r="T71">
        <v>0</v>
      </c>
    </row>
    <row r="72" spans="1:20" ht="15" customHeight="1" x14ac:dyDescent="0.25">
      <c r="A72" t="s">
        <v>31</v>
      </c>
      <c r="B72">
        <v>7</v>
      </c>
      <c r="C72" t="s">
        <v>19</v>
      </c>
      <c r="D72">
        <v>14</v>
      </c>
      <c r="E72">
        <v>20</v>
      </c>
      <c r="F72">
        <v>205</v>
      </c>
      <c r="G72">
        <f>E72+5</f>
        <v>25</v>
      </c>
      <c r="H72" t="s">
        <v>102</v>
      </c>
      <c r="I72">
        <v>12</v>
      </c>
      <c r="J72">
        <v>1</v>
      </c>
      <c r="K72">
        <v>0</v>
      </c>
      <c r="L72">
        <v>0</v>
      </c>
      <c r="N72" t="s">
        <v>21</v>
      </c>
      <c r="O72" t="s">
        <v>25</v>
      </c>
      <c r="Q72">
        <v>3</v>
      </c>
      <c r="R72" t="b">
        <v>1</v>
      </c>
      <c r="S72" t="s">
        <v>119</v>
      </c>
      <c r="T72">
        <v>0</v>
      </c>
    </row>
    <row r="73" spans="1:20" ht="15" customHeight="1" x14ac:dyDescent="0.25">
      <c r="A73" t="s">
        <v>30</v>
      </c>
      <c r="B73">
        <v>7</v>
      </c>
      <c r="C73" t="s">
        <v>24</v>
      </c>
      <c r="D73">
        <v>14</v>
      </c>
      <c r="E73">
        <v>0</v>
      </c>
      <c r="F73">
        <v>196</v>
      </c>
      <c r="G73">
        <f>INT(E73+(F73-D73)/80*100)</f>
        <v>227</v>
      </c>
      <c r="H73" t="s">
        <v>102</v>
      </c>
      <c r="I73">
        <v>12</v>
      </c>
      <c r="J73">
        <v>0</v>
      </c>
      <c r="K73">
        <v>0</v>
      </c>
      <c r="L73">
        <v>0</v>
      </c>
      <c r="N73" t="s">
        <v>21</v>
      </c>
      <c r="O73" t="s">
        <v>22</v>
      </c>
      <c r="Q73">
        <v>2</v>
      </c>
      <c r="R73" t="b">
        <v>1</v>
      </c>
      <c r="S73" t="s">
        <v>119</v>
      </c>
      <c r="T73">
        <v>0</v>
      </c>
    </row>
    <row r="74" spans="1:20" x14ac:dyDescent="0.25">
      <c r="A74" t="s">
        <v>963</v>
      </c>
      <c r="B74">
        <v>-999</v>
      </c>
      <c r="C74" t="s">
        <v>26</v>
      </c>
      <c r="D74">
        <v>10</v>
      </c>
      <c r="E74">
        <v>10</v>
      </c>
      <c r="F74">
        <f>D74+91</f>
        <v>101</v>
      </c>
      <c r="G74">
        <f>E74+70</f>
        <v>80</v>
      </c>
      <c r="I74">
        <v>0</v>
      </c>
      <c r="J74">
        <v>0</v>
      </c>
      <c r="K74">
        <v>0</v>
      </c>
      <c r="L74">
        <v>0</v>
      </c>
      <c r="N74" t="s">
        <v>21</v>
      </c>
      <c r="O74" t="s">
        <v>25</v>
      </c>
      <c r="Q74">
        <v>1</v>
      </c>
      <c r="R74" t="b">
        <v>0</v>
      </c>
      <c r="S74" t="s">
        <v>119</v>
      </c>
      <c r="T74">
        <v>0</v>
      </c>
    </row>
    <row r="75" spans="1:20" x14ac:dyDescent="0.25">
      <c r="A75" t="s">
        <v>964</v>
      </c>
      <c r="B75">
        <v>7</v>
      </c>
      <c r="C75" t="s">
        <v>19</v>
      </c>
      <c r="D75">
        <v>14</v>
      </c>
      <c r="E75">
        <f>G73</f>
        <v>227</v>
      </c>
      <c r="F75">
        <v>196</v>
      </c>
      <c r="G75">
        <f>E75+5</f>
        <v>232</v>
      </c>
      <c r="H75" t="s">
        <v>102</v>
      </c>
      <c r="I75">
        <v>14</v>
      </c>
      <c r="J75">
        <v>1</v>
      </c>
      <c r="K75">
        <v>0</v>
      </c>
      <c r="L75">
        <v>0</v>
      </c>
      <c r="N75" t="s">
        <v>21</v>
      </c>
      <c r="O75" t="s">
        <v>25</v>
      </c>
      <c r="Q75">
        <v>2</v>
      </c>
      <c r="R75" t="b">
        <v>1</v>
      </c>
      <c r="S75" t="s">
        <v>119</v>
      </c>
      <c r="T75">
        <v>0</v>
      </c>
    </row>
    <row r="76" spans="1:20" x14ac:dyDescent="0.25">
      <c r="A76" t="s">
        <v>965</v>
      </c>
      <c r="B76">
        <v>7</v>
      </c>
      <c r="C76" t="s">
        <v>19</v>
      </c>
      <c r="D76">
        <v>14</v>
      </c>
      <c r="E76">
        <f>G75+8</f>
        <v>240</v>
      </c>
      <c r="F76">
        <v>196</v>
      </c>
      <c r="G76">
        <f>E76+5</f>
        <v>245</v>
      </c>
      <c r="H76" t="s">
        <v>102</v>
      </c>
      <c r="I76">
        <v>12</v>
      </c>
      <c r="J76">
        <v>0</v>
      </c>
      <c r="K76">
        <v>0</v>
      </c>
      <c r="L76">
        <v>0</v>
      </c>
      <c r="N76" t="s">
        <v>21</v>
      </c>
      <c r="O76" t="s">
        <v>25</v>
      </c>
      <c r="P76" s="1"/>
      <c r="Q76">
        <v>1</v>
      </c>
      <c r="R76" t="b">
        <v>1</v>
      </c>
      <c r="S76" t="s">
        <v>119</v>
      </c>
      <c r="T76">
        <v>0</v>
      </c>
    </row>
    <row r="77" spans="1:20" x14ac:dyDescent="0.25">
      <c r="A77" t="s">
        <v>88</v>
      </c>
      <c r="B77">
        <v>8</v>
      </c>
      <c r="C77" t="s">
        <v>19</v>
      </c>
      <c r="D77">
        <v>14</v>
      </c>
      <c r="E77">
        <v>20</v>
      </c>
      <c r="F77">
        <v>180</v>
      </c>
      <c r="G77">
        <f>E77+5</f>
        <v>25</v>
      </c>
      <c r="H77" t="s">
        <v>102</v>
      </c>
      <c r="I77">
        <v>12</v>
      </c>
      <c r="J77">
        <v>1</v>
      </c>
      <c r="K77">
        <v>0</v>
      </c>
      <c r="L77">
        <v>0</v>
      </c>
      <c r="N77" t="s">
        <v>21</v>
      </c>
      <c r="O77" t="s">
        <v>25</v>
      </c>
      <c r="Q77">
        <v>3</v>
      </c>
      <c r="R77" t="b">
        <v>0</v>
      </c>
      <c r="S77" t="s">
        <v>119</v>
      </c>
      <c r="T77">
        <v>0</v>
      </c>
    </row>
    <row r="78" spans="1:20" x14ac:dyDescent="0.25">
      <c r="A78" t="s">
        <v>1100</v>
      </c>
      <c r="B78">
        <v>8</v>
      </c>
      <c r="C78" t="s">
        <v>19</v>
      </c>
      <c r="D78">
        <f>D79-11</f>
        <v>29</v>
      </c>
      <c r="E78">
        <f>G77+8</f>
        <v>33</v>
      </c>
      <c r="F78">
        <v>196</v>
      </c>
      <c r="G78">
        <f>E78+5</f>
        <v>38</v>
      </c>
      <c r="H78" t="s">
        <v>102</v>
      </c>
      <c r="I78">
        <v>10</v>
      </c>
      <c r="J78">
        <v>1</v>
      </c>
      <c r="K78">
        <v>0</v>
      </c>
      <c r="L78">
        <v>0</v>
      </c>
      <c r="N78" t="s">
        <v>21</v>
      </c>
      <c r="O78" t="s">
        <v>25</v>
      </c>
      <c r="P78" s="1"/>
      <c r="Q78">
        <v>1</v>
      </c>
      <c r="R78" t="b">
        <v>0</v>
      </c>
      <c r="S78" t="s">
        <v>119</v>
      </c>
      <c r="T78">
        <v>0</v>
      </c>
    </row>
    <row r="79" spans="1:20" x14ac:dyDescent="0.25">
      <c r="A79" t="s">
        <v>970</v>
      </c>
      <c r="B79">
        <v>8</v>
      </c>
      <c r="C79" t="s">
        <v>24</v>
      </c>
      <c r="D79">
        <f>F80</f>
        <v>40</v>
      </c>
      <c r="E79">
        <f>G78+2</f>
        <v>40</v>
      </c>
      <c r="F79">
        <v>104</v>
      </c>
      <c r="G79">
        <f>INT(E79+(F79-D79)/296*192)</f>
        <v>81</v>
      </c>
      <c r="I79">
        <v>1</v>
      </c>
      <c r="J79">
        <v>0</v>
      </c>
      <c r="K79">
        <v>0</v>
      </c>
      <c r="L79">
        <v>0</v>
      </c>
      <c r="M79" t="s">
        <v>1085</v>
      </c>
      <c r="N79" t="s">
        <v>21</v>
      </c>
      <c r="O79" t="s">
        <v>25</v>
      </c>
      <c r="P79" t="s">
        <v>1099</v>
      </c>
      <c r="Q79">
        <v>2</v>
      </c>
      <c r="R79" t="b">
        <v>0</v>
      </c>
      <c r="S79" t="s">
        <v>119</v>
      </c>
      <c r="T79">
        <v>0</v>
      </c>
    </row>
    <row r="80" spans="1:20" x14ac:dyDescent="0.25">
      <c r="A80" s="25" t="s">
        <v>1106</v>
      </c>
      <c r="B80">
        <v>8</v>
      </c>
      <c r="C80" t="s">
        <v>19</v>
      </c>
      <c r="D80">
        <v>14</v>
      </c>
      <c r="E80">
        <f>E79-2</f>
        <v>38</v>
      </c>
      <c r="F80">
        <v>40</v>
      </c>
      <c r="G80">
        <f t="shared" ref="G80:G85" si="7">E80+5</f>
        <v>43</v>
      </c>
      <c r="H80" t="s">
        <v>102</v>
      </c>
      <c r="I80">
        <v>10</v>
      </c>
      <c r="J80">
        <v>0</v>
      </c>
      <c r="K80">
        <v>0</v>
      </c>
      <c r="L80">
        <v>0</v>
      </c>
      <c r="N80" t="s">
        <v>21</v>
      </c>
      <c r="O80" t="s">
        <v>22</v>
      </c>
      <c r="P80" s="26"/>
      <c r="Q80">
        <v>3</v>
      </c>
      <c r="R80" t="b">
        <v>0</v>
      </c>
      <c r="S80" t="s">
        <v>119</v>
      </c>
      <c r="T80">
        <v>0</v>
      </c>
    </row>
    <row r="81" spans="1:20" x14ac:dyDescent="0.25">
      <c r="A81" t="s">
        <v>1107</v>
      </c>
      <c r="B81">
        <v>8</v>
      </c>
      <c r="C81" t="s">
        <v>19</v>
      </c>
      <c r="D81">
        <v>14</v>
      </c>
      <c r="E81">
        <f>G80+3</f>
        <v>46</v>
      </c>
      <c r="F81">
        <v>40</v>
      </c>
      <c r="G81">
        <f t="shared" si="7"/>
        <v>51</v>
      </c>
      <c r="H81" t="s">
        <v>102</v>
      </c>
      <c r="I81">
        <v>10</v>
      </c>
      <c r="J81">
        <v>0</v>
      </c>
      <c r="K81">
        <v>0</v>
      </c>
      <c r="L81">
        <v>0</v>
      </c>
      <c r="N81" t="s">
        <v>21</v>
      </c>
      <c r="O81" t="s">
        <v>22</v>
      </c>
      <c r="P81" s="26"/>
      <c r="Q81">
        <v>3</v>
      </c>
      <c r="R81" t="b">
        <v>0</v>
      </c>
      <c r="S81" t="s">
        <v>119</v>
      </c>
      <c r="T81">
        <v>0</v>
      </c>
    </row>
    <row r="82" spans="1:20" x14ac:dyDescent="0.25">
      <c r="A82" t="s">
        <v>1108</v>
      </c>
      <c r="B82">
        <v>8</v>
      </c>
      <c r="C82" t="s">
        <v>19</v>
      </c>
      <c r="D82">
        <v>14</v>
      </c>
      <c r="E82">
        <f>G81+3</f>
        <v>54</v>
      </c>
      <c r="F82">
        <v>40</v>
      </c>
      <c r="G82">
        <f t="shared" si="7"/>
        <v>59</v>
      </c>
      <c r="H82" t="s">
        <v>102</v>
      </c>
      <c r="I82">
        <v>10</v>
      </c>
      <c r="J82">
        <v>0</v>
      </c>
      <c r="K82">
        <v>0</v>
      </c>
      <c r="L82">
        <v>0</v>
      </c>
      <c r="N82" t="s">
        <v>21</v>
      </c>
      <c r="O82" t="s">
        <v>22</v>
      </c>
      <c r="P82" s="26"/>
      <c r="Q82">
        <v>3</v>
      </c>
      <c r="R82" t="b">
        <v>0</v>
      </c>
      <c r="S82" t="s">
        <v>119</v>
      </c>
      <c r="T82">
        <v>0</v>
      </c>
    </row>
    <row r="83" spans="1:20" x14ac:dyDescent="0.25">
      <c r="A83" t="s">
        <v>1109</v>
      </c>
      <c r="B83">
        <v>8</v>
      </c>
      <c r="C83" t="s">
        <v>19</v>
      </c>
      <c r="D83">
        <v>14</v>
      </c>
      <c r="E83">
        <f>G82+3</f>
        <v>62</v>
      </c>
      <c r="F83">
        <v>40</v>
      </c>
      <c r="G83">
        <f t="shared" si="7"/>
        <v>67</v>
      </c>
      <c r="H83" t="s">
        <v>102</v>
      </c>
      <c r="I83">
        <v>10</v>
      </c>
      <c r="J83">
        <v>0</v>
      </c>
      <c r="K83">
        <v>0</v>
      </c>
      <c r="L83">
        <v>0</v>
      </c>
      <c r="N83" t="s">
        <v>21</v>
      </c>
      <c r="O83" t="s">
        <v>22</v>
      </c>
      <c r="P83" s="26"/>
      <c r="Q83">
        <v>3</v>
      </c>
      <c r="R83" t="b">
        <v>0</v>
      </c>
      <c r="S83" t="s">
        <v>119</v>
      </c>
      <c r="T83">
        <v>0</v>
      </c>
    </row>
    <row r="84" spans="1:20" x14ac:dyDescent="0.25">
      <c r="A84" t="s">
        <v>1110</v>
      </c>
      <c r="B84">
        <v>8</v>
      </c>
      <c r="C84" t="s">
        <v>19</v>
      </c>
      <c r="D84">
        <v>14</v>
      </c>
      <c r="E84">
        <f>G83+3</f>
        <v>70</v>
      </c>
      <c r="F84">
        <v>40</v>
      </c>
      <c r="G84">
        <f t="shared" si="7"/>
        <v>75</v>
      </c>
      <c r="H84" t="s">
        <v>102</v>
      </c>
      <c r="I84">
        <v>10</v>
      </c>
      <c r="J84">
        <v>0</v>
      </c>
      <c r="K84">
        <v>0</v>
      </c>
      <c r="L84">
        <v>0</v>
      </c>
      <c r="N84" t="s">
        <v>21</v>
      </c>
      <c r="O84" t="s">
        <v>22</v>
      </c>
      <c r="P84" s="26"/>
      <c r="Q84">
        <v>3</v>
      </c>
      <c r="R84" t="b">
        <v>0</v>
      </c>
      <c r="S84" t="s">
        <v>119</v>
      </c>
      <c r="T84">
        <v>0</v>
      </c>
    </row>
    <row r="85" spans="1:20" x14ac:dyDescent="0.25">
      <c r="A85" t="s">
        <v>1111</v>
      </c>
      <c r="B85">
        <v>8</v>
      </c>
      <c r="C85" t="s">
        <v>19</v>
      </c>
      <c r="D85">
        <v>14</v>
      </c>
      <c r="E85">
        <f>G84+3</f>
        <v>78</v>
      </c>
      <c r="F85">
        <v>40</v>
      </c>
      <c r="G85">
        <f t="shared" si="7"/>
        <v>83</v>
      </c>
      <c r="H85" t="s">
        <v>102</v>
      </c>
      <c r="I85">
        <v>10</v>
      </c>
      <c r="J85">
        <v>0</v>
      </c>
      <c r="K85">
        <v>0</v>
      </c>
      <c r="L85">
        <v>0</v>
      </c>
      <c r="N85" t="s">
        <v>21</v>
      </c>
      <c r="O85" t="s">
        <v>22</v>
      </c>
      <c r="P85" s="26"/>
      <c r="Q85">
        <v>3</v>
      </c>
      <c r="R85" t="b">
        <v>0</v>
      </c>
      <c r="S85" t="s">
        <v>119</v>
      </c>
      <c r="T85">
        <v>0</v>
      </c>
    </row>
    <row r="86" spans="1:20" x14ac:dyDescent="0.25">
      <c r="A86" t="s">
        <v>1076</v>
      </c>
      <c r="B86">
        <v>8</v>
      </c>
      <c r="C86" t="s">
        <v>19</v>
      </c>
      <c r="D86">
        <f>F79+5</f>
        <v>109</v>
      </c>
      <c r="E86">
        <f>E79+5</f>
        <v>45</v>
      </c>
      <c r="F86">
        <v>196</v>
      </c>
      <c r="G86">
        <f>E86+3</f>
        <v>48</v>
      </c>
      <c r="H86" t="s">
        <v>102</v>
      </c>
      <c r="I86">
        <v>8</v>
      </c>
      <c r="J86">
        <v>0</v>
      </c>
      <c r="K86">
        <v>0</v>
      </c>
      <c r="L86">
        <v>0</v>
      </c>
      <c r="M86" t="s">
        <v>1034</v>
      </c>
      <c r="O86" t="s">
        <v>25</v>
      </c>
      <c r="P86" t="s">
        <v>1077</v>
      </c>
      <c r="Q86">
        <v>3</v>
      </c>
      <c r="R86" t="b">
        <v>1</v>
      </c>
      <c r="S86" t="s">
        <v>119</v>
      </c>
      <c r="T86">
        <v>0</v>
      </c>
    </row>
    <row r="87" spans="1:20" x14ac:dyDescent="0.25">
      <c r="A87" t="s">
        <v>1102</v>
      </c>
      <c r="B87">
        <v>8</v>
      </c>
      <c r="C87" t="s">
        <v>19</v>
      </c>
      <c r="D87">
        <f>D79+16</f>
        <v>56</v>
      </c>
      <c r="E87">
        <f>G79+1</f>
        <v>82</v>
      </c>
      <c r="F87">
        <v>196</v>
      </c>
      <c r="G87">
        <f>E87+8</f>
        <v>90</v>
      </c>
      <c r="H87" t="s">
        <v>102</v>
      </c>
      <c r="I87">
        <v>12</v>
      </c>
      <c r="J87">
        <v>0</v>
      </c>
      <c r="K87">
        <v>0</v>
      </c>
      <c r="L87">
        <v>0</v>
      </c>
      <c r="M87" t="s">
        <v>1034</v>
      </c>
      <c r="N87" t="s">
        <v>21</v>
      </c>
      <c r="O87" t="s">
        <v>25</v>
      </c>
      <c r="Q87">
        <v>3</v>
      </c>
      <c r="R87" t="b">
        <v>1</v>
      </c>
      <c r="S87" t="s">
        <v>119</v>
      </c>
      <c r="T87">
        <v>0</v>
      </c>
    </row>
    <row r="88" spans="1:20" x14ac:dyDescent="0.25">
      <c r="A88" t="s">
        <v>29</v>
      </c>
      <c r="B88">
        <v>8</v>
      </c>
      <c r="C88" t="s">
        <v>25</v>
      </c>
      <c r="D88">
        <v>30</v>
      </c>
      <c r="E88">
        <f>G87+10</f>
        <v>100</v>
      </c>
      <c r="F88">
        <v>170</v>
      </c>
      <c r="G88">
        <f>E88</f>
        <v>100</v>
      </c>
      <c r="I88">
        <v>0</v>
      </c>
      <c r="J88">
        <v>0</v>
      </c>
      <c r="K88">
        <v>0</v>
      </c>
      <c r="L88">
        <v>0</v>
      </c>
      <c r="N88" t="s">
        <v>21</v>
      </c>
      <c r="O88" t="s">
        <v>25</v>
      </c>
      <c r="Q88">
        <v>2</v>
      </c>
      <c r="R88" t="b">
        <v>0</v>
      </c>
      <c r="S88" t="s">
        <v>119</v>
      </c>
      <c r="T88">
        <v>0</v>
      </c>
    </row>
    <row r="89" spans="1:20" x14ac:dyDescent="0.25">
      <c r="A89" t="s">
        <v>34</v>
      </c>
      <c r="B89">
        <v>8</v>
      </c>
      <c r="C89" t="s">
        <v>24</v>
      </c>
      <c r="D89">
        <v>20</v>
      </c>
      <c r="E89">
        <v>140</v>
      </c>
      <c r="F89">
        <v>180</v>
      </c>
      <c r="G89">
        <f>INT(E89+(F89-D89)/11*10)</f>
        <v>285</v>
      </c>
      <c r="I89">
        <v>0</v>
      </c>
      <c r="J89">
        <v>0</v>
      </c>
      <c r="K89">
        <v>0</v>
      </c>
      <c r="L89">
        <v>0</v>
      </c>
      <c r="N89" t="s">
        <v>21</v>
      </c>
      <c r="O89" t="s">
        <v>25</v>
      </c>
      <c r="Q89">
        <v>2</v>
      </c>
      <c r="R89" t="b">
        <v>0</v>
      </c>
      <c r="S89" t="s">
        <v>119</v>
      </c>
      <c r="T89">
        <v>0</v>
      </c>
    </row>
    <row r="90" spans="1:20" x14ac:dyDescent="0.25">
      <c r="A90" t="s">
        <v>292</v>
      </c>
      <c r="B90">
        <v>8</v>
      </c>
      <c r="C90" t="s">
        <v>19</v>
      </c>
      <c r="D90">
        <v>14</v>
      </c>
      <c r="E90">
        <f>G87+20</f>
        <v>110</v>
      </c>
      <c r="F90">
        <v>196</v>
      </c>
      <c r="G90">
        <f>E90+8</f>
        <v>118</v>
      </c>
      <c r="H90" t="s">
        <v>102</v>
      </c>
      <c r="I90">
        <v>14</v>
      </c>
      <c r="J90">
        <v>0</v>
      </c>
      <c r="K90">
        <v>0</v>
      </c>
      <c r="L90">
        <v>0</v>
      </c>
      <c r="M90" t="s">
        <v>1034</v>
      </c>
      <c r="N90" t="s">
        <v>21</v>
      </c>
      <c r="O90" t="s">
        <v>27</v>
      </c>
      <c r="Q90">
        <v>3</v>
      </c>
      <c r="R90" t="b">
        <v>1</v>
      </c>
      <c r="S90" t="s">
        <v>119</v>
      </c>
      <c r="T90">
        <v>0</v>
      </c>
    </row>
    <row r="91" spans="1:20" x14ac:dyDescent="0.25">
      <c r="A91" t="s">
        <v>89</v>
      </c>
      <c r="B91">
        <v>9</v>
      </c>
      <c r="C91" t="s">
        <v>19</v>
      </c>
      <c r="D91">
        <v>14</v>
      </c>
      <c r="E91">
        <v>20</v>
      </c>
      <c r="F91">
        <v>180</v>
      </c>
      <c r="G91">
        <f>E91+5</f>
        <v>25</v>
      </c>
      <c r="H91" t="s">
        <v>102</v>
      </c>
      <c r="I91">
        <v>12</v>
      </c>
      <c r="J91">
        <v>1</v>
      </c>
      <c r="K91">
        <v>0</v>
      </c>
      <c r="L91">
        <v>0</v>
      </c>
      <c r="N91" t="s">
        <v>21</v>
      </c>
      <c r="O91" t="s">
        <v>25</v>
      </c>
      <c r="Q91">
        <v>3</v>
      </c>
      <c r="R91" t="b">
        <v>0</v>
      </c>
      <c r="S91" t="s">
        <v>119</v>
      </c>
      <c r="T91">
        <v>0</v>
      </c>
    </row>
    <row r="92" spans="1:20" x14ac:dyDescent="0.25">
      <c r="A92" t="s">
        <v>1100</v>
      </c>
      <c r="B92">
        <v>9</v>
      </c>
      <c r="C92" t="s">
        <v>19</v>
      </c>
      <c r="D92">
        <f>D93-11</f>
        <v>29</v>
      </c>
      <c r="E92">
        <f>G91+8</f>
        <v>33</v>
      </c>
      <c r="F92">
        <v>196</v>
      </c>
      <c r="G92">
        <f>E92+5</f>
        <v>38</v>
      </c>
      <c r="H92" t="s">
        <v>102</v>
      </c>
      <c r="I92">
        <v>10</v>
      </c>
      <c r="J92">
        <v>1</v>
      </c>
      <c r="K92">
        <v>0</v>
      </c>
      <c r="L92">
        <v>0</v>
      </c>
      <c r="N92" t="s">
        <v>21</v>
      </c>
      <c r="O92" t="s">
        <v>25</v>
      </c>
      <c r="P92" s="1"/>
      <c r="Q92">
        <v>1</v>
      </c>
      <c r="R92" t="b">
        <v>0</v>
      </c>
      <c r="S92" t="s">
        <v>119</v>
      </c>
      <c r="T92">
        <v>0</v>
      </c>
    </row>
    <row r="93" spans="1:20" x14ac:dyDescent="0.25">
      <c r="A93" t="s">
        <v>970</v>
      </c>
      <c r="B93">
        <v>9</v>
      </c>
      <c r="C93" t="s">
        <v>24</v>
      </c>
      <c r="D93">
        <f>F94</f>
        <v>40</v>
      </c>
      <c r="E93">
        <f>G92+2</f>
        <v>40</v>
      </c>
      <c r="F93">
        <v>104</v>
      </c>
      <c r="G93">
        <f>INT(E93+(F93-D93)/296*192)</f>
        <v>81</v>
      </c>
      <c r="I93">
        <v>1</v>
      </c>
      <c r="J93">
        <v>0</v>
      </c>
      <c r="K93">
        <v>0</v>
      </c>
      <c r="L93">
        <v>0</v>
      </c>
      <c r="M93" t="s">
        <v>1085</v>
      </c>
      <c r="N93" t="s">
        <v>21</v>
      </c>
      <c r="O93" t="s">
        <v>25</v>
      </c>
      <c r="P93" t="s">
        <v>1112</v>
      </c>
      <c r="Q93">
        <v>2</v>
      </c>
      <c r="R93" t="b">
        <v>0</v>
      </c>
      <c r="S93" t="s">
        <v>119</v>
      </c>
      <c r="T93">
        <v>0</v>
      </c>
    </row>
    <row r="94" spans="1:20" x14ac:dyDescent="0.25">
      <c r="A94" s="25" t="s">
        <v>1106</v>
      </c>
      <c r="B94">
        <v>9</v>
      </c>
      <c r="C94" t="s">
        <v>19</v>
      </c>
      <c r="D94">
        <v>14</v>
      </c>
      <c r="E94">
        <f>E93-2</f>
        <v>38</v>
      </c>
      <c r="F94">
        <v>40</v>
      </c>
      <c r="G94">
        <f t="shared" ref="G94:G99" si="8">E94+5</f>
        <v>43</v>
      </c>
      <c r="H94" t="s">
        <v>102</v>
      </c>
      <c r="I94">
        <v>10</v>
      </c>
      <c r="J94">
        <v>0</v>
      </c>
      <c r="K94">
        <v>0</v>
      </c>
      <c r="L94">
        <v>0</v>
      </c>
      <c r="N94" t="s">
        <v>21</v>
      </c>
      <c r="O94" t="s">
        <v>22</v>
      </c>
      <c r="P94" s="26"/>
      <c r="Q94">
        <v>3</v>
      </c>
      <c r="R94" t="b">
        <v>0</v>
      </c>
      <c r="S94" t="s">
        <v>119</v>
      </c>
      <c r="T94">
        <v>0</v>
      </c>
    </row>
    <row r="95" spans="1:20" x14ac:dyDescent="0.25">
      <c r="A95" t="s">
        <v>1107</v>
      </c>
      <c r="B95">
        <v>9</v>
      </c>
      <c r="C95" t="s">
        <v>19</v>
      </c>
      <c r="D95">
        <v>14</v>
      </c>
      <c r="E95">
        <f>G94+3</f>
        <v>46</v>
      </c>
      <c r="F95">
        <v>40</v>
      </c>
      <c r="G95">
        <f t="shared" si="8"/>
        <v>51</v>
      </c>
      <c r="H95" t="s">
        <v>102</v>
      </c>
      <c r="I95">
        <v>10</v>
      </c>
      <c r="J95">
        <v>0</v>
      </c>
      <c r="K95">
        <v>0</v>
      </c>
      <c r="L95">
        <v>0</v>
      </c>
      <c r="N95" t="s">
        <v>21</v>
      </c>
      <c r="O95" t="s">
        <v>22</v>
      </c>
      <c r="P95" s="26"/>
      <c r="Q95">
        <v>3</v>
      </c>
      <c r="R95" t="b">
        <v>0</v>
      </c>
      <c r="S95" t="s">
        <v>119</v>
      </c>
      <c r="T95">
        <v>0</v>
      </c>
    </row>
    <row r="96" spans="1:20" x14ac:dyDescent="0.25">
      <c r="A96" t="s">
        <v>1108</v>
      </c>
      <c r="B96">
        <v>9</v>
      </c>
      <c r="C96" t="s">
        <v>19</v>
      </c>
      <c r="D96">
        <v>14</v>
      </c>
      <c r="E96">
        <f>G95+3</f>
        <v>54</v>
      </c>
      <c r="F96">
        <v>40</v>
      </c>
      <c r="G96">
        <f t="shared" si="8"/>
        <v>59</v>
      </c>
      <c r="H96" t="s">
        <v>102</v>
      </c>
      <c r="I96">
        <v>10</v>
      </c>
      <c r="J96">
        <v>0</v>
      </c>
      <c r="K96">
        <v>0</v>
      </c>
      <c r="L96">
        <v>0</v>
      </c>
      <c r="N96" t="s">
        <v>21</v>
      </c>
      <c r="O96" t="s">
        <v>22</v>
      </c>
      <c r="P96" s="26"/>
      <c r="Q96">
        <v>3</v>
      </c>
      <c r="R96" t="b">
        <v>0</v>
      </c>
      <c r="S96" t="s">
        <v>119</v>
      </c>
      <c r="T96">
        <v>0</v>
      </c>
    </row>
    <row r="97" spans="1:20" x14ac:dyDescent="0.25">
      <c r="A97" t="s">
        <v>1109</v>
      </c>
      <c r="B97">
        <v>9</v>
      </c>
      <c r="C97" t="s">
        <v>19</v>
      </c>
      <c r="D97">
        <v>14</v>
      </c>
      <c r="E97">
        <f>G96+3</f>
        <v>62</v>
      </c>
      <c r="F97">
        <v>40</v>
      </c>
      <c r="G97">
        <f t="shared" si="8"/>
        <v>67</v>
      </c>
      <c r="H97" t="s">
        <v>102</v>
      </c>
      <c r="I97">
        <v>10</v>
      </c>
      <c r="J97">
        <v>0</v>
      </c>
      <c r="K97">
        <v>0</v>
      </c>
      <c r="L97">
        <v>0</v>
      </c>
      <c r="N97" t="s">
        <v>21</v>
      </c>
      <c r="O97" t="s">
        <v>22</v>
      </c>
      <c r="P97" s="26"/>
      <c r="Q97">
        <v>3</v>
      </c>
      <c r="R97" t="b">
        <v>0</v>
      </c>
      <c r="S97" t="s">
        <v>119</v>
      </c>
      <c r="T97">
        <v>0</v>
      </c>
    </row>
    <row r="98" spans="1:20" x14ac:dyDescent="0.25">
      <c r="A98" t="s">
        <v>1110</v>
      </c>
      <c r="B98">
        <v>9</v>
      </c>
      <c r="C98" t="s">
        <v>19</v>
      </c>
      <c r="D98">
        <v>14</v>
      </c>
      <c r="E98">
        <f>G97+3</f>
        <v>70</v>
      </c>
      <c r="F98">
        <v>40</v>
      </c>
      <c r="G98">
        <f t="shared" si="8"/>
        <v>75</v>
      </c>
      <c r="H98" t="s">
        <v>102</v>
      </c>
      <c r="I98">
        <v>10</v>
      </c>
      <c r="J98">
        <v>0</v>
      </c>
      <c r="K98">
        <v>0</v>
      </c>
      <c r="L98">
        <v>0</v>
      </c>
      <c r="N98" t="s">
        <v>21</v>
      </c>
      <c r="O98" t="s">
        <v>22</v>
      </c>
      <c r="P98" s="26"/>
      <c r="Q98">
        <v>3</v>
      </c>
      <c r="R98" t="b">
        <v>0</v>
      </c>
      <c r="S98" t="s">
        <v>119</v>
      </c>
      <c r="T98">
        <v>0</v>
      </c>
    </row>
    <row r="99" spans="1:20" x14ac:dyDescent="0.25">
      <c r="A99" t="s">
        <v>1111</v>
      </c>
      <c r="B99">
        <v>9</v>
      </c>
      <c r="C99" t="s">
        <v>19</v>
      </c>
      <c r="D99">
        <v>14</v>
      </c>
      <c r="E99">
        <f>G98+3</f>
        <v>78</v>
      </c>
      <c r="F99">
        <v>40</v>
      </c>
      <c r="G99">
        <f t="shared" si="8"/>
        <v>83</v>
      </c>
      <c r="H99" t="s">
        <v>102</v>
      </c>
      <c r="I99">
        <v>10</v>
      </c>
      <c r="J99">
        <v>0</v>
      </c>
      <c r="K99">
        <v>0</v>
      </c>
      <c r="L99">
        <v>0</v>
      </c>
      <c r="N99" t="s">
        <v>21</v>
      </c>
      <c r="O99" t="s">
        <v>22</v>
      </c>
      <c r="P99" s="26"/>
      <c r="Q99">
        <v>3</v>
      </c>
      <c r="R99" t="b">
        <v>0</v>
      </c>
      <c r="S99" t="s">
        <v>119</v>
      </c>
      <c r="T99">
        <v>0</v>
      </c>
    </row>
    <row r="100" spans="1:20" x14ac:dyDescent="0.25">
      <c r="A100" t="s">
        <v>1076</v>
      </c>
      <c r="B100">
        <v>9</v>
      </c>
      <c r="C100" t="s">
        <v>19</v>
      </c>
      <c r="D100">
        <f>F93+5</f>
        <v>109</v>
      </c>
      <c r="E100">
        <f>E93+5</f>
        <v>45</v>
      </c>
      <c r="F100">
        <v>196</v>
      </c>
      <c r="G100">
        <f>E100+3</f>
        <v>48</v>
      </c>
      <c r="H100" t="s">
        <v>102</v>
      </c>
      <c r="I100">
        <v>8</v>
      </c>
      <c r="J100">
        <v>0</v>
      </c>
      <c r="K100">
        <v>0</v>
      </c>
      <c r="L100">
        <v>0</v>
      </c>
      <c r="M100" t="s">
        <v>1034</v>
      </c>
      <c r="O100" t="s">
        <v>25</v>
      </c>
      <c r="P100" t="s">
        <v>1077</v>
      </c>
      <c r="Q100">
        <v>3</v>
      </c>
      <c r="R100" t="b">
        <v>1</v>
      </c>
      <c r="S100" t="s">
        <v>119</v>
      </c>
      <c r="T100">
        <v>0</v>
      </c>
    </row>
    <row r="101" spans="1:20" x14ac:dyDescent="0.25">
      <c r="A101" t="s">
        <v>1104</v>
      </c>
      <c r="B101">
        <v>9</v>
      </c>
      <c r="C101" t="s">
        <v>19</v>
      </c>
      <c r="D101">
        <f>D93+16</f>
        <v>56</v>
      </c>
      <c r="E101">
        <f>G93+1</f>
        <v>82</v>
      </c>
      <c r="F101">
        <v>196</v>
      </c>
      <c r="G101">
        <f>E101+8</f>
        <v>90</v>
      </c>
      <c r="H101" t="s">
        <v>102</v>
      </c>
      <c r="I101">
        <v>12</v>
      </c>
      <c r="J101">
        <v>1</v>
      </c>
      <c r="K101">
        <v>0</v>
      </c>
      <c r="L101">
        <v>0</v>
      </c>
      <c r="M101" t="s">
        <v>1182</v>
      </c>
      <c r="N101" t="s">
        <v>21</v>
      </c>
      <c r="O101" t="s">
        <v>25</v>
      </c>
      <c r="Q101">
        <v>3</v>
      </c>
      <c r="R101" t="b">
        <v>1</v>
      </c>
      <c r="S101" t="s">
        <v>119</v>
      </c>
      <c r="T101">
        <v>0</v>
      </c>
    </row>
    <row r="102" spans="1:20" x14ac:dyDescent="0.25">
      <c r="A102" t="s">
        <v>29</v>
      </c>
      <c r="B102">
        <v>9</v>
      </c>
      <c r="C102" t="s">
        <v>25</v>
      </c>
      <c r="D102">
        <v>30</v>
      </c>
      <c r="E102">
        <f>G101+10</f>
        <v>100</v>
      </c>
      <c r="F102">
        <v>170</v>
      </c>
      <c r="G102">
        <f>E102</f>
        <v>100</v>
      </c>
      <c r="I102">
        <v>0</v>
      </c>
      <c r="J102">
        <v>0</v>
      </c>
      <c r="K102">
        <v>0</v>
      </c>
      <c r="L102">
        <v>0</v>
      </c>
      <c r="N102" t="s">
        <v>21</v>
      </c>
      <c r="O102" t="s">
        <v>25</v>
      </c>
      <c r="Q102">
        <v>2</v>
      </c>
      <c r="R102" t="b">
        <v>0</v>
      </c>
      <c r="S102" t="s">
        <v>119</v>
      </c>
      <c r="T102">
        <v>0</v>
      </c>
    </row>
    <row r="103" spans="1:20" x14ac:dyDescent="0.25">
      <c r="A103" t="s">
        <v>37</v>
      </c>
      <c r="B103">
        <v>9</v>
      </c>
      <c r="C103" t="s">
        <v>24</v>
      </c>
      <c r="D103">
        <v>20</v>
      </c>
      <c r="E103">
        <v>140</v>
      </c>
      <c r="F103">
        <v>180</v>
      </c>
      <c r="G103">
        <f>INT(E103+(F103-D103)/11*10)</f>
        <v>285</v>
      </c>
      <c r="I103">
        <v>0</v>
      </c>
      <c r="J103">
        <v>0</v>
      </c>
      <c r="K103">
        <v>0</v>
      </c>
      <c r="L103">
        <v>0</v>
      </c>
      <c r="N103" t="s">
        <v>21</v>
      </c>
      <c r="O103" t="s">
        <v>25</v>
      </c>
      <c r="Q103">
        <v>2</v>
      </c>
      <c r="R103" t="b">
        <v>0</v>
      </c>
      <c r="S103" t="s">
        <v>119</v>
      </c>
      <c r="T103">
        <v>0</v>
      </c>
    </row>
    <row r="104" spans="1:20" x14ac:dyDescent="0.25">
      <c r="A104" t="s">
        <v>293</v>
      </c>
      <c r="B104">
        <v>9</v>
      </c>
      <c r="C104" t="s">
        <v>19</v>
      </c>
      <c r="D104">
        <v>14</v>
      </c>
      <c r="E104">
        <f>G101+20</f>
        <v>110</v>
      </c>
      <c r="F104">
        <v>196</v>
      </c>
      <c r="G104">
        <f>E104+8</f>
        <v>118</v>
      </c>
      <c r="H104" t="s">
        <v>102</v>
      </c>
      <c r="I104">
        <v>14</v>
      </c>
      <c r="J104">
        <v>0</v>
      </c>
      <c r="K104">
        <v>0</v>
      </c>
      <c r="L104">
        <v>0</v>
      </c>
      <c r="M104" t="s">
        <v>1034</v>
      </c>
      <c r="N104" t="s">
        <v>21</v>
      </c>
      <c r="O104" t="s">
        <v>27</v>
      </c>
      <c r="Q104">
        <v>3</v>
      </c>
      <c r="R104" t="b">
        <v>1</v>
      </c>
      <c r="S104" t="s">
        <v>119</v>
      </c>
      <c r="T104">
        <v>0</v>
      </c>
    </row>
    <row r="105" spans="1:20" x14ac:dyDescent="0.25">
      <c r="A105" t="s">
        <v>38</v>
      </c>
      <c r="B105">
        <v>10</v>
      </c>
      <c r="C105" t="s">
        <v>19</v>
      </c>
      <c r="D105">
        <v>14</v>
      </c>
      <c r="E105">
        <v>20</v>
      </c>
      <c r="F105">
        <v>196</v>
      </c>
      <c r="G105">
        <f>E105+5</f>
        <v>25</v>
      </c>
      <c r="H105" t="s">
        <v>102</v>
      </c>
      <c r="I105">
        <v>14</v>
      </c>
      <c r="J105">
        <v>1</v>
      </c>
      <c r="K105">
        <v>0</v>
      </c>
      <c r="L105">
        <v>0</v>
      </c>
      <c r="N105" t="s">
        <v>21</v>
      </c>
      <c r="O105" t="s">
        <v>25</v>
      </c>
      <c r="Q105">
        <v>2</v>
      </c>
      <c r="R105" t="b">
        <v>0</v>
      </c>
      <c r="S105" t="s">
        <v>119</v>
      </c>
      <c r="T105">
        <v>0</v>
      </c>
    </row>
    <row r="106" spans="1:20" x14ac:dyDescent="0.25">
      <c r="A106" t="s">
        <v>59</v>
      </c>
      <c r="B106">
        <v>10</v>
      </c>
      <c r="C106" t="s">
        <v>19</v>
      </c>
      <c r="D106">
        <v>14</v>
      </c>
      <c r="E106">
        <f>G105+8</f>
        <v>33</v>
      </c>
      <c r="F106">
        <v>196</v>
      </c>
      <c r="G106">
        <f>E106+5</f>
        <v>38</v>
      </c>
      <c r="H106" t="s">
        <v>102</v>
      </c>
      <c r="I106">
        <v>12</v>
      </c>
      <c r="J106">
        <v>0</v>
      </c>
      <c r="K106">
        <v>0</v>
      </c>
      <c r="L106">
        <v>0</v>
      </c>
      <c r="M106" s="23"/>
      <c r="N106" t="s">
        <v>21</v>
      </c>
      <c r="O106" t="s">
        <v>25</v>
      </c>
      <c r="P106" s="1"/>
      <c r="Q106">
        <v>2</v>
      </c>
      <c r="R106" t="b">
        <v>1</v>
      </c>
      <c r="S106" t="s">
        <v>119</v>
      </c>
      <c r="T106">
        <v>0</v>
      </c>
    </row>
    <row r="107" spans="1:20" x14ac:dyDescent="0.25">
      <c r="A107" t="s">
        <v>64</v>
      </c>
      <c r="B107">
        <v>10</v>
      </c>
      <c r="C107" t="s">
        <v>24</v>
      </c>
      <c r="D107">
        <v>14</v>
      </c>
      <c r="E107">
        <v>80</v>
      </c>
      <c r="F107">
        <v>196</v>
      </c>
      <c r="G107">
        <f>INT(E107+(F107-D107)/11*10)</f>
        <v>245</v>
      </c>
      <c r="I107">
        <v>0</v>
      </c>
      <c r="J107">
        <v>0</v>
      </c>
      <c r="K107">
        <v>0</v>
      </c>
      <c r="L107">
        <v>0</v>
      </c>
      <c r="N107" t="s">
        <v>21</v>
      </c>
      <c r="O107" t="s">
        <v>25</v>
      </c>
      <c r="Q107">
        <v>2</v>
      </c>
      <c r="R107" t="b">
        <v>0</v>
      </c>
      <c r="S107" t="s">
        <v>119</v>
      </c>
      <c r="T107">
        <v>0</v>
      </c>
    </row>
    <row r="108" spans="1:20" x14ac:dyDescent="0.25">
      <c r="A108" t="s">
        <v>1005</v>
      </c>
      <c r="B108">
        <v>10</v>
      </c>
      <c r="C108" t="s">
        <v>19</v>
      </c>
      <c r="D108">
        <v>30</v>
      </c>
      <c r="E108">
        <f>G107+8</f>
        <v>253</v>
      </c>
      <c r="F108">
        <v>180</v>
      </c>
      <c r="G108">
        <f>E108+8</f>
        <v>261</v>
      </c>
      <c r="H108" t="s">
        <v>102</v>
      </c>
      <c r="I108">
        <v>16</v>
      </c>
      <c r="J108">
        <v>0</v>
      </c>
      <c r="K108">
        <v>0</v>
      </c>
      <c r="L108">
        <v>0</v>
      </c>
      <c r="M108" t="s">
        <v>1034</v>
      </c>
      <c r="N108" t="s">
        <v>21</v>
      </c>
      <c r="O108" t="s">
        <v>27</v>
      </c>
      <c r="Q108">
        <v>2</v>
      </c>
      <c r="R108" t="b">
        <v>1</v>
      </c>
      <c r="S108" t="s">
        <v>119</v>
      </c>
      <c r="T108">
        <v>0</v>
      </c>
    </row>
    <row r="109" spans="1:20" x14ac:dyDescent="0.25">
      <c r="A109" t="s">
        <v>39</v>
      </c>
      <c r="B109">
        <v>11</v>
      </c>
      <c r="C109" t="s">
        <v>19</v>
      </c>
      <c r="D109">
        <v>14</v>
      </c>
      <c r="E109">
        <v>20</v>
      </c>
      <c r="F109">
        <v>196</v>
      </c>
      <c r="G109">
        <f>E109+5</f>
        <v>25</v>
      </c>
      <c r="H109" t="s">
        <v>102</v>
      </c>
      <c r="I109">
        <v>14</v>
      </c>
      <c r="J109">
        <v>1</v>
      </c>
      <c r="K109">
        <v>0</v>
      </c>
      <c r="L109">
        <v>0</v>
      </c>
      <c r="N109" t="s">
        <v>21</v>
      </c>
      <c r="O109" t="s">
        <v>25</v>
      </c>
      <c r="Q109">
        <v>2</v>
      </c>
      <c r="R109" t="b">
        <v>0</v>
      </c>
      <c r="S109" t="s">
        <v>119</v>
      </c>
      <c r="T109">
        <v>0</v>
      </c>
    </row>
    <row r="110" spans="1:20" x14ac:dyDescent="0.25">
      <c r="A110" t="s">
        <v>63</v>
      </c>
      <c r="B110">
        <v>11</v>
      </c>
      <c r="C110" t="s">
        <v>19</v>
      </c>
      <c r="D110">
        <v>14</v>
      </c>
      <c r="E110">
        <f>G109+8</f>
        <v>33</v>
      </c>
      <c r="F110">
        <v>196</v>
      </c>
      <c r="G110">
        <f>E110+5</f>
        <v>38</v>
      </c>
      <c r="H110" t="s">
        <v>102</v>
      </c>
      <c r="I110">
        <v>12</v>
      </c>
      <c r="J110">
        <v>0</v>
      </c>
      <c r="K110">
        <v>0</v>
      </c>
      <c r="L110">
        <v>0</v>
      </c>
      <c r="N110" t="s">
        <v>21</v>
      </c>
      <c r="O110" t="s">
        <v>25</v>
      </c>
      <c r="P110" s="1"/>
      <c r="Q110">
        <v>2</v>
      </c>
      <c r="R110" t="b">
        <v>1</v>
      </c>
      <c r="S110" t="s">
        <v>119</v>
      </c>
      <c r="T110">
        <v>0</v>
      </c>
    </row>
    <row r="111" spans="1:20" x14ac:dyDescent="0.25">
      <c r="A111" t="s">
        <v>40</v>
      </c>
      <c r="B111">
        <v>11</v>
      </c>
      <c r="C111" t="s">
        <v>24</v>
      </c>
      <c r="D111">
        <v>14</v>
      </c>
      <c r="E111">
        <v>80</v>
      </c>
      <c r="F111">
        <v>196</v>
      </c>
      <c r="G111">
        <f>INT(E111+(F111-D111)/11*10)</f>
        <v>245</v>
      </c>
      <c r="I111">
        <v>0</v>
      </c>
      <c r="J111">
        <v>0</v>
      </c>
      <c r="K111">
        <v>0</v>
      </c>
      <c r="L111">
        <v>0</v>
      </c>
      <c r="N111" t="s">
        <v>21</v>
      </c>
      <c r="O111" t="s">
        <v>25</v>
      </c>
      <c r="Q111">
        <v>2</v>
      </c>
      <c r="R111" t="b">
        <v>0</v>
      </c>
      <c r="S111" t="s">
        <v>119</v>
      </c>
      <c r="T111">
        <v>0</v>
      </c>
    </row>
    <row r="112" spans="1:20" x14ac:dyDescent="0.25">
      <c r="A112" t="s">
        <v>1006</v>
      </c>
      <c r="B112">
        <v>11</v>
      </c>
      <c r="C112" t="s">
        <v>19</v>
      </c>
      <c r="D112">
        <v>30</v>
      </c>
      <c r="E112">
        <f>G111+8</f>
        <v>253</v>
      </c>
      <c r="F112">
        <v>180</v>
      </c>
      <c r="G112">
        <f>E112+8</f>
        <v>261</v>
      </c>
      <c r="H112" t="s">
        <v>102</v>
      </c>
      <c r="I112">
        <v>16</v>
      </c>
      <c r="J112">
        <v>0</v>
      </c>
      <c r="K112">
        <v>0</v>
      </c>
      <c r="L112">
        <v>0</v>
      </c>
      <c r="M112" t="s">
        <v>1034</v>
      </c>
      <c r="N112" t="s">
        <v>21</v>
      </c>
      <c r="O112" t="s">
        <v>27</v>
      </c>
      <c r="Q112">
        <v>2</v>
      </c>
      <c r="R112" t="b">
        <v>1</v>
      </c>
      <c r="S112" t="s">
        <v>119</v>
      </c>
      <c r="T112">
        <v>0</v>
      </c>
    </row>
    <row r="113" spans="1:20" x14ac:dyDescent="0.25">
      <c r="A113" t="s">
        <v>128</v>
      </c>
      <c r="B113">
        <v>12</v>
      </c>
      <c r="C113" t="s">
        <v>19</v>
      </c>
      <c r="D113">
        <v>14</v>
      </c>
      <c r="E113">
        <v>20</v>
      </c>
      <c r="F113">
        <v>196</v>
      </c>
      <c r="G113">
        <f>E113+5</f>
        <v>25</v>
      </c>
      <c r="H113" t="s">
        <v>102</v>
      </c>
      <c r="I113">
        <v>14</v>
      </c>
      <c r="J113">
        <v>1</v>
      </c>
      <c r="K113">
        <v>0</v>
      </c>
      <c r="L113">
        <v>0</v>
      </c>
      <c r="N113" t="s">
        <v>21</v>
      </c>
      <c r="O113" t="s">
        <v>25</v>
      </c>
      <c r="Q113">
        <v>2</v>
      </c>
      <c r="R113" t="b">
        <v>1</v>
      </c>
      <c r="S113" t="s">
        <v>119</v>
      </c>
      <c r="T113">
        <v>0</v>
      </c>
    </row>
    <row r="114" spans="1:20" x14ac:dyDescent="0.25">
      <c r="A114" t="s">
        <v>1183</v>
      </c>
      <c r="B114">
        <v>12</v>
      </c>
      <c r="C114" t="s">
        <v>19</v>
      </c>
      <c r="D114">
        <v>14</v>
      </c>
      <c r="E114">
        <f>G113+8</f>
        <v>33</v>
      </c>
      <c r="F114">
        <v>196</v>
      </c>
      <c r="G114">
        <f>E114+5</f>
        <v>38</v>
      </c>
      <c r="H114" t="s">
        <v>102</v>
      </c>
      <c r="I114">
        <v>12</v>
      </c>
      <c r="J114">
        <v>0</v>
      </c>
      <c r="K114">
        <v>0</v>
      </c>
      <c r="L114">
        <v>0</v>
      </c>
      <c r="N114" t="s">
        <v>21</v>
      </c>
      <c r="O114" t="s">
        <v>25</v>
      </c>
      <c r="Q114">
        <v>2</v>
      </c>
      <c r="R114" t="b">
        <v>1</v>
      </c>
      <c r="T114">
        <v>0</v>
      </c>
    </row>
    <row r="115" spans="1:20" x14ac:dyDescent="0.25">
      <c r="A115" t="s">
        <v>29</v>
      </c>
      <c r="B115">
        <v>12</v>
      </c>
      <c r="C115" t="s">
        <v>25</v>
      </c>
      <c r="D115">
        <v>14</v>
      </c>
      <c r="E115">
        <v>200</v>
      </c>
      <c r="F115">
        <v>196</v>
      </c>
      <c r="G115">
        <f>E115</f>
        <v>200</v>
      </c>
      <c r="I115">
        <v>0</v>
      </c>
      <c r="J115">
        <v>0</v>
      </c>
      <c r="K115">
        <v>0</v>
      </c>
      <c r="L115">
        <v>0</v>
      </c>
      <c r="N115" t="s">
        <v>21</v>
      </c>
      <c r="O115" t="s">
        <v>25</v>
      </c>
      <c r="Q115">
        <v>2</v>
      </c>
      <c r="R115" t="b">
        <v>0</v>
      </c>
      <c r="S115" t="s">
        <v>119</v>
      </c>
      <c r="T115">
        <v>0</v>
      </c>
    </row>
    <row r="116" spans="1:20" x14ac:dyDescent="0.25">
      <c r="A116" t="s">
        <v>362</v>
      </c>
      <c r="B116">
        <v>12</v>
      </c>
      <c r="C116" t="s">
        <v>19</v>
      </c>
      <c r="D116">
        <f t="shared" ref="D116:D118" si="9">D115</f>
        <v>14</v>
      </c>
      <c r="E116">
        <f>G115+8</f>
        <v>208</v>
      </c>
      <c r="F116">
        <f>F115</f>
        <v>196</v>
      </c>
      <c r="G116">
        <f>E116+4</f>
        <v>212</v>
      </c>
      <c r="H116" t="s">
        <v>102</v>
      </c>
      <c r="I116">
        <v>12</v>
      </c>
      <c r="J116">
        <v>1</v>
      </c>
      <c r="K116">
        <v>0</v>
      </c>
      <c r="L116">
        <v>0</v>
      </c>
      <c r="N116" t="s">
        <v>21</v>
      </c>
      <c r="O116" t="s">
        <v>25</v>
      </c>
      <c r="P116" s="1"/>
      <c r="Q116">
        <v>2</v>
      </c>
      <c r="R116" t="b">
        <v>1</v>
      </c>
      <c r="S116" t="s">
        <v>119</v>
      </c>
      <c r="T116">
        <v>0</v>
      </c>
    </row>
    <row r="117" spans="1:20" x14ac:dyDescent="0.25">
      <c r="A117" t="s">
        <v>773</v>
      </c>
      <c r="B117">
        <v>12</v>
      </c>
      <c r="C117" t="s">
        <v>19</v>
      </c>
      <c r="D117">
        <f t="shared" si="9"/>
        <v>14</v>
      </c>
      <c r="E117">
        <f>G116+2</f>
        <v>214</v>
      </c>
      <c r="F117">
        <f>F116</f>
        <v>196</v>
      </c>
      <c r="G117">
        <f>E117+4</f>
        <v>218</v>
      </c>
      <c r="H117" t="s">
        <v>102</v>
      </c>
      <c r="I117">
        <v>10</v>
      </c>
      <c r="J117">
        <v>0</v>
      </c>
      <c r="K117">
        <v>0</v>
      </c>
      <c r="L117">
        <v>0</v>
      </c>
      <c r="N117" t="s">
        <v>21</v>
      </c>
      <c r="O117" t="s">
        <v>25</v>
      </c>
      <c r="P117" s="1"/>
      <c r="Q117">
        <v>2</v>
      </c>
      <c r="R117" t="b">
        <v>1</v>
      </c>
      <c r="S117" t="s">
        <v>119</v>
      </c>
      <c r="T117">
        <v>0</v>
      </c>
    </row>
    <row r="118" spans="1:20" x14ac:dyDescent="0.25">
      <c r="A118" t="s">
        <v>1084</v>
      </c>
      <c r="B118">
        <v>12</v>
      </c>
      <c r="C118" t="s">
        <v>24</v>
      </c>
      <c r="D118">
        <f t="shared" si="9"/>
        <v>14</v>
      </c>
      <c r="E118">
        <f>G117+30</f>
        <v>248</v>
      </c>
      <c r="F118">
        <f>D118+10</f>
        <v>24</v>
      </c>
      <c r="G118">
        <f>E118+(F118-D118)</f>
        <v>258</v>
      </c>
      <c r="I118">
        <v>12</v>
      </c>
      <c r="J118">
        <v>0</v>
      </c>
      <c r="K118">
        <v>0</v>
      </c>
      <c r="L118">
        <v>0</v>
      </c>
      <c r="M118" t="s">
        <v>1085</v>
      </c>
      <c r="N118" t="s">
        <v>1086</v>
      </c>
      <c r="O118" t="s">
        <v>25</v>
      </c>
      <c r="P118" s="5" t="str">
        <f>"configuration/assets/"&amp;A118&amp;".svg"</f>
        <v>configuration/assets/cc.svg</v>
      </c>
      <c r="Q118">
        <v>2</v>
      </c>
      <c r="R118" t="b">
        <v>1</v>
      </c>
      <c r="T118">
        <v>0</v>
      </c>
    </row>
    <row r="119" spans="1:20" x14ac:dyDescent="0.25">
      <c r="A119" t="s">
        <v>1087</v>
      </c>
      <c r="B119">
        <v>12</v>
      </c>
      <c r="C119" t="s">
        <v>24</v>
      </c>
      <c r="D119">
        <f>F118+2</f>
        <v>26</v>
      </c>
      <c r="E119">
        <f>E118</f>
        <v>248</v>
      </c>
      <c r="F119">
        <f>D119+10</f>
        <v>36</v>
      </c>
      <c r="G119">
        <f>E119+(F119-D119)</f>
        <v>258</v>
      </c>
      <c r="I119">
        <v>12</v>
      </c>
      <c r="J119">
        <v>0</v>
      </c>
      <c r="K119">
        <v>0</v>
      </c>
      <c r="L119">
        <v>0</v>
      </c>
      <c r="M119" t="s">
        <v>1085</v>
      </c>
      <c r="N119" t="s">
        <v>1086</v>
      </c>
      <c r="O119" t="s">
        <v>25</v>
      </c>
      <c r="P119" s="5" t="str">
        <f>"configuration/assets/"&amp;A119&amp;".svg"</f>
        <v>configuration/assets/by.svg</v>
      </c>
      <c r="Q119">
        <v>2</v>
      </c>
      <c r="R119" t="b">
        <v>1</v>
      </c>
      <c r="T119">
        <v>0</v>
      </c>
    </row>
    <row r="120" spans="1:20" x14ac:dyDescent="0.25">
      <c r="A120" t="s">
        <v>1088</v>
      </c>
      <c r="B120">
        <v>12</v>
      </c>
      <c r="C120" t="s">
        <v>24</v>
      </c>
      <c r="D120">
        <f>F119+2</f>
        <v>38</v>
      </c>
      <c r="E120">
        <f>E119</f>
        <v>248</v>
      </c>
      <c r="F120">
        <f>D120+10</f>
        <v>48</v>
      </c>
      <c r="G120">
        <f>E120+(F120-D120)</f>
        <v>258</v>
      </c>
      <c r="I120">
        <v>12</v>
      </c>
      <c r="J120">
        <v>0</v>
      </c>
      <c r="K120">
        <v>0</v>
      </c>
      <c r="L120">
        <v>0</v>
      </c>
      <c r="M120" t="s">
        <v>1085</v>
      </c>
      <c r="N120" t="s">
        <v>1086</v>
      </c>
      <c r="O120" t="s">
        <v>25</v>
      </c>
      <c r="P120" s="5" t="str">
        <f>"configuration/assets/"&amp;A120&amp;".svg"</f>
        <v>configuration/assets/nc.svg</v>
      </c>
      <c r="Q120">
        <v>2</v>
      </c>
      <c r="R120" t="b">
        <v>1</v>
      </c>
      <c r="T120">
        <v>0</v>
      </c>
    </row>
    <row r="121" spans="1:20" ht="15" customHeight="1" x14ac:dyDescent="0.25">
      <c r="A121" t="s">
        <v>115</v>
      </c>
      <c r="B121">
        <v>12</v>
      </c>
      <c r="C121" t="s">
        <v>116</v>
      </c>
      <c r="D121">
        <f>D118</f>
        <v>14</v>
      </c>
      <c r="E121">
        <f>G118+5</f>
        <v>263</v>
      </c>
      <c r="F121">
        <f>F117</f>
        <v>196</v>
      </c>
      <c r="G121">
        <f>E121+3</f>
        <v>266</v>
      </c>
      <c r="H121" t="s">
        <v>102</v>
      </c>
      <c r="I121">
        <v>10</v>
      </c>
      <c r="J121">
        <v>0</v>
      </c>
      <c r="K121">
        <v>0</v>
      </c>
      <c r="L121">
        <v>0</v>
      </c>
      <c r="N121" t="s">
        <v>21</v>
      </c>
      <c r="O121" t="s">
        <v>25</v>
      </c>
      <c r="P121" s="5" t="s">
        <v>1089</v>
      </c>
      <c r="Q121">
        <v>2</v>
      </c>
      <c r="R121" t="b">
        <v>1</v>
      </c>
      <c r="S121" t="s">
        <v>118</v>
      </c>
      <c r="T121">
        <v>0</v>
      </c>
    </row>
    <row r="122" spans="1:20" x14ac:dyDescent="0.25">
      <c r="A122" t="s">
        <v>29</v>
      </c>
      <c r="B122">
        <v>12</v>
      </c>
      <c r="C122" t="s">
        <v>25</v>
      </c>
      <c r="D122">
        <f>D118</f>
        <v>14</v>
      </c>
      <c r="E122">
        <f>G121+8</f>
        <v>274</v>
      </c>
      <c r="F122">
        <v>196</v>
      </c>
      <c r="G122">
        <f>E122</f>
        <v>274</v>
      </c>
      <c r="I122">
        <v>0</v>
      </c>
      <c r="J122">
        <v>0</v>
      </c>
      <c r="K122">
        <v>0</v>
      </c>
      <c r="L122">
        <v>0</v>
      </c>
      <c r="N122" t="s">
        <v>21</v>
      </c>
      <c r="O122" t="s">
        <v>25</v>
      </c>
      <c r="Q122">
        <v>2</v>
      </c>
      <c r="R122" t="b">
        <v>0</v>
      </c>
      <c r="S122" t="s">
        <v>119</v>
      </c>
      <c r="T122">
        <v>0</v>
      </c>
    </row>
  </sheetData>
  <autoFilter ref="A1:T48"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E4220-B397-4E83-B139-F607B348A6E7}">
  <dimension ref="A1:T272"/>
  <sheetViews>
    <sheetView tabSelected="1" zoomScale="115" zoomScaleNormal="115" workbookViewId="0">
      <pane xSplit="1" ySplit="1" topLeftCell="B8" activePane="bottomRight" state="frozen"/>
      <selection pane="topRight" activeCell="B1" sqref="B1"/>
      <selection pane="bottomLeft" activeCell="A2" sqref="A2"/>
      <selection pane="bottomRight" activeCell="A15" sqref="A15:XFD16"/>
    </sheetView>
  </sheetViews>
  <sheetFormatPr defaultRowHeight="15" x14ac:dyDescent="0.25"/>
  <cols>
    <col min="1" max="1" width="40"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1035</v>
      </c>
      <c r="B2">
        <v>1</v>
      </c>
      <c r="C2" t="s">
        <v>19</v>
      </c>
      <c r="D2">
        <v>28</v>
      </c>
      <c r="E2">
        <v>115</v>
      </c>
      <c r="F2">
        <v>200</v>
      </c>
      <c r="G2">
        <f>E2+8</f>
        <v>123</v>
      </c>
      <c r="H2" t="s">
        <v>102</v>
      </c>
      <c r="I2">
        <v>30</v>
      </c>
      <c r="J2">
        <v>1</v>
      </c>
      <c r="K2">
        <v>0</v>
      </c>
      <c r="L2">
        <v>0</v>
      </c>
      <c r="M2" t="s">
        <v>1034</v>
      </c>
      <c r="N2" t="s">
        <v>21</v>
      </c>
      <c r="O2" t="s">
        <v>25</v>
      </c>
      <c r="Q2">
        <v>0</v>
      </c>
      <c r="R2" t="b">
        <v>1</v>
      </c>
      <c r="S2" t="s">
        <v>119</v>
      </c>
      <c r="T2">
        <v>0</v>
      </c>
    </row>
    <row r="3" spans="1:20" x14ac:dyDescent="0.25">
      <c r="A3" t="s">
        <v>1036</v>
      </c>
      <c r="B3">
        <v>1</v>
      </c>
      <c r="C3" t="s">
        <v>19</v>
      </c>
      <c r="D3">
        <f>$D$2</f>
        <v>28</v>
      </c>
      <c r="E3">
        <f>G2+4</f>
        <v>127</v>
      </c>
      <c r="F3">
        <f>$F$2</f>
        <v>200</v>
      </c>
      <c r="G3">
        <f>E3+8</f>
        <v>135</v>
      </c>
      <c r="H3" t="s">
        <v>102</v>
      </c>
      <c r="I3">
        <v>30</v>
      </c>
      <c r="J3">
        <v>1</v>
      </c>
      <c r="K3">
        <v>0</v>
      </c>
      <c r="L3">
        <v>0</v>
      </c>
      <c r="M3" t="s">
        <v>1034</v>
      </c>
      <c r="N3" t="s">
        <v>21</v>
      </c>
      <c r="O3" t="s">
        <v>25</v>
      </c>
      <c r="Q3">
        <v>0</v>
      </c>
      <c r="R3" t="b">
        <v>1</v>
      </c>
      <c r="S3" t="s">
        <v>119</v>
      </c>
      <c r="T3">
        <v>0</v>
      </c>
    </row>
    <row r="4" spans="1:20" x14ac:dyDescent="0.25">
      <c r="A4" t="s">
        <v>1058</v>
      </c>
      <c r="B4">
        <v>1</v>
      </c>
      <c r="C4" t="s">
        <v>19</v>
      </c>
      <c r="D4">
        <f>$D$2</f>
        <v>28</v>
      </c>
      <c r="E4">
        <f>G3+4</f>
        <v>139</v>
      </c>
      <c r="F4">
        <f>$F$2</f>
        <v>200</v>
      </c>
      <c r="G4">
        <f>E4+8</f>
        <v>147</v>
      </c>
      <c r="H4" t="s">
        <v>102</v>
      </c>
      <c r="I4">
        <v>30</v>
      </c>
      <c r="J4">
        <v>1</v>
      </c>
      <c r="K4">
        <v>0</v>
      </c>
      <c r="L4">
        <v>0</v>
      </c>
      <c r="M4" t="s">
        <v>1034</v>
      </c>
      <c r="N4" t="s">
        <v>21</v>
      </c>
      <c r="O4" t="s">
        <v>25</v>
      </c>
      <c r="Q4">
        <v>0</v>
      </c>
      <c r="R4" t="b">
        <v>1</v>
      </c>
      <c r="T4">
        <v>0</v>
      </c>
    </row>
    <row r="5" spans="1:20" x14ac:dyDescent="0.25">
      <c r="A5" t="s">
        <v>18</v>
      </c>
      <c r="B5">
        <v>3</v>
      </c>
      <c r="C5" t="s">
        <v>19</v>
      </c>
      <c r="D5">
        <v>0</v>
      </c>
      <c r="E5">
        <v>10</v>
      </c>
      <c r="F5">
        <f t="shared" ref="F5:F15" si="0">$F$2</f>
        <v>200</v>
      </c>
      <c r="G5">
        <f t="shared" ref="G5:G6" si="1">E5+3</f>
        <v>13</v>
      </c>
      <c r="H5" t="s">
        <v>102</v>
      </c>
      <c r="I5">
        <v>10</v>
      </c>
      <c r="J5">
        <v>1</v>
      </c>
      <c r="K5">
        <v>0</v>
      </c>
      <c r="L5">
        <v>0</v>
      </c>
      <c r="M5" t="s">
        <v>1034</v>
      </c>
      <c r="N5" t="s">
        <v>21</v>
      </c>
      <c r="O5" t="s">
        <v>22</v>
      </c>
      <c r="Q5">
        <v>4</v>
      </c>
      <c r="R5" t="b">
        <v>0</v>
      </c>
      <c r="S5" t="s">
        <v>119</v>
      </c>
      <c r="T5">
        <v>0</v>
      </c>
    </row>
    <row r="6" spans="1:20" x14ac:dyDescent="0.25">
      <c r="A6" t="s">
        <v>18</v>
      </c>
      <c r="B6">
        <v>5</v>
      </c>
      <c r="C6" t="s">
        <v>19</v>
      </c>
      <c r="D6">
        <v>0</v>
      </c>
      <c r="E6">
        <v>10</v>
      </c>
      <c r="F6">
        <f t="shared" si="0"/>
        <v>200</v>
      </c>
      <c r="G6">
        <f t="shared" si="1"/>
        <v>13</v>
      </c>
      <c r="H6" t="s">
        <v>102</v>
      </c>
      <c r="I6">
        <v>10</v>
      </c>
      <c r="J6">
        <v>1</v>
      </c>
      <c r="K6">
        <v>0</v>
      </c>
      <c r="L6">
        <v>0</v>
      </c>
      <c r="M6" t="s">
        <v>1034</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1034</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1034</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1034</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1034</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1034</v>
      </c>
      <c r="N11" t="s">
        <v>21</v>
      </c>
      <c r="O11" t="s">
        <v>22</v>
      </c>
      <c r="Q11">
        <v>5</v>
      </c>
      <c r="R11" t="b">
        <v>0</v>
      </c>
      <c r="S11" t="s">
        <v>119</v>
      </c>
      <c r="T11">
        <v>0</v>
      </c>
    </row>
    <row r="12" spans="1:20" x14ac:dyDescent="0.25">
      <c r="A12" t="s">
        <v>196</v>
      </c>
      <c r="B12">
        <v>1</v>
      </c>
      <c r="C12" t="s">
        <v>19</v>
      </c>
      <c r="D12">
        <f>$D$2</f>
        <v>28</v>
      </c>
      <c r="E12">
        <f>G4+8</f>
        <v>155</v>
      </c>
      <c r="F12">
        <f t="shared" si="0"/>
        <v>200</v>
      </c>
      <c r="G12">
        <f>E12+8</f>
        <v>163</v>
      </c>
      <c r="H12" t="s">
        <v>102</v>
      </c>
      <c r="I12">
        <v>14</v>
      </c>
      <c r="J12">
        <v>1</v>
      </c>
      <c r="K12">
        <v>0</v>
      </c>
      <c r="L12">
        <v>0</v>
      </c>
      <c r="M12" t="s">
        <v>1034</v>
      </c>
      <c r="N12" t="s">
        <v>21</v>
      </c>
      <c r="O12" t="s">
        <v>25</v>
      </c>
      <c r="Q12">
        <v>2</v>
      </c>
      <c r="R12" t="b">
        <v>1</v>
      </c>
      <c r="S12" t="s">
        <v>119</v>
      </c>
      <c r="T12">
        <v>0</v>
      </c>
    </row>
    <row r="13" spans="1:20" x14ac:dyDescent="0.25">
      <c r="A13" t="s">
        <v>195</v>
      </c>
      <c r="B13">
        <v>1</v>
      </c>
      <c r="C13" t="s">
        <v>19</v>
      </c>
      <c r="D13">
        <f>$D$2</f>
        <v>28</v>
      </c>
      <c r="E13">
        <f>G12</f>
        <v>163</v>
      </c>
      <c r="F13">
        <f t="shared" si="0"/>
        <v>200</v>
      </c>
      <c r="G13">
        <f>E13+6</f>
        <v>169</v>
      </c>
      <c r="H13" t="s">
        <v>102</v>
      </c>
      <c r="I13">
        <v>14</v>
      </c>
      <c r="J13">
        <v>0</v>
      </c>
      <c r="K13">
        <v>0</v>
      </c>
      <c r="L13">
        <v>0</v>
      </c>
      <c r="M13" t="s">
        <v>1034</v>
      </c>
      <c r="N13" t="s">
        <v>21</v>
      </c>
      <c r="O13" t="s">
        <v>25</v>
      </c>
      <c r="Q13">
        <v>2</v>
      </c>
      <c r="R13" t="b">
        <v>1</v>
      </c>
      <c r="S13" t="s">
        <v>119</v>
      </c>
      <c r="T13">
        <v>0</v>
      </c>
    </row>
    <row r="14" spans="1:20" x14ac:dyDescent="0.25">
      <c r="A14" t="s">
        <v>1015</v>
      </c>
      <c r="B14">
        <v>-999</v>
      </c>
      <c r="C14" t="s">
        <v>19</v>
      </c>
      <c r="D14">
        <f>$D$2</f>
        <v>28</v>
      </c>
      <c r="E14">
        <f>G13</f>
        <v>169</v>
      </c>
      <c r="F14">
        <f t="shared" si="0"/>
        <v>200</v>
      </c>
      <c r="G14">
        <f>E14+6</f>
        <v>175</v>
      </c>
      <c r="H14" t="s">
        <v>102</v>
      </c>
      <c r="I14">
        <v>14</v>
      </c>
      <c r="J14">
        <v>0</v>
      </c>
      <c r="K14">
        <v>0</v>
      </c>
      <c r="L14">
        <v>0</v>
      </c>
      <c r="M14" t="s">
        <v>1034</v>
      </c>
      <c r="N14" t="s">
        <v>21</v>
      </c>
      <c r="O14" t="s">
        <v>25</v>
      </c>
      <c r="Q14">
        <v>1</v>
      </c>
      <c r="R14" t="b">
        <v>1</v>
      </c>
      <c r="S14" t="s">
        <v>119</v>
      </c>
      <c r="T14">
        <v>0</v>
      </c>
    </row>
    <row r="15" spans="1:20" x14ac:dyDescent="0.25">
      <c r="A15" t="s">
        <v>1037</v>
      </c>
      <c r="B15">
        <v>1</v>
      </c>
      <c r="C15" t="s">
        <v>19</v>
      </c>
      <c r="D15">
        <f>$D$2</f>
        <v>28</v>
      </c>
      <c r="E15">
        <v>171</v>
      </c>
      <c r="F15">
        <f t="shared" si="0"/>
        <v>200</v>
      </c>
      <c r="G15">
        <f>E15+6</f>
        <v>177</v>
      </c>
      <c r="H15" t="s">
        <v>102</v>
      </c>
      <c r="I15">
        <v>10</v>
      </c>
      <c r="J15">
        <v>0</v>
      </c>
      <c r="K15">
        <v>1</v>
      </c>
      <c r="L15">
        <v>0</v>
      </c>
      <c r="M15" t="s">
        <v>1034</v>
      </c>
      <c r="N15" t="s">
        <v>21</v>
      </c>
      <c r="O15" t="s">
        <v>25</v>
      </c>
      <c r="Q15">
        <v>0</v>
      </c>
      <c r="R15" t="b">
        <v>1</v>
      </c>
      <c r="S15" t="s">
        <v>119</v>
      </c>
      <c r="T15">
        <v>0</v>
      </c>
    </row>
    <row r="16" spans="1:20" x14ac:dyDescent="0.25">
      <c r="A16" t="s">
        <v>841</v>
      </c>
      <c r="B16">
        <v>1</v>
      </c>
      <c r="C16" t="s">
        <v>19</v>
      </c>
      <c r="D16">
        <f>$D$2</f>
        <v>28</v>
      </c>
      <c r="E16">
        <f>E17-5</f>
        <v>193</v>
      </c>
      <c r="F16">
        <v>200</v>
      </c>
      <c r="G16">
        <f>E16+5</f>
        <v>198</v>
      </c>
      <c r="H16" t="s">
        <v>102</v>
      </c>
      <c r="I16">
        <v>8</v>
      </c>
      <c r="J16">
        <v>0</v>
      </c>
      <c r="K16">
        <v>1</v>
      </c>
      <c r="L16">
        <v>0</v>
      </c>
      <c r="M16" t="s">
        <v>1034</v>
      </c>
      <c r="N16" t="s">
        <v>21</v>
      </c>
      <c r="O16" t="s">
        <v>25</v>
      </c>
      <c r="Q16">
        <v>0</v>
      </c>
      <c r="R16" t="b">
        <v>1</v>
      </c>
      <c r="S16" t="s">
        <v>119</v>
      </c>
      <c r="T16">
        <v>0</v>
      </c>
    </row>
    <row r="17" spans="1:20" x14ac:dyDescent="0.25">
      <c r="A17" t="s">
        <v>1043</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1044</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ht="15.75" customHeight="1" x14ac:dyDescent="0.25">
      <c r="A19" t="s">
        <v>28</v>
      </c>
      <c r="B19">
        <v>1</v>
      </c>
      <c r="C19" t="s">
        <v>24</v>
      </c>
      <c r="D19">
        <v>0</v>
      </c>
      <c r="E19">
        <v>0</v>
      </c>
      <c r="F19">
        <v>211</v>
      </c>
      <c r="G19">
        <v>298</v>
      </c>
      <c r="I19">
        <v>0</v>
      </c>
      <c r="J19">
        <v>0</v>
      </c>
      <c r="K19">
        <v>0</v>
      </c>
      <c r="L19">
        <v>0</v>
      </c>
      <c r="N19" t="s">
        <v>21</v>
      </c>
      <c r="O19" t="s">
        <v>25</v>
      </c>
      <c r="P19" t="s">
        <v>1091</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1048</v>
      </c>
      <c r="Q20">
        <v>2</v>
      </c>
      <c r="R20" t="b">
        <v>1</v>
      </c>
      <c r="S20" t="s">
        <v>843</v>
      </c>
      <c r="T20">
        <v>0</v>
      </c>
    </row>
    <row r="21" spans="1:20" x14ac:dyDescent="0.25">
      <c r="A21" t="s">
        <v>41</v>
      </c>
      <c r="B21">
        <v>2</v>
      </c>
      <c r="C21" t="s">
        <v>19</v>
      </c>
      <c r="D21">
        <v>10</v>
      </c>
      <c r="E21">
        <v>20</v>
      </c>
      <c r="F21">
        <v>196</v>
      </c>
      <c r="G21">
        <f t="shared" ref="G21:G26" si="2">E21+5</f>
        <v>25</v>
      </c>
      <c r="H21" t="s">
        <v>102</v>
      </c>
      <c r="I21">
        <v>12</v>
      </c>
      <c r="J21">
        <v>0</v>
      </c>
      <c r="K21">
        <v>0</v>
      </c>
      <c r="L21">
        <v>0</v>
      </c>
      <c r="M21" t="s">
        <v>1053</v>
      </c>
      <c r="N21" t="s">
        <v>1178</v>
      </c>
      <c r="O21" t="s">
        <v>25</v>
      </c>
      <c r="Q21">
        <v>3</v>
      </c>
      <c r="R21" t="b">
        <v>1</v>
      </c>
      <c r="S21" t="s">
        <v>119</v>
      </c>
      <c r="T21">
        <v>0</v>
      </c>
    </row>
    <row r="22" spans="1:20" x14ac:dyDescent="0.25">
      <c r="A22" t="s">
        <v>1054</v>
      </c>
      <c r="B22">
        <v>2</v>
      </c>
      <c r="C22" t="s">
        <v>19</v>
      </c>
      <c r="D22">
        <f>$D$21</f>
        <v>10</v>
      </c>
      <c r="E22">
        <v>135</v>
      </c>
      <c r="F22">
        <f>$F$21</f>
        <v>196</v>
      </c>
      <c r="G22">
        <f t="shared" si="2"/>
        <v>140</v>
      </c>
      <c r="H22" t="s">
        <v>102</v>
      </c>
      <c r="I22">
        <v>12</v>
      </c>
      <c r="J22">
        <v>0</v>
      </c>
      <c r="K22">
        <v>0</v>
      </c>
      <c r="L22">
        <v>0</v>
      </c>
      <c r="M22" t="s">
        <v>1053</v>
      </c>
      <c r="N22" t="s">
        <v>1178</v>
      </c>
      <c r="O22" t="s">
        <v>25</v>
      </c>
      <c r="P22" s="1" t="s">
        <v>1055</v>
      </c>
      <c r="Q22">
        <v>2</v>
      </c>
      <c r="R22" t="b">
        <v>1</v>
      </c>
      <c r="T22">
        <v>0</v>
      </c>
    </row>
    <row r="23" spans="1:20" x14ac:dyDescent="0.25">
      <c r="A23" t="s">
        <v>1007</v>
      </c>
      <c r="B23">
        <v>2</v>
      </c>
      <c r="C23" t="s">
        <v>19</v>
      </c>
      <c r="D23">
        <f t="shared" ref="D23:D26" si="3">$D$21</f>
        <v>10</v>
      </c>
      <c r="E23">
        <f>G22+6</f>
        <v>146</v>
      </c>
      <c r="F23">
        <f t="shared" ref="F23:F26" si="4">$F$21</f>
        <v>196</v>
      </c>
      <c r="G23">
        <f t="shared" si="2"/>
        <v>151</v>
      </c>
      <c r="H23" t="s">
        <v>102</v>
      </c>
      <c r="I23">
        <v>12</v>
      </c>
      <c r="J23">
        <v>0</v>
      </c>
      <c r="K23">
        <v>0</v>
      </c>
      <c r="L23">
        <v>0</v>
      </c>
      <c r="M23" t="s">
        <v>1053</v>
      </c>
      <c r="N23" t="s">
        <v>1178</v>
      </c>
      <c r="O23" t="s">
        <v>25</v>
      </c>
      <c r="P23" s="1"/>
      <c r="Q23">
        <v>2</v>
      </c>
      <c r="R23" t="b">
        <v>1</v>
      </c>
      <c r="T23">
        <v>0</v>
      </c>
    </row>
    <row r="24" spans="1:20" x14ac:dyDescent="0.25">
      <c r="A24" t="s">
        <v>1008</v>
      </c>
      <c r="B24">
        <v>2</v>
      </c>
      <c r="C24" t="s">
        <v>19</v>
      </c>
      <c r="D24">
        <f t="shared" si="3"/>
        <v>10</v>
      </c>
      <c r="E24">
        <f>G23+10</f>
        <v>161</v>
      </c>
      <c r="F24">
        <f t="shared" si="4"/>
        <v>196</v>
      </c>
      <c r="G24">
        <f t="shared" si="2"/>
        <v>166</v>
      </c>
      <c r="H24" t="s">
        <v>102</v>
      </c>
      <c r="I24">
        <v>12</v>
      </c>
      <c r="J24">
        <v>0</v>
      </c>
      <c r="K24">
        <v>0</v>
      </c>
      <c r="L24">
        <v>0</v>
      </c>
      <c r="N24" t="s">
        <v>1178</v>
      </c>
      <c r="O24" t="s">
        <v>25</v>
      </c>
      <c r="P24" s="1"/>
      <c r="Q24">
        <v>2</v>
      </c>
      <c r="R24" t="b">
        <v>1</v>
      </c>
      <c r="T24">
        <v>0</v>
      </c>
    </row>
    <row r="25" spans="1:20" x14ac:dyDescent="0.25">
      <c r="A25" t="s">
        <v>440</v>
      </c>
      <c r="B25">
        <v>2</v>
      </c>
      <c r="C25" t="s">
        <v>19</v>
      </c>
      <c r="D25">
        <f t="shared" si="3"/>
        <v>10</v>
      </c>
      <c r="E25">
        <f>G24+10</f>
        <v>176</v>
      </c>
      <c r="F25">
        <f t="shared" si="4"/>
        <v>196</v>
      </c>
      <c r="G25">
        <f t="shared" si="2"/>
        <v>181</v>
      </c>
      <c r="H25" t="s">
        <v>102</v>
      </c>
      <c r="I25">
        <v>12</v>
      </c>
      <c r="J25">
        <v>0</v>
      </c>
      <c r="K25">
        <v>0</v>
      </c>
      <c r="L25">
        <v>0</v>
      </c>
      <c r="M25" t="s">
        <v>1053</v>
      </c>
      <c r="N25" t="s">
        <v>1178</v>
      </c>
      <c r="O25" t="s">
        <v>25</v>
      </c>
      <c r="P25" s="1"/>
      <c r="Q25">
        <v>2</v>
      </c>
      <c r="R25" t="b">
        <v>1</v>
      </c>
      <c r="T25">
        <v>0</v>
      </c>
    </row>
    <row r="26" spans="1:20" x14ac:dyDescent="0.25">
      <c r="A26" t="s">
        <v>706</v>
      </c>
      <c r="B26">
        <v>2</v>
      </c>
      <c r="C26" t="s">
        <v>19</v>
      </c>
      <c r="D26">
        <f t="shared" si="3"/>
        <v>10</v>
      </c>
      <c r="E26">
        <f>G25+20</f>
        <v>201</v>
      </c>
      <c r="F26">
        <f t="shared" si="4"/>
        <v>196</v>
      </c>
      <c r="G26">
        <f t="shared" si="2"/>
        <v>206</v>
      </c>
      <c r="H26" t="s">
        <v>102</v>
      </c>
      <c r="I26">
        <v>12</v>
      </c>
      <c r="J26">
        <v>0</v>
      </c>
      <c r="K26">
        <v>0</v>
      </c>
      <c r="L26">
        <v>0</v>
      </c>
      <c r="M26" t="s">
        <v>1053</v>
      </c>
      <c r="N26" t="s">
        <v>1178</v>
      </c>
      <c r="O26" t="s">
        <v>25</v>
      </c>
      <c r="P26" s="1"/>
      <c r="Q26">
        <v>2</v>
      </c>
      <c r="R26" t="b">
        <v>1</v>
      </c>
      <c r="T26">
        <v>0</v>
      </c>
    </row>
    <row r="27" spans="1:20" x14ac:dyDescent="0.25">
      <c r="A27" t="s">
        <v>438</v>
      </c>
      <c r="B27">
        <v>2</v>
      </c>
      <c r="C27" t="s">
        <v>26</v>
      </c>
      <c r="D27">
        <v>210</v>
      </c>
      <c r="E27">
        <v>0</v>
      </c>
      <c r="F27">
        <v>0</v>
      </c>
      <c r="G27">
        <v>298</v>
      </c>
      <c r="I27">
        <v>0</v>
      </c>
      <c r="J27">
        <v>0</v>
      </c>
      <c r="K27">
        <v>0</v>
      </c>
      <c r="L27">
        <v>0</v>
      </c>
      <c r="M27" t="s">
        <v>1098</v>
      </c>
      <c r="N27" t="s">
        <v>1178</v>
      </c>
      <c r="O27" t="s">
        <v>25</v>
      </c>
      <c r="Q27">
        <v>0</v>
      </c>
      <c r="R27" t="b">
        <v>0</v>
      </c>
      <c r="S27" t="s">
        <v>119</v>
      </c>
      <c r="T27">
        <v>0</v>
      </c>
    </row>
    <row r="28" spans="1:20" x14ac:dyDescent="0.25">
      <c r="A28" t="s">
        <v>196</v>
      </c>
      <c r="B28">
        <v>3</v>
      </c>
      <c r="C28" t="s">
        <v>19</v>
      </c>
      <c r="D28">
        <v>14</v>
      </c>
      <c r="E28">
        <v>20</v>
      </c>
      <c r="F28">
        <f t="shared" ref="F28" si="5">$F$2</f>
        <v>200</v>
      </c>
      <c r="G28">
        <f>E28+8</f>
        <v>28</v>
      </c>
      <c r="H28" t="s">
        <v>102</v>
      </c>
      <c r="I28">
        <v>14</v>
      </c>
      <c r="J28">
        <v>1</v>
      </c>
      <c r="K28">
        <v>0</v>
      </c>
      <c r="L28">
        <v>0</v>
      </c>
      <c r="N28" t="s">
        <v>21</v>
      </c>
      <c r="O28" t="s">
        <v>25</v>
      </c>
      <c r="Q28">
        <v>4</v>
      </c>
      <c r="R28" t="b">
        <v>1</v>
      </c>
      <c r="S28" t="s">
        <v>119</v>
      </c>
      <c r="T28">
        <v>0</v>
      </c>
    </row>
    <row r="29" spans="1:20" x14ac:dyDescent="0.25">
      <c r="A29" t="s">
        <v>195</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786</v>
      </c>
      <c r="B30">
        <v>3</v>
      </c>
      <c r="C30" t="s">
        <v>19</v>
      </c>
      <c r="D30">
        <f>$D$29</f>
        <v>14</v>
      </c>
      <c r="E30">
        <f>G29+8</f>
        <v>41</v>
      </c>
      <c r="F30">
        <f>$F$29</f>
        <v>196</v>
      </c>
      <c r="G30">
        <f>E30+6</f>
        <v>47</v>
      </c>
      <c r="H30" t="s">
        <v>102</v>
      </c>
      <c r="I30">
        <v>12</v>
      </c>
      <c r="J30">
        <v>0</v>
      </c>
      <c r="K30">
        <v>0</v>
      </c>
      <c r="L30">
        <v>0</v>
      </c>
      <c r="N30" t="s">
        <v>21</v>
      </c>
      <c r="O30" t="s">
        <v>25</v>
      </c>
      <c r="Q30">
        <v>2</v>
      </c>
      <c r="R30" t="b">
        <v>1</v>
      </c>
      <c r="S30" t="s">
        <v>119</v>
      </c>
      <c r="T30">
        <v>0</v>
      </c>
    </row>
    <row r="31" spans="1:20" x14ac:dyDescent="0.25">
      <c r="A31" t="s">
        <v>842</v>
      </c>
      <c r="B31">
        <v>3</v>
      </c>
      <c r="C31" t="s">
        <v>19</v>
      </c>
      <c r="D31">
        <v>0</v>
      </c>
      <c r="E31">
        <f>E32-5</f>
        <v>215</v>
      </c>
      <c r="F31">
        <v>196</v>
      </c>
      <c r="G31">
        <f>E31+5</f>
        <v>220</v>
      </c>
      <c r="H31" t="s">
        <v>102</v>
      </c>
      <c r="I31">
        <v>8</v>
      </c>
      <c r="J31">
        <v>0</v>
      </c>
      <c r="K31">
        <v>1</v>
      </c>
      <c r="L31">
        <v>0</v>
      </c>
      <c r="M31" t="s">
        <v>1034</v>
      </c>
      <c r="N31" t="s">
        <v>21</v>
      </c>
      <c r="O31" t="s">
        <v>22</v>
      </c>
      <c r="Q31">
        <v>0</v>
      </c>
      <c r="R31" t="b">
        <v>1</v>
      </c>
      <c r="S31" t="s">
        <v>119</v>
      </c>
      <c r="T31">
        <v>0</v>
      </c>
    </row>
    <row r="32" spans="1:20" x14ac:dyDescent="0.25">
      <c r="A32" t="s">
        <v>100</v>
      </c>
      <c r="B32">
        <v>3</v>
      </c>
      <c r="C32" t="s">
        <v>24</v>
      </c>
      <c r="D32">
        <v>0</v>
      </c>
      <c r="E32">
        <v>220</v>
      </c>
      <c r="F32">
        <v>210</v>
      </c>
      <c r="G32">
        <f>E32+100</f>
        <v>320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847</v>
      </c>
      <c r="B36">
        <v>-999</v>
      </c>
      <c r="C36" t="s">
        <v>26</v>
      </c>
      <c r="D36">
        <v>13</v>
      </c>
      <c r="E36">
        <v>90</v>
      </c>
      <c r="F36">
        <v>210</v>
      </c>
      <c r="G36">
        <f>E69-5</f>
        <v>82</v>
      </c>
      <c r="I36">
        <v>0</v>
      </c>
      <c r="J36">
        <v>1</v>
      </c>
      <c r="K36">
        <v>0</v>
      </c>
      <c r="L36">
        <v>0</v>
      </c>
      <c r="N36" t="s">
        <v>21</v>
      </c>
      <c r="O36" t="s">
        <v>25</v>
      </c>
      <c r="Q36">
        <v>0</v>
      </c>
      <c r="R36" t="b">
        <v>0</v>
      </c>
      <c r="S36" t="s">
        <v>119</v>
      </c>
      <c r="T36">
        <v>0</v>
      </c>
    </row>
    <row r="37" spans="1:20" x14ac:dyDescent="0.25">
      <c r="A37" t="s">
        <v>1174</v>
      </c>
      <c r="B37">
        <v>3</v>
      </c>
      <c r="C37" t="s">
        <v>19</v>
      </c>
      <c r="D37">
        <v>14</v>
      </c>
      <c r="E37">
        <v>85</v>
      </c>
      <c r="F37">
        <v>196</v>
      </c>
      <c r="G37">
        <f>E37+5</f>
        <v>90</v>
      </c>
      <c r="H37" t="s">
        <v>102</v>
      </c>
      <c r="I37">
        <v>14</v>
      </c>
      <c r="J37">
        <v>1</v>
      </c>
      <c r="K37">
        <v>0</v>
      </c>
      <c r="L37">
        <v>0</v>
      </c>
      <c r="N37" t="s">
        <v>21</v>
      </c>
      <c r="O37" t="s">
        <v>25</v>
      </c>
      <c r="Q37">
        <v>3</v>
      </c>
      <c r="R37" t="b">
        <v>1</v>
      </c>
      <c r="S37" t="s">
        <v>119</v>
      </c>
      <c r="T37">
        <v>0</v>
      </c>
    </row>
    <row r="38" spans="1:20" x14ac:dyDescent="0.25">
      <c r="A38" t="s">
        <v>1175</v>
      </c>
      <c r="B38">
        <v>3</v>
      </c>
      <c r="C38" t="s">
        <v>19</v>
      </c>
      <c r="D38">
        <v>14</v>
      </c>
      <c r="E38">
        <f>G37+4</f>
        <v>94</v>
      </c>
      <c r="F38">
        <v>196</v>
      </c>
      <c r="G38">
        <f>E38+6</f>
        <v>100</v>
      </c>
      <c r="H38" t="s">
        <v>102</v>
      </c>
      <c r="I38">
        <v>12</v>
      </c>
      <c r="J38">
        <v>0</v>
      </c>
      <c r="K38">
        <v>0</v>
      </c>
      <c r="L38">
        <v>0</v>
      </c>
      <c r="N38" t="s">
        <v>21</v>
      </c>
      <c r="O38" t="s">
        <v>25</v>
      </c>
      <c r="Q38">
        <v>3</v>
      </c>
      <c r="R38" t="b">
        <v>1</v>
      </c>
      <c r="S38" t="s">
        <v>119</v>
      </c>
      <c r="T38">
        <v>0</v>
      </c>
    </row>
    <row r="39" spans="1:20" x14ac:dyDescent="0.25">
      <c r="A39" t="s">
        <v>1179</v>
      </c>
      <c r="B39">
        <v>3</v>
      </c>
      <c r="C39" t="s">
        <v>19</v>
      </c>
      <c r="D39">
        <v>14</v>
      </c>
      <c r="E39">
        <f>G38+20</f>
        <v>120</v>
      </c>
      <c r="F39">
        <v>196</v>
      </c>
      <c r="G39">
        <f>E39+5</f>
        <v>125</v>
      </c>
      <c r="H39" t="s">
        <v>102</v>
      </c>
      <c r="I39">
        <v>12</v>
      </c>
      <c r="J39">
        <v>1</v>
      </c>
      <c r="K39">
        <v>0</v>
      </c>
      <c r="L39">
        <v>0</v>
      </c>
      <c r="N39" t="s">
        <v>21</v>
      </c>
      <c r="O39" t="s">
        <v>25</v>
      </c>
      <c r="Q39">
        <v>3</v>
      </c>
      <c r="R39" t="b">
        <v>1</v>
      </c>
      <c r="S39" t="s">
        <v>119</v>
      </c>
      <c r="T39">
        <v>0</v>
      </c>
    </row>
    <row r="40" spans="1:20" x14ac:dyDescent="0.25">
      <c r="A40" t="s">
        <v>1181</v>
      </c>
      <c r="B40">
        <v>3</v>
      </c>
      <c r="C40" t="s">
        <v>19</v>
      </c>
      <c r="D40">
        <v>14</v>
      </c>
      <c r="E40">
        <f>G39+4</f>
        <v>129</v>
      </c>
      <c r="F40">
        <v>196</v>
      </c>
      <c r="G40">
        <f>E40+6</f>
        <v>135</v>
      </c>
      <c r="H40" t="s">
        <v>102</v>
      </c>
      <c r="I40">
        <v>12</v>
      </c>
      <c r="J40">
        <v>0</v>
      </c>
      <c r="K40">
        <v>0</v>
      </c>
      <c r="L40">
        <v>0</v>
      </c>
      <c r="N40" t="s">
        <v>21</v>
      </c>
      <c r="O40" t="s">
        <v>25</v>
      </c>
      <c r="Q40">
        <v>3</v>
      </c>
      <c r="R40" t="b">
        <v>1</v>
      </c>
      <c r="S40" t="s">
        <v>119</v>
      </c>
      <c r="T40">
        <v>0</v>
      </c>
    </row>
    <row r="41" spans="1:20" x14ac:dyDescent="0.25">
      <c r="A41" t="s">
        <v>1122</v>
      </c>
      <c r="B41">
        <v>3</v>
      </c>
      <c r="C41" t="s">
        <v>19</v>
      </c>
      <c r="D41">
        <v>14</v>
      </c>
      <c r="E41">
        <f>G40+16</f>
        <v>151</v>
      </c>
      <c r="F41">
        <v>196</v>
      </c>
      <c r="G41">
        <f>E41+5</f>
        <v>156</v>
      </c>
      <c r="H41" t="s">
        <v>102</v>
      </c>
      <c r="I41">
        <v>12</v>
      </c>
      <c r="J41">
        <v>1</v>
      </c>
      <c r="K41">
        <v>0</v>
      </c>
      <c r="L41">
        <v>0</v>
      </c>
      <c r="N41" t="s">
        <v>21</v>
      </c>
      <c r="O41" t="s">
        <v>25</v>
      </c>
      <c r="Q41">
        <v>3</v>
      </c>
      <c r="R41" t="b">
        <v>1</v>
      </c>
      <c r="S41" t="s">
        <v>119</v>
      </c>
      <c r="T41">
        <v>0</v>
      </c>
    </row>
    <row r="42" spans="1:20" x14ac:dyDescent="0.25">
      <c r="A42" t="s">
        <v>1171</v>
      </c>
      <c r="B42">
        <v>3</v>
      </c>
      <c r="C42" t="s">
        <v>19</v>
      </c>
      <c r="D42">
        <v>14</v>
      </c>
      <c r="E42">
        <f>G41+4</f>
        <v>160</v>
      </c>
      <c r="F42">
        <v>196</v>
      </c>
      <c r="G42">
        <f>E42+6</f>
        <v>166</v>
      </c>
      <c r="H42" t="s">
        <v>102</v>
      </c>
      <c r="I42">
        <v>12</v>
      </c>
      <c r="J42">
        <v>0</v>
      </c>
      <c r="K42">
        <v>0</v>
      </c>
      <c r="L42">
        <v>0</v>
      </c>
      <c r="N42" t="s">
        <v>21</v>
      </c>
      <c r="O42" t="s">
        <v>25</v>
      </c>
      <c r="Q42">
        <v>3</v>
      </c>
      <c r="R42" t="b">
        <v>1</v>
      </c>
      <c r="S42" t="s">
        <v>119</v>
      </c>
      <c r="T42">
        <v>0</v>
      </c>
    </row>
    <row r="43" spans="1:20" x14ac:dyDescent="0.25">
      <c r="A43" t="s">
        <v>1123</v>
      </c>
      <c r="B43">
        <v>3</v>
      </c>
      <c r="C43" t="s">
        <v>19</v>
      </c>
      <c r="D43">
        <v>14</v>
      </c>
      <c r="E43">
        <f>G42+16</f>
        <v>182</v>
      </c>
      <c r="F43">
        <v>196</v>
      </c>
      <c r="G43">
        <f>E43+5</f>
        <v>187</v>
      </c>
      <c r="H43" t="s">
        <v>102</v>
      </c>
      <c r="I43">
        <v>12</v>
      </c>
      <c r="J43">
        <v>1</v>
      </c>
      <c r="K43">
        <v>0</v>
      </c>
      <c r="L43">
        <v>0</v>
      </c>
      <c r="N43" t="s">
        <v>21</v>
      </c>
      <c r="O43" t="s">
        <v>25</v>
      </c>
      <c r="Q43">
        <v>3</v>
      </c>
      <c r="R43" t="b">
        <v>1</v>
      </c>
      <c r="S43" t="s">
        <v>119</v>
      </c>
      <c r="T43">
        <v>0</v>
      </c>
    </row>
    <row r="44" spans="1:20" x14ac:dyDescent="0.25">
      <c r="A44" t="s">
        <v>1172</v>
      </c>
      <c r="B44">
        <v>3</v>
      </c>
      <c r="C44" t="s">
        <v>19</v>
      </c>
      <c r="D44">
        <v>14</v>
      </c>
      <c r="E44">
        <f>G43+4</f>
        <v>191</v>
      </c>
      <c r="F44">
        <v>196</v>
      </c>
      <c r="G44">
        <f>E44+6</f>
        <v>197</v>
      </c>
      <c r="H44" t="s">
        <v>102</v>
      </c>
      <c r="I44">
        <v>12</v>
      </c>
      <c r="J44">
        <v>0</v>
      </c>
      <c r="K44">
        <v>0</v>
      </c>
      <c r="L44">
        <v>0</v>
      </c>
      <c r="N44" t="s">
        <v>21</v>
      </c>
      <c r="O44" t="s">
        <v>25</v>
      </c>
      <c r="Q44">
        <v>3</v>
      </c>
      <c r="R44" t="b">
        <v>1</v>
      </c>
      <c r="S44" t="s">
        <v>119</v>
      </c>
      <c r="T44">
        <v>0</v>
      </c>
    </row>
    <row r="45" spans="1:20" x14ac:dyDescent="0.25">
      <c r="A45" t="s">
        <v>1011</v>
      </c>
      <c r="B45">
        <v>4</v>
      </c>
      <c r="C45" t="s">
        <v>19</v>
      </c>
      <c r="D45">
        <v>14</v>
      </c>
      <c r="E45">
        <v>20</v>
      </c>
      <c r="F45">
        <v>196</v>
      </c>
      <c r="G45">
        <f>E45+5</f>
        <v>25</v>
      </c>
      <c r="H45" t="s">
        <v>102</v>
      </c>
      <c r="I45">
        <v>14</v>
      </c>
      <c r="J45">
        <v>1</v>
      </c>
      <c r="K45">
        <v>0</v>
      </c>
      <c r="L45">
        <v>0</v>
      </c>
      <c r="N45" t="s">
        <v>21</v>
      </c>
      <c r="O45" t="s">
        <v>25</v>
      </c>
      <c r="Q45">
        <v>3</v>
      </c>
      <c r="R45" t="b">
        <v>1</v>
      </c>
      <c r="S45" t="s">
        <v>119</v>
      </c>
      <c r="T45">
        <v>0</v>
      </c>
    </row>
    <row r="46" spans="1:20" x14ac:dyDescent="0.25">
      <c r="A46" t="s">
        <v>939</v>
      </c>
      <c r="B46">
        <v>4</v>
      </c>
      <c r="C46" t="s">
        <v>19</v>
      </c>
      <c r="D46">
        <f>$D$64</f>
        <v>14</v>
      </c>
      <c r="E46">
        <f>G45+8</f>
        <v>33</v>
      </c>
      <c r="F46">
        <f>$F$64</f>
        <v>196</v>
      </c>
      <c r="G46">
        <f>E46+5</f>
        <v>38</v>
      </c>
      <c r="H46" t="s">
        <v>102</v>
      </c>
      <c r="I46">
        <v>12</v>
      </c>
      <c r="J46">
        <v>0</v>
      </c>
      <c r="K46">
        <v>0</v>
      </c>
      <c r="L46">
        <v>0</v>
      </c>
      <c r="N46" t="s">
        <v>21</v>
      </c>
      <c r="O46" t="s">
        <v>25</v>
      </c>
      <c r="Q46">
        <v>3</v>
      </c>
      <c r="R46" t="b">
        <v>1</v>
      </c>
      <c r="S46" t="s">
        <v>119</v>
      </c>
      <c r="T46">
        <v>0</v>
      </c>
    </row>
    <row r="47" spans="1:20" x14ac:dyDescent="0.25">
      <c r="A47" t="s">
        <v>1118</v>
      </c>
      <c r="B47">
        <v>4</v>
      </c>
      <c r="C47" t="s">
        <v>26</v>
      </c>
      <c r="D47">
        <v>30</v>
      </c>
      <c r="E47">
        <v>85</v>
      </c>
      <c r="F47">
        <v>170</v>
      </c>
      <c r="G47">
        <f>G50+12</f>
        <v>152</v>
      </c>
      <c r="I47">
        <v>0</v>
      </c>
      <c r="J47">
        <v>1</v>
      </c>
      <c r="K47">
        <v>0</v>
      </c>
      <c r="L47">
        <v>0</v>
      </c>
      <c r="M47" t="s">
        <v>772</v>
      </c>
      <c r="N47" t="s">
        <v>772</v>
      </c>
      <c r="O47" t="s">
        <v>25</v>
      </c>
      <c r="Q47">
        <v>1</v>
      </c>
      <c r="R47" t="b">
        <v>0</v>
      </c>
      <c r="S47" t="s">
        <v>119</v>
      </c>
      <c r="T47">
        <v>0</v>
      </c>
    </row>
    <row r="48" spans="1:20" x14ac:dyDescent="0.25">
      <c r="A48" t="s">
        <v>35</v>
      </c>
      <c r="B48">
        <v>4</v>
      </c>
      <c r="C48" t="s">
        <v>19</v>
      </c>
      <c r="D48">
        <f>D47+10</f>
        <v>40</v>
      </c>
      <c r="E48">
        <f>E47+8</f>
        <v>93</v>
      </c>
      <c r="F48">
        <f>F47-10</f>
        <v>160</v>
      </c>
      <c r="G48">
        <f>E48+5</f>
        <v>98</v>
      </c>
      <c r="H48" t="s">
        <v>102</v>
      </c>
      <c r="I48">
        <v>16</v>
      </c>
      <c r="J48">
        <v>1</v>
      </c>
      <c r="K48">
        <v>0</v>
      </c>
      <c r="L48">
        <v>0</v>
      </c>
      <c r="N48" t="s">
        <v>772</v>
      </c>
      <c r="O48" t="s">
        <v>27</v>
      </c>
      <c r="Q48">
        <v>3</v>
      </c>
      <c r="R48" t="b">
        <v>0</v>
      </c>
      <c r="S48" t="s">
        <v>119</v>
      </c>
      <c r="T48">
        <v>0</v>
      </c>
    </row>
    <row r="49" spans="1:20" x14ac:dyDescent="0.25">
      <c r="A49" t="s">
        <v>104</v>
      </c>
      <c r="B49">
        <v>4</v>
      </c>
      <c r="C49" t="s">
        <v>19</v>
      </c>
      <c r="D49">
        <f>D50</f>
        <v>40</v>
      </c>
      <c r="E49">
        <f>G48+8</f>
        <v>106</v>
      </c>
      <c r="F49">
        <f>F50</f>
        <v>160</v>
      </c>
      <c r="G49">
        <f>E49+8</f>
        <v>114</v>
      </c>
      <c r="H49" t="s">
        <v>102</v>
      </c>
      <c r="I49">
        <v>16</v>
      </c>
      <c r="J49">
        <v>0</v>
      </c>
      <c r="K49">
        <v>1</v>
      </c>
      <c r="L49">
        <v>0</v>
      </c>
      <c r="N49" t="s">
        <v>772</v>
      </c>
      <c r="O49" t="s">
        <v>27</v>
      </c>
      <c r="Q49">
        <v>2</v>
      </c>
      <c r="R49" t="b">
        <v>1</v>
      </c>
      <c r="S49" t="s">
        <v>119</v>
      </c>
      <c r="T49">
        <v>0</v>
      </c>
    </row>
    <row r="50" spans="1:20" x14ac:dyDescent="0.25">
      <c r="A50" t="s">
        <v>56</v>
      </c>
      <c r="B50">
        <v>4</v>
      </c>
      <c r="C50" t="s">
        <v>19</v>
      </c>
      <c r="D50">
        <f>D48</f>
        <v>40</v>
      </c>
      <c r="E50">
        <f>G49+20</f>
        <v>134</v>
      </c>
      <c r="F50">
        <f>F48</f>
        <v>160</v>
      </c>
      <c r="G50">
        <f>E50+6</f>
        <v>140</v>
      </c>
      <c r="H50" t="s">
        <v>102</v>
      </c>
      <c r="I50">
        <v>20</v>
      </c>
      <c r="J50">
        <v>1</v>
      </c>
      <c r="K50">
        <v>0</v>
      </c>
      <c r="L50">
        <v>0</v>
      </c>
      <c r="N50" t="s">
        <v>772</v>
      </c>
      <c r="O50" t="s">
        <v>27</v>
      </c>
      <c r="P50" t="s">
        <v>1115</v>
      </c>
      <c r="Q50">
        <v>3</v>
      </c>
      <c r="R50" t="b">
        <v>0</v>
      </c>
      <c r="S50" t="s">
        <v>119</v>
      </c>
      <c r="T50">
        <v>0</v>
      </c>
    </row>
    <row r="51" spans="1:20" x14ac:dyDescent="0.25">
      <c r="A51" t="s">
        <v>1117</v>
      </c>
      <c r="B51">
        <v>4</v>
      </c>
      <c r="C51" t="s">
        <v>26</v>
      </c>
      <c r="D51">
        <v>30</v>
      </c>
      <c r="E51">
        <f>G47+30</f>
        <v>182</v>
      </c>
      <c r="F51">
        <v>170</v>
      </c>
      <c r="G51">
        <f>G54+12</f>
        <v>249</v>
      </c>
      <c r="I51">
        <v>0</v>
      </c>
      <c r="J51">
        <v>1</v>
      </c>
      <c r="K51">
        <v>0</v>
      </c>
      <c r="L51">
        <v>0</v>
      </c>
      <c r="M51" t="s">
        <v>1119</v>
      </c>
      <c r="N51" t="s">
        <v>1119</v>
      </c>
      <c r="O51" t="s">
        <v>25</v>
      </c>
      <c r="Q51">
        <v>1</v>
      </c>
      <c r="R51" t="b">
        <v>0</v>
      </c>
      <c r="S51" t="s">
        <v>119</v>
      </c>
      <c r="T51">
        <v>0</v>
      </c>
    </row>
    <row r="52" spans="1:20" x14ac:dyDescent="0.25">
      <c r="A52" t="s">
        <v>36</v>
      </c>
      <c r="B52">
        <v>4</v>
      </c>
      <c r="C52" t="s">
        <v>19</v>
      </c>
      <c r="D52">
        <f>D51+10</f>
        <v>40</v>
      </c>
      <c r="E52">
        <f>E51+8</f>
        <v>190</v>
      </c>
      <c r="F52">
        <f>F51-10</f>
        <v>160</v>
      </c>
      <c r="G52">
        <f>E52+5</f>
        <v>195</v>
      </c>
      <c r="H52" t="s">
        <v>102</v>
      </c>
      <c r="I52">
        <v>16</v>
      </c>
      <c r="J52">
        <v>1</v>
      </c>
      <c r="K52">
        <v>0</v>
      </c>
      <c r="L52">
        <v>0</v>
      </c>
      <c r="N52" t="s">
        <v>1119</v>
      </c>
      <c r="O52" t="s">
        <v>27</v>
      </c>
      <c r="Q52">
        <v>3</v>
      </c>
      <c r="R52" t="b">
        <v>0</v>
      </c>
      <c r="S52" t="s">
        <v>119</v>
      </c>
      <c r="T52">
        <v>0</v>
      </c>
    </row>
    <row r="53" spans="1:20" x14ac:dyDescent="0.25">
      <c r="A53" t="s">
        <v>105</v>
      </c>
      <c r="B53">
        <v>4</v>
      </c>
      <c r="C53" t="s">
        <v>19</v>
      </c>
      <c r="D53">
        <f>D54</f>
        <v>40</v>
      </c>
      <c r="E53">
        <f>G52+8</f>
        <v>203</v>
      </c>
      <c r="F53">
        <f>F54</f>
        <v>160</v>
      </c>
      <c r="G53">
        <f>E53+8</f>
        <v>211</v>
      </c>
      <c r="H53" t="s">
        <v>102</v>
      </c>
      <c r="I53">
        <v>16</v>
      </c>
      <c r="J53">
        <v>0</v>
      </c>
      <c r="K53">
        <v>1</v>
      </c>
      <c r="L53">
        <v>0</v>
      </c>
      <c r="N53" t="s">
        <v>1119</v>
      </c>
      <c r="O53" t="s">
        <v>27</v>
      </c>
      <c r="Q53">
        <v>2</v>
      </c>
      <c r="R53" t="b">
        <v>1</v>
      </c>
      <c r="S53" t="s">
        <v>119</v>
      </c>
      <c r="T53">
        <v>0</v>
      </c>
    </row>
    <row r="54" spans="1:20" x14ac:dyDescent="0.25">
      <c r="A54" t="s">
        <v>57</v>
      </c>
      <c r="B54">
        <v>4</v>
      </c>
      <c r="C54" t="s">
        <v>19</v>
      </c>
      <c r="D54">
        <f>D52</f>
        <v>40</v>
      </c>
      <c r="E54">
        <f>G53+20</f>
        <v>231</v>
      </c>
      <c r="F54">
        <f>F52</f>
        <v>160</v>
      </c>
      <c r="G54">
        <f>E54+6</f>
        <v>237</v>
      </c>
      <c r="H54" t="s">
        <v>102</v>
      </c>
      <c r="I54">
        <v>20</v>
      </c>
      <c r="J54">
        <v>1</v>
      </c>
      <c r="K54">
        <v>0</v>
      </c>
      <c r="L54">
        <v>0</v>
      </c>
      <c r="N54" t="s">
        <v>1119</v>
      </c>
      <c r="O54" t="s">
        <v>27</v>
      </c>
      <c r="P54" t="s">
        <v>1116</v>
      </c>
      <c r="Q54">
        <v>3</v>
      </c>
      <c r="R54" t="b">
        <v>0</v>
      </c>
      <c r="S54" t="s">
        <v>119</v>
      </c>
      <c r="T54">
        <v>0</v>
      </c>
    </row>
    <row r="55" spans="1:20" x14ac:dyDescent="0.25">
      <c r="A55" t="s">
        <v>1125</v>
      </c>
      <c r="B55">
        <v>5</v>
      </c>
      <c r="C55" t="s">
        <v>26</v>
      </c>
      <c r="D55">
        <v>14</v>
      </c>
      <c r="E55">
        <v>45</v>
      </c>
      <c r="F55">
        <v>196</v>
      </c>
      <c r="G55">
        <f>G62+8</f>
        <v>244</v>
      </c>
      <c r="I55">
        <v>0</v>
      </c>
      <c r="J55">
        <v>0</v>
      </c>
      <c r="K55">
        <v>0</v>
      </c>
      <c r="L55">
        <v>0</v>
      </c>
      <c r="N55" t="s">
        <v>21</v>
      </c>
      <c r="O55" t="s">
        <v>25</v>
      </c>
      <c r="Q55">
        <v>1</v>
      </c>
      <c r="R55" t="b">
        <v>0</v>
      </c>
      <c r="S55" t="s">
        <v>119</v>
      </c>
      <c r="T55">
        <v>0</v>
      </c>
    </row>
    <row r="56" spans="1:20" x14ac:dyDescent="0.25">
      <c r="A56" t="s">
        <v>943</v>
      </c>
      <c r="B56">
        <v>5</v>
      </c>
      <c r="C56" t="s">
        <v>19</v>
      </c>
      <c r="D56">
        <f>D55+6</f>
        <v>20</v>
      </c>
      <c r="E56">
        <f>E55+6</f>
        <v>51</v>
      </c>
      <c r="F56">
        <f>F55-2</f>
        <v>194</v>
      </c>
      <c r="G56">
        <f>E56+5</f>
        <v>56</v>
      </c>
      <c r="H56" t="s">
        <v>102</v>
      </c>
      <c r="I56">
        <v>12</v>
      </c>
      <c r="J56">
        <v>1</v>
      </c>
      <c r="K56">
        <v>0</v>
      </c>
      <c r="L56">
        <v>0</v>
      </c>
      <c r="N56" t="s">
        <v>21</v>
      </c>
      <c r="O56" t="s">
        <v>25</v>
      </c>
      <c r="Q56">
        <v>2</v>
      </c>
      <c r="R56" t="b">
        <v>1</v>
      </c>
      <c r="S56" t="s">
        <v>119</v>
      </c>
      <c r="T56">
        <v>0</v>
      </c>
    </row>
    <row r="57" spans="1:20" x14ac:dyDescent="0.25">
      <c r="A57" t="s">
        <v>942</v>
      </c>
      <c r="B57">
        <v>5</v>
      </c>
      <c r="C57" t="s">
        <v>19</v>
      </c>
      <c r="D57">
        <f>D56</f>
        <v>20</v>
      </c>
      <c r="E57">
        <f>G56+8</f>
        <v>64</v>
      </c>
      <c r="F57">
        <f>F56</f>
        <v>194</v>
      </c>
      <c r="G57">
        <f>E57+5</f>
        <v>69</v>
      </c>
      <c r="H57" t="s">
        <v>102</v>
      </c>
      <c r="I57">
        <v>12</v>
      </c>
      <c r="J57">
        <v>0</v>
      </c>
      <c r="K57">
        <v>0</v>
      </c>
      <c r="L57">
        <v>0</v>
      </c>
      <c r="N57" t="s">
        <v>21</v>
      </c>
      <c r="O57" t="s">
        <v>25</v>
      </c>
      <c r="P57" s="1"/>
      <c r="Q57">
        <v>1</v>
      </c>
      <c r="R57" t="b">
        <v>1</v>
      </c>
      <c r="S57" t="s">
        <v>119</v>
      </c>
      <c r="T57">
        <v>0</v>
      </c>
    </row>
    <row r="58" spans="1:20" x14ac:dyDescent="0.25">
      <c r="A58" t="s">
        <v>1159</v>
      </c>
      <c r="B58">
        <v>5</v>
      </c>
      <c r="C58" t="s">
        <v>24</v>
      </c>
      <c r="D58">
        <v>14</v>
      </c>
      <c r="E58">
        <f>E55+85</f>
        <v>130</v>
      </c>
      <c r="F58">
        <v>196</v>
      </c>
      <c r="G58">
        <f>INT(E58+(F58-D58)/832*435)</f>
        <v>225</v>
      </c>
      <c r="I58">
        <v>0</v>
      </c>
      <c r="J58">
        <v>0</v>
      </c>
      <c r="K58">
        <v>0</v>
      </c>
      <c r="L58">
        <v>0</v>
      </c>
      <c r="N58" t="s">
        <v>21</v>
      </c>
      <c r="O58" t="s">
        <v>25</v>
      </c>
      <c r="P58" s="1" t="s">
        <v>1160</v>
      </c>
      <c r="Q58">
        <v>1</v>
      </c>
      <c r="R58" t="b">
        <v>1</v>
      </c>
      <c r="S58" t="s">
        <v>119</v>
      </c>
      <c r="T58">
        <v>0</v>
      </c>
    </row>
    <row r="59" spans="1:20" x14ac:dyDescent="0.25">
      <c r="A59" t="s">
        <v>81</v>
      </c>
      <c r="B59">
        <v>5</v>
      </c>
      <c r="C59" t="s">
        <v>19</v>
      </c>
      <c r="D59">
        <v>78</v>
      </c>
      <c r="E59">
        <f>G58-2</f>
        <v>223</v>
      </c>
      <c r="F59">
        <f>INT(D59+(F60-D59)/2-1)</f>
        <v>102</v>
      </c>
      <c r="G59">
        <f>E59+3</f>
        <v>226</v>
      </c>
      <c r="H59" t="s">
        <v>102</v>
      </c>
      <c r="I59">
        <v>8</v>
      </c>
      <c r="J59">
        <v>0</v>
      </c>
      <c r="K59">
        <v>0</v>
      </c>
      <c r="L59">
        <v>0</v>
      </c>
      <c r="M59" t="s">
        <v>1034</v>
      </c>
      <c r="O59" t="s">
        <v>25</v>
      </c>
      <c r="Q59">
        <v>3</v>
      </c>
      <c r="R59" t="b">
        <v>1</v>
      </c>
      <c r="T59">
        <v>0</v>
      </c>
    </row>
    <row r="60" spans="1:20" x14ac:dyDescent="0.25">
      <c r="A60" t="s">
        <v>83</v>
      </c>
      <c r="B60">
        <v>5</v>
      </c>
      <c r="C60" t="s">
        <v>19</v>
      </c>
      <c r="D60">
        <f>INT(F61-(F60-D59)/2-1)</f>
        <v>114</v>
      </c>
      <c r="E60">
        <f>E59</f>
        <v>223</v>
      </c>
      <c r="F60">
        <v>129</v>
      </c>
      <c r="G60">
        <f>E60+3</f>
        <v>226</v>
      </c>
      <c r="H60" t="s">
        <v>102</v>
      </c>
      <c r="I60">
        <v>8</v>
      </c>
      <c r="J60">
        <v>0</v>
      </c>
      <c r="K60">
        <v>0</v>
      </c>
      <c r="L60">
        <v>0</v>
      </c>
      <c r="M60" t="s">
        <v>1034</v>
      </c>
      <c r="O60" t="s">
        <v>22</v>
      </c>
      <c r="Q60">
        <v>3</v>
      </c>
      <c r="R60" t="b">
        <v>1</v>
      </c>
      <c r="T60">
        <v>0</v>
      </c>
    </row>
    <row r="61" spans="1:20" x14ac:dyDescent="0.25">
      <c r="A61" t="s">
        <v>700</v>
      </c>
      <c r="B61">
        <v>5</v>
      </c>
      <c r="C61" t="s">
        <v>19</v>
      </c>
      <c r="D61">
        <f>D59-12</f>
        <v>66</v>
      </c>
      <c r="E61">
        <f>G58+3</f>
        <v>228</v>
      </c>
      <c r="F61">
        <f>F60+12</f>
        <v>141</v>
      </c>
      <c r="G61">
        <f>E61+3</f>
        <v>231</v>
      </c>
      <c r="H61" t="s">
        <v>102</v>
      </c>
      <c r="I61">
        <v>8</v>
      </c>
      <c r="J61">
        <v>0</v>
      </c>
      <c r="K61">
        <v>1</v>
      </c>
      <c r="L61">
        <v>0</v>
      </c>
      <c r="M61" t="s">
        <v>1034</v>
      </c>
      <c r="O61" t="s">
        <v>27</v>
      </c>
      <c r="Q61">
        <v>3</v>
      </c>
      <c r="R61" t="b">
        <v>1</v>
      </c>
      <c r="T61">
        <v>0</v>
      </c>
    </row>
    <row r="62" spans="1:20" x14ac:dyDescent="0.25">
      <c r="A62" t="s">
        <v>1185</v>
      </c>
      <c r="B62">
        <v>5</v>
      </c>
      <c r="C62" t="s">
        <v>26</v>
      </c>
      <c r="D62">
        <f>D61-2</f>
        <v>64</v>
      </c>
      <c r="E62">
        <f>E59-9</f>
        <v>214</v>
      </c>
      <c r="F62">
        <f>F61+2</f>
        <v>143</v>
      </c>
      <c r="G62">
        <f>G61+5</f>
        <v>236</v>
      </c>
      <c r="I62">
        <v>0</v>
      </c>
      <c r="J62">
        <v>0</v>
      </c>
      <c r="K62">
        <v>0</v>
      </c>
      <c r="L62">
        <v>0</v>
      </c>
      <c r="O62" t="s">
        <v>25</v>
      </c>
      <c r="Q62">
        <v>1</v>
      </c>
      <c r="R62" t="b">
        <v>0</v>
      </c>
      <c r="S62" t="s">
        <v>119</v>
      </c>
      <c r="T62">
        <v>0</v>
      </c>
    </row>
    <row r="63" spans="1:20" x14ac:dyDescent="0.25">
      <c r="A63" t="s">
        <v>902</v>
      </c>
      <c r="B63">
        <v>6</v>
      </c>
      <c r="C63" t="s">
        <v>19</v>
      </c>
      <c r="D63">
        <v>14</v>
      </c>
      <c r="E63">
        <v>20</v>
      </c>
      <c r="F63">
        <v>196</v>
      </c>
      <c r="G63">
        <f>E63+5</f>
        <v>25</v>
      </c>
      <c r="H63" t="s">
        <v>102</v>
      </c>
      <c r="I63">
        <v>14</v>
      </c>
      <c r="J63">
        <v>1</v>
      </c>
      <c r="K63">
        <v>0</v>
      </c>
      <c r="L63">
        <v>0</v>
      </c>
      <c r="N63" t="s">
        <v>21</v>
      </c>
      <c r="O63" t="s">
        <v>25</v>
      </c>
      <c r="Q63">
        <v>3</v>
      </c>
      <c r="R63" t="b">
        <v>0</v>
      </c>
      <c r="S63" t="s">
        <v>119</v>
      </c>
      <c r="T63">
        <v>0</v>
      </c>
    </row>
    <row r="64" spans="1:20" x14ac:dyDescent="0.25">
      <c r="A64" t="s">
        <v>1067</v>
      </c>
      <c r="B64">
        <v>6</v>
      </c>
      <c r="C64" t="s">
        <v>19</v>
      </c>
      <c r="D64">
        <v>14</v>
      </c>
      <c r="E64">
        <f>G63+8</f>
        <v>33</v>
      </c>
      <c r="F64">
        <v>196</v>
      </c>
      <c r="G64">
        <f>E64+5</f>
        <v>38</v>
      </c>
      <c r="H64" t="s">
        <v>102</v>
      </c>
      <c r="I64">
        <v>12</v>
      </c>
      <c r="J64">
        <v>0</v>
      </c>
      <c r="K64">
        <v>0</v>
      </c>
      <c r="L64">
        <v>0</v>
      </c>
      <c r="N64" t="s">
        <v>21</v>
      </c>
      <c r="O64" t="s">
        <v>25</v>
      </c>
      <c r="Q64">
        <v>3</v>
      </c>
      <c r="R64" t="b">
        <v>1</v>
      </c>
      <c r="T64">
        <v>0</v>
      </c>
    </row>
    <row r="65" spans="1:20" x14ac:dyDescent="0.25">
      <c r="A65" t="s">
        <v>894</v>
      </c>
      <c r="B65">
        <v>6</v>
      </c>
      <c r="C65" t="s">
        <v>26</v>
      </c>
      <c r="D65">
        <v>0</v>
      </c>
      <c r="E65">
        <v>85</v>
      </c>
      <c r="F65">
        <v>210</v>
      </c>
      <c r="G65">
        <f>G94+16</f>
        <v>198</v>
      </c>
      <c r="I65">
        <v>0</v>
      </c>
      <c r="J65">
        <v>1</v>
      </c>
      <c r="K65">
        <v>0</v>
      </c>
      <c r="L65">
        <v>0</v>
      </c>
      <c r="M65" t="s">
        <v>1068</v>
      </c>
      <c r="N65" t="str">
        <f>$M$65</f>
        <v>d0d8dd</v>
      </c>
      <c r="O65" t="s">
        <v>25</v>
      </c>
      <c r="Q65">
        <v>1</v>
      </c>
      <c r="R65" t="b">
        <v>0</v>
      </c>
      <c r="S65" t="s">
        <v>119</v>
      </c>
      <c r="T65">
        <v>0</v>
      </c>
    </row>
    <row r="66" spans="1:20" x14ac:dyDescent="0.25">
      <c r="A66" t="s">
        <v>895</v>
      </c>
      <c r="B66">
        <v>6</v>
      </c>
      <c r="C66" t="s">
        <v>19</v>
      </c>
      <c r="D66">
        <v>14</v>
      </c>
      <c r="E66">
        <f>E65+5</f>
        <v>90</v>
      </c>
      <c r="F66">
        <v>196</v>
      </c>
      <c r="G66">
        <f>E66+3</f>
        <v>93</v>
      </c>
      <c r="H66" t="s">
        <v>102</v>
      </c>
      <c r="I66">
        <v>12</v>
      </c>
      <c r="J66">
        <v>1</v>
      </c>
      <c r="K66">
        <v>0</v>
      </c>
      <c r="L66">
        <v>0</v>
      </c>
      <c r="N66" t="str">
        <f t="shared" ref="N66:N73" si="6">$M$65</f>
        <v>d0d8dd</v>
      </c>
      <c r="O66" t="s">
        <v>25</v>
      </c>
      <c r="Q66">
        <v>3</v>
      </c>
      <c r="R66" t="b">
        <v>0</v>
      </c>
      <c r="S66" t="s">
        <v>119</v>
      </c>
      <c r="T66">
        <v>0</v>
      </c>
    </row>
    <row r="67" spans="1:20" x14ac:dyDescent="0.25">
      <c r="A67" t="s">
        <v>899</v>
      </c>
      <c r="B67">
        <v>6</v>
      </c>
      <c r="C67" t="s">
        <v>19</v>
      </c>
      <c r="D67">
        <f t="shared" ref="D67" si="7">D70-1</f>
        <v>113</v>
      </c>
      <c r="E67">
        <f>E65+2</f>
        <v>87</v>
      </c>
      <c r="F67">
        <f>D71-1</f>
        <v>140</v>
      </c>
      <c r="G67">
        <f>E67+5</f>
        <v>92</v>
      </c>
      <c r="H67" t="s">
        <v>102</v>
      </c>
      <c r="I67">
        <v>10</v>
      </c>
      <c r="J67">
        <v>1</v>
      </c>
      <c r="K67">
        <v>0</v>
      </c>
      <c r="L67">
        <v>0</v>
      </c>
      <c r="N67" t="str">
        <f t="shared" si="6"/>
        <v>d0d8dd</v>
      </c>
      <c r="O67" t="s">
        <v>27</v>
      </c>
      <c r="Q67">
        <v>3</v>
      </c>
      <c r="R67" t="b">
        <v>1</v>
      </c>
      <c r="S67" t="s">
        <v>119</v>
      </c>
      <c r="T67">
        <v>0</v>
      </c>
    </row>
    <row r="68" spans="1:20" x14ac:dyDescent="0.25">
      <c r="A68" t="s">
        <v>900</v>
      </c>
      <c r="B68">
        <v>6</v>
      </c>
      <c r="C68" t="s">
        <v>19</v>
      </c>
      <c r="D68">
        <f>D71-1</f>
        <v>140</v>
      </c>
      <c r="E68">
        <f t="shared" ref="E68:E72" si="8">E67</f>
        <v>87</v>
      </c>
      <c r="F68">
        <f>D72+1</f>
        <v>169</v>
      </c>
      <c r="G68">
        <f>G67</f>
        <v>92</v>
      </c>
      <c r="H68" t="s">
        <v>102</v>
      </c>
      <c r="I68">
        <v>10</v>
      </c>
      <c r="J68">
        <v>1</v>
      </c>
      <c r="K68">
        <v>0</v>
      </c>
      <c r="L68">
        <v>0</v>
      </c>
      <c r="N68" t="str">
        <f t="shared" si="6"/>
        <v>d0d8dd</v>
      </c>
      <c r="O68" t="s">
        <v>27</v>
      </c>
      <c r="Q68">
        <v>3</v>
      </c>
      <c r="R68" t="b">
        <v>1</v>
      </c>
      <c r="S68" t="s">
        <v>119</v>
      </c>
      <c r="T68">
        <v>0</v>
      </c>
    </row>
    <row r="69" spans="1:20" x14ac:dyDescent="0.25">
      <c r="A69" t="s">
        <v>901</v>
      </c>
      <c r="B69">
        <v>6</v>
      </c>
      <c r="C69" t="s">
        <v>19</v>
      </c>
      <c r="D69">
        <f>D72</f>
        <v>168</v>
      </c>
      <c r="E69">
        <f t="shared" si="8"/>
        <v>87</v>
      </c>
      <c r="F69">
        <f>D69+26</f>
        <v>194</v>
      </c>
      <c r="G69">
        <f t="shared" ref="G69" si="9">G68</f>
        <v>92</v>
      </c>
      <c r="H69" t="s">
        <v>102</v>
      </c>
      <c r="I69">
        <v>10</v>
      </c>
      <c r="J69">
        <v>1</v>
      </c>
      <c r="K69">
        <v>0</v>
      </c>
      <c r="L69">
        <v>0</v>
      </c>
      <c r="N69" t="str">
        <f t="shared" si="6"/>
        <v>d0d8dd</v>
      </c>
      <c r="O69" t="s">
        <v>27</v>
      </c>
      <c r="Q69">
        <v>3</v>
      </c>
      <c r="R69" t="b">
        <v>1</v>
      </c>
      <c r="S69" t="s">
        <v>119</v>
      </c>
      <c r="T69">
        <v>0</v>
      </c>
    </row>
    <row r="70" spans="1:20" x14ac:dyDescent="0.25">
      <c r="A70" t="s">
        <v>44</v>
      </c>
      <c r="B70">
        <v>6</v>
      </c>
      <c r="C70" t="s">
        <v>25</v>
      </c>
      <c r="D70">
        <v>114</v>
      </c>
      <c r="E70">
        <f>E65</f>
        <v>85</v>
      </c>
      <c r="F70">
        <f>D70</f>
        <v>114</v>
      </c>
      <c r="G70">
        <f>G65</f>
        <v>198</v>
      </c>
      <c r="I70">
        <v>0.5</v>
      </c>
      <c r="J70">
        <v>0</v>
      </c>
      <c r="K70">
        <v>0</v>
      </c>
      <c r="L70">
        <v>0</v>
      </c>
      <c r="M70" t="s">
        <v>21</v>
      </c>
      <c r="N70" t="str">
        <f t="shared" si="6"/>
        <v>d0d8dd</v>
      </c>
      <c r="O70" t="s">
        <v>25</v>
      </c>
      <c r="Q70">
        <v>4</v>
      </c>
      <c r="R70" t="b">
        <v>0</v>
      </c>
      <c r="S70" t="s">
        <v>119</v>
      </c>
      <c r="T70">
        <v>0</v>
      </c>
    </row>
    <row r="71" spans="1:20" x14ac:dyDescent="0.25">
      <c r="A71" t="s">
        <v>45</v>
      </c>
      <c r="B71">
        <v>6</v>
      </c>
      <c r="C71" t="s">
        <v>25</v>
      </c>
      <c r="D71">
        <f>D70+27</f>
        <v>141</v>
      </c>
      <c r="E71">
        <f t="shared" si="8"/>
        <v>85</v>
      </c>
      <c r="F71">
        <f t="shared" ref="F71:F72" si="10">D71</f>
        <v>141</v>
      </c>
      <c r="G71">
        <f>G70</f>
        <v>198</v>
      </c>
      <c r="I71">
        <v>0.5</v>
      </c>
      <c r="J71">
        <v>0</v>
      </c>
      <c r="K71">
        <v>0</v>
      </c>
      <c r="L71">
        <v>0</v>
      </c>
      <c r="M71" t="s">
        <v>21</v>
      </c>
      <c r="N71" t="str">
        <f t="shared" si="6"/>
        <v>d0d8dd</v>
      </c>
      <c r="O71" t="s">
        <v>25</v>
      </c>
      <c r="Q71">
        <v>4</v>
      </c>
      <c r="R71" t="b">
        <v>0</v>
      </c>
      <c r="S71" t="s">
        <v>119</v>
      </c>
      <c r="T71">
        <v>0</v>
      </c>
    </row>
    <row r="72" spans="1:20" x14ac:dyDescent="0.25">
      <c r="A72" t="s">
        <v>46</v>
      </c>
      <c r="B72">
        <v>6</v>
      </c>
      <c r="C72" t="s">
        <v>25</v>
      </c>
      <c r="D72">
        <f>D71+27</f>
        <v>168</v>
      </c>
      <c r="E72">
        <f t="shared" si="8"/>
        <v>85</v>
      </c>
      <c r="F72">
        <f t="shared" si="10"/>
        <v>168</v>
      </c>
      <c r="G72">
        <f>G71</f>
        <v>198</v>
      </c>
      <c r="I72">
        <v>0.5</v>
      </c>
      <c r="J72">
        <v>0</v>
      </c>
      <c r="K72">
        <v>0</v>
      </c>
      <c r="L72">
        <v>0</v>
      </c>
      <c r="M72" t="s">
        <v>21</v>
      </c>
      <c r="N72" t="str">
        <f t="shared" si="6"/>
        <v>d0d8dd</v>
      </c>
      <c r="O72" t="s">
        <v>25</v>
      </c>
      <c r="Q72">
        <v>4</v>
      </c>
      <c r="R72" t="b">
        <v>0</v>
      </c>
      <c r="S72" t="s">
        <v>119</v>
      </c>
      <c r="T72">
        <v>0</v>
      </c>
    </row>
    <row r="73" spans="1:20" x14ac:dyDescent="0.25">
      <c r="A73" t="s">
        <v>55</v>
      </c>
      <c r="B73">
        <v>6</v>
      </c>
      <c r="C73" t="s">
        <v>25</v>
      </c>
      <c r="D73">
        <v>14</v>
      </c>
      <c r="E73">
        <f>E67+25</f>
        <v>112</v>
      </c>
      <c r="F73">
        <v>196</v>
      </c>
      <c r="G73">
        <f>E73</f>
        <v>112</v>
      </c>
      <c r="I73">
        <v>0.5</v>
      </c>
      <c r="J73">
        <v>0</v>
      </c>
      <c r="K73">
        <v>0</v>
      </c>
      <c r="L73">
        <v>0</v>
      </c>
      <c r="M73" t="s">
        <v>21</v>
      </c>
      <c r="N73" t="str">
        <f t="shared" si="6"/>
        <v>d0d8dd</v>
      </c>
      <c r="O73" t="s">
        <v>25</v>
      </c>
      <c r="Q73">
        <v>4</v>
      </c>
      <c r="R73" t="b">
        <v>0</v>
      </c>
      <c r="S73" t="s">
        <v>119</v>
      </c>
      <c r="T73">
        <v>0</v>
      </c>
    </row>
    <row r="74" spans="1:20" x14ac:dyDescent="0.25">
      <c r="A74" t="s">
        <v>1070</v>
      </c>
      <c r="B74">
        <v>6</v>
      </c>
      <c r="C74" t="s">
        <v>19</v>
      </c>
      <c r="D74">
        <f>D70</f>
        <v>114</v>
      </c>
      <c r="E74">
        <f>G65+2</f>
        <v>200</v>
      </c>
      <c r="F74">
        <v>196</v>
      </c>
      <c r="G74">
        <f>E74+4</f>
        <v>204</v>
      </c>
      <c r="H74" t="s">
        <v>102</v>
      </c>
      <c r="I74">
        <v>10</v>
      </c>
      <c r="J74">
        <v>0</v>
      </c>
      <c r="K74">
        <v>0</v>
      </c>
      <c r="L74">
        <v>0</v>
      </c>
      <c r="N74" t="s">
        <v>21</v>
      </c>
      <c r="O74" t="s">
        <v>22</v>
      </c>
      <c r="Q74">
        <v>2</v>
      </c>
      <c r="R74" t="b">
        <v>0</v>
      </c>
      <c r="S74" t="s">
        <v>119</v>
      </c>
      <c r="T74">
        <v>0</v>
      </c>
    </row>
    <row r="75" spans="1:20" x14ac:dyDescent="0.25">
      <c r="A75" t="s">
        <v>854</v>
      </c>
      <c r="B75">
        <v>6</v>
      </c>
      <c r="C75" t="s">
        <v>19</v>
      </c>
      <c r="D75">
        <v>14</v>
      </c>
      <c r="E75">
        <f>E73+2</f>
        <v>114</v>
      </c>
      <c r="F75">
        <f>D70-2</f>
        <v>112</v>
      </c>
      <c r="G75">
        <f>E75+5</f>
        <v>119</v>
      </c>
      <c r="H75" t="s">
        <v>102</v>
      </c>
      <c r="I75">
        <v>12</v>
      </c>
      <c r="J75">
        <v>0</v>
      </c>
      <c r="K75">
        <v>0</v>
      </c>
      <c r="L75">
        <v>0</v>
      </c>
      <c r="N75" t="str">
        <f t="shared" ref="N75:N94" si="11">$M$65</f>
        <v>d0d8dd</v>
      </c>
      <c r="O75" t="s">
        <v>25</v>
      </c>
      <c r="Q75">
        <v>3</v>
      </c>
      <c r="R75" t="b">
        <v>1</v>
      </c>
      <c r="S75" t="s">
        <v>119</v>
      </c>
      <c r="T75">
        <v>0</v>
      </c>
    </row>
    <row r="76" spans="1:20" x14ac:dyDescent="0.25">
      <c r="A76" t="s">
        <v>855</v>
      </c>
      <c r="B76">
        <v>6</v>
      </c>
      <c r="C76" t="s">
        <v>19</v>
      </c>
      <c r="D76">
        <f>D67</f>
        <v>113</v>
      </c>
      <c r="E76">
        <f>E75+1</f>
        <v>115</v>
      </c>
      <c r="F76">
        <f>F67</f>
        <v>140</v>
      </c>
      <c r="G76">
        <f t="shared" ref="G76:G94" si="12">E76+3</f>
        <v>118</v>
      </c>
      <c r="H76" t="s">
        <v>20</v>
      </c>
      <c r="I76">
        <v>16</v>
      </c>
      <c r="J76">
        <v>1</v>
      </c>
      <c r="K76">
        <v>0</v>
      </c>
      <c r="L76">
        <v>0</v>
      </c>
      <c r="N76" t="str">
        <f t="shared" si="11"/>
        <v>d0d8dd</v>
      </c>
      <c r="O76" t="s">
        <v>27</v>
      </c>
      <c r="Q76">
        <v>2</v>
      </c>
      <c r="R76" t="b">
        <v>0</v>
      </c>
      <c r="S76" t="s">
        <v>119</v>
      </c>
      <c r="T76">
        <v>0</v>
      </c>
    </row>
    <row r="77" spans="1:20" x14ac:dyDescent="0.25">
      <c r="A77" t="s">
        <v>856</v>
      </c>
      <c r="B77">
        <v>6</v>
      </c>
      <c r="C77" t="s">
        <v>19</v>
      </c>
      <c r="D77">
        <f>D68</f>
        <v>140</v>
      </c>
      <c r="E77">
        <f>E76</f>
        <v>115</v>
      </c>
      <c r="F77">
        <f>F68</f>
        <v>169</v>
      </c>
      <c r="G77">
        <f t="shared" si="12"/>
        <v>118</v>
      </c>
      <c r="H77" t="s">
        <v>20</v>
      </c>
      <c r="I77">
        <v>16</v>
      </c>
      <c r="J77">
        <v>1</v>
      </c>
      <c r="K77">
        <v>0</v>
      </c>
      <c r="L77">
        <v>0</v>
      </c>
      <c r="N77" t="str">
        <f t="shared" si="11"/>
        <v>d0d8dd</v>
      </c>
      <c r="O77" t="s">
        <v>27</v>
      </c>
      <c r="Q77">
        <v>2</v>
      </c>
      <c r="R77" t="b">
        <v>0</v>
      </c>
      <c r="S77" t="s">
        <v>119</v>
      </c>
      <c r="T77">
        <v>0</v>
      </c>
    </row>
    <row r="78" spans="1:20" x14ac:dyDescent="0.25">
      <c r="A78" t="s">
        <v>857</v>
      </c>
      <c r="B78">
        <v>6</v>
      </c>
      <c r="C78" t="s">
        <v>19</v>
      </c>
      <c r="D78">
        <f>D69</f>
        <v>168</v>
      </c>
      <c r="E78">
        <f>E77</f>
        <v>115</v>
      </c>
      <c r="F78">
        <f>F69</f>
        <v>194</v>
      </c>
      <c r="G78">
        <f t="shared" si="12"/>
        <v>118</v>
      </c>
      <c r="H78" t="s">
        <v>20</v>
      </c>
      <c r="I78">
        <v>16</v>
      </c>
      <c r="J78">
        <v>1</v>
      </c>
      <c r="K78">
        <v>0</v>
      </c>
      <c r="L78">
        <v>0</v>
      </c>
      <c r="N78" t="str">
        <f t="shared" si="11"/>
        <v>d0d8dd</v>
      </c>
      <c r="O78" t="s">
        <v>27</v>
      </c>
      <c r="Q78">
        <v>2</v>
      </c>
      <c r="R78" t="b">
        <v>0</v>
      </c>
      <c r="S78" t="s">
        <v>119</v>
      </c>
      <c r="T78">
        <v>0</v>
      </c>
    </row>
    <row r="79" spans="1:20" x14ac:dyDescent="0.25">
      <c r="A79" t="s">
        <v>858</v>
      </c>
      <c r="B79">
        <v>6</v>
      </c>
      <c r="C79" t="s">
        <v>19</v>
      </c>
      <c r="D79">
        <f t="shared" ref="D79:D94" si="13">D75</f>
        <v>14</v>
      </c>
      <c r="E79">
        <f>E75+16</f>
        <v>130</v>
      </c>
      <c r="F79">
        <f t="shared" ref="F79:F94" si="14">F75</f>
        <v>112</v>
      </c>
      <c r="G79">
        <f>E79+5</f>
        <v>135</v>
      </c>
      <c r="H79" t="s">
        <v>102</v>
      </c>
      <c r="I79">
        <v>12</v>
      </c>
      <c r="J79">
        <v>0</v>
      </c>
      <c r="K79">
        <v>0</v>
      </c>
      <c r="L79">
        <v>0</v>
      </c>
      <c r="N79" t="str">
        <f t="shared" si="11"/>
        <v>d0d8dd</v>
      </c>
      <c r="O79" t="s">
        <v>25</v>
      </c>
      <c r="Q79">
        <v>3</v>
      </c>
      <c r="R79" t="b">
        <v>1</v>
      </c>
      <c r="S79" t="s">
        <v>119</v>
      </c>
      <c r="T79">
        <v>0</v>
      </c>
    </row>
    <row r="80" spans="1:20" x14ac:dyDescent="0.25">
      <c r="A80" t="s">
        <v>859</v>
      </c>
      <c r="B80">
        <v>6</v>
      </c>
      <c r="C80" t="s">
        <v>19</v>
      </c>
      <c r="D80">
        <f t="shared" si="13"/>
        <v>113</v>
      </c>
      <c r="E80">
        <f>E79+1</f>
        <v>131</v>
      </c>
      <c r="F80">
        <f t="shared" si="14"/>
        <v>140</v>
      </c>
      <c r="G80">
        <f>E80+3</f>
        <v>134</v>
      </c>
      <c r="H80" t="s">
        <v>20</v>
      </c>
      <c r="I80">
        <v>16</v>
      </c>
      <c r="J80">
        <v>1</v>
      </c>
      <c r="K80">
        <v>0</v>
      </c>
      <c r="L80">
        <v>0</v>
      </c>
      <c r="N80" t="str">
        <f t="shared" si="11"/>
        <v>d0d8dd</v>
      </c>
      <c r="O80" t="s">
        <v>27</v>
      </c>
      <c r="Q80">
        <v>2</v>
      </c>
      <c r="R80" t="b">
        <v>0</v>
      </c>
      <c r="S80" t="s">
        <v>119</v>
      </c>
      <c r="T80">
        <v>0</v>
      </c>
    </row>
    <row r="81" spans="1:20" x14ac:dyDescent="0.25">
      <c r="A81" t="s">
        <v>860</v>
      </c>
      <c r="B81">
        <v>6</v>
      </c>
      <c r="C81" t="s">
        <v>19</v>
      </c>
      <c r="D81">
        <f t="shared" si="13"/>
        <v>140</v>
      </c>
      <c r="E81">
        <f>E80</f>
        <v>131</v>
      </c>
      <c r="F81">
        <f t="shared" si="14"/>
        <v>169</v>
      </c>
      <c r="G81">
        <f t="shared" si="12"/>
        <v>134</v>
      </c>
      <c r="H81" t="s">
        <v>20</v>
      </c>
      <c r="I81">
        <v>16</v>
      </c>
      <c r="J81">
        <v>1</v>
      </c>
      <c r="K81">
        <v>0</v>
      </c>
      <c r="L81">
        <v>0</v>
      </c>
      <c r="N81" t="str">
        <f t="shared" si="11"/>
        <v>d0d8dd</v>
      </c>
      <c r="O81" t="s">
        <v>27</v>
      </c>
      <c r="Q81">
        <v>2</v>
      </c>
      <c r="R81" t="b">
        <v>0</v>
      </c>
      <c r="S81" t="s">
        <v>119</v>
      </c>
      <c r="T81">
        <v>0</v>
      </c>
    </row>
    <row r="82" spans="1:20" x14ac:dyDescent="0.25">
      <c r="A82" t="s">
        <v>861</v>
      </c>
      <c r="B82">
        <v>6</v>
      </c>
      <c r="C82" t="s">
        <v>19</v>
      </c>
      <c r="D82">
        <f t="shared" si="13"/>
        <v>168</v>
      </c>
      <c r="E82">
        <f>E81</f>
        <v>131</v>
      </c>
      <c r="F82">
        <f t="shared" si="14"/>
        <v>194</v>
      </c>
      <c r="G82">
        <f t="shared" si="12"/>
        <v>134</v>
      </c>
      <c r="H82" t="s">
        <v>20</v>
      </c>
      <c r="I82">
        <v>16</v>
      </c>
      <c r="J82">
        <v>1</v>
      </c>
      <c r="K82">
        <v>0</v>
      </c>
      <c r="L82">
        <v>0</v>
      </c>
      <c r="N82" t="str">
        <f t="shared" si="11"/>
        <v>d0d8dd</v>
      </c>
      <c r="O82" t="s">
        <v>27</v>
      </c>
      <c r="Q82">
        <v>2</v>
      </c>
      <c r="R82" t="b">
        <v>0</v>
      </c>
      <c r="S82" t="s">
        <v>119</v>
      </c>
      <c r="T82">
        <v>0</v>
      </c>
    </row>
    <row r="83" spans="1:20" x14ac:dyDescent="0.25">
      <c r="A83" t="s">
        <v>862</v>
      </c>
      <c r="B83">
        <v>6</v>
      </c>
      <c r="C83" t="s">
        <v>19</v>
      </c>
      <c r="D83">
        <f t="shared" si="13"/>
        <v>14</v>
      </c>
      <c r="E83">
        <f>E79+16</f>
        <v>146</v>
      </c>
      <c r="F83">
        <f t="shared" si="14"/>
        <v>112</v>
      </c>
      <c r="G83">
        <f>E83+5</f>
        <v>151</v>
      </c>
      <c r="H83" t="s">
        <v>102</v>
      </c>
      <c r="I83">
        <v>12</v>
      </c>
      <c r="J83">
        <v>0</v>
      </c>
      <c r="K83">
        <v>0</v>
      </c>
      <c r="L83">
        <v>0</v>
      </c>
      <c r="N83" t="str">
        <f t="shared" si="11"/>
        <v>d0d8dd</v>
      </c>
      <c r="O83" t="s">
        <v>25</v>
      </c>
      <c r="Q83">
        <v>3</v>
      </c>
      <c r="R83" t="b">
        <v>1</v>
      </c>
      <c r="S83" t="s">
        <v>119</v>
      </c>
      <c r="T83">
        <v>0</v>
      </c>
    </row>
    <row r="84" spans="1:20" x14ac:dyDescent="0.25">
      <c r="A84" t="s">
        <v>863</v>
      </c>
      <c r="B84">
        <v>6</v>
      </c>
      <c r="C84" t="s">
        <v>19</v>
      </c>
      <c r="D84">
        <f t="shared" si="13"/>
        <v>113</v>
      </c>
      <c r="E84">
        <f>E83+1</f>
        <v>147</v>
      </c>
      <c r="F84">
        <f t="shared" si="14"/>
        <v>140</v>
      </c>
      <c r="G84">
        <f t="shared" si="12"/>
        <v>150</v>
      </c>
      <c r="H84" t="s">
        <v>20</v>
      </c>
      <c r="I84">
        <v>16</v>
      </c>
      <c r="J84">
        <v>1</v>
      </c>
      <c r="K84">
        <v>0</v>
      </c>
      <c r="L84">
        <v>0</v>
      </c>
      <c r="N84" t="str">
        <f t="shared" si="11"/>
        <v>d0d8dd</v>
      </c>
      <c r="O84" t="s">
        <v>27</v>
      </c>
      <c r="Q84">
        <v>2</v>
      </c>
      <c r="R84" t="b">
        <v>0</v>
      </c>
      <c r="S84" t="s">
        <v>119</v>
      </c>
      <c r="T84">
        <v>0</v>
      </c>
    </row>
    <row r="85" spans="1:20" x14ac:dyDescent="0.25">
      <c r="A85" t="s">
        <v>864</v>
      </c>
      <c r="B85">
        <v>6</v>
      </c>
      <c r="C85" t="s">
        <v>19</v>
      </c>
      <c r="D85">
        <f t="shared" si="13"/>
        <v>140</v>
      </c>
      <c r="E85">
        <f>E84</f>
        <v>147</v>
      </c>
      <c r="F85">
        <f t="shared" si="14"/>
        <v>169</v>
      </c>
      <c r="G85">
        <f t="shared" si="12"/>
        <v>150</v>
      </c>
      <c r="H85" t="s">
        <v>20</v>
      </c>
      <c r="I85">
        <v>16</v>
      </c>
      <c r="J85">
        <v>1</v>
      </c>
      <c r="K85">
        <v>0</v>
      </c>
      <c r="L85">
        <v>0</v>
      </c>
      <c r="N85" t="str">
        <f t="shared" si="11"/>
        <v>d0d8dd</v>
      </c>
      <c r="O85" t="s">
        <v>27</v>
      </c>
      <c r="Q85">
        <v>2</v>
      </c>
      <c r="R85" t="b">
        <v>0</v>
      </c>
      <c r="S85" t="s">
        <v>119</v>
      </c>
      <c r="T85">
        <v>0</v>
      </c>
    </row>
    <row r="86" spans="1:20" x14ac:dyDescent="0.25">
      <c r="A86" t="s">
        <v>865</v>
      </c>
      <c r="B86">
        <v>6</v>
      </c>
      <c r="C86" t="s">
        <v>19</v>
      </c>
      <c r="D86">
        <f t="shared" si="13"/>
        <v>168</v>
      </c>
      <c r="E86">
        <f>E85</f>
        <v>147</v>
      </c>
      <c r="F86">
        <f t="shared" si="14"/>
        <v>194</v>
      </c>
      <c r="G86">
        <f t="shared" si="12"/>
        <v>150</v>
      </c>
      <c r="H86" t="s">
        <v>20</v>
      </c>
      <c r="I86">
        <v>16</v>
      </c>
      <c r="J86">
        <v>1</v>
      </c>
      <c r="K86">
        <v>0</v>
      </c>
      <c r="L86">
        <v>0</v>
      </c>
      <c r="N86" t="str">
        <f t="shared" si="11"/>
        <v>d0d8dd</v>
      </c>
      <c r="O86" t="s">
        <v>27</v>
      </c>
      <c r="Q86">
        <v>2</v>
      </c>
      <c r="R86" t="b">
        <v>0</v>
      </c>
      <c r="S86" t="s">
        <v>119</v>
      </c>
      <c r="T86">
        <v>0</v>
      </c>
    </row>
    <row r="87" spans="1:20" x14ac:dyDescent="0.25">
      <c r="A87" t="s">
        <v>866</v>
      </c>
      <c r="B87">
        <v>6</v>
      </c>
      <c r="C87" t="s">
        <v>19</v>
      </c>
      <c r="D87">
        <f t="shared" si="13"/>
        <v>14</v>
      </c>
      <c r="E87">
        <f>E83+16</f>
        <v>162</v>
      </c>
      <c r="F87">
        <f t="shared" si="14"/>
        <v>112</v>
      </c>
      <c r="G87">
        <f>E87+5</f>
        <v>167</v>
      </c>
      <c r="H87" t="s">
        <v>102</v>
      </c>
      <c r="I87">
        <v>12</v>
      </c>
      <c r="J87">
        <v>0</v>
      </c>
      <c r="K87">
        <v>0</v>
      </c>
      <c r="L87">
        <v>0</v>
      </c>
      <c r="N87" t="str">
        <f t="shared" si="11"/>
        <v>d0d8dd</v>
      </c>
      <c r="O87" t="s">
        <v>25</v>
      </c>
      <c r="Q87">
        <v>3</v>
      </c>
      <c r="R87" t="b">
        <v>1</v>
      </c>
      <c r="S87" t="s">
        <v>119</v>
      </c>
      <c r="T87">
        <v>0</v>
      </c>
    </row>
    <row r="88" spans="1:20" x14ac:dyDescent="0.25">
      <c r="A88" t="s">
        <v>867</v>
      </c>
      <c r="B88">
        <v>6</v>
      </c>
      <c r="C88" t="s">
        <v>19</v>
      </c>
      <c r="D88">
        <f t="shared" si="13"/>
        <v>113</v>
      </c>
      <c r="E88">
        <f>E87+1</f>
        <v>163</v>
      </c>
      <c r="F88">
        <f t="shared" si="14"/>
        <v>140</v>
      </c>
      <c r="G88">
        <f t="shared" si="12"/>
        <v>166</v>
      </c>
      <c r="H88" t="s">
        <v>20</v>
      </c>
      <c r="I88">
        <v>16</v>
      </c>
      <c r="J88">
        <v>1</v>
      </c>
      <c r="K88">
        <v>0</v>
      </c>
      <c r="L88">
        <v>0</v>
      </c>
      <c r="N88" t="str">
        <f t="shared" si="11"/>
        <v>d0d8dd</v>
      </c>
      <c r="O88" t="s">
        <v>27</v>
      </c>
      <c r="Q88">
        <v>2</v>
      </c>
      <c r="R88" t="b">
        <v>0</v>
      </c>
      <c r="S88" t="s">
        <v>119</v>
      </c>
      <c r="T88">
        <v>0</v>
      </c>
    </row>
    <row r="89" spans="1:20" x14ac:dyDescent="0.25">
      <c r="A89" t="s">
        <v>868</v>
      </c>
      <c r="B89">
        <v>6</v>
      </c>
      <c r="C89" t="s">
        <v>19</v>
      </c>
      <c r="D89">
        <f t="shared" si="13"/>
        <v>140</v>
      </c>
      <c r="E89">
        <f>E88</f>
        <v>163</v>
      </c>
      <c r="F89">
        <f t="shared" si="14"/>
        <v>169</v>
      </c>
      <c r="G89">
        <f t="shared" si="12"/>
        <v>166</v>
      </c>
      <c r="H89" t="s">
        <v>20</v>
      </c>
      <c r="I89">
        <v>16</v>
      </c>
      <c r="J89">
        <v>1</v>
      </c>
      <c r="K89">
        <v>0</v>
      </c>
      <c r="L89">
        <v>0</v>
      </c>
      <c r="N89" t="str">
        <f t="shared" si="11"/>
        <v>d0d8dd</v>
      </c>
      <c r="O89" t="s">
        <v>27</v>
      </c>
      <c r="Q89">
        <v>2</v>
      </c>
      <c r="R89" t="b">
        <v>0</v>
      </c>
      <c r="S89" t="s">
        <v>119</v>
      </c>
      <c r="T89">
        <v>0</v>
      </c>
    </row>
    <row r="90" spans="1:20" x14ac:dyDescent="0.25">
      <c r="A90" t="s">
        <v>869</v>
      </c>
      <c r="B90">
        <v>6</v>
      </c>
      <c r="C90" t="s">
        <v>19</v>
      </c>
      <c r="D90">
        <f t="shared" si="13"/>
        <v>168</v>
      </c>
      <c r="E90">
        <f>E89</f>
        <v>163</v>
      </c>
      <c r="F90">
        <f t="shared" si="14"/>
        <v>194</v>
      </c>
      <c r="G90">
        <f t="shared" si="12"/>
        <v>166</v>
      </c>
      <c r="H90" t="s">
        <v>20</v>
      </c>
      <c r="I90">
        <v>16</v>
      </c>
      <c r="J90">
        <v>1</v>
      </c>
      <c r="K90">
        <v>0</v>
      </c>
      <c r="L90">
        <v>0</v>
      </c>
      <c r="N90" t="str">
        <f t="shared" si="11"/>
        <v>d0d8dd</v>
      </c>
      <c r="O90" t="s">
        <v>27</v>
      </c>
      <c r="Q90">
        <v>2</v>
      </c>
      <c r="R90" t="b">
        <v>0</v>
      </c>
      <c r="S90" t="s">
        <v>119</v>
      </c>
      <c r="T90">
        <v>0</v>
      </c>
    </row>
    <row r="91" spans="1:20" x14ac:dyDescent="0.25">
      <c r="A91" t="s">
        <v>870</v>
      </c>
      <c r="B91">
        <v>6</v>
      </c>
      <c r="C91" t="s">
        <v>19</v>
      </c>
      <c r="D91">
        <f t="shared" si="13"/>
        <v>14</v>
      </c>
      <c r="E91">
        <f>E87+16</f>
        <v>178</v>
      </c>
      <c r="F91">
        <f t="shared" si="14"/>
        <v>112</v>
      </c>
      <c r="G91">
        <f>E91+5</f>
        <v>183</v>
      </c>
      <c r="H91" t="s">
        <v>102</v>
      </c>
      <c r="I91">
        <v>12</v>
      </c>
      <c r="J91">
        <v>0</v>
      </c>
      <c r="K91">
        <v>0</v>
      </c>
      <c r="L91">
        <v>0</v>
      </c>
      <c r="N91" t="str">
        <f t="shared" si="11"/>
        <v>d0d8dd</v>
      </c>
      <c r="O91" t="s">
        <v>25</v>
      </c>
      <c r="Q91">
        <v>3</v>
      </c>
      <c r="R91" t="b">
        <v>1</v>
      </c>
      <c r="S91" t="s">
        <v>119</v>
      </c>
      <c r="T91">
        <v>0</v>
      </c>
    </row>
    <row r="92" spans="1:20" x14ac:dyDescent="0.25">
      <c r="A92" t="s">
        <v>871</v>
      </c>
      <c r="B92">
        <v>6</v>
      </c>
      <c r="C92" t="s">
        <v>19</v>
      </c>
      <c r="D92">
        <f t="shared" si="13"/>
        <v>113</v>
      </c>
      <c r="E92">
        <f>E91+1</f>
        <v>179</v>
      </c>
      <c r="F92">
        <f t="shared" si="14"/>
        <v>140</v>
      </c>
      <c r="G92">
        <f t="shared" si="12"/>
        <v>182</v>
      </c>
      <c r="H92" t="s">
        <v>20</v>
      </c>
      <c r="I92">
        <v>16</v>
      </c>
      <c r="J92">
        <v>1</v>
      </c>
      <c r="K92">
        <v>0</v>
      </c>
      <c r="L92">
        <v>0</v>
      </c>
      <c r="N92" t="str">
        <f t="shared" si="11"/>
        <v>d0d8dd</v>
      </c>
      <c r="O92" t="s">
        <v>27</v>
      </c>
      <c r="Q92">
        <v>2</v>
      </c>
      <c r="R92" t="b">
        <v>0</v>
      </c>
      <c r="S92" t="s">
        <v>119</v>
      </c>
      <c r="T92">
        <v>0</v>
      </c>
    </row>
    <row r="93" spans="1:20" x14ac:dyDescent="0.25">
      <c r="A93" t="s">
        <v>872</v>
      </c>
      <c r="B93">
        <v>6</v>
      </c>
      <c r="C93" t="s">
        <v>19</v>
      </c>
      <c r="D93">
        <f t="shared" si="13"/>
        <v>140</v>
      </c>
      <c r="E93">
        <f>E92</f>
        <v>179</v>
      </c>
      <c r="F93">
        <f t="shared" si="14"/>
        <v>169</v>
      </c>
      <c r="G93">
        <f t="shared" si="12"/>
        <v>182</v>
      </c>
      <c r="H93" t="s">
        <v>20</v>
      </c>
      <c r="I93">
        <v>16</v>
      </c>
      <c r="J93">
        <v>1</v>
      </c>
      <c r="K93">
        <v>0</v>
      </c>
      <c r="L93">
        <v>0</v>
      </c>
      <c r="N93" t="str">
        <f t="shared" si="11"/>
        <v>d0d8dd</v>
      </c>
      <c r="O93" t="s">
        <v>27</v>
      </c>
      <c r="Q93">
        <v>2</v>
      </c>
      <c r="R93" t="b">
        <v>0</v>
      </c>
      <c r="S93" t="s">
        <v>119</v>
      </c>
      <c r="T93">
        <v>0</v>
      </c>
    </row>
    <row r="94" spans="1:20" x14ac:dyDescent="0.25">
      <c r="A94" t="s">
        <v>873</v>
      </c>
      <c r="B94">
        <v>6</v>
      </c>
      <c r="C94" t="s">
        <v>19</v>
      </c>
      <c r="D94">
        <f t="shared" si="13"/>
        <v>168</v>
      </c>
      <c r="E94">
        <f>E93</f>
        <v>179</v>
      </c>
      <c r="F94">
        <f t="shared" si="14"/>
        <v>194</v>
      </c>
      <c r="G94">
        <f t="shared" si="12"/>
        <v>182</v>
      </c>
      <c r="H94" t="s">
        <v>20</v>
      </c>
      <c r="I94">
        <v>16</v>
      </c>
      <c r="J94">
        <v>1</v>
      </c>
      <c r="K94">
        <v>0</v>
      </c>
      <c r="L94">
        <v>0</v>
      </c>
      <c r="N94" t="str">
        <f t="shared" si="11"/>
        <v>d0d8dd</v>
      </c>
      <c r="O94" t="s">
        <v>27</v>
      </c>
      <c r="Q94">
        <v>2</v>
      </c>
      <c r="R94" t="b">
        <v>0</v>
      </c>
      <c r="S94" t="s">
        <v>119</v>
      </c>
      <c r="T94">
        <v>0</v>
      </c>
    </row>
    <row r="95" spans="1:20" x14ac:dyDescent="0.25">
      <c r="A95" t="s">
        <v>967</v>
      </c>
      <c r="B95">
        <v>-999</v>
      </c>
      <c r="C95" t="s">
        <v>19</v>
      </c>
      <c r="D95">
        <v>127</v>
      </c>
      <c r="E95">
        <v>13</v>
      </c>
      <c r="F95">
        <v>205</v>
      </c>
      <c r="G95">
        <f>E95+5</f>
        <v>18</v>
      </c>
      <c r="H95" t="s">
        <v>102</v>
      </c>
      <c r="I95">
        <v>14</v>
      </c>
      <c r="J95">
        <v>1</v>
      </c>
      <c r="K95">
        <v>0</v>
      </c>
      <c r="L95">
        <v>0</v>
      </c>
      <c r="N95" t="s">
        <v>21</v>
      </c>
      <c r="O95" t="s">
        <v>25</v>
      </c>
      <c r="Q95">
        <v>2</v>
      </c>
      <c r="R95" t="b">
        <v>1</v>
      </c>
      <c r="S95" t="s">
        <v>119</v>
      </c>
      <c r="T95">
        <v>0</v>
      </c>
    </row>
    <row r="96" spans="1:20" x14ac:dyDescent="0.25">
      <c r="A96" t="s">
        <v>32</v>
      </c>
      <c r="B96">
        <v>6</v>
      </c>
      <c r="C96" t="s">
        <v>19</v>
      </c>
      <c r="D96">
        <v>14</v>
      </c>
      <c r="E96">
        <v>215</v>
      </c>
      <c r="F96">
        <v>196</v>
      </c>
      <c r="G96">
        <f>E96+5</f>
        <v>220</v>
      </c>
      <c r="H96" t="s">
        <v>102</v>
      </c>
      <c r="I96">
        <v>14</v>
      </c>
      <c r="J96">
        <v>1</v>
      </c>
      <c r="K96">
        <v>0</v>
      </c>
      <c r="L96">
        <v>0</v>
      </c>
      <c r="N96" t="s">
        <v>21</v>
      </c>
      <c r="O96" t="s">
        <v>25</v>
      </c>
      <c r="Q96">
        <v>3</v>
      </c>
      <c r="R96" t="b">
        <v>1</v>
      </c>
      <c r="S96" t="s">
        <v>119</v>
      </c>
      <c r="T96">
        <v>0</v>
      </c>
    </row>
    <row r="97" spans="1:20" x14ac:dyDescent="0.25">
      <c r="A97" t="s">
        <v>42</v>
      </c>
      <c r="B97">
        <v>6</v>
      </c>
      <c r="C97" t="s">
        <v>19</v>
      </c>
      <c r="D97">
        <v>14</v>
      </c>
      <c r="E97">
        <f>G96+8</f>
        <v>228</v>
      </c>
      <c r="F97">
        <f>$F$96</f>
        <v>196</v>
      </c>
      <c r="G97">
        <f>E97+5</f>
        <v>233</v>
      </c>
      <c r="H97" t="s">
        <v>102</v>
      </c>
      <c r="I97">
        <v>12</v>
      </c>
      <c r="J97">
        <v>0</v>
      </c>
      <c r="K97">
        <v>0</v>
      </c>
      <c r="L97">
        <v>0</v>
      </c>
      <c r="N97" t="s">
        <v>21</v>
      </c>
      <c r="O97" t="s">
        <v>25</v>
      </c>
      <c r="P97" s="1"/>
      <c r="Q97">
        <v>1</v>
      </c>
      <c r="R97" t="b">
        <v>1</v>
      </c>
      <c r="S97" t="s">
        <v>119</v>
      </c>
      <c r="T97">
        <v>0</v>
      </c>
    </row>
    <row r="98" spans="1:20" x14ac:dyDescent="0.25">
      <c r="A98" t="s">
        <v>958</v>
      </c>
      <c r="B98">
        <v>7</v>
      </c>
      <c r="C98" t="s">
        <v>26</v>
      </c>
      <c r="D98">
        <v>0</v>
      </c>
      <c r="E98">
        <v>30</v>
      </c>
      <c r="F98">
        <v>210</v>
      </c>
      <c r="G98">
        <f>G175+12</f>
        <v>267</v>
      </c>
      <c r="I98">
        <v>0</v>
      </c>
      <c r="J98">
        <v>1</v>
      </c>
      <c r="K98">
        <v>0</v>
      </c>
      <c r="L98">
        <v>0</v>
      </c>
      <c r="M98" t="s">
        <v>772</v>
      </c>
      <c r="N98" t="s">
        <v>1068</v>
      </c>
      <c r="O98" t="s">
        <v>25</v>
      </c>
      <c r="Q98">
        <v>2</v>
      </c>
      <c r="R98" t="b">
        <v>0</v>
      </c>
      <c r="S98" t="s">
        <v>119</v>
      </c>
      <c r="T98">
        <v>0</v>
      </c>
    </row>
    <row r="99" spans="1:20" x14ac:dyDescent="0.25">
      <c r="A99" t="s">
        <v>896</v>
      </c>
      <c r="B99">
        <v>7</v>
      </c>
      <c r="C99" t="s">
        <v>19</v>
      </c>
      <c r="D99">
        <v>14</v>
      </c>
      <c r="E99">
        <v>20</v>
      </c>
      <c r="F99">
        <v>196</v>
      </c>
      <c r="G99">
        <f>E99+5</f>
        <v>25</v>
      </c>
      <c r="H99" t="s">
        <v>102</v>
      </c>
      <c r="I99">
        <v>12</v>
      </c>
      <c r="J99">
        <v>1</v>
      </c>
      <c r="K99">
        <v>0</v>
      </c>
      <c r="L99">
        <v>0</v>
      </c>
      <c r="N99" t="s">
        <v>21</v>
      </c>
      <c r="O99" t="s">
        <v>25</v>
      </c>
      <c r="Q99">
        <v>3</v>
      </c>
      <c r="R99" t="b">
        <v>1</v>
      </c>
      <c r="S99" t="s">
        <v>119</v>
      </c>
      <c r="T99">
        <v>0</v>
      </c>
    </row>
    <row r="100" spans="1:20" x14ac:dyDescent="0.25">
      <c r="A100" t="s">
        <v>899</v>
      </c>
      <c r="B100">
        <v>7</v>
      </c>
      <c r="C100" t="s">
        <v>19</v>
      </c>
      <c r="D100">
        <f t="shared" ref="D100" si="15">D103-1</f>
        <v>113</v>
      </c>
      <c r="E100">
        <f>E98+2</f>
        <v>32</v>
      </c>
      <c r="F100">
        <f>D104-1</f>
        <v>140</v>
      </c>
      <c r="G100">
        <f>E100+5</f>
        <v>37</v>
      </c>
      <c r="H100" t="s">
        <v>102</v>
      </c>
      <c r="I100">
        <v>10</v>
      </c>
      <c r="J100">
        <v>1</v>
      </c>
      <c r="K100">
        <v>0</v>
      </c>
      <c r="L100">
        <v>0</v>
      </c>
      <c r="N100" t="s">
        <v>1068</v>
      </c>
      <c r="O100" t="s">
        <v>27</v>
      </c>
      <c r="Q100">
        <v>3</v>
      </c>
      <c r="R100" t="b">
        <v>1</v>
      </c>
      <c r="S100" t="s">
        <v>119</v>
      </c>
      <c r="T100">
        <v>0</v>
      </c>
    </row>
    <row r="101" spans="1:20" x14ac:dyDescent="0.25">
      <c r="A101" t="s">
        <v>900</v>
      </c>
      <c r="B101">
        <v>7</v>
      </c>
      <c r="C101" t="s">
        <v>19</v>
      </c>
      <c r="D101">
        <f>D104-1</f>
        <v>140</v>
      </c>
      <c r="E101">
        <f t="shared" ref="E101:E102" si="16">E100</f>
        <v>32</v>
      </c>
      <c r="F101">
        <f>D105+1</f>
        <v>169</v>
      </c>
      <c r="G101">
        <f>G100</f>
        <v>37</v>
      </c>
      <c r="H101" t="s">
        <v>102</v>
      </c>
      <c r="I101">
        <v>10</v>
      </c>
      <c r="J101">
        <v>1</v>
      </c>
      <c r="K101">
        <v>0</v>
      </c>
      <c r="L101">
        <v>0</v>
      </c>
      <c r="N101" t="s">
        <v>1068</v>
      </c>
      <c r="O101" t="s">
        <v>27</v>
      </c>
      <c r="Q101">
        <v>3</v>
      </c>
      <c r="R101" t="b">
        <v>1</v>
      </c>
      <c r="S101" t="s">
        <v>119</v>
      </c>
      <c r="T101">
        <v>0</v>
      </c>
    </row>
    <row r="102" spans="1:20" x14ac:dyDescent="0.25">
      <c r="A102" t="s">
        <v>901</v>
      </c>
      <c r="B102">
        <v>7</v>
      </c>
      <c r="C102" t="s">
        <v>19</v>
      </c>
      <c r="D102">
        <f>D105</f>
        <v>168</v>
      </c>
      <c r="E102">
        <f t="shared" si="16"/>
        <v>32</v>
      </c>
      <c r="F102">
        <f>D102+26</f>
        <v>194</v>
      </c>
      <c r="G102">
        <f t="shared" ref="G102" si="17">G101</f>
        <v>37</v>
      </c>
      <c r="H102" t="s">
        <v>102</v>
      </c>
      <c r="I102">
        <v>10</v>
      </c>
      <c r="J102">
        <v>1</v>
      </c>
      <c r="K102">
        <v>0</v>
      </c>
      <c r="L102">
        <v>0</v>
      </c>
      <c r="N102" t="s">
        <v>1068</v>
      </c>
      <c r="O102" t="s">
        <v>27</v>
      </c>
      <c r="Q102">
        <v>3</v>
      </c>
      <c r="R102" t="b">
        <v>1</v>
      </c>
      <c r="S102" t="s">
        <v>119</v>
      </c>
      <c r="T102">
        <v>0</v>
      </c>
    </row>
    <row r="103" spans="1:20" x14ac:dyDescent="0.25">
      <c r="A103" t="s">
        <v>44</v>
      </c>
      <c r="B103">
        <v>7</v>
      </c>
      <c r="C103" t="s">
        <v>25</v>
      </c>
      <c r="D103">
        <v>114</v>
      </c>
      <c r="E103">
        <f>E98</f>
        <v>30</v>
      </c>
      <c r="F103">
        <f>D103</f>
        <v>114</v>
      </c>
      <c r="G103">
        <f>G98</f>
        <v>267</v>
      </c>
      <c r="I103">
        <v>0.5</v>
      </c>
      <c r="J103">
        <v>0</v>
      </c>
      <c r="K103">
        <v>0</v>
      </c>
      <c r="L103">
        <v>0</v>
      </c>
      <c r="M103" t="s">
        <v>21</v>
      </c>
      <c r="N103" t="s">
        <v>1068</v>
      </c>
      <c r="O103" t="s">
        <v>25</v>
      </c>
      <c r="Q103">
        <v>4</v>
      </c>
      <c r="R103" t="b">
        <v>0</v>
      </c>
      <c r="S103" t="s">
        <v>119</v>
      </c>
      <c r="T103">
        <v>0</v>
      </c>
    </row>
    <row r="104" spans="1:20" x14ac:dyDescent="0.25">
      <c r="A104" t="s">
        <v>45</v>
      </c>
      <c r="B104">
        <v>7</v>
      </c>
      <c r="C104" t="s">
        <v>25</v>
      </c>
      <c r="D104">
        <f>D103+27</f>
        <v>141</v>
      </c>
      <c r="E104">
        <f t="shared" ref="E104:E105" si="18">E103</f>
        <v>30</v>
      </c>
      <c r="F104">
        <f t="shared" ref="F104:F105" si="19">D104</f>
        <v>141</v>
      </c>
      <c r="G104">
        <f>G103</f>
        <v>267</v>
      </c>
      <c r="I104">
        <v>0.5</v>
      </c>
      <c r="J104">
        <v>0</v>
      </c>
      <c r="K104">
        <v>0</v>
      </c>
      <c r="L104">
        <v>0</v>
      </c>
      <c r="M104" t="s">
        <v>21</v>
      </c>
      <c r="N104" t="s">
        <v>1068</v>
      </c>
      <c r="O104" t="s">
        <v>25</v>
      </c>
      <c r="Q104">
        <v>4</v>
      </c>
      <c r="R104" t="b">
        <v>0</v>
      </c>
      <c r="S104" t="s">
        <v>119</v>
      </c>
      <c r="T104">
        <v>0</v>
      </c>
    </row>
    <row r="105" spans="1:20" x14ac:dyDescent="0.25">
      <c r="A105" t="s">
        <v>46</v>
      </c>
      <c r="B105">
        <v>7</v>
      </c>
      <c r="C105" t="s">
        <v>25</v>
      </c>
      <c r="D105">
        <f>D104+27</f>
        <v>168</v>
      </c>
      <c r="E105">
        <f t="shared" si="18"/>
        <v>30</v>
      </c>
      <c r="F105">
        <f t="shared" si="19"/>
        <v>168</v>
      </c>
      <c r="G105">
        <f>G104</f>
        <v>267</v>
      </c>
      <c r="I105">
        <v>0.5</v>
      </c>
      <c r="J105">
        <v>0</v>
      </c>
      <c r="K105">
        <v>0</v>
      </c>
      <c r="L105">
        <v>0</v>
      </c>
      <c r="M105" t="s">
        <v>21</v>
      </c>
      <c r="N105" t="s">
        <v>1068</v>
      </c>
      <c r="O105" t="s">
        <v>25</v>
      </c>
      <c r="Q105">
        <v>4</v>
      </c>
      <c r="R105" t="b">
        <v>0</v>
      </c>
      <c r="S105" t="s">
        <v>119</v>
      </c>
      <c r="T105">
        <v>0</v>
      </c>
    </row>
    <row r="106" spans="1:20" x14ac:dyDescent="0.25">
      <c r="A106" t="s">
        <v>55</v>
      </c>
      <c r="B106">
        <v>7</v>
      </c>
      <c r="C106" t="s">
        <v>25</v>
      </c>
      <c r="D106">
        <v>14</v>
      </c>
      <c r="E106">
        <f>E100+25</f>
        <v>57</v>
      </c>
      <c r="F106">
        <v>196</v>
      </c>
      <c r="G106">
        <f>E106</f>
        <v>57</v>
      </c>
      <c r="I106">
        <v>0.5</v>
      </c>
      <c r="J106">
        <v>0</v>
      </c>
      <c r="K106">
        <v>0</v>
      </c>
      <c r="L106">
        <v>0</v>
      </c>
      <c r="M106" t="s">
        <v>21</v>
      </c>
      <c r="N106" t="s">
        <v>1068</v>
      </c>
      <c r="O106" t="s">
        <v>25</v>
      </c>
      <c r="Q106">
        <v>4</v>
      </c>
      <c r="R106" t="b">
        <v>0</v>
      </c>
      <c r="S106" t="s">
        <v>119</v>
      </c>
      <c r="T106">
        <v>0</v>
      </c>
    </row>
    <row r="107" spans="1:20" x14ac:dyDescent="0.25">
      <c r="A107" t="s">
        <v>1070</v>
      </c>
      <c r="B107">
        <v>7</v>
      </c>
      <c r="C107" t="s">
        <v>19</v>
      </c>
      <c r="D107">
        <f>D103</f>
        <v>114</v>
      </c>
      <c r="E107">
        <f>G98+2</f>
        <v>269</v>
      </c>
      <c r="F107">
        <v>196</v>
      </c>
      <c r="G107">
        <f>E107+4</f>
        <v>273</v>
      </c>
      <c r="H107" t="s">
        <v>102</v>
      </c>
      <c r="I107">
        <v>10</v>
      </c>
      <c r="J107">
        <v>0</v>
      </c>
      <c r="K107">
        <v>0</v>
      </c>
      <c r="L107">
        <v>0</v>
      </c>
      <c r="N107" t="s">
        <v>21</v>
      </c>
      <c r="O107" t="s">
        <v>22</v>
      </c>
      <c r="Q107">
        <v>2</v>
      </c>
      <c r="R107" t="b">
        <v>0</v>
      </c>
      <c r="S107" t="s">
        <v>119</v>
      </c>
      <c r="T107">
        <v>0</v>
      </c>
    </row>
    <row r="108" spans="1:20" x14ac:dyDescent="0.25">
      <c r="A108" t="s">
        <v>874</v>
      </c>
      <c r="B108">
        <v>7</v>
      </c>
      <c r="C108" t="s">
        <v>19</v>
      </c>
      <c r="D108">
        <v>14</v>
      </c>
      <c r="E108">
        <f>E106+2</f>
        <v>59</v>
      </c>
      <c r="F108">
        <f>D103-2</f>
        <v>112</v>
      </c>
      <c r="G108">
        <f>E108+5</f>
        <v>64</v>
      </c>
      <c r="H108" t="s">
        <v>102</v>
      </c>
      <c r="I108">
        <v>12</v>
      </c>
      <c r="J108">
        <v>0</v>
      </c>
      <c r="K108">
        <v>0</v>
      </c>
      <c r="L108">
        <v>0</v>
      </c>
      <c r="N108" t="s">
        <v>1068</v>
      </c>
      <c r="O108" t="s">
        <v>25</v>
      </c>
      <c r="Q108">
        <v>3</v>
      </c>
      <c r="R108" t="b">
        <v>1</v>
      </c>
      <c r="S108" t="s">
        <v>119</v>
      </c>
      <c r="T108">
        <v>0</v>
      </c>
    </row>
    <row r="109" spans="1:20" x14ac:dyDescent="0.25">
      <c r="A109" t="s">
        <v>875</v>
      </c>
      <c r="B109">
        <v>7</v>
      </c>
      <c r="C109" t="s">
        <v>19</v>
      </c>
      <c r="D109">
        <f>D100</f>
        <v>113</v>
      </c>
      <c r="E109">
        <f>E108+1</f>
        <v>60</v>
      </c>
      <c r="F109">
        <f>F100</f>
        <v>140</v>
      </c>
      <c r="G109">
        <f t="shared" ref="G109:G111" si="20">E109+3</f>
        <v>63</v>
      </c>
      <c r="H109" t="s">
        <v>20</v>
      </c>
      <c r="I109">
        <v>16</v>
      </c>
      <c r="J109">
        <v>1</v>
      </c>
      <c r="K109">
        <v>0</v>
      </c>
      <c r="L109">
        <v>0</v>
      </c>
      <c r="N109" t="s">
        <v>1068</v>
      </c>
      <c r="O109" t="s">
        <v>27</v>
      </c>
      <c r="Q109">
        <v>2</v>
      </c>
      <c r="R109" t="b">
        <v>0</v>
      </c>
      <c r="S109" t="s">
        <v>119</v>
      </c>
      <c r="T109">
        <v>0</v>
      </c>
    </row>
    <row r="110" spans="1:20" x14ac:dyDescent="0.25">
      <c r="A110" t="s">
        <v>876</v>
      </c>
      <c r="B110">
        <v>7</v>
      </c>
      <c r="C110" t="s">
        <v>19</v>
      </c>
      <c r="D110">
        <f>D101</f>
        <v>140</v>
      </c>
      <c r="E110">
        <f>E109</f>
        <v>60</v>
      </c>
      <c r="F110">
        <f>F101</f>
        <v>169</v>
      </c>
      <c r="G110">
        <f t="shared" si="20"/>
        <v>63</v>
      </c>
      <c r="H110" t="s">
        <v>20</v>
      </c>
      <c r="I110">
        <v>16</v>
      </c>
      <c r="J110">
        <v>1</v>
      </c>
      <c r="K110">
        <v>0</v>
      </c>
      <c r="L110">
        <v>0</v>
      </c>
      <c r="N110" t="s">
        <v>1068</v>
      </c>
      <c r="O110" t="s">
        <v>27</v>
      </c>
      <c r="Q110">
        <v>2</v>
      </c>
      <c r="R110" t="b">
        <v>0</v>
      </c>
      <c r="S110" t="s">
        <v>119</v>
      </c>
      <c r="T110">
        <v>0</v>
      </c>
    </row>
    <row r="111" spans="1:20" x14ac:dyDescent="0.25">
      <c r="A111" t="s">
        <v>877</v>
      </c>
      <c r="B111">
        <v>7</v>
      </c>
      <c r="C111" t="s">
        <v>19</v>
      </c>
      <c r="D111">
        <f>D102</f>
        <v>168</v>
      </c>
      <c r="E111">
        <f>E110</f>
        <v>60</v>
      </c>
      <c r="F111">
        <f>F102</f>
        <v>194</v>
      </c>
      <c r="G111">
        <f t="shared" si="20"/>
        <v>63</v>
      </c>
      <c r="H111" t="s">
        <v>20</v>
      </c>
      <c r="I111">
        <v>16</v>
      </c>
      <c r="J111">
        <v>1</v>
      </c>
      <c r="K111">
        <v>0</v>
      </c>
      <c r="L111">
        <v>0</v>
      </c>
      <c r="N111" t="s">
        <v>1068</v>
      </c>
      <c r="O111" t="s">
        <v>27</v>
      </c>
      <c r="Q111">
        <v>2</v>
      </c>
      <c r="R111" t="b">
        <v>0</v>
      </c>
      <c r="S111" t="s">
        <v>119</v>
      </c>
      <c r="T111">
        <v>0</v>
      </c>
    </row>
    <row r="112" spans="1:20" x14ac:dyDescent="0.25">
      <c r="A112" t="s">
        <v>878</v>
      </c>
      <c r="B112">
        <v>7</v>
      </c>
      <c r="C112" t="s">
        <v>19</v>
      </c>
      <c r="D112">
        <f t="shared" ref="D112:D172" si="21">D108</f>
        <v>14</v>
      </c>
      <c r="E112">
        <f>E108+12</f>
        <v>71</v>
      </c>
      <c r="F112">
        <f t="shared" ref="F112:F175" si="22">F108</f>
        <v>112</v>
      </c>
      <c r="G112">
        <f>E112+5</f>
        <v>76</v>
      </c>
      <c r="H112" t="s">
        <v>102</v>
      </c>
      <c r="I112">
        <v>12</v>
      </c>
      <c r="J112">
        <v>0</v>
      </c>
      <c r="K112">
        <v>0</v>
      </c>
      <c r="L112">
        <v>0</v>
      </c>
      <c r="N112" t="s">
        <v>1068</v>
      </c>
      <c r="O112" t="s">
        <v>25</v>
      </c>
      <c r="Q112">
        <v>3</v>
      </c>
      <c r="R112" t="b">
        <v>1</v>
      </c>
      <c r="S112" t="s">
        <v>119</v>
      </c>
      <c r="T112">
        <v>0</v>
      </c>
    </row>
    <row r="113" spans="1:20" x14ac:dyDescent="0.25">
      <c r="A113" t="s">
        <v>879</v>
      </c>
      <c r="B113">
        <v>7</v>
      </c>
      <c r="C113" t="s">
        <v>19</v>
      </c>
      <c r="D113">
        <f t="shared" si="21"/>
        <v>113</v>
      </c>
      <c r="E113">
        <f>E112+1</f>
        <v>72</v>
      </c>
      <c r="F113">
        <f t="shared" si="22"/>
        <v>140</v>
      </c>
      <c r="G113">
        <f>E113+3</f>
        <v>75</v>
      </c>
      <c r="H113" t="s">
        <v>20</v>
      </c>
      <c r="I113">
        <v>16</v>
      </c>
      <c r="J113">
        <v>1</v>
      </c>
      <c r="K113">
        <v>0</v>
      </c>
      <c r="L113">
        <v>0</v>
      </c>
      <c r="N113" t="s">
        <v>1068</v>
      </c>
      <c r="O113" t="s">
        <v>27</v>
      </c>
      <c r="Q113">
        <v>2</v>
      </c>
      <c r="R113" t="b">
        <v>0</v>
      </c>
      <c r="S113" t="s">
        <v>119</v>
      </c>
      <c r="T113">
        <v>0</v>
      </c>
    </row>
    <row r="114" spans="1:20" x14ac:dyDescent="0.25">
      <c r="A114" t="s">
        <v>880</v>
      </c>
      <c r="B114">
        <v>7</v>
      </c>
      <c r="C114" t="s">
        <v>19</v>
      </c>
      <c r="D114">
        <f t="shared" si="21"/>
        <v>140</v>
      </c>
      <c r="E114">
        <f>E113</f>
        <v>72</v>
      </c>
      <c r="F114">
        <f t="shared" si="22"/>
        <v>169</v>
      </c>
      <c r="G114">
        <f t="shared" ref="G114:G115" si="23">E114+3</f>
        <v>75</v>
      </c>
      <c r="H114" t="s">
        <v>20</v>
      </c>
      <c r="I114">
        <v>16</v>
      </c>
      <c r="J114">
        <v>1</v>
      </c>
      <c r="K114">
        <v>0</v>
      </c>
      <c r="L114">
        <v>0</v>
      </c>
      <c r="N114" t="s">
        <v>1068</v>
      </c>
      <c r="O114" t="s">
        <v>27</v>
      </c>
      <c r="Q114">
        <v>2</v>
      </c>
      <c r="R114" t="b">
        <v>0</v>
      </c>
      <c r="S114" t="s">
        <v>119</v>
      </c>
      <c r="T114">
        <v>0</v>
      </c>
    </row>
    <row r="115" spans="1:20" x14ac:dyDescent="0.25">
      <c r="A115" t="s">
        <v>881</v>
      </c>
      <c r="B115">
        <v>7</v>
      </c>
      <c r="C115" t="s">
        <v>19</v>
      </c>
      <c r="D115">
        <f t="shared" si="21"/>
        <v>168</v>
      </c>
      <c r="E115">
        <f>E114</f>
        <v>72</v>
      </c>
      <c r="F115">
        <f t="shared" si="22"/>
        <v>194</v>
      </c>
      <c r="G115">
        <f t="shared" si="23"/>
        <v>75</v>
      </c>
      <c r="H115" t="s">
        <v>20</v>
      </c>
      <c r="I115">
        <v>16</v>
      </c>
      <c r="J115">
        <v>1</v>
      </c>
      <c r="K115">
        <v>0</v>
      </c>
      <c r="L115">
        <v>0</v>
      </c>
      <c r="N115" t="s">
        <v>1068</v>
      </c>
      <c r="O115" t="s">
        <v>27</v>
      </c>
      <c r="Q115">
        <v>2</v>
      </c>
      <c r="R115" t="b">
        <v>0</v>
      </c>
      <c r="S115" t="s">
        <v>119</v>
      </c>
      <c r="T115">
        <v>0</v>
      </c>
    </row>
    <row r="116" spans="1:20" x14ac:dyDescent="0.25">
      <c r="A116" t="s">
        <v>882</v>
      </c>
      <c r="B116">
        <v>7</v>
      </c>
      <c r="C116" t="s">
        <v>19</v>
      </c>
      <c r="D116">
        <f t="shared" si="21"/>
        <v>14</v>
      </c>
      <c r="E116">
        <f>E112+12</f>
        <v>83</v>
      </c>
      <c r="F116">
        <f t="shared" si="22"/>
        <v>112</v>
      </c>
      <c r="G116">
        <f>E116+5</f>
        <v>88</v>
      </c>
      <c r="H116" t="s">
        <v>102</v>
      </c>
      <c r="I116">
        <v>12</v>
      </c>
      <c r="J116">
        <v>0</v>
      </c>
      <c r="K116">
        <v>0</v>
      </c>
      <c r="L116">
        <v>0</v>
      </c>
      <c r="N116" t="s">
        <v>1068</v>
      </c>
      <c r="O116" t="s">
        <v>25</v>
      </c>
      <c r="Q116">
        <v>3</v>
      </c>
      <c r="R116" t="b">
        <v>1</v>
      </c>
      <c r="S116" t="s">
        <v>119</v>
      </c>
      <c r="T116">
        <v>0</v>
      </c>
    </row>
    <row r="117" spans="1:20" x14ac:dyDescent="0.25">
      <c r="A117" t="s">
        <v>883</v>
      </c>
      <c r="B117">
        <v>7</v>
      </c>
      <c r="C117" t="s">
        <v>19</v>
      </c>
      <c r="D117">
        <f t="shared" si="21"/>
        <v>113</v>
      </c>
      <c r="E117">
        <f>E116+1</f>
        <v>84</v>
      </c>
      <c r="F117">
        <f t="shared" si="22"/>
        <v>140</v>
      </c>
      <c r="G117">
        <f t="shared" ref="G117:G119" si="24">E117+3</f>
        <v>87</v>
      </c>
      <c r="H117" t="s">
        <v>20</v>
      </c>
      <c r="I117">
        <v>16</v>
      </c>
      <c r="J117">
        <v>1</v>
      </c>
      <c r="K117">
        <v>0</v>
      </c>
      <c r="L117">
        <v>0</v>
      </c>
      <c r="N117" t="s">
        <v>1068</v>
      </c>
      <c r="O117" t="s">
        <v>27</v>
      </c>
      <c r="Q117">
        <v>2</v>
      </c>
      <c r="R117" t="b">
        <v>0</v>
      </c>
      <c r="S117" t="s">
        <v>119</v>
      </c>
      <c r="T117">
        <v>0</v>
      </c>
    </row>
    <row r="118" spans="1:20" x14ac:dyDescent="0.25">
      <c r="A118" t="s">
        <v>884</v>
      </c>
      <c r="B118">
        <v>7</v>
      </c>
      <c r="C118" t="s">
        <v>19</v>
      </c>
      <c r="D118">
        <f t="shared" si="21"/>
        <v>140</v>
      </c>
      <c r="E118">
        <f>E117</f>
        <v>84</v>
      </c>
      <c r="F118">
        <f t="shared" si="22"/>
        <v>169</v>
      </c>
      <c r="G118">
        <f t="shared" si="24"/>
        <v>87</v>
      </c>
      <c r="H118" t="s">
        <v>20</v>
      </c>
      <c r="I118">
        <v>16</v>
      </c>
      <c r="J118">
        <v>1</v>
      </c>
      <c r="K118">
        <v>0</v>
      </c>
      <c r="L118">
        <v>0</v>
      </c>
      <c r="N118" t="s">
        <v>1068</v>
      </c>
      <c r="O118" t="s">
        <v>27</v>
      </c>
      <c r="Q118">
        <v>2</v>
      </c>
      <c r="R118" t="b">
        <v>0</v>
      </c>
      <c r="S118" t="s">
        <v>119</v>
      </c>
      <c r="T118">
        <v>0</v>
      </c>
    </row>
    <row r="119" spans="1:20" x14ac:dyDescent="0.25">
      <c r="A119" t="s">
        <v>885</v>
      </c>
      <c r="B119">
        <v>7</v>
      </c>
      <c r="C119" t="s">
        <v>19</v>
      </c>
      <c r="D119">
        <f t="shared" si="21"/>
        <v>168</v>
      </c>
      <c r="E119">
        <f>E118</f>
        <v>84</v>
      </c>
      <c r="F119">
        <f t="shared" si="22"/>
        <v>194</v>
      </c>
      <c r="G119">
        <f t="shared" si="24"/>
        <v>87</v>
      </c>
      <c r="H119" t="s">
        <v>20</v>
      </c>
      <c r="I119">
        <v>16</v>
      </c>
      <c r="J119">
        <v>1</v>
      </c>
      <c r="K119">
        <v>0</v>
      </c>
      <c r="L119">
        <v>0</v>
      </c>
      <c r="N119" t="s">
        <v>1068</v>
      </c>
      <c r="O119" t="s">
        <v>27</v>
      </c>
      <c r="Q119">
        <v>2</v>
      </c>
      <c r="R119" t="b">
        <v>0</v>
      </c>
      <c r="S119" t="s">
        <v>119</v>
      </c>
      <c r="T119">
        <v>0</v>
      </c>
    </row>
    <row r="120" spans="1:20" x14ac:dyDescent="0.25">
      <c r="A120" t="s">
        <v>886</v>
      </c>
      <c r="B120">
        <v>7</v>
      </c>
      <c r="C120" t="s">
        <v>19</v>
      </c>
      <c r="D120">
        <f t="shared" si="21"/>
        <v>14</v>
      </c>
      <c r="E120">
        <f>E116+12</f>
        <v>95</v>
      </c>
      <c r="F120">
        <f t="shared" si="22"/>
        <v>112</v>
      </c>
      <c r="G120">
        <f>E120+5</f>
        <v>100</v>
      </c>
      <c r="H120" t="s">
        <v>102</v>
      </c>
      <c r="I120">
        <v>12</v>
      </c>
      <c r="J120">
        <v>0</v>
      </c>
      <c r="K120">
        <v>0</v>
      </c>
      <c r="L120">
        <v>0</v>
      </c>
      <c r="N120" t="s">
        <v>1068</v>
      </c>
      <c r="O120" t="s">
        <v>25</v>
      </c>
      <c r="Q120">
        <v>3</v>
      </c>
      <c r="R120" t="b">
        <v>1</v>
      </c>
      <c r="S120" t="s">
        <v>119</v>
      </c>
      <c r="T120">
        <v>0</v>
      </c>
    </row>
    <row r="121" spans="1:20" x14ac:dyDescent="0.25">
      <c r="A121" t="s">
        <v>887</v>
      </c>
      <c r="B121">
        <v>7</v>
      </c>
      <c r="C121" t="s">
        <v>19</v>
      </c>
      <c r="D121">
        <f t="shared" si="21"/>
        <v>113</v>
      </c>
      <c r="E121">
        <f>E120+1</f>
        <v>96</v>
      </c>
      <c r="F121">
        <f t="shared" si="22"/>
        <v>140</v>
      </c>
      <c r="G121">
        <f t="shared" ref="G121:G123" si="25">E121+3</f>
        <v>99</v>
      </c>
      <c r="H121" t="s">
        <v>20</v>
      </c>
      <c r="I121">
        <v>16</v>
      </c>
      <c r="J121">
        <v>1</v>
      </c>
      <c r="K121">
        <v>0</v>
      </c>
      <c r="L121">
        <v>0</v>
      </c>
      <c r="N121" t="s">
        <v>1068</v>
      </c>
      <c r="O121" t="s">
        <v>27</v>
      </c>
      <c r="Q121">
        <v>2</v>
      </c>
      <c r="R121" t="b">
        <v>0</v>
      </c>
      <c r="S121" t="s">
        <v>119</v>
      </c>
      <c r="T121">
        <v>0</v>
      </c>
    </row>
    <row r="122" spans="1:20" x14ac:dyDescent="0.25">
      <c r="A122" t="s">
        <v>888</v>
      </c>
      <c r="B122">
        <v>7</v>
      </c>
      <c r="C122" t="s">
        <v>19</v>
      </c>
      <c r="D122">
        <f t="shared" si="21"/>
        <v>140</v>
      </c>
      <c r="E122">
        <f>E121</f>
        <v>96</v>
      </c>
      <c r="F122">
        <f t="shared" si="22"/>
        <v>169</v>
      </c>
      <c r="G122">
        <f t="shared" si="25"/>
        <v>99</v>
      </c>
      <c r="H122" t="s">
        <v>20</v>
      </c>
      <c r="I122">
        <v>16</v>
      </c>
      <c r="J122">
        <v>1</v>
      </c>
      <c r="K122">
        <v>0</v>
      </c>
      <c r="L122">
        <v>0</v>
      </c>
      <c r="N122" t="s">
        <v>1068</v>
      </c>
      <c r="O122" t="s">
        <v>27</v>
      </c>
      <c r="Q122">
        <v>2</v>
      </c>
      <c r="R122" t="b">
        <v>0</v>
      </c>
      <c r="S122" t="s">
        <v>119</v>
      </c>
      <c r="T122">
        <v>0</v>
      </c>
    </row>
    <row r="123" spans="1:20" x14ac:dyDescent="0.25">
      <c r="A123" t="s">
        <v>889</v>
      </c>
      <c r="B123">
        <v>7</v>
      </c>
      <c r="C123" t="s">
        <v>19</v>
      </c>
      <c r="D123">
        <f t="shared" si="21"/>
        <v>168</v>
      </c>
      <c r="E123">
        <f>E122</f>
        <v>96</v>
      </c>
      <c r="F123">
        <f t="shared" si="22"/>
        <v>194</v>
      </c>
      <c r="G123">
        <f t="shared" si="25"/>
        <v>99</v>
      </c>
      <c r="H123" t="s">
        <v>20</v>
      </c>
      <c r="I123">
        <v>16</v>
      </c>
      <c r="J123">
        <v>1</v>
      </c>
      <c r="K123">
        <v>0</v>
      </c>
      <c r="L123">
        <v>0</v>
      </c>
      <c r="N123" t="s">
        <v>1068</v>
      </c>
      <c r="O123" t="s">
        <v>27</v>
      </c>
      <c r="Q123">
        <v>2</v>
      </c>
      <c r="R123" t="b">
        <v>0</v>
      </c>
      <c r="S123" t="s">
        <v>119</v>
      </c>
      <c r="T123">
        <v>0</v>
      </c>
    </row>
    <row r="124" spans="1:20" x14ac:dyDescent="0.25">
      <c r="A124" t="s">
        <v>946</v>
      </c>
      <c r="B124">
        <v>7</v>
      </c>
      <c r="C124" t="s">
        <v>19</v>
      </c>
      <c r="D124">
        <f t="shared" si="21"/>
        <v>14</v>
      </c>
      <c r="E124">
        <f>E120+12</f>
        <v>107</v>
      </c>
      <c r="F124">
        <f t="shared" si="22"/>
        <v>112</v>
      </c>
      <c r="G124">
        <f>E124+5</f>
        <v>112</v>
      </c>
      <c r="H124" t="s">
        <v>102</v>
      </c>
      <c r="I124">
        <v>12</v>
      </c>
      <c r="J124">
        <v>0</v>
      </c>
      <c r="K124">
        <v>0</v>
      </c>
      <c r="L124">
        <v>0</v>
      </c>
      <c r="N124" t="s">
        <v>1068</v>
      </c>
      <c r="O124" t="s">
        <v>25</v>
      </c>
      <c r="Q124">
        <v>3</v>
      </c>
      <c r="R124" t="b">
        <v>1</v>
      </c>
      <c r="S124" t="s">
        <v>119</v>
      </c>
      <c r="T124">
        <v>0</v>
      </c>
    </row>
    <row r="125" spans="1:20" x14ac:dyDescent="0.25">
      <c r="A125" t="s">
        <v>947</v>
      </c>
      <c r="B125">
        <v>7</v>
      </c>
      <c r="C125" t="s">
        <v>19</v>
      </c>
      <c r="D125">
        <f t="shared" si="21"/>
        <v>113</v>
      </c>
      <c r="E125">
        <f>E124+1</f>
        <v>108</v>
      </c>
      <c r="F125">
        <f t="shared" si="22"/>
        <v>140</v>
      </c>
      <c r="G125">
        <f t="shared" ref="G125:G127" si="26">E125+3</f>
        <v>111</v>
      </c>
      <c r="H125" t="s">
        <v>20</v>
      </c>
      <c r="I125">
        <v>16</v>
      </c>
      <c r="J125">
        <v>1</v>
      </c>
      <c r="K125">
        <v>0</v>
      </c>
      <c r="L125">
        <v>0</v>
      </c>
      <c r="N125" t="s">
        <v>1068</v>
      </c>
      <c r="O125" t="s">
        <v>27</v>
      </c>
      <c r="Q125">
        <v>2</v>
      </c>
      <c r="R125" t="b">
        <v>0</v>
      </c>
      <c r="S125" t="s">
        <v>119</v>
      </c>
      <c r="T125">
        <v>0</v>
      </c>
    </row>
    <row r="126" spans="1:20" x14ac:dyDescent="0.25">
      <c r="A126" t="s">
        <v>948</v>
      </c>
      <c r="B126">
        <v>7</v>
      </c>
      <c r="C126" t="s">
        <v>19</v>
      </c>
      <c r="D126">
        <f t="shared" si="21"/>
        <v>140</v>
      </c>
      <c r="E126">
        <f>E125</f>
        <v>108</v>
      </c>
      <c r="F126">
        <f t="shared" si="22"/>
        <v>169</v>
      </c>
      <c r="G126">
        <f t="shared" si="26"/>
        <v>111</v>
      </c>
      <c r="H126" t="s">
        <v>20</v>
      </c>
      <c r="I126">
        <v>16</v>
      </c>
      <c r="J126">
        <v>1</v>
      </c>
      <c r="K126">
        <v>0</v>
      </c>
      <c r="L126">
        <v>0</v>
      </c>
      <c r="N126" t="s">
        <v>1068</v>
      </c>
      <c r="O126" t="s">
        <v>27</v>
      </c>
      <c r="Q126">
        <v>2</v>
      </c>
      <c r="R126" t="b">
        <v>0</v>
      </c>
      <c r="S126" t="s">
        <v>119</v>
      </c>
      <c r="T126">
        <v>0</v>
      </c>
    </row>
    <row r="127" spans="1:20" x14ac:dyDescent="0.25">
      <c r="A127" t="s">
        <v>949</v>
      </c>
      <c r="B127">
        <v>7</v>
      </c>
      <c r="C127" t="s">
        <v>19</v>
      </c>
      <c r="D127">
        <f t="shared" si="21"/>
        <v>168</v>
      </c>
      <c r="E127">
        <f>E126</f>
        <v>108</v>
      </c>
      <c r="F127">
        <f t="shared" si="22"/>
        <v>194</v>
      </c>
      <c r="G127">
        <f t="shared" si="26"/>
        <v>111</v>
      </c>
      <c r="H127" t="s">
        <v>20</v>
      </c>
      <c r="I127">
        <v>16</v>
      </c>
      <c r="J127">
        <v>1</v>
      </c>
      <c r="K127">
        <v>0</v>
      </c>
      <c r="L127">
        <v>0</v>
      </c>
      <c r="N127" t="s">
        <v>1068</v>
      </c>
      <c r="O127" t="s">
        <v>27</v>
      </c>
      <c r="Q127">
        <v>2</v>
      </c>
      <c r="R127" t="b">
        <v>0</v>
      </c>
      <c r="S127" t="s">
        <v>119</v>
      </c>
      <c r="T127">
        <v>0</v>
      </c>
    </row>
    <row r="128" spans="1:20" x14ac:dyDescent="0.25">
      <c r="A128" t="s">
        <v>950</v>
      </c>
      <c r="B128">
        <v>7</v>
      </c>
      <c r="C128" t="s">
        <v>19</v>
      </c>
      <c r="D128">
        <f t="shared" si="21"/>
        <v>14</v>
      </c>
      <c r="E128">
        <f>E124+12</f>
        <v>119</v>
      </c>
      <c r="F128">
        <f t="shared" si="22"/>
        <v>112</v>
      </c>
      <c r="G128">
        <f>E128+5</f>
        <v>124</v>
      </c>
      <c r="H128" t="s">
        <v>102</v>
      </c>
      <c r="I128">
        <v>12</v>
      </c>
      <c r="J128">
        <v>0</v>
      </c>
      <c r="K128">
        <v>0</v>
      </c>
      <c r="L128">
        <v>0</v>
      </c>
      <c r="N128" t="s">
        <v>1068</v>
      </c>
      <c r="O128" t="s">
        <v>25</v>
      </c>
      <c r="Q128">
        <v>3</v>
      </c>
      <c r="R128" t="b">
        <v>1</v>
      </c>
      <c r="S128" t="s">
        <v>119</v>
      </c>
      <c r="T128">
        <v>0</v>
      </c>
    </row>
    <row r="129" spans="1:20" x14ac:dyDescent="0.25">
      <c r="A129" t="s">
        <v>951</v>
      </c>
      <c r="B129">
        <v>7</v>
      </c>
      <c r="C129" t="s">
        <v>19</v>
      </c>
      <c r="D129">
        <f t="shared" si="21"/>
        <v>113</v>
      </c>
      <c r="E129">
        <f>E128+1</f>
        <v>120</v>
      </c>
      <c r="F129">
        <f t="shared" si="22"/>
        <v>140</v>
      </c>
      <c r="G129">
        <f t="shared" ref="G129:G131" si="27">E129+3</f>
        <v>123</v>
      </c>
      <c r="H129" t="s">
        <v>20</v>
      </c>
      <c r="I129">
        <v>16</v>
      </c>
      <c r="J129">
        <v>1</v>
      </c>
      <c r="K129">
        <v>0</v>
      </c>
      <c r="L129">
        <v>0</v>
      </c>
      <c r="N129" t="s">
        <v>1068</v>
      </c>
      <c r="O129" t="s">
        <v>27</v>
      </c>
      <c r="Q129">
        <v>2</v>
      </c>
      <c r="R129" t="b">
        <v>0</v>
      </c>
      <c r="S129" t="s">
        <v>119</v>
      </c>
      <c r="T129">
        <v>0</v>
      </c>
    </row>
    <row r="130" spans="1:20" x14ac:dyDescent="0.25">
      <c r="A130" t="s">
        <v>952</v>
      </c>
      <c r="B130">
        <v>7</v>
      </c>
      <c r="C130" t="s">
        <v>19</v>
      </c>
      <c r="D130">
        <f t="shared" si="21"/>
        <v>140</v>
      </c>
      <c r="E130">
        <f>E129</f>
        <v>120</v>
      </c>
      <c r="F130">
        <f t="shared" si="22"/>
        <v>169</v>
      </c>
      <c r="G130">
        <f t="shared" si="27"/>
        <v>123</v>
      </c>
      <c r="H130" t="s">
        <v>20</v>
      </c>
      <c r="I130">
        <v>16</v>
      </c>
      <c r="J130">
        <v>1</v>
      </c>
      <c r="K130">
        <v>0</v>
      </c>
      <c r="L130">
        <v>0</v>
      </c>
      <c r="N130" t="s">
        <v>1068</v>
      </c>
      <c r="O130" t="s">
        <v>27</v>
      </c>
      <c r="Q130">
        <v>2</v>
      </c>
      <c r="R130" t="b">
        <v>0</v>
      </c>
      <c r="S130" t="s">
        <v>119</v>
      </c>
      <c r="T130">
        <v>0</v>
      </c>
    </row>
    <row r="131" spans="1:20" x14ac:dyDescent="0.25">
      <c r="A131" t="s">
        <v>953</v>
      </c>
      <c r="B131">
        <v>7</v>
      </c>
      <c r="C131" t="s">
        <v>19</v>
      </c>
      <c r="D131">
        <f t="shared" si="21"/>
        <v>168</v>
      </c>
      <c r="E131">
        <f>E130</f>
        <v>120</v>
      </c>
      <c r="F131">
        <f t="shared" si="22"/>
        <v>194</v>
      </c>
      <c r="G131">
        <f t="shared" si="27"/>
        <v>123</v>
      </c>
      <c r="H131" t="s">
        <v>20</v>
      </c>
      <c r="I131">
        <v>16</v>
      </c>
      <c r="J131">
        <v>1</v>
      </c>
      <c r="K131">
        <v>0</v>
      </c>
      <c r="L131">
        <v>0</v>
      </c>
      <c r="N131" t="s">
        <v>1068</v>
      </c>
      <c r="O131" t="s">
        <v>27</v>
      </c>
      <c r="Q131">
        <v>2</v>
      </c>
      <c r="R131" t="b">
        <v>0</v>
      </c>
      <c r="S131" t="s">
        <v>119</v>
      </c>
      <c r="T131">
        <v>0</v>
      </c>
    </row>
    <row r="132" spans="1:20" x14ac:dyDescent="0.25">
      <c r="A132" t="s">
        <v>954</v>
      </c>
      <c r="B132">
        <v>7</v>
      </c>
      <c r="C132" t="s">
        <v>19</v>
      </c>
      <c r="D132">
        <f t="shared" si="21"/>
        <v>14</v>
      </c>
      <c r="E132">
        <f>E128+12</f>
        <v>131</v>
      </c>
      <c r="F132">
        <f t="shared" si="22"/>
        <v>112</v>
      </c>
      <c r="G132">
        <f>E132+5</f>
        <v>136</v>
      </c>
      <c r="H132" t="s">
        <v>102</v>
      </c>
      <c r="I132">
        <v>12</v>
      </c>
      <c r="J132">
        <v>0</v>
      </c>
      <c r="K132">
        <v>0</v>
      </c>
      <c r="L132">
        <v>0</v>
      </c>
      <c r="N132" t="s">
        <v>1068</v>
      </c>
      <c r="O132" t="s">
        <v>25</v>
      </c>
      <c r="Q132">
        <v>3</v>
      </c>
      <c r="R132" t="b">
        <v>1</v>
      </c>
      <c r="S132" t="s">
        <v>119</v>
      </c>
      <c r="T132">
        <v>0</v>
      </c>
    </row>
    <row r="133" spans="1:20" x14ac:dyDescent="0.25">
      <c r="A133" t="s">
        <v>955</v>
      </c>
      <c r="B133">
        <v>7</v>
      </c>
      <c r="C133" t="s">
        <v>19</v>
      </c>
      <c r="D133">
        <f t="shared" si="21"/>
        <v>113</v>
      </c>
      <c r="E133">
        <f>E132+1</f>
        <v>132</v>
      </c>
      <c r="F133">
        <f t="shared" si="22"/>
        <v>140</v>
      </c>
      <c r="G133">
        <f t="shared" ref="G133:G135" si="28">E133+3</f>
        <v>135</v>
      </c>
      <c r="H133" t="s">
        <v>20</v>
      </c>
      <c r="I133">
        <v>16</v>
      </c>
      <c r="J133">
        <v>1</v>
      </c>
      <c r="K133">
        <v>0</v>
      </c>
      <c r="L133">
        <v>0</v>
      </c>
      <c r="N133" t="s">
        <v>1068</v>
      </c>
      <c r="O133" t="s">
        <v>27</v>
      </c>
      <c r="Q133">
        <v>2</v>
      </c>
      <c r="R133" t="b">
        <v>0</v>
      </c>
      <c r="S133" t="s">
        <v>119</v>
      </c>
      <c r="T133">
        <v>0</v>
      </c>
    </row>
    <row r="134" spans="1:20" x14ac:dyDescent="0.25">
      <c r="A134" t="s">
        <v>956</v>
      </c>
      <c r="B134">
        <v>7</v>
      </c>
      <c r="C134" t="s">
        <v>19</v>
      </c>
      <c r="D134">
        <f t="shared" si="21"/>
        <v>140</v>
      </c>
      <c r="E134">
        <f>E133</f>
        <v>132</v>
      </c>
      <c r="F134">
        <f t="shared" si="22"/>
        <v>169</v>
      </c>
      <c r="G134">
        <f t="shared" si="28"/>
        <v>135</v>
      </c>
      <c r="H134" t="s">
        <v>20</v>
      </c>
      <c r="I134">
        <v>16</v>
      </c>
      <c r="J134">
        <v>1</v>
      </c>
      <c r="K134">
        <v>0</v>
      </c>
      <c r="L134">
        <v>0</v>
      </c>
      <c r="N134" t="s">
        <v>1068</v>
      </c>
      <c r="O134" t="s">
        <v>27</v>
      </c>
      <c r="Q134">
        <v>2</v>
      </c>
      <c r="R134" t="b">
        <v>0</v>
      </c>
      <c r="S134" t="s">
        <v>119</v>
      </c>
      <c r="T134">
        <v>0</v>
      </c>
    </row>
    <row r="135" spans="1:20" x14ac:dyDescent="0.25">
      <c r="A135" t="s">
        <v>957</v>
      </c>
      <c r="B135">
        <v>7</v>
      </c>
      <c r="C135" t="s">
        <v>19</v>
      </c>
      <c r="D135">
        <f t="shared" si="21"/>
        <v>168</v>
      </c>
      <c r="E135">
        <f>E134</f>
        <v>132</v>
      </c>
      <c r="F135">
        <f t="shared" si="22"/>
        <v>194</v>
      </c>
      <c r="G135">
        <f t="shared" si="28"/>
        <v>135</v>
      </c>
      <c r="H135" t="s">
        <v>20</v>
      </c>
      <c r="I135">
        <v>16</v>
      </c>
      <c r="J135">
        <v>1</v>
      </c>
      <c r="K135">
        <v>0</v>
      </c>
      <c r="L135">
        <v>0</v>
      </c>
      <c r="N135" t="s">
        <v>1068</v>
      </c>
      <c r="O135" t="s">
        <v>27</v>
      </c>
      <c r="Q135">
        <v>2</v>
      </c>
      <c r="R135" t="b">
        <v>0</v>
      </c>
      <c r="S135" t="s">
        <v>119</v>
      </c>
      <c r="T135">
        <v>0</v>
      </c>
    </row>
    <row r="136" spans="1:20" x14ac:dyDescent="0.25">
      <c r="A136" t="str">
        <f>_xlfn.CONCAT("policy_checklist2_text",1+_xlfn.NUMBERVALUE(SUBSTITUTE(A132,"policy_checklist2_text","")))</f>
        <v>policy_checklist2_text8</v>
      </c>
      <c r="B136">
        <v>7</v>
      </c>
      <c r="C136" t="s">
        <v>19</v>
      </c>
      <c r="D136">
        <f t="shared" si="21"/>
        <v>14</v>
      </c>
      <c r="E136">
        <f>E132+12</f>
        <v>143</v>
      </c>
      <c r="F136">
        <f t="shared" si="22"/>
        <v>112</v>
      </c>
      <c r="G136">
        <f>E136+5</f>
        <v>148</v>
      </c>
      <c r="H136" t="s">
        <v>102</v>
      </c>
      <c r="I136">
        <v>12</v>
      </c>
      <c r="J136">
        <v>0</v>
      </c>
      <c r="K136">
        <v>0</v>
      </c>
      <c r="L136">
        <v>0</v>
      </c>
      <c r="N136" t="s">
        <v>1068</v>
      </c>
      <c r="O136" t="s">
        <v>25</v>
      </c>
      <c r="Q136">
        <v>3</v>
      </c>
      <c r="R136" t="b">
        <v>1</v>
      </c>
      <c r="S136" t="s">
        <v>119</v>
      </c>
      <c r="T136">
        <v>0</v>
      </c>
    </row>
    <row r="137" spans="1:20" x14ac:dyDescent="0.25">
      <c r="A137" t="str">
        <f>A136&amp;"_response1"</f>
        <v>policy_checklist2_text8_response1</v>
      </c>
      <c r="B137">
        <v>7</v>
      </c>
      <c r="C137" t="s">
        <v>19</v>
      </c>
      <c r="D137">
        <f t="shared" si="21"/>
        <v>113</v>
      </c>
      <c r="E137">
        <f>E136+1</f>
        <v>144</v>
      </c>
      <c r="F137">
        <f t="shared" si="22"/>
        <v>140</v>
      </c>
      <c r="G137">
        <f t="shared" ref="G137:G139" si="29">E137+3</f>
        <v>147</v>
      </c>
      <c r="H137" t="s">
        <v>20</v>
      </c>
      <c r="I137">
        <v>16</v>
      </c>
      <c r="J137">
        <v>1</v>
      </c>
      <c r="K137">
        <v>0</v>
      </c>
      <c r="L137">
        <v>0</v>
      </c>
      <c r="N137" t="s">
        <v>1068</v>
      </c>
      <c r="O137" t="s">
        <v>27</v>
      </c>
      <c r="Q137">
        <v>2</v>
      </c>
      <c r="R137" t="b">
        <v>0</v>
      </c>
      <c r="S137" t="s">
        <v>119</v>
      </c>
      <c r="T137">
        <v>0</v>
      </c>
    </row>
    <row r="138" spans="1:20" x14ac:dyDescent="0.25">
      <c r="A138" t="str">
        <f>A136&amp;"_response2"</f>
        <v>policy_checklist2_text8_response2</v>
      </c>
      <c r="B138">
        <v>7</v>
      </c>
      <c r="C138" t="s">
        <v>19</v>
      </c>
      <c r="D138">
        <f t="shared" si="21"/>
        <v>140</v>
      </c>
      <c r="E138">
        <f>E137</f>
        <v>144</v>
      </c>
      <c r="F138">
        <f t="shared" si="22"/>
        <v>169</v>
      </c>
      <c r="G138">
        <f t="shared" si="29"/>
        <v>147</v>
      </c>
      <c r="H138" t="s">
        <v>20</v>
      </c>
      <c r="I138">
        <v>16</v>
      </c>
      <c r="J138">
        <v>1</v>
      </c>
      <c r="K138">
        <v>0</v>
      </c>
      <c r="L138">
        <v>0</v>
      </c>
      <c r="N138" t="s">
        <v>1068</v>
      </c>
      <c r="O138" t="s">
        <v>27</v>
      </c>
      <c r="Q138">
        <v>2</v>
      </c>
      <c r="R138" t="b">
        <v>0</v>
      </c>
      <c r="S138" t="s">
        <v>119</v>
      </c>
      <c r="T138">
        <v>0</v>
      </c>
    </row>
    <row r="139" spans="1:20" x14ac:dyDescent="0.25">
      <c r="A139" t="str">
        <f>A136&amp;"_response3"</f>
        <v>policy_checklist2_text8_response3</v>
      </c>
      <c r="B139">
        <v>7</v>
      </c>
      <c r="C139" t="s">
        <v>19</v>
      </c>
      <c r="D139">
        <f t="shared" si="21"/>
        <v>168</v>
      </c>
      <c r="E139">
        <f>E138</f>
        <v>144</v>
      </c>
      <c r="F139">
        <f t="shared" si="22"/>
        <v>194</v>
      </c>
      <c r="G139">
        <f t="shared" si="29"/>
        <v>147</v>
      </c>
      <c r="H139" t="s">
        <v>20</v>
      </c>
      <c r="I139">
        <v>16</v>
      </c>
      <c r="J139">
        <v>1</v>
      </c>
      <c r="K139">
        <v>0</v>
      </c>
      <c r="L139">
        <v>0</v>
      </c>
      <c r="N139" t="s">
        <v>1068</v>
      </c>
      <c r="O139" t="s">
        <v>27</v>
      </c>
      <c r="Q139">
        <v>2</v>
      </c>
      <c r="R139" t="b">
        <v>0</v>
      </c>
      <c r="S139" t="s">
        <v>119</v>
      </c>
      <c r="T139">
        <v>0</v>
      </c>
    </row>
    <row r="140" spans="1:20" x14ac:dyDescent="0.25">
      <c r="A140" t="str">
        <f>_xlfn.CONCAT("policy_checklist2_text",1+_xlfn.NUMBERVALUE(SUBSTITUTE(A136,"policy_checklist2_text","")))</f>
        <v>policy_checklist2_text9</v>
      </c>
      <c r="B140">
        <v>7</v>
      </c>
      <c r="C140" t="s">
        <v>19</v>
      </c>
      <c r="D140">
        <f t="shared" si="21"/>
        <v>14</v>
      </c>
      <c r="E140">
        <f>E136+12</f>
        <v>155</v>
      </c>
      <c r="F140">
        <f t="shared" si="22"/>
        <v>112</v>
      </c>
      <c r="G140">
        <f>E140+5</f>
        <v>160</v>
      </c>
      <c r="H140" t="s">
        <v>102</v>
      </c>
      <c r="I140">
        <v>12</v>
      </c>
      <c r="J140">
        <v>0</v>
      </c>
      <c r="K140">
        <v>0</v>
      </c>
      <c r="L140">
        <v>0</v>
      </c>
      <c r="N140" t="s">
        <v>1068</v>
      </c>
      <c r="O140" t="s">
        <v>25</v>
      </c>
      <c r="Q140">
        <v>3</v>
      </c>
      <c r="R140" t="b">
        <v>1</v>
      </c>
      <c r="S140" t="s">
        <v>119</v>
      </c>
      <c r="T140">
        <v>0</v>
      </c>
    </row>
    <row r="141" spans="1:20" x14ac:dyDescent="0.25">
      <c r="A141" t="str">
        <f>A140&amp;"_response1"</f>
        <v>policy_checklist2_text9_response1</v>
      </c>
      <c r="B141">
        <v>7</v>
      </c>
      <c r="C141" t="s">
        <v>19</v>
      </c>
      <c r="D141">
        <f t="shared" si="21"/>
        <v>113</v>
      </c>
      <c r="E141">
        <f>E140+1</f>
        <v>156</v>
      </c>
      <c r="F141">
        <f t="shared" si="22"/>
        <v>140</v>
      </c>
      <c r="G141">
        <f t="shared" ref="G141:G143" si="30">E141+3</f>
        <v>159</v>
      </c>
      <c r="H141" t="s">
        <v>20</v>
      </c>
      <c r="I141">
        <v>16</v>
      </c>
      <c r="J141">
        <v>1</v>
      </c>
      <c r="K141">
        <v>0</v>
      </c>
      <c r="L141">
        <v>0</v>
      </c>
      <c r="N141" t="s">
        <v>1068</v>
      </c>
      <c r="O141" t="s">
        <v>27</v>
      </c>
      <c r="Q141">
        <v>2</v>
      </c>
      <c r="R141" t="b">
        <v>0</v>
      </c>
      <c r="S141" t="s">
        <v>119</v>
      </c>
      <c r="T141">
        <v>0</v>
      </c>
    </row>
    <row r="142" spans="1:20" x14ac:dyDescent="0.25">
      <c r="A142" t="str">
        <f>A140&amp;"_response2"</f>
        <v>policy_checklist2_text9_response2</v>
      </c>
      <c r="B142">
        <v>7</v>
      </c>
      <c r="C142" t="s">
        <v>19</v>
      </c>
      <c r="D142">
        <f t="shared" si="21"/>
        <v>140</v>
      </c>
      <c r="E142">
        <f>E141</f>
        <v>156</v>
      </c>
      <c r="F142">
        <f t="shared" si="22"/>
        <v>169</v>
      </c>
      <c r="G142">
        <f t="shared" si="30"/>
        <v>159</v>
      </c>
      <c r="H142" t="s">
        <v>20</v>
      </c>
      <c r="I142">
        <v>16</v>
      </c>
      <c r="J142">
        <v>1</v>
      </c>
      <c r="K142">
        <v>0</v>
      </c>
      <c r="L142">
        <v>0</v>
      </c>
      <c r="N142" t="s">
        <v>1068</v>
      </c>
      <c r="O142" t="s">
        <v>27</v>
      </c>
      <c r="Q142">
        <v>2</v>
      </c>
      <c r="R142" t="b">
        <v>0</v>
      </c>
      <c r="S142" t="s">
        <v>119</v>
      </c>
      <c r="T142">
        <v>0</v>
      </c>
    </row>
    <row r="143" spans="1:20" x14ac:dyDescent="0.25">
      <c r="A143" t="str">
        <f>A140&amp;"_response3"</f>
        <v>policy_checklist2_text9_response3</v>
      </c>
      <c r="B143">
        <v>7</v>
      </c>
      <c r="C143" t="s">
        <v>19</v>
      </c>
      <c r="D143">
        <f t="shared" si="21"/>
        <v>168</v>
      </c>
      <c r="E143">
        <f>E142</f>
        <v>156</v>
      </c>
      <c r="F143">
        <f t="shared" si="22"/>
        <v>194</v>
      </c>
      <c r="G143">
        <f t="shared" si="30"/>
        <v>159</v>
      </c>
      <c r="H143" t="s">
        <v>20</v>
      </c>
      <c r="I143">
        <v>16</v>
      </c>
      <c r="J143">
        <v>1</v>
      </c>
      <c r="K143">
        <v>0</v>
      </c>
      <c r="L143">
        <v>0</v>
      </c>
      <c r="N143" t="s">
        <v>1068</v>
      </c>
      <c r="O143" t="s">
        <v>27</v>
      </c>
      <c r="Q143">
        <v>2</v>
      </c>
      <c r="R143" t="b">
        <v>0</v>
      </c>
      <c r="S143" t="s">
        <v>119</v>
      </c>
      <c r="T143">
        <v>0</v>
      </c>
    </row>
    <row r="144" spans="1:20" x14ac:dyDescent="0.25">
      <c r="A144" t="str">
        <f>_xlfn.CONCAT("policy_checklist2_text",1+_xlfn.NUMBERVALUE(SUBSTITUTE(A140,"policy_checklist2_text","")))</f>
        <v>policy_checklist2_text10</v>
      </c>
      <c r="B144">
        <v>7</v>
      </c>
      <c r="C144" t="s">
        <v>19</v>
      </c>
      <c r="D144">
        <f t="shared" si="21"/>
        <v>14</v>
      </c>
      <c r="E144">
        <f>E140+12</f>
        <v>167</v>
      </c>
      <c r="F144">
        <f t="shared" si="22"/>
        <v>112</v>
      </c>
      <c r="G144">
        <f>E144+5</f>
        <v>172</v>
      </c>
      <c r="H144" t="s">
        <v>102</v>
      </c>
      <c r="I144">
        <v>12</v>
      </c>
      <c r="J144">
        <v>0</v>
      </c>
      <c r="K144">
        <v>0</v>
      </c>
      <c r="L144">
        <v>0</v>
      </c>
      <c r="N144" t="s">
        <v>1068</v>
      </c>
      <c r="O144" t="s">
        <v>25</v>
      </c>
      <c r="Q144">
        <v>3</v>
      </c>
      <c r="R144" t="b">
        <v>1</v>
      </c>
      <c r="S144" t="s">
        <v>119</v>
      </c>
      <c r="T144">
        <v>0</v>
      </c>
    </row>
    <row r="145" spans="1:20" x14ac:dyDescent="0.25">
      <c r="A145" t="str">
        <f>A144&amp;"_response1"</f>
        <v>policy_checklist2_text10_response1</v>
      </c>
      <c r="B145">
        <v>7</v>
      </c>
      <c r="C145" t="s">
        <v>19</v>
      </c>
      <c r="D145">
        <f t="shared" si="21"/>
        <v>113</v>
      </c>
      <c r="E145">
        <f>E144+1</f>
        <v>168</v>
      </c>
      <c r="F145">
        <f t="shared" si="22"/>
        <v>140</v>
      </c>
      <c r="G145">
        <f t="shared" ref="G145:G147" si="31">E145+3</f>
        <v>171</v>
      </c>
      <c r="H145" t="s">
        <v>20</v>
      </c>
      <c r="I145">
        <v>16</v>
      </c>
      <c r="J145">
        <v>1</v>
      </c>
      <c r="K145">
        <v>0</v>
      </c>
      <c r="L145">
        <v>0</v>
      </c>
      <c r="N145" t="s">
        <v>1068</v>
      </c>
      <c r="O145" t="s">
        <v>27</v>
      </c>
      <c r="Q145">
        <v>2</v>
      </c>
      <c r="R145" t="b">
        <v>0</v>
      </c>
      <c r="S145" t="s">
        <v>119</v>
      </c>
      <c r="T145">
        <v>0</v>
      </c>
    </row>
    <row r="146" spans="1:20" x14ac:dyDescent="0.25">
      <c r="A146" t="str">
        <f>A144&amp;"_response2"</f>
        <v>policy_checklist2_text10_response2</v>
      </c>
      <c r="B146">
        <v>7</v>
      </c>
      <c r="C146" t="s">
        <v>19</v>
      </c>
      <c r="D146">
        <f t="shared" si="21"/>
        <v>140</v>
      </c>
      <c r="E146">
        <f>E145</f>
        <v>168</v>
      </c>
      <c r="F146">
        <f t="shared" si="22"/>
        <v>169</v>
      </c>
      <c r="G146">
        <f t="shared" si="31"/>
        <v>171</v>
      </c>
      <c r="H146" t="s">
        <v>20</v>
      </c>
      <c r="I146">
        <v>16</v>
      </c>
      <c r="J146">
        <v>1</v>
      </c>
      <c r="K146">
        <v>0</v>
      </c>
      <c r="L146">
        <v>0</v>
      </c>
      <c r="N146" t="s">
        <v>1068</v>
      </c>
      <c r="O146" t="s">
        <v>27</v>
      </c>
      <c r="Q146">
        <v>2</v>
      </c>
      <c r="R146" t="b">
        <v>0</v>
      </c>
      <c r="S146" t="s">
        <v>119</v>
      </c>
      <c r="T146">
        <v>0</v>
      </c>
    </row>
    <row r="147" spans="1:20" x14ac:dyDescent="0.25">
      <c r="A147" t="str">
        <f>A144&amp;"_response3"</f>
        <v>policy_checklist2_text10_response3</v>
      </c>
      <c r="B147">
        <v>7</v>
      </c>
      <c r="C147" t="s">
        <v>19</v>
      </c>
      <c r="D147">
        <f t="shared" si="21"/>
        <v>168</v>
      </c>
      <c r="E147">
        <f>E146</f>
        <v>168</v>
      </c>
      <c r="F147">
        <f t="shared" si="22"/>
        <v>194</v>
      </c>
      <c r="G147">
        <f t="shared" si="31"/>
        <v>171</v>
      </c>
      <c r="H147" t="s">
        <v>20</v>
      </c>
      <c r="I147">
        <v>16</v>
      </c>
      <c r="J147">
        <v>1</v>
      </c>
      <c r="K147">
        <v>0</v>
      </c>
      <c r="L147">
        <v>0</v>
      </c>
      <c r="N147" t="s">
        <v>1068</v>
      </c>
      <c r="O147" t="s">
        <v>27</v>
      </c>
      <c r="Q147">
        <v>2</v>
      </c>
      <c r="R147" t="b">
        <v>0</v>
      </c>
      <c r="S147" t="s">
        <v>119</v>
      </c>
      <c r="T147">
        <v>0</v>
      </c>
    </row>
    <row r="148" spans="1:20" x14ac:dyDescent="0.25">
      <c r="A148" t="str">
        <f>_xlfn.CONCAT("policy_checklist2_text",1+_xlfn.NUMBERVALUE(SUBSTITUTE(A144,"policy_checklist2_text","")))</f>
        <v>policy_checklist2_text11</v>
      </c>
      <c r="B148">
        <v>7</v>
      </c>
      <c r="C148" t="s">
        <v>19</v>
      </c>
      <c r="D148">
        <f t="shared" si="21"/>
        <v>14</v>
      </c>
      <c r="E148">
        <f>E144+12</f>
        <v>179</v>
      </c>
      <c r="F148">
        <f t="shared" si="22"/>
        <v>112</v>
      </c>
      <c r="G148">
        <f>E148+5</f>
        <v>184</v>
      </c>
      <c r="H148" t="s">
        <v>102</v>
      </c>
      <c r="I148">
        <v>12</v>
      </c>
      <c r="J148">
        <v>0</v>
      </c>
      <c r="K148">
        <v>0</v>
      </c>
      <c r="L148">
        <v>0</v>
      </c>
      <c r="N148" t="s">
        <v>1068</v>
      </c>
      <c r="O148" t="s">
        <v>25</v>
      </c>
      <c r="Q148">
        <v>3</v>
      </c>
      <c r="R148" t="b">
        <v>1</v>
      </c>
      <c r="S148" t="s">
        <v>119</v>
      </c>
      <c r="T148">
        <v>0</v>
      </c>
    </row>
    <row r="149" spans="1:20" x14ac:dyDescent="0.25">
      <c r="A149" t="str">
        <f>A148&amp;"_response1"</f>
        <v>policy_checklist2_text11_response1</v>
      </c>
      <c r="B149">
        <v>7</v>
      </c>
      <c r="C149" t="s">
        <v>19</v>
      </c>
      <c r="D149">
        <f t="shared" si="21"/>
        <v>113</v>
      </c>
      <c r="E149">
        <f>E148+1</f>
        <v>180</v>
      </c>
      <c r="F149">
        <f t="shared" si="22"/>
        <v>140</v>
      </c>
      <c r="G149">
        <f t="shared" ref="G149:G151" si="32">E149+3</f>
        <v>183</v>
      </c>
      <c r="H149" t="s">
        <v>20</v>
      </c>
      <c r="I149">
        <v>16</v>
      </c>
      <c r="J149">
        <v>1</v>
      </c>
      <c r="K149">
        <v>0</v>
      </c>
      <c r="L149">
        <v>0</v>
      </c>
      <c r="N149" t="s">
        <v>1068</v>
      </c>
      <c r="O149" t="s">
        <v>27</v>
      </c>
      <c r="Q149">
        <v>2</v>
      </c>
      <c r="R149" t="b">
        <v>0</v>
      </c>
      <c r="S149" t="s">
        <v>119</v>
      </c>
      <c r="T149">
        <v>0</v>
      </c>
    </row>
    <row r="150" spans="1:20" x14ac:dyDescent="0.25">
      <c r="A150" t="str">
        <f>A148&amp;"_response2"</f>
        <v>policy_checklist2_text11_response2</v>
      </c>
      <c r="B150">
        <v>7</v>
      </c>
      <c r="C150" t="s">
        <v>19</v>
      </c>
      <c r="D150">
        <f t="shared" si="21"/>
        <v>140</v>
      </c>
      <c r="E150">
        <f>E149</f>
        <v>180</v>
      </c>
      <c r="F150">
        <f t="shared" si="22"/>
        <v>169</v>
      </c>
      <c r="G150">
        <f t="shared" si="32"/>
        <v>183</v>
      </c>
      <c r="H150" t="s">
        <v>20</v>
      </c>
      <c r="I150">
        <v>16</v>
      </c>
      <c r="J150">
        <v>1</v>
      </c>
      <c r="K150">
        <v>0</v>
      </c>
      <c r="L150">
        <v>0</v>
      </c>
      <c r="N150" t="s">
        <v>1068</v>
      </c>
      <c r="O150" t="s">
        <v>27</v>
      </c>
      <c r="Q150">
        <v>2</v>
      </c>
      <c r="R150" t="b">
        <v>0</v>
      </c>
      <c r="S150" t="s">
        <v>119</v>
      </c>
      <c r="T150">
        <v>0</v>
      </c>
    </row>
    <row r="151" spans="1:20" x14ac:dyDescent="0.25">
      <c r="A151" t="str">
        <f>A148&amp;"_response3"</f>
        <v>policy_checklist2_text11_response3</v>
      </c>
      <c r="B151">
        <v>7</v>
      </c>
      <c r="C151" t="s">
        <v>19</v>
      </c>
      <c r="D151">
        <f t="shared" si="21"/>
        <v>168</v>
      </c>
      <c r="E151">
        <f>E150</f>
        <v>180</v>
      </c>
      <c r="F151">
        <f t="shared" si="22"/>
        <v>194</v>
      </c>
      <c r="G151">
        <f t="shared" si="32"/>
        <v>183</v>
      </c>
      <c r="H151" t="s">
        <v>20</v>
      </c>
      <c r="I151">
        <v>16</v>
      </c>
      <c r="J151">
        <v>1</v>
      </c>
      <c r="K151">
        <v>0</v>
      </c>
      <c r="L151">
        <v>0</v>
      </c>
      <c r="N151" t="s">
        <v>1068</v>
      </c>
      <c r="O151" t="s">
        <v>27</v>
      </c>
      <c r="Q151">
        <v>2</v>
      </c>
      <c r="R151" t="b">
        <v>0</v>
      </c>
      <c r="S151" t="s">
        <v>119</v>
      </c>
      <c r="T151">
        <v>0</v>
      </c>
    </row>
    <row r="152" spans="1:20" x14ac:dyDescent="0.25">
      <c r="A152" t="str">
        <f>_xlfn.CONCAT("policy_checklist2_text",1+_xlfn.NUMBERVALUE(SUBSTITUTE(A148,"policy_checklist2_text","")))</f>
        <v>policy_checklist2_text12</v>
      </c>
      <c r="B152">
        <v>7</v>
      </c>
      <c r="C152" t="s">
        <v>19</v>
      </c>
      <c r="D152">
        <f t="shared" si="21"/>
        <v>14</v>
      </c>
      <c r="E152">
        <f>E148+12</f>
        <v>191</v>
      </c>
      <c r="F152">
        <f t="shared" si="22"/>
        <v>112</v>
      </c>
      <c r="G152">
        <f>E152+5</f>
        <v>196</v>
      </c>
      <c r="H152" t="s">
        <v>102</v>
      </c>
      <c r="I152">
        <v>12</v>
      </c>
      <c r="J152">
        <v>0</v>
      </c>
      <c r="K152">
        <v>0</v>
      </c>
      <c r="L152">
        <v>0</v>
      </c>
      <c r="N152" t="s">
        <v>1068</v>
      </c>
      <c r="O152" t="s">
        <v>25</v>
      </c>
      <c r="Q152">
        <v>3</v>
      </c>
      <c r="R152" t="b">
        <v>1</v>
      </c>
      <c r="S152" t="s">
        <v>119</v>
      </c>
      <c r="T152">
        <v>0</v>
      </c>
    </row>
    <row r="153" spans="1:20" x14ac:dyDescent="0.25">
      <c r="A153" t="str">
        <f>A152&amp;"_response1"</f>
        <v>policy_checklist2_text12_response1</v>
      </c>
      <c r="B153">
        <v>7</v>
      </c>
      <c r="C153" t="s">
        <v>19</v>
      </c>
      <c r="D153">
        <f t="shared" si="21"/>
        <v>113</v>
      </c>
      <c r="E153">
        <f>E152+1</f>
        <v>192</v>
      </c>
      <c r="F153">
        <f t="shared" si="22"/>
        <v>140</v>
      </c>
      <c r="G153">
        <f t="shared" ref="G153:G155" si="33">E153+3</f>
        <v>195</v>
      </c>
      <c r="H153" t="s">
        <v>20</v>
      </c>
      <c r="I153">
        <v>16</v>
      </c>
      <c r="J153">
        <v>1</v>
      </c>
      <c r="K153">
        <v>0</v>
      </c>
      <c r="L153">
        <v>0</v>
      </c>
      <c r="N153" t="s">
        <v>1068</v>
      </c>
      <c r="O153" t="s">
        <v>27</v>
      </c>
      <c r="Q153">
        <v>2</v>
      </c>
      <c r="R153" t="b">
        <v>0</v>
      </c>
      <c r="S153" t="s">
        <v>119</v>
      </c>
      <c r="T153">
        <v>0</v>
      </c>
    </row>
    <row r="154" spans="1:20" x14ac:dyDescent="0.25">
      <c r="A154" t="str">
        <f>A152&amp;"_response2"</f>
        <v>policy_checklist2_text12_response2</v>
      </c>
      <c r="B154">
        <v>7</v>
      </c>
      <c r="C154" t="s">
        <v>19</v>
      </c>
      <c r="D154">
        <f t="shared" si="21"/>
        <v>140</v>
      </c>
      <c r="E154">
        <f>E153</f>
        <v>192</v>
      </c>
      <c r="F154">
        <f t="shared" si="22"/>
        <v>169</v>
      </c>
      <c r="G154">
        <f t="shared" si="33"/>
        <v>195</v>
      </c>
      <c r="H154" t="s">
        <v>20</v>
      </c>
      <c r="I154">
        <v>16</v>
      </c>
      <c r="J154">
        <v>1</v>
      </c>
      <c r="K154">
        <v>0</v>
      </c>
      <c r="L154">
        <v>0</v>
      </c>
      <c r="N154" t="s">
        <v>1068</v>
      </c>
      <c r="O154" t="s">
        <v>27</v>
      </c>
      <c r="Q154">
        <v>2</v>
      </c>
      <c r="R154" t="b">
        <v>0</v>
      </c>
      <c r="S154" t="s">
        <v>119</v>
      </c>
      <c r="T154">
        <v>0</v>
      </c>
    </row>
    <row r="155" spans="1:20" x14ac:dyDescent="0.25">
      <c r="A155" t="str">
        <f>A152&amp;"_response3"</f>
        <v>policy_checklist2_text12_response3</v>
      </c>
      <c r="B155">
        <v>7</v>
      </c>
      <c r="C155" t="s">
        <v>19</v>
      </c>
      <c r="D155">
        <f t="shared" si="21"/>
        <v>168</v>
      </c>
      <c r="E155">
        <f>E154</f>
        <v>192</v>
      </c>
      <c r="F155">
        <f t="shared" si="22"/>
        <v>194</v>
      </c>
      <c r="G155">
        <f t="shared" si="33"/>
        <v>195</v>
      </c>
      <c r="H155" t="s">
        <v>20</v>
      </c>
      <c r="I155">
        <v>16</v>
      </c>
      <c r="J155">
        <v>1</v>
      </c>
      <c r="K155">
        <v>0</v>
      </c>
      <c r="L155">
        <v>0</v>
      </c>
      <c r="N155" t="s">
        <v>1068</v>
      </c>
      <c r="O155" t="s">
        <v>27</v>
      </c>
      <c r="Q155">
        <v>2</v>
      </c>
      <c r="R155" t="b">
        <v>0</v>
      </c>
      <c r="S155" t="s">
        <v>119</v>
      </c>
      <c r="T155">
        <v>0</v>
      </c>
    </row>
    <row r="156" spans="1:20" x14ac:dyDescent="0.25">
      <c r="A156" t="str">
        <f>_xlfn.CONCAT("policy_checklist2_text",1+_xlfn.NUMBERVALUE(SUBSTITUTE(A152,"policy_checklist2_text","")))</f>
        <v>policy_checklist2_text13</v>
      </c>
      <c r="B156">
        <v>7</v>
      </c>
      <c r="C156" t="s">
        <v>19</v>
      </c>
      <c r="D156">
        <f t="shared" si="21"/>
        <v>14</v>
      </c>
      <c r="E156">
        <f>E152+12</f>
        <v>203</v>
      </c>
      <c r="F156">
        <f t="shared" si="22"/>
        <v>112</v>
      </c>
      <c r="G156">
        <f>E156+5</f>
        <v>208</v>
      </c>
      <c r="H156" t="s">
        <v>102</v>
      </c>
      <c r="I156">
        <v>12</v>
      </c>
      <c r="J156">
        <v>0</v>
      </c>
      <c r="K156">
        <v>0</v>
      </c>
      <c r="L156">
        <v>0</v>
      </c>
      <c r="N156" t="s">
        <v>1068</v>
      </c>
      <c r="O156" t="s">
        <v>25</v>
      </c>
      <c r="Q156">
        <v>3</v>
      </c>
      <c r="R156" t="b">
        <v>1</v>
      </c>
      <c r="S156" t="s">
        <v>119</v>
      </c>
      <c r="T156">
        <v>0</v>
      </c>
    </row>
    <row r="157" spans="1:20" x14ac:dyDescent="0.25">
      <c r="A157" t="str">
        <f>A156&amp;"_response1"</f>
        <v>policy_checklist2_text13_response1</v>
      </c>
      <c r="B157">
        <v>7</v>
      </c>
      <c r="C157" t="s">
        <v>19</v>
      </c>
      <c r="D157">
        <f t="shared" si="21"/>
        <v>113</v>
      </c>
      <c r="E157">
        <f>E156+1</f>
        <v>204</v>
      </c>
      <c r="F157">
        <f t="shared" si="22"/>
        <v>140</v>
      </c>
      <c r="G157">
        <f t="shared" ref="G157:G159" si="34">E157+3</f>
        <v>207</v>
      </c>
      <c r="H157" t="s">
        <v>20</v>
      </c>
      <c r="I157">
        <v>16</v>
      </c>
      <c r="J157">
        <v>1</v>
      </c>
      <c r="K157">
        <v>0</v>
      </c>
      <c r="L157">
        <v>0</v>
      </c>
      <c r="N157" t="s">
        <v>1068</v>
      </c>
      <c r="O157" t="s">
        <v>27</v>
      </c>
      <c r="Q157">
        <v>2</v>
      </c>
      <c r="R157" t="b">
        <v>0</v>
      </c>
      <c r="S157" t="s">
        <v>119</v>
      </c>
      <c r="T157">
        <v>0</v>
      </c>
    </row>
    <row r="158" spans="1:20" x14ac:dyDescent="0.25">
      <c r="A158" t="str">
        <f>A156&amp;"_response2"</f>
        <v>policy_checklist2_text13_response2</v>
      </c>
      <c r="B158">
        <v>7</v>
      </c>
      <c r="C158" t="s">
        <v>19</v>
      </c>
      <c r="D158">
        <f t="shared" si="21"/>
        <v>140</v>
      </c>
      <c r="E158">
        <f>E157</f>
        <v>204</v>
      </c>
      <c r="F158">
        <f t="shared" si="22"/>
        <v>169</v>
      </c>
      <c r="G158">
        <f t="shared" si="34"/>
        <v>207</v>
      </c>
      <c r="H158" t="s">
        <v>20</v>
      </c>
      <c r="I158">
        <v>16</v>
      </c>
      <c r="J158">
        <v>1</v>
      </c>
      <c r="K158">
        <v>0</v>
      </c>
      <c r="L158">
        <v>0</v>
      </c>
      <c r="N158" t="s">
        <v>1068</v>
      </c>
      <c r="O158" t="s">
        <v>27</v>
      </c>
      <c r="Q158">
        <v>2</v>
      </c>
      <c r="R158" t="b">
        <v>0</v>
      </c>
      <c r="S158" t="s">
        <v>119</v>
      </c>
      <c r="T158">
        <v>0</v>
      </c>
    </row>
    <row r="159" spans="1:20" x14ac:dyDescent="0.25">
      <c r="A159" t="str">
        <f>A156&amp;"_response3"</f>
        <v>policy_checklist2_text13_response3</v>
      </c>
      <c r="B159">
        <v>7</v>
      </c>
      <c r="C159" t="s">
        <v>19</v>
      </c>
      <c r="D159">
        <f t="shared" si="21"/>
        <v>168</v>
      </c>
      <c r="E159">
        <f>E158</f>
        <v>204</v>
      </c>
      <c r="F159">
        <f t="shared" si="22"/>
        <v>194</v>
      </c>
      <c r="G159">
        <f t="shared" si="34"/>
        <v>207</v>
      </c>
      <c r="H159" t="s">
        <v>20</v>
      </c>
      <c r="I159">
        <v>16</v>
      </c>
      <c r="J159">
        <v>1</v>
      </c>
      <c r="K159">
        <v>0</v>
      </c>
      <c r="L159">
        <v>0</v>
      </c>
      <c r="N159" t="s">
        <v>1068</v>
      </c>
      <c r="O159" t="s">
        <v>27</v>
      </c>
      <c r="Q159">
        <v>2</v>
      </c>
      <c r="R159" t="b">
        <v>0</v>
      </c>
      <c r="S159" t="s">
        <v>119</v>
      </c>
      <c r="T159">
        <v>0</v>
      </c>
    </row>
    <row r="160" spans="1:20" x14ac:dyDescent="0.25">
      <c r="A160" t="str">
        <f>_xlfn.CONCAT("policy_checklist2_text",1+_xlfn.NUMBERVALUE(SUBSTITUTE(A156,"policy_checklist2_text","")))</f>
        <v>policy_checklist2_text14</v>
      </c>
      <c r="B160">
        <v>7</v>
      </c>
      <c r="C160" t="s">
        <v>19</v>
      </c>
      <c r="D160">
        <f t="shared" si="21"/>
        <v>14</v>
      </c>
      <c r="E160">
        <f>E156+12</f>
        <v>215</v>
      </c>
      <c r="F160">
        <f t="shared" si="22"/>
        <v>112</v>
      </c>
      <c r="G160">
        <f>E160+5</f>
        <v>220</v>
      </c>
      <c r="H160" t="s">
        <v>102</v>
      </c>
      <c r="I160">
        <v>12</v>
      </c>
      <c r="J160">
        <v>0</v>
      </c>
      <c r="K160">
        <v>0</v>
      </c>
      <c r="L160">
        <v>0</v>
      </c>
      <c r="N160" t="s">
        <v>1068</v>
      </c>
      <c r="O160" t="s">
        <v>25</v>
      </c>
      <c r="Q160">
        <v>3</v>
      </c>
      <c r="R160" t="b">
        <v>1</v>
      </c>
      <c r="S160" t="s">
        <v>119</v>
      </c>
      <c r="T160">
        <v>0</v>
      </c>
    </row>
    <row r="161" spans="1:20" x14ac:dyDescent="0.25">
      <c r="A161" t="str">
        <f>A160&amp;"_response1"</f>
        <v>policy_checklist2_text14_response1</v>
      </c>
      <c r="B161">
        <v>7</v>
      </c>
      <c r="C161" t="s">
        <v>19</v>
      </c>
      <c r="D161">
        <f t="shared" si="21"/>
        <v>113</v>
      </c>
      <c r="E161">
        <f>E160+1</f>
        <v>216</v>
      </c>
      <c r="F161">
        <f t="shared" si="22"/>
        <v>140</v>
      </c>
      <c r="G161">
        <f t="shared" ref="G161:G163" si="35">E161+3</f>
        <v>219</v>
      </c>
      <c r="H161" t="s">
        <v>20</v>
      </c>
      <c r="I161">
        <v>16</v>
      </c>
      <c r="J161">
        <v>1</v>
      </c>
      <c r="K161">
        <v>0</v>
      </c>
      <c r="L161">
        <v>0</v>
      </c>
      <c r="N161" t="s">
        <v>1068</v>
      </c>
      <c r="O161" t="s">
        <v>27</v>
      </c>
      <c r="Q161">
        <v>2</v>
      </c>
      <c r="R161" t="b">
        <v>0</v>
      </c>
      <c r="S161" t="s">
        <v>119</v>
      </c>
      <c r="T161">
        <v>0</v>
      </c>
    </row>
    <row r="162" spans="1:20" x14ac:dyDescent="0.25">
      <c r="A162" t="str">
        <f>A160&amp;"_response2"</f>
        <v>policy_checklist2_text14_response2</v>
      </c>
      <c r="B162">
        <v>7</v>
      </c>
      <c r="C162" t="s">
        <v>19</v>
      </c>
      <c r="D162">
        <f t="shared" si="21"/>
        <v>140</v>
      </c>
      <c r="E162">
        <f>E161</f>
        <v>216</v>
      </c>
      <c r="F162">
        <f t="shared" si="22"/>
        <v>169</v>
      </c>
      <c r="G162">
        <f t="shared" si="35"/>
        <v>219</v>
      </c>
      <c r="H162" t="s">
        <v>20</v>
      </c>
      <c r="I162">
        <v>16</v>
      </c>
      <c r="J162">
        <v>1</v>
      </c>
      <c r="K162">
        <v>0</v>
      </c>
      <c r="L162">
        <v>0</v>
      </c>
      <c r="N162" t="s">
        <v>1068</v>
      </c>
      <c r="O162" t="s">
        <v>27</v>
      </c>
      <c r="Q162">
        <v>2</v>
      </c>
      <c r="R162" t="b">
        <v>0</v>
      </c>
      <c r="S162" t="s">
        <v>119</v>
      </c>
      <c r="T162">
        <v>0</v>
      </c>
    </row>
    <row r="163" spans="1:20" x14ac:dyDescent="0.25">
      <c r="A163" t="str">
        <f>A160&amp;"_response3"</f>
        <v>policy_checklist2_text14_response3</v>
      </c>
      <c r="B163">
        <v>7</v>
      </c>
      <c r="C163" t="s">
        <v>19</v>
      </c>
      <c r="D163">
        <f t="shared" si="21"/>
        <v>168</v>
      </c>
      <c r="E163">
        <f>E162</f>
        <v>216</v>
      </c>
      <c r="F163">
        <f t="shared" si="22"/>
        <v>194</v>
      </c>
      <c r="G163">
        <f t="shared" si="35"/>
        <v>219</v>
      </c>
      <c r="H163" t="s">
        <v>20</v>
      </c>
      <c r="I163">
        <v>16</v>
      </c>
      <c r="J163">
        <v>1</v>
      </c>
      <c r="K163">
        <v>0</v>
      </c>
      <c r="L163">
        <v>0</v>
      </c>
      <c r="N163" t="s">
        <v>1068</v>
      </c>
      <c r="O163" t="s">
        <v>27</v>
      </c>
      <c r="Q163">
        <v>2</v>
      </c>
      <c r="R163" t="b">
        <v>0</v>
      </c>
      <c r="S163" t="s">
        <v>119</v>
      </c>
      <c r="T163">
        <v>0</v>
      </c>
    </row>
    <row r="164" spans="1:20" x14ac:dyDescent="0.25">
      <c r="A164" t="str">
        <f>_xlfn.CONCAT("policy_checklist2_text",1+_xlfn.NUMBERVALUE(SUBSTITUTE(A160,"policy_checklist2_text","")))</f>
        <v>policy_checklist2_text15</v>
      </c>
      <c r="B164">
        <v>7</v>
      </c>
      <c r="C164" t="s">
        <v>19</v>
      </c>
      <c r="D164">
        <f t="shared" si="21"/>
        <v>14</v>
      </c>
      <c r="E164">
        <f>E160+12</f>
        <v>227</v>
      </c>
      <c r="F164">
        <f t="shared" si="22"/>
        <v>112</v>
      </c>
      <c r="G164">
        <f>E164+5</f>
        <v>232</v>
      </c>
      <c r="H164" t="s">
        <v>102</v>
      </c>
      <c r="I164">
        <v>12</v>
      </c>
      <c r="J164">
        <v>0</v>
      </c>
      <c r="K164">
        <v>0</v>
      </c>
      <c r="L164">
        <v>0</v>
      </c>
      <c r="N164" t="s">
        <v>1068</v>
      </c>
      <c r="O164" t="s">
        <v>25</v>
      </c>
      <c r="Q164">
        <v>3</v>
      </c>
      <c r="R164" t="b">
        <v>1</v>
      </c>
      <c r="S164" t="s">
        <v>119</v>
      </c>
      <c r="T164">
        <v>0</v>
      </c>
    </row>
    <row r="165" spans="1:20" x14ac:dyDescent="0.25">
      <c r="A165" t="str">
        <f>A164&amp;"_response1"</f>
        <v>policy_checklist2_text15_response1</v>
      </c>
      <c r="B165">
        <v>7</v>
      </c>
      <c r="C165" t="s">
        <v>19</v>
      </c>
      <c r="D165">
        <f t="shared" si="21"/>
        <v>113</v>
      </c>
      <c r="E165">
        <f>E164+1</f>
        <v>228</v>
      </c>
      <c r="F165">
        <f t="shared" si="22"/>
        <v>140</v>
      </c>
      <c r="G165">
        <f t="shared" ref="G165:G167" si="36">E165+3</f>
        <v>231</v>
      </c>
      <c r="H165" t="s">
        <v>20</v>
      </c>
      <c r="I165">
        <v>16</v>
      </c>
      <c r="J165">
        <v>1</v>
      </c>
      <c r="K165">
        <v>0</v>
      </c>
      <c r="L165">
        <v>0</v>
      </c>
      <c r="N165" t="s">
        <v>1068</v>
      </c>
      <c r="O165" t="s">
        <v>27</v>
      </c>
      <c r="Q165">
        <v>2</v>
      </c>
      <c r="R165" t="b">
        <v>0</v>
      </c>
      <c r="S165" t="s">
        <v>119</v>
      </c>
      <c r="T165">
        <v>0</v>
      </c>
    </row>
    <row r="166" spans="1:20" x14ac:dyDescent="0.25">
      <c r="A166" t="str">
        <f>A164&amp;"_response2"</f>
        <v>policy_checklist2_text15_response2</v>
      </c>
      <c r="B166">
        <v>7</v>
      </c>
      <c r="C166" t="s">
        <v>19</v>
      </c>
      <c r="D166">
        <f t="shared" si="21"/>
        <v>140</v>
      </c>
      <c r="E166">
        <f>E165</f>
        <v>228</v>
      </c>
      <c r="F166">
        <f t="shared" si="22"/>
        <v>169</v>
      </c>
      <c r="G166">
        <f t="shared" si="36"/>
        <v>231</v>
      </c>
      <c r="H166" t="s">
        <v>20</v>
      </c>
      <c r="I166">
        <v>16</v>
      </c>
      <c r="J166">
        <v>1</v>
      </c>
      <c r="K166">
        <v>0</v>
      </c>
      <c r="L166">
        <v>0</v>
      </c>
      <c r="N166" t="s">
        <v>1068</v>
      </c>
      <c r="O166" t="s">
        <v>27</v>
      </c>
      <c r="Q166">
        <v>2</v>
      </c>
      <c r="R166" t="b">
        <v>0</v>
      </c>
      <c r="S166" t="s">
        <v>119</v>
      </c>
      <c r="T166">
        <v>0</v>
      </c>
    </row>
    <row r="167" spans="1:20" x14ac:dyDescent="0.25">
      <c r="A167" t="str">
        <f>A164&amp;"_response3"</f>
        <v>policy_checklist2_text15_response3</v>
      </c>
      <c r="B167">
        <v>7</v>
      </c>
      <c r="C167" t="s">
        <v>19</v>
      </c>
      <c r="D167">
        <f t="shared" si="21"/>
        <v>168</v>
      </c>
      <c r="E167">
        <f>E166</f>
        <v>228</v>
      </c>
      <c r="F167">
        <f t="shared" si="22"/>
        <v>194</v>
      </c>
      <c r="G167">
        <f t="shared" si="36"/>
        <v>231</v>
      </c>
      <c r="H167" t="s">
        <v>20</v>
      </c>
      <c r="I167">
        <v>16</v>
      </c>
      <c r="J167">
        <v>1</v>
      </c>
      <c r="K167">
        <v>0</v>
      </c>
      <c r="L167">
        <v>0</v>
      </c>
      <c r="N167" t="s">
        <v>1068</v>
      </c>
      <c r="O167" t="s">
        <v>27</v>
      </c>
      <c r="Q167">
        <v>2</v>
      </c>
      <c r="R167" t="b">
        <v>0</v>
      </c>
      <c r="S167" t="s">
        <v>119</v>
      </c>
      <c r="T167">
        <v>0</v>
      </c>
    </row>
    <row r="168" spans="1:20" x14ac:dyDescent="0.25">
      <c r="A168" t="str">
        <f>_xlfn.CONCAT("policy_checklist2_text",1+_xlfn.NUMBERVALUE(SUBSTITUTE(A164,"policy_checklist2_text","")))</f>
        <v>policy_checklist2_text16</v>
      </c>
      <c r="B168">
        <v>7</v>
      </c>
      <c r="C168" t="s">
        <v>19</v>
      </c>
      <c r="D168">
        <f t="shared" si="21"/>
        <v>14</v>
      </c>
      <c r="E168">
        <f>E164+12</f>
        <v>239</v>
      </c>
      <c r="F168">
        <f t="shared" si="22"/>
        <v>112</v>
      </c>
      <c r="G168">
        <f>E168+5</f>
        <v>244</v>
      </c>
      <c r="H168" t="s">
        <v>102</v>
      </c>
      <c r="I168">
        <v>12</v>
      </c>
      <c r="J168">
        <v>0</v>
      </c>
      <c r="K168">
        <v>0</v>
      </c>
      <c r="L168">
        <v>0</v>
      </c>
      <c r="N168" t="s">
        <v>1068</v>
      </c>
      <c r="O168" t="s">
        <v>25</v>
      </c>
      <c r="Q168">
        <v>3</v>
      </c>
      <c r="R168" t="b">
        <v>1</v>
      </c>
      <c r="S168" t="s">
        <v>119</v>
      </c>
      <c r="T168">
        <v>0</v>
      </c>
    </row>
    <row r="169" spans="1:20" x14ac:dyDescent="0.25">
      <c r="A169" t="str">
        <f>A168&amp;"_response1"</f>
        <v>policy_checklist2_text16_response1</v>
      </c>
      <c r="B169">
        <v>7</v>
      </c>
      <c r="C169" t="s">
        <v>19</v>
      </c>
      <c r="D169">
        <f t="shared" si="21"/>
        <v>113</v>
      </c>
      <c r="E169">
        <f>E168+1</f>
        <v>240</v>
      </c>
      <c r="F169">
        <f t="shared" si="22"/>
        <v>140</v>
      </c>
      <c r="G169">
        <f t="shared" ref="G169:G171" si="37">E169+3</f>
        <v>243</v>
      </c>
      <c r="H169" t="s">
        <v>20</v>
      </c>
      <c r="I169">
        <v>16</v>
      </c>
      <c r="J169">
        <v>1</v>
      </c>
      <c r="K169">
        <v>0</v>
      </c>
      <c r="L169">
        <v>0</v>
      </c>
      <c r="N169" t="s">
        <v>1068</v>
      </c>
      <c r="O169" t="s">
        <v>27</v>
      </c>
      <c r="Q169">
        <v>2</v>
      </c>
      <c r="R169" t="b">
        <v>0</v>
      </c>
      <c r="S169" t="s">
        <v>119</v>
      </c>
      <c r="T169">
        <v>0</v>
      </c>
    </row>
    <row r="170" spans="1:20" x14ac:dyDescent="0.25">
      <c r="A170" t="str">
        <f>A168&amp;"_response2"</f>
        <v>policy_checklist2_text16_response2</v>
      </c>
      <c r="B170">
        <v>7</v>
      </c>
      <c r="C170" t="s">
        <v>19</v>
      </c>
      <c r="D170">
        <f t="shared" si="21"/>
        <v>140</v>
      </c>
      <c r="E170">
        <f>E169</f>
        <v>240</v>
      </c>
      <c r="F170">
        <f t="shared" si="22"/>
        <v>169</v>
      </c>
      <c r="G170">
        <f t="shared" si="37"/>
        <v>243</v>
      </c>
      <c r="H170" t="s">
        <v>20</v>
      </c>
      <c r="I170">
        <v>16</v>
      </c>
      <c r="J170">
        <v>1</v>
      </c>
      <c r="K170">
        <v>0</v>
      </c>
      <c r="L170">
        <v>0</v>
      </c>
      <c r="N170" t="s">
        <v>1068</v>
      </c>
      <c r="O170" t="s">
        <v>27</v>
      </c>
      <c r="Q170">
        <v>2</v>
      </c>
      <c r="R170" t="b">
        <v>0</v>
      </c>
      <c r="S170" t="s">
        <v>119</v>
      </c>
      <c r="T170">
        <v>0</v>
      </c>
    </row>
    <row r="171" spans="1:20" x14ac:dyDescent="0.25">
      <c r="A171" t="str">
        <f>A168&amp;"_response3"</f>
        <v>policy_checklist2_text16_response3</v>
      </c>
      <c r="B171">
        <v>7</v>
      </c>
      <c r="C171" t="s">
        <v>19</v>
      </c>
      <c r="D171">
        <f t="shared" si="21"/>
        <v>168</v>
      </c>
      <c r="E171">
        <f>E170</f>
        <v>240</v>
      </c>
      <c r="F171">
        <f t="shared" si="22"/>
        <v>194</v>
      </c>
      <c r="G171">
        <f t="shared" si="37"/>
        <v>243</v>
      </c>
      <c r="H171" t="s">
        <v>20</v>
      </c>
      <c r="I171">
        <v>16</v>
      </c>
      <c r="J171">
        <v>1</v>
      </c>
      <c r="K171">
        <v>0</v>
      </c>
      <c r="L171">
        <v>0</v>
      </c>
      <c r="N171" t="s">
        <v>1068</v>
      </c>
      <c r="O171" t="s">
        <v>27</v>
      </c>
      <c r="Q171">
        <v>2</v>
      </c>
      <c r="R171" t="b">
        <v>0</v>
      </c>
      <c r="S171" t="s">
        <v>119</v>
      </c>
      <c r="T171">
        <v>0</v>
      </c>
    </row>
    <row r="172" spans="1:20" x14ac:dyDescent="0.25">
      <c r="A172" t="str">
        <f>_xlfn.CONCAT("policy_checklist2_text",1+_xlfn.NUMBERVALUE(SUBSTITUTE(A168,"policy_checklist2_text","")))</f>
        <v>policy_checklist2_text17</v>
      </c>
      <c r="B172">
        <v>7</v>
      </c>
      <c r="C172" t="s">
        <v>19</v>
      </c>
      <c r="D172">
        <f t="shared" si="21"/>
        <v>14</v>
      </c>
      <c r="E172">
        <f>E168+12</f>
        <v>251</v>
      </c>
      <c r="F172">
        <f t="shared" si="22"/>
        <v>112</v>
      </c>
      <c r="G172">
        <f>E172+5</f>
        <v>256</v>
      </c>
      <c r="H172" t="s">
        <v>102</v>
      </c>
      <c r="I172">
        <v>12</v>
      </c>
      <c r="J172">
        <v>0</v>
      </c>
      <c r="K172">
        <v>0</v>
      </c>
      <c r="L172">
        <v>0</v>
      </c>
      <c r="N172" t="s">
        <v>1068</v>
      </c>
      <c r="O172" t="s">
        <v>25</v>
      </c>
      <c r="Q172">
        <v>3</v>
      </c>
      <c r="R172" t="b">
        <v>1</v>
      </c>
      <c r="S172" t="s">
        <v>119</v>
      </c>
      <c r="T172">
        <v>0</v>
      </c>
    </row>
    <row r="173" spans="1:20" x14ac:dyDescent="0.25">
      <c r="A173" t="str">
        <f>A172&amp;"_response1"</f>
        <v>policy_checklist2_text17_response1</v>
      </c>
      <c r="B173">
        <v>7</v>
      </c>
      <c r="C173" t="s">
        <v>19</v>
      </c>
      <c r="D173">
        <f>D169</f>
        <v>113</v>
      </c>
      <c r="E173">
        <f>E172+1</f>
        <v>252</v>
      </c>
      <c r="F173">
        <f t="shared" si="22"/>
        <v>140</v>
      </c>
      <c r="G173">
        <f t="shared" ref="G173:G175" si="38">E173+3</f>
        <v>255</v>
      </c>
      <c r="H173" t="s">
        <v>20</v>
      </c>
      <c r="I173">
        <v>16</v>
      </c>
      <c r="J173">
        <v>1</v>
      </c>
      <c r="K173">
        <v>0</v>
      </c>
      <c r="L173">
        <v>0</v>
      </c>
      <c r="N173" t="s">
        <v>1068</v>
      </c>
      <c r="O173" t="s">
        <v>27</v>
      </c>
      <c r="Q173">
        <v>2</v>
      </c>
      <c r="R173" t="b">
        <v>0</v>
      </c>
      <c r="S173" t="s">
        <v>119</v>
      </c>
      <c r="T173">
        <v>0</v>
      </c>
    </row>
    <row r="174" spans="1:20" x14ac:dyDescent="0.25">
      <c r="A174" t="str">
        <f>A172&amp;"_response2"</f>
        <v>policy_checklist2_text17_response2</v>
      </c>
      <c r="B174">
        <v>7</v>
      </c>
      <c r="C174" t="s">
        <v>19</v>
      </c>
      <c r="D174">
        <f>D170</f>
        <v>140</v>
      </c>
      <c r="E174">
        <f>E173</f>
        <v>252</v>
      </c>
      <c r="F174">
        <f t="shared" si="22"/>
        <v>169</v>
      </c>
      <c r="G174">
        <f t="shared" si="38"/>
        <v>255</v>
      </c>
      <c r="H174" t="s">
        <v>20</v>
      </c>
      <c r="I174">
        <v>16</v>
      </c>
      <c r="J174">
        <v>1</v>
      </c>
      <c r="K174">
        <v>0</v>
      </c>
      <c r="L174">
        <v>0</v>
      </c>
      <c r="N174" t="s">
        <v>1068</v>
      </c>
      <c r="O174" t="s">
        <v>27</v>
      </c>
      <c r="Q174">
        <v>2</v>
      </c>
      <c r="R174" t="b">
        <v>0</v>
      </c>
      <c r="S174" t="s">
        <v>119</v>
      </c>
      <c r="T174">
        <v>0</v>
      </c>
    </row>
    <row r="175" spans="1:20" x14ac:dyDescent="0.25">
      <c r="A175" t="str">
        <f>A172&amp;"_response3"</f>
        <v>policy_checklist2_text17_response3</v>
      </c>
      <c r="B175">
        <v>7</v>
      </c>
      <c r="C175" t="s">
        <v>19</v>
      </c>
      <c r="D175">
        <f>D171</f>
        <v>168</v>
      </c>
      <c r="E175">
        <f>E174</f>
        <v>252</v>
      </c>
      <c r="F175">
        <f t="shared" si="22"/>
        <v>194</v>
      </c>
      <c r="G175">
        <f t="shared" si="38"/>
        <v>255</v>
      </c>
      <c r="H175" t="s">
        <v>20</v>
      </c>
      <c r="I175">
        <v>16</v>
      </c>
      <c r="J175">
        <v>1</v>
      </c>
      <c r="K175">
        <v>0</v>
      </c>
      <c r="L175">
        <v>0</v>
      </c>
      <c r="N175" t="s">
        <v>1068</v>
      </c>
      <c r="O175" t="s">
        <v>27</v>
      </c>
      <c r="Q175">
        <v>2</v>
      </c>
      <c r="R175" t="b">
        <v>0</v>
      </c>
      <c r="S175" t="s">
        <v>119</v>
      </c>
      <c r="T175">
        <v>0</v>
      </c>
    </row>
    <row r="176" spans="1:20" x14ac:dyDescent="0.25">
      <c r="A176" t="s">
        <v>38</v>
      </c>
      <c r="B176">
        <v>8</v>
      </c>
      <c r="C176" t="s">
        <v>19</v>
      </c>
      <c r="D176">
        <v>14</v>
      </c>
      <c r="E176">
        <v>20</v>
      </c>
      <c r="F176">
        <v>196</v>
      </c>
      <c r="G176">
        <f>E176+5</f>
        <v>25</v>
      </c>
      <c r="H176" t="s">
        <v>102</v>
      </c>
      <c r="I176">
        <v>14</v>
      </c>
      <c r="J176">
        <v>1</v>
      </c>
      <c r="K176">
        <v>0</v>
      </c>
      <c r="L176">
        <v>0</v>
      </c>
      <c r="N176" t="s">
        <v>21</v>
      </c>
      <c r="O176" t="s">
        <v>25</v>
      </c>
      <c r="Q176">
        <v>2</v>
      </c>
      <c r="R176" t="b">
        <v>0</v>
      </c>
      <c r="S176" t="s">
        <v>119</v>
      </c>
      <c r="T176">
        <v>0</v>
      </c>
    </row>
    <row r="177" spans="1:20" x14ac:dyDescent="0.25">
      <c r="A177" t="s">
        <v>59</v>
      </c>
      <c r="B177">
        <v>8</v>
      </c>
      <c r="C177" t="s">
        <v>19</v>
      </c>
      <c r="D177">
        <f>$D$176</f>
        <v>14</v>
      </c>
      <c r="E177">
        <f>G176+8</f>
        <v>33</v>
      </c>
      <c r="F177">
        <v>196</v>
      </c>
      <c r="G177">
        <f>E177+5</f>
        <v>38</v>
      </c>
      <c r="H177" t="s">
        <v>102</v>
      </c>
      <c r="I177">
        <v>12</v>
      </c>
      <c r="J177">
        <v>0</v>
      </c>
      <c r="K177">
        <v>0</v>
      </c>
      <c r="L177">
        <v>0</v>
      </c>
      <c r="M177" s="23"/>
      <c r="N177" t="s">
        <v>21</v>
      </c>
      <c r="O177" t="s">
        <v>25</v>
      </c>
      <c r="P177" s="1"/>
      <c r="Q177">
        <v>2</v>
      </c>
      <c r="R177" t="b">
        <v>1</v>
      </c>
      <c r="S177" t="s">
        <v>119</v>
      </c>
      <c r="T177">
        <v>0</v>
      </c>
    </row>
    <row r="178" spans="1:20" x14ac:dyDescent="0.25">
      <c r="A178" t="s">
        <v>897</v>
      </c>
      <c r="B178">
        <v>8</v>
      </c>
      <c r="C178" t="s">
        <v>26</v>
      </c>
      <c r="D178">
        <v>0</v>
      </c>
      <c r="E178">
        <v>120</v>
      </c>
      <c r="F178">
        <v>210</v>
      </c>
      <c r="G178">
        <f>G199+15</f>
        <v>204</v>
      </c>
      <c r="I178">
        <v>0</v>
      </c>
      <c r="J178">
        <v>1</v>
      </c>
      <c r="K178">
        <v>0</v>
      </c>
      <c r="L178">
        <v>0</v>
      </c>
      <c r="M178" t="str">
        <f>$M$65</f>
        <v>d0d8dd</v>
      </c>
      <c r="N178" t="str">
        <f t="shared" ref="N178:N186" si="39">$M$65</f>
        <v>d0d8dd</v>
      </c>
      <c r="O178" t="s">
        <v>25</v>
      </c>
      <c r="Q178">
        <v>1</v>
      </c>
      <c r="R178" t="b">
        <v>0</v>
      </c>
      <c r="S178" t="s">
        <v>119</v>
      </c>
      <c r="T178">
        <v>0</v>
      </c>
    </row>
    <row r="179" spans="1:20" x14ac:dyDescent="0.25">
      <c r="A179" t="s">
        <v>898</v>
      </c>
      <c r="B179">
        <v>-999</v>
      </c>
      <c r="C179" t="s">
        <v>19</v>
      </c>
      <c r="D179">
        <v>14</v>
      </c>
      <c r="E179">
        <f>E178+5</f>
        <v>125</v>
      </c>
      <c r="F179">
        <v>196</v>
      </c>
      <c r="G179">
        <f>E179+3</f>
        <v>128</v>
      </c>
      <c r="H179" t="s">
        <v>102</v>
      </c>
      <c r="I179">
        <v>12</v>
      </c>
      <c r="J179">
        <v>1</v>
      </c>
      <c r="K179">
        <v>0</v>
      </c>
      <c r="L179">
        <v>0</v>
      </c>
      <c r="N179" t="str">
        <f t="shared" si="39"/>
        <v>d0d8dd</v>
      </c>
      <c r="O179" t="s">
        <v>25</v>
      </c>
      <c r="Q179">
        <v>3</v>
      </c>
      <c r="R179" t="b">
        <v>0</v>
      </c>
      <c r="S179" t="s">
        <v>119</v>
      </c>
      <c r="T179">
        <v>0</v>
      </c>
    </row>
    <row r="180" spans="1:20" x14ac:dyDescent="0.25">
      <c r="A180" t="s">
        <v>899</v>
      </c>
      <c r="B180">
        <v>8</v>
      </c>
      <c r="C180" t="s">
        <v>19</v>
      </c>
      <c r="D180">
        <f t="shared" ref="D180" si="40">D183-1</f>
        <v>113</v>
      </c>
      <c r="E180">
        <f>E178+2</f>
        <v>122</v>
      </c>
      <c r="F180">
        <f>D184-1</f>
        <v>140</v>
      </c>
      <c r="G180">
        <f>E180+5</f>
        <v>127</v>
      </c>
      <c r="H180" t="s">
        <v>102</v>
      </c>
      <c r="I180">
        <v>10</v>
      </c>
      <c r="J180">
        <v>1</v>
      </c>
      <c r="K180">
        <v>0</v>
      </c>
      <c r="L180">
        <v>0</v>
      </c>
      <c r="N180" t="str">
        <f t="shared" si="39"/>
        <v>d0d8dd</v>
      </c>
      <c r="O180" t="s">
        <v>27</v>
      </c>
      <c r="Q180">
        <v>3</v>
      </c>
      <c r="R180" t="b">
        <v>1</v>
      </c>
      <c r="S180" t="s">
        <v>119</v>
      </c>
      <c r="T180">
        <v>0</v>
      </c>
    </row>
    <row r="181" spans="1:20" x14ac:dyDescent="0.25">
      <c r="A181" t="s">
        <v>900</v>
      </c>
      <c r="B181">
        <v>8</v>
      </c>
      <c r="C181" t="s">
        <v>19</v>
      </c>
      <c r="D181">
        <f>D184-1</f>
        <v>140</v>
      </c>
      <c r="E181">
        <f t="shared" ref="E181:E185" si="41">E180</f>
        <v>122</v>
      </c>
      <c r="F181">
        <f>D185+1</f>
        <v>169</v>
      </c>
      <c r="G181">
        <f>G180</f>
        <v>127</v>
      </c>
      <c r="H181" t="s">
        <v>102</v>
      </c>
      <c r="I181">
        <v>10</v>
      </c>
      <c r="J181">
        <v>1</v>
      </c>
      <c r="K181">
        <v>0</v>
      </c>
      <c r="L181">
        <v>0</v>
      </c>
      <c r="N181" t="str">
        <f t="shared" si="39"/>
        <v>d0d8dd</v>
      </c>
      <c r="O181" t="s">
        <v>27</v>
      </c>
      <c r="Q181">
        <v>3</v>
      </c>
      <c r="R181" t="b">
        <v>1</v>
      </c>
      <c r="S181" t="s">
        <v>119</v>
      </c>
      <c r="T181">
        <v>0</v>
      </c>
    </row>
    <row r="182" spans="1:20" x14ac:dyDescent="0.25">
      <c r="A182" t="s">
        <v>901</v>
      </c>
      <c r="B182">
        <v>8</v>
      </c>
      <c r="C182" t="s">
        <v>19</v>
      </c>
      <c r="D182">
        <f>D185</f>
        <v>168</v>
      </c>
      <c r="E182">
        <f t="shared" si="41"/>
        <v>122</v>
      </c>
      <c r="F182">
        <f>D182+26</f>
        <v>194</v>
      </c>
      <c r="G182">
        <f t="shared" ref="G182" si="42">G181</f>
        <v>127</v>
      </c>
      <c r="H182" t="s">
        <v>102</v>
      </c>
      <c r="I182">
        <v>10</v>
      </c>
      <c r="J182">
        <v>1</v>
      </c>
      <c r="K182">
        <v>0</v>
      </c>
      <c r="L182">
        <v>0</v>
      </c>
      <c r="N182" t="str">
        <f t="shared" si="39"/>
        <v>d0d8dd</v>
      </c>
      <c r="O182" t="s">
        <v>27</v>
      </c>
      <c r="Q182">
        <v>3</v>
      </c>
      <c r="R182" t="b">
        <v>1</v>
      </c>
      <c r="S182" t="s">
        <v>119</v>
      </c>
      <c r="T182">
        <v>0</v>
      </c>
    </row>
    <row r="183" spans="1:20" x14ac:dyDescent="0.25">
      <c r="A183" t="s">
        <v>44</v>
      </c>
      <c r="B183">
        <v>8</v>
      </c>
      <c r="C183" t="s">
        <v>25</v>
      </c>
      <c r="D183">
        <v>114</v>
      </c>
      <c r="E183">
        <f>E178</f>
        <v>120</v>
      </c>
      <c r="F183">
        <f>D183</f>
        <v>114</v>
      </c>
      <c r="G183">
        <f>G178</f>
        <v>204</v>
      </c>
      <c r="I183">
        <v>0.5</v>
      </c>
      <c r="J183">
        <v>0</v>
      </c>
      <c r="K183">
        <v>0</v>
      </c>
      <c r="L183">
        <v>0</v>
      </c>
      <c r="M183" t="s">
        <v>21</v>
      </c>
      <c r="N183" t="str">
        <f t="shared" si="39"/>
        <v>d0d8dd</v>
      </c>
      <c r="O183" t="s">
        <v>25</v>
      </c>
      <c r="Q183">
        <v>4</v>
      </c>
      <c r="R183" t="b">
        <v>0</v>
      </c>
      <c r="S183" t="s">
        <v>119</v>
      </c>
      <c r="T183">
        <v>0</v>
      </c>
    </row>
    <row r="184" spans="1:20" x14ac:dyDescent="0.25">
      <c r="A184" t="s">
        <v>45</v>
      </c>
      <c r="B184">
        <v>8</v>
      </c>
      <c r="C184" t="s">
        <v>25</v>
      </c>
      <c r="D184">
        <f>D183+27</f>
        <v>141</v>
      </c>
      <c r="E184">
        <f t="shared" si="41"/>
        <v>120</v>
      </c>
      <c r="F184">
        <f t="shared" ref="F184:F185" si="43">D184</f>
        <v>141</v>
      </c>
      <c r="G184">
        <f>G183</f>
        <v>204</v>
      </c>
      <c r="I184">
        <v>0.5</v>
      </c>
      <c r="J184">
        <v>0</v>
      </c>
      <c r="K184">
        <v>0</v>
      </c>
      <c r="L184">
        <v>0</v>
      </c>
      <c r="M184" t="s">
        <v>21</v>
      </c>
      <c r="N184" t="str">
        <f t="shared" si="39"/>
        <v>d0d8dd</v>
      </c>
      <c r="O184" t="s">
        <v>25</v>
      </c>
      <c r="Q184">
        <v>4</v>
      </c>
      <c r="R184" t="b">
        <v>0</v>
      </c>
      <c r="S184" t="s">
        <v>119</v>
      </c>
      <c r="T184">
        <v>0</v>
      </c>
    </row>
    <row r="185" spans="1:20" x14ac:dyDescent="0.25">
      <c r="A185" t="s">
        <v>46</v>
      </c>
      <c r="B185">
        <v>8</v>
      </c>
      <c r="C185" t="s">
        <v>25</v>
      </c>
      <c r="D185">
        <f>D184+27</f>
        <v>168</v>
      </c>
      <c r="E185">
        <f t="shared" si="41"/>
        <v>120</v>
      </c>
      <c r="F185">
        <f t="shared" si="43"/>
        <v>168</v>
      </c>
      <c r="G185">
        <f>G184</f>
        <v>204</v>
      </c>
      <c r="I185">
        <v>0.5</v>
      </c>
      <c r="J185">
        <v>0</v>
      </c>
      <c r="K185">
        <v>0</v>
      </c>
      <c r="L185">
        <v>0</v>
      </c>
      <c r="M185" t="s">
        <v>21</v>
      </c>
      <c r="N185" t="str">
        <f t="shared" si="39"/>
        <v>d0d8dd</v>
      </c>
      <c r="O185" t="s">
        <v>25</v>
      </c>
      <c r="Q185">
        <v>4</v>
      </c>
      <c r="R185" t="b">
        <v>0</v>
      </c>
      <c r="S185" t="s">
        <v>119</v>
      </c>
      <c r="T185">
        <v>0</v>
      </c>
    </row>
    <row r="186" spans="1:20" x14ac:dyDescent="0.25">
      <c r="A186" t="s">
        <v>55</v>
      </c>
      <c r="B186">
        <v>8</v>
      </c>
      <c r="C186" t="s">
        <v>25</v>
      </c>
      <c r="D186">
        <f>$D$179</f>
        <v>14</v>
      </c>
      <c r="E186">
        <f>E180+25</f>
        <v>147</v>
      </c>
      <c r="F186">
        <v>196</v>
      </c>
      <c r="G186">
        <f>E186</f>
        <v>147</v>
      </c>
      <c r="I186">
        <v>0.5</v>
      </c>
      <c r="J186">
        <v>0</v>
      </c>
      <c r="K186">
        <v>0</v>
      </c>
      <c r="L186">
        <v>0</v>
      </c>
      <c r="M186" t="s">
        <v>21</v>
      </c>
      <c r="N186" t="str">
        <f t="shared" si="39"/>
        <v>d0d8dd</v>
      </c>
      <c r="O186" t="s">
        <v>25</v>
      </c>
      <c r="Q186">
        <v>4</v>
      </c>
      <c r="R186" t="b">
        <v>0</v>
      </c>
      <c r="S186" t="s">
        <v>119</v>
      </c>
      <c r="T186">
        <v>0</v>
      </c>
    </row>
    <row r="187" spans="1:20" x14ac:dyDescent="0.25">
      <c r="A187" t="s">
        <v>1070</v>
      </c>
      <c r="B187">
        <v>8</v>
      </c>
      <c r="C187" t="s">
        <v>19</v>
      </c>
      <c r="D187">
        <v>14</v>
      </c>
      <c r="E187">
        <f>G178+2</f>
        <v>206</v>
      </c>
      <c r="F187">
        <v>196</v>
      </c>
      <c r="G187">
        <f>E187+4</f>
        <v>210</v>
      </c>
      <c r="H187" t="s">
        <v>102</v>
      </c>
      <c r="I187">
        <v>10</v>
      </c>
      <c r="J187">
        <v>0</v>
      </c>
      <c r="K187">
        <v>0</v>
      </c>
      <c r="L187">
        <v>0</v>
      </c>
      <c r="N187" t="s">
        <v>21</v>
      </c>
      <c r="O187" t="s">
        <v>22</v>
      </c>
      <c r="Q187">
        <v>2</v>
      </c>
      <c r="R187" t="b">
        <v>0</v>
      </c>
      <c r="S187" t="s">
        <v>119</v>
      </c>
      <c r="T187">
        <v>0</v>
      </c>
    </row>
    <row r="188" spans="1:20" ht="15.75" customHeight="1" x14ac:dyDescent="0.25">
      <c r="A188" t="s">
        <v>890</v>
      </c>
      <c r="B188">
        <v>8</v>
      </c>
      <c r="C188" t="s">
        <v>19</v>
      </c>
      <c r="D188">
        <f>$D$179</f>
        <v>14</v>
      </c>
      <c r="E188">
        <f>E186+2</f>
        <v>149</v>
      </c>
      <c r="F188">
        <f>D183-2</f>
        <v>112</v>
      </c>
      <c r="G188">
        <f>E188+5</f>
        <v>154</v>
      </c>
      <c r="H188" t="s">
        <v>102</v>
      </c>
      <c r="I188">
        <v>12</v>
      </c>
      <c r="J188">
        <v>0</v>
      </c>
      <c r="K188">
        <v>0</v>
      </c>
      <c r="L188">
        <v>0</v>
      </c>
      <c r="N188" t="str">
        <f t="shared" ref="N188:N199" si="44">$M$65</f>
        <v>d0d8dd</v>
      </c>
      <c r="O188" t="s">
        <v>25</v>
      </c>
      <c r="Q188">
        <v>3</v>
      </c>
      <c r="R188" t="b">
        <v>1</v>
      </c>
      <c r="S188" t="s">
        <v>119</v>
      </c>
      <c r="T188">
        <v>0</v>
      </c>
    </row>
    <row r="189" spans="1:20" x14ac:dyDescent="0.25">
      <c r="A189" t="s">
        <v>891</v>
      </c>
      <c r="B189">
        <v>8</v>
      </c>
      <c r="C189" t="s">
        <v>19</v>
      </c>
      <c r="D189">
        <f>D180</f>
        <v>113</v>
      </c>
      <c r="E189">
        <f>E188+1</f>
        <v>150</v>
      </c>
      <c r="F189">
        <f>F180</f>
        <v>140</v>
      </c>
      <c r="G189">
        <f t="shared" ref="G189:G191" si="45">E189+3</f>
        <v>153</v>
      </c>
      <c r="H189" t="s">
        <v>20</v>
      </c>
      <c r="I189">
        <v>16</v>
      </c>
      <c r="J189">
        <v>1</v>
      </c>
      <c r="K189">
        <v>0</v>
      </c>
      <c r="L189">
        <v>0</v>
      </c>
      <c r="N189" t="str">
        <f t="shared" si="44"/>
        <v>d0d8dd</v>
      </c>
      <c r="O189" t="s">
        <v>27</v>
      </c>
      <c r="Q189">
        <v>2</v>
      </c>
      <c r="R189" t="b">
        <v>0</v>
      </c>
      <c r="S189" t="s">
        <v>119</v>
      </c>
      <c r="T189">
        <v>0</v>
      </c>
    </row>
    <row r="190" spans="1:20" x14ac:dyDescent="0.25">
      <c r="A190" t="s">
        <v>892</v>
      </c>
      <c r="B190">
        <v>8</v>
      </c>
      <c r="C190" t="s">
        <v>19</v>
      </c>
      <c r="D190">
        <f>D181</f>
        <v>140</v>
      </c>
      <c r="E190">
        <f>E189</f>
        <v>150</v>
      </c>
      <c r="F190">
        <f>F181</f>
        <v>169</v>
      </c>
      <c r="G190">
        <f t="shared" si="45"/>
        <v>153</v>
      </c>
      <c r="H190" t="s">
        <v>20</v>
      </c>
      <c r="I190">
        <v>16</v>
      </c>
      <c r="J190">
        <v>1</v>
      </c>
      <c r="K190">
        <v>0</v>
      </c>
      <c r="L190">
        <v>0</v>
      </c>
      <c r="N190" t="str">
        <f t="shared" si="44"/>
        <v>d0d8dd</v>
      </c>
      <c r="O190" t="s">
        <v>27</v>
      </c>
      <c r="Q190">
        <v>2</v>
      </c>
      <c r="R190" t="b">
        <v>0</v>
      </c>
      <c r="S190" t="s">
        <v>119</v>
      </c>
      <c r="T190">
        <v>0</v>
      </c>
    </row>
    <row r="191" spans="1:20" x14ac:dyDescent="0.25">
      <c r="A191" t="s">
        <v>893</v>
      </c>
      <c r="B191">
        <v>8</v>
      </c>
      <c r="C191" t="s">
        <v>19</v>
      </c>
      <c r="D191">
        <f>D182</f>
        <v>168</v>
      </c>
      <c r="E191">
        <f>E190</f>
        <v>150</v>
      </c>
      <c r="F191">
        <f>F182</f>
        <v>194</v>
      </c>
      <c r="G191">
        <f t="shared" si="45"/>
        <v>153</v>
      </c>
      <c r="H191" t="s">
        <v>20</v>
      </c>
      <c r="I191">
        <v>16</v>
      </c>
      <c r="J191">
        <v>1</v>
      </c>
      <c r="K191">
        <v>0</v>
      </c>
      <c r="L191">
        <v>0</v>
      </c>
      <c r="N191" t="str">
        <f t="shared" si="44"/>
        <v>d0d8dd</v>
      </c>
      <c r="O191" t="s">
        <v>27</v>
      </c>
      <c r="Q191">
        <v>2</v>
      </c>
      <c r="R191" t="b">
        <v>0</v>
      </c>
      <c r="S191" t="s">
        <v>119</v>
      </c>
      <c r="T191">
        <v>0</v>
      </c>
    </row>
    <row r="192" spans="1:20" ht="15.75" customHeight="1" x14ac:dyDescent="0.25">
      <c r="A192" t="s">
        <v>973</v>
      </c>
      <c r="B192">
        <v>8</v>
      </c>
      <c r="C192" t="s">
        <v>19</v>
      </c>
      <c r="D192">
        <f>$D$179</f>
        <v>14</v>
      </c>
      <c r="E192">
        <f>E188+18</f>
        <v>167</v>
      </c>
      <c r="F192">
        <f>F188</f>
        <v>112</v>
      </c>
      <c r="G192">
        <f>E192+5</f>
        <v>172</v>
      </c>
      <c r="H192" t="s">
        <v>102</v>
      </c>
      <c r="I192">
        <v>12</v>
      </c>
      <c r="J192">
        <v>0</v>
      </c>
      <c r="K192">
        <v>0</v>
      </c>
      <c r="L192">
        <v>0</v>
      </c>
      <c r="N192" t="str">
        <f t="shared" si="44"/>
        <v>d0d8dd</v>
      </c>
      <c r="O192" t="s">
        <v>25</v>
      </c>
      <c r="Q192">
        <v>3</v>
      </c>
      <c r="R192" t="b">
        <v>1</v>
      </c>
      <c r="S192" t="s">
        <v>119</v>
      </c>
      <c r="T192">
        <v>0</v>
      </c>
    </row>
    <row r="193" spans="1:20" x14ac:dyDescent="0.25">
      <c r="A193" t="s">
        <v>974</v>
      </c>
      <c r="B193">
        <v>8</v>
      </c>
      <c r="C193" t="s">
        <v>19</v>
      </c>
      <c r="D193">
        <f>D189</f>
        <v>113</v>
      </c>
      <c r="E193">
        <f>E192+1</f>
        <v>168</v>
      </c>
      <c r="F193">
        <f>F189</f>
        <v>140</v>
      </c>
      <c r="G193">
        <f t="shared" ref="G193:G195" si="46">E193+3</f>
        <v>171</v>
      </c>
      <c r="H193" t="s">
        <v>20</v>
      </c>
      <c r="I193">
        <v>16</v>
      </c>
      <c r="J193">
        <v>1</v>
      </c>
      <c r="K193">
        <v>0</v>
      </c>
      <c r="L193">
        <v>0</v>
      </c>
      <c r="N193" t="str">
        <f t="shared" si="44"/>
        <v>d0d8dd</v>
      </c>
      <c r="O193" t="s">
        <v>27</v>
      </c>
      <c r="Q193">
        <v>2</v>
      </c>
      <c r="R193" t="b">
        <v>0</v>
      </c>
      <c r="S193" t="s">
        <v>119</v>
      </c>
      <c r="T193">
        <v>0</v>
      </c>
    </row>
    <row r="194" spans="1:20" x14ac:dyDescent="0.25">
      <c r="A194" t="s">
        <v>975</v>
      </c>
      <c r="B194">
        <v>8</v>
      </c>
      <c r="C194" t="s">
        <v>19</v>
      </c>
      <c r="D194">
        <f>D190</f>
        <v>140</v>
      </c>
      <c r="E194">
        <f>E193</f>
        <v>168</v>
      </c>
      <c r="F194">
        <f>F190</f>
        <v>169</v>
      </c>
      <c r="G194">
        <f t="shared" si="46"/>
        <v>171</v>
      </c>
      <c r="H194" t="s">
        <v>20</v>
      </c>
      <c r="I194">
        <v>16</v>
      </c>
      <c r="J194">
        <v>1</v>
      </c>
      <c r="K194">
        <v>0</v>
      </c>
      <c r="L194">
        <v>0</v>
      </c>
      <c r="N194" t="str">
        <f t="shared" si="44"/>
        <v>d0d8dd</v>
      </c>
      <c r="O194" t="s">
        <v>27</v>
      </c>
      <c r="Q194">
        <v>2</v>
      </c>
      <c r="R194" t="b">
        <v>0</v>
      </c>
      <c r="S194" t="s">
        <v>119</v>
      </c>
      <c r="T194">
        <v>0</v>
      </c>
    </row>
    <row r="195" spans="1:20" x14ac:dyDescent="0.25">
      <c r="A195" t="s">
        <v>976</v>
      </c>
      <c r="B195">
        <v>8</v>
      </c>
      <c r="C195" t="s">
        <v>19</v>
      </c>
      <c r="D195">
        <f>D191</f>
        <v>168</v>
      </c>
      <c r="E195">
        <f>E194</f>
        <v>168</v>
      </c>
      <c r="F195">
        <f>F191</f>
        <v>194</v>
      </c>
      <c r="G195">
        <f t="shared" si="46"/>
        <v>171</v>
      </c>
      <c r="H195" t="s">
        <v>20</v>
      </c>
      <c r="I195">
        <v>16</v>
      </c>
      <c r="J195">
        <v>1</v>
      </c>
      <c r="K195">
        <v>0</v>
      </c>
      <c r="L195">
        <v>0</v>
      </c>
      <c r="N195" t="str">
        <f t="shared" si="44"/>
        <v>d0d8dd</v>
      </c>
      <c r="O195" t="s">
        <v>27</v>
      </c>
      <c r="Q195">
        <v>2</v>
      </c>
      <c r="R195" t="b">
        <v>0</v>
      </c>
      <c r="S195" t="s">
        <v>119</v>
      </c>
      <c r="T195">
        <v>0</v>
      </c>
    </row>
    <row r="196" spans="1:20" ht="15.75" customHeight="1" x14ac:dyDescent="0.25">
      <c r="A196" t="s">
        <v>977</v>
      </c>
      <c r="B196">
        <v>8</v>
      </c>
      <c r="C196" t="s">
        <v>19</v>
      </c>
      <c r="D196">
        <f>$D$179</f>
        <v>14</v>
      </c>
      <c r="E196">
        <f>E192+18</f>
        <v>185</v>
      </c>
      <c r="F196">
        <f>F192</f>
        <v>112</v>
      </c>
      <c r="G196">
        <f>E196+5</f>
        <v>190</v>
      </c>
      <c r="H196" t="s">
        <v>102</v>
      </c>
      <c r="I196">
        <v>12</v>
      </c>
      <c r="J196">
        <v>0</v>
      </c>
      <c r="K196">
        <v>0</v>
      </c>
      <c r="L196">
        <v>0</v>
      </c>
      <c r="N196" t="str">
        <f t="shared" si="44"/>
        <v>d0d8dd</v>
      </c>
      <c r="O196" t="s">
        <v>25</v>
      </c>
      <c r="Q196">
        <v>3</v>
      </c>
      <c r="R196" t="b">
        <v>1</v>
      </c>
      <c r="S196" t="s">
        <v>119</v>
      </c>
      <c r="T196">
        <v>0</v>
      </c>
    </row>
    <row r="197" spans="1:20" x14ac:dyDescent="0.25">
      <c r="A197" t="s">
        <v>978</v>
      </c>
      <c r="B197">
        <v>8</v>
      </c>
      <c r="C197" t="s">
        <v>19</v>
      </c>
      <c r="D197">
        <f>D189</f>
        <v>113</v>
      </c>
      <c r="E197">
        <f>E196+1</f>
        <v>186</v>
      </c>
      <c r="F197">
        <f>F189</f>
        <v>140</v>
      </c>
      <c r="G197">
        <f t="shared" ref="G197:G199" si="47">E197+3</f>
        <v>189</v>
      </c>
      <c r="H197" t="s">
        <v>20</v>
      </c>
      <c r="I197">
        <v>16</v>
      </c>
      <c r="J197">
        <v>1</v>
      </c>
      <c r="K197">
        <v>0</v>
      </c>
      <c r="L197">
        <v>0</v>
      </c>
      <c r="N197" t="str">
        <f t="shared" si="44"/>
        <v>d0d8dd</v>
      </c>
      <c r="O197" t="s">
        <v>27</v>
      </c>
      <c r="Q197">
        <v>2</v>
      </c>
      <c r="R197" t="b">
        <v>0</v>
      </c>
      <c r="S197" t="s">
        <v>119</v>
      </c>
      <c r="T197">
        <v>0</v>
      </c>
    </row>
    <row r="198" spans="1:20" x14ac:dyDescent="0.25">
      <c r="A198" t="s">
        <v>979</v>
      </c>
      <c r="B198">
        <v>8</v>
      </c>
      <c r="C198" t="s">
        <v>19</v>
      </c>
      <c r="D198">
        <f>D190</f>
        <v>140</v>
      </c>
      <c r="E198">
        <f>E197</f>
        <v>186</v>
      </c>
      <c r="F198">
        <f>F190</f>
        <v>169</v>
      </c>
      <c r="G198">
        <f t="shared" si="47"/>
        <v>189</v>
      </c>
      <c r="H198" t="s">
        <v>20</v>
      </c>
      <c r="I198">
        <v>16</v>
      </c>
      <c r="J198">
        <v>1</v>
      </c>
      <c r="K198">
        <v>0</v>
      </c>
      <c r="L198">
        <v>0</v>
      </c>
      <c r="N198" t="str">
        <f t="shared" si="44"/>
        <v>d0d8dd</v>
      </c>
      <c r="O198" t="s">
        <v>27</v>
      </c>
      <c r="Q198">
        <v>2</v>
      </c>
      <c r="R198" t="b">
        <v>0</v>
      </c>
      <c r="S198" t="s">
        <v>119</v>
      </c>
      <c r="T198">
        <v>0</v>
      </c>
    </row>
    <row r="199" spans="1:20" x14ac:dyDescent="0.25">
      <c r="A199" t="s">
        <v>980</v>
      </c>
      <c r="B199">
        <v>8</v>
      </c>
      <c r="C199" t="s">
        <v>19</v>
      </c>
      <c r="D199">
        <f>D191</f>
        <v>168</v>
      </c>
      <c r="E199">
        <f>E198</f>
        <v>186</v>
      </c>
      <c r="F199">
        <f>F191</f>
        <v>194</v>
      </c>
      <c r="G199">
        <f t="shared" si="47"/>
        <v>189</v>
      </c>
      <c r="H199" t="s">
        <v>20</v>
      </c>
      <c r="I199">
        <v>16</v>
      </c>
      <c r="J199">
        <v>1</v>
      </c>
      <c r="K199">
        <v>0</v>
      </c>
      <c r="L199">
        <v>0</v>
      </c>
      <c r="N199" t="str">
        <f t="shared" si="44"/>
        <v>d0d8dd</v>
      </c>
      <c r="O199" t="s">
        <v>27</v>
      </c>
      <c r="Q199">
        <v>2</v>
      </c>
      <c r="R199" t="b">
        <v>0</v>
      </c>
      <c r="S199" t="s">
        <v>119</v>
      </c>
      <c r="T199">
        <v>0</v>
      </c>
    </row>
    <row r="200" spans="1:20" x14ac:dyDescent="0.25">
      <c r="A200" t="s">
        <v>39</v>
      </c>
      <c r="B200">
        <v>9</v>
      </c>
      <c r="C200" t="s">
        <v>19</v>
      </c>
      <c r="D200">
        <v>14</v>
      </c>
      <c r="E200">
        <v>20</v>
      </c>
      <c r="F200">
        <v>196</v>
      </c>
      <c r="G200">
        <f>E200+5</f>
        <v>25</v>
      </c>
      <c r="H200" t="s">
        <v>102</v>
      </c>
      <c r="I200">
        <v>14</v>
      </c>
      <c r="J200">
        <v>1</v>
      </c>
      <c r="K200">
        <v>0</v>
      </c>
      <c r="L200">
        <v>0</v>
      </c>
      <c r="N200" t="s">
        <v>21</v>
      </c>
      <c r="O200" t="s">
        <v>25</v>
      </c>
      <c r="Q200">
        <v>2</v>
      </c>
      <c r="R200" t="b">
        <v>0</v>
      </c>
      <c r="S200" t="s">
        <v>119</v>
      </c>
      <c r="T200">
        <v>0</v>
      </c>
    </row>
    <row r="201" spans="1:20" x14ac:dyDescent="0.25">
      <c r="A201" t="s">
        <v>63</v>
      </c>
      <c r="B201">
        <v>9</v>
      </c>
      <c r="C201" t="s">
        <v>19</v>
      </c>
      <c r="D201">
        <f>$D$176</f>
        <v>14</v>
      </c>
      <c r="E201">
        <f>G200+8</f>
        <v>33</v>
      </c>
      <c r="F201">
        <v>196</v>
      </c>
      <c r="G201">
        <f>E201+5</f>
        <v>38</v>
      </c>
      <c r="H201" t="s">
        <v>102</v>
      </c>
      <c r="I201">
        <v>12</v>
      </c>
      <c r="J201">
        <v>0</v>
      </c>
      <c r="K201">
        <v>0</v>
      </c>
      <c r="L201">
        <v>0</v>
      </c>
      <c r="N201" t="s">
        <v>21</v>
      </c>
      <c r="O201" t="s">
        <v>25</v>
      </c>
      <c r="P201" s="1"/>
      <c r="Q201">
        <v>2</v>
      </c>
      <c r="R201" t="b">
        <v>1</v>
      </c>
      <c r="S201" t="s">
        <v>119</v>
      </c>
      <c r="T201">
        <v>0</v>
      </c>
    </row>
    <row r="202" spans="1:20" x14ac:dyDescent="0.25">
      <c r="A202" t="s">
        <v>981</v>
      </c>
      <c r="B202">
        <v>9</v>
      </c>
      <c r="C202" t="s">
        <v>26</v>
      </c>
      <c r="D202">
        <v>0</v>
      </c>
      <c r="E202">
        <v>120</v>
      </c>
      <c r="F202">
        <v>210</v>
      </c>
      <c r="G202">
        <f>G215+15</f>
        <v>168</v>
      </c>
      <c r="I202">
        <v>0</v>
      </c>
      <c r="J202">
        <v>1</v>
      </c>
      <c r="K202">
        <v>0</v>
      </c>
      <c r="L202">
        <v>0</v>
      </c>
      <c r="M202" t="str">
        <f>$M$65</f>
        <v>d0d8dd</v>
      </c>
      <c r="N202" t="str">
        <f t="shared" ref="N202:N210" si="48">$M$65</f>
        <v>d0d8dd</v>
      </c>
      <c r="O202" t="s">
        <v>25</v>
      </c>
      <c r="Q202">
        <v>1</v>
      </c>
      <c r="R202" t="b">
        <v>0</v>
      </c>
      <c r="S202" t="s">
        <v>119</v>
      </c>
      <c r="T202">
        <v>0</v>
      </c>
    </row>
    <row r="203" spans="1:20" x14ac:dyDescent="0.25">
      <c r="A203" t="s">
        <v>982</v>
      </c>
      <c r="B203">
        <v>-999</v>
      </c>
      <c r="C203" t="s">
        <v>19</v>
      </c>
      <c r="D203">
        <v>14</v>
      </c>
      <c r="E203">
        <f>E202+5</f>
        <v>125</v>
      </c>
      <c r="F203">
        <v>196</v>
      </c>
      <c r="G203">
        <f>E203+3</f>
        <v>128</v>
      </c>
      <c r="H203" t="s">
        <v>102</v>
      </c>
      <c r="I203">
        <v>12</v>
      </c>
      <c r="J203">
        <v>1</v>
      </c>
      <c r="K203">
        <v>0</v>
      </c>
      <c r="L203">
        <v>0</v>
      </c>
      <c r="N203" t="str">
        <f t="shared" si="48"/>
        <v>d0d8dd</v>
      </c>
      <c r="O203" t="s">
        <v>25</v>
      </c>
      <c r="Q203">
        <v>3</v>
      </c>
      <c r="R203" t="b">
        <v>0</v>
      </c>
      <c r="S203" t="s">
        <v>119</v>
      </c>
      <c r="T203">
        <v>0</v>
      </c>
    </row>
    <row r="204" spans="1:20" x14ac:dyDescent="0.25">
      <c r="A204" t="s">
        <v>899</v>
      </c>
      <c r="B204">
        <v>9</v>
      </c>
      <c r="C204" t="s">
        <v>19</v>
      </c>
      <c r="D204">
        <f t="shared" ref="D204" si="49">D207-1</f>
        <v>113</v>
      </c>
      <c r="E204">
        <f>E202+2</f>
        <v>122</v>
      </c>
      <c r="F204">
        <f>D208-1</f>
        <v>140</v>
      </c>
      <c r="G204">
        <f>E204+5</f>
        <v>127</v>
      </c>
      <c r="H204" t="s">
        <v>102</v>
      </c>
      <c r="I204">
        <v>10</v>
      </c>
      <c r="J204">
        <v>1</v>
      </c>
      <c r="K204">
        <v>0</v>
      </c>
      <c r="L204">
        <v>0</v>
      </c>
      <c r="N204" t="str">
        <f t="shared" si="48"/>
        <v>d0d8dd</v>
      </c>
      <c r="O204" t="s">
        <v>27</v>
      </c>
      <c r="Q204">
        <v>3</v>
      </c>
      <c r="R204" t="b">
        <v>1</v>
      </c>
      <c r="S204" t="s">
        <v>119</v>
      </c>
      <c r="T204">
        <v>0</v>
      </c>
    </row>
    <row r="205" spans="1:20" x14ac:dyDescent="0.25">
      <c r="A205" t="s">
        <v>900</v>
      </c>
      <c r="B205">
        <v>9</v>
      </c>
      <c r="C205" t="s">
        <v>19</v>
      </c>
      <c r="D205">
        <f>D208-1</f>
        <v>140</v>
      </c>
      <c r="E205">
        <f t="shared" ref="E205:E209" si="50">E204</f>
        <v>122</v>
      </c>
      <c r="F205">
        <f>D209+1</f>
        <v>169</v>
      </c>
      <c r="G205">
        <f>G204</f>
        <v>127</v>
      </c>
      <c r="H205" t="s">
        <v>102</v>
      </c>
      <c r="I205">
        <v>10</v>
      </c>
      <c r="J205">
        <v>1</v>
      </c>
      <c r="K205">
        <v>0</v>
      </c>
      <c r="L205">
        <v>0</v>
      </c>
      <c r="N205" t="str">
        <f t="shared" si="48"/>
        <v>d0d8dd</v>
      </c>
      <c r="O205" t="s">
        <v>27</v>
      </c>
      <c r="Q205">
        <v>3</v>
      </c>
      <c r="R205" t="b">
        <v>1</v>
      </c>
      <c r="S205" t="s">
        <v>119</v>
      </c>
      <c r="T205">
        <v>0</v>
      </c>
    </row>
    <row r="206" spans="1:20" x14ac:dyDescent="0.25">
      <c r="A206" t="s">
        <v>901</v>
      </c>
      <c r="B206">
        <v>9</v>
      </c>
      <c r="C206" t="s">
        <v>19</v>
      </c>
      <c r="D206">
        <f>D209</f>
        <v>168</v>
      </c>
      <c r="E206">
        <f t="shared" si="50"/>
        <v>122</v>
      </c>
      <c r="F206">
        <f>D206+26</f>
        <v>194</v>
      </c>
      <c r="G206">
        <f t="shared" ref="G206" si="51">G205</f>
        <v>127</v>
      </c>
      <c r="H206" t="s">
        <v>102</v>
      </c>
      <c r="I206">
        <v>10</v>
      </c>
      <c r="J206">
        <v>1</v>
      </c>
      <c r="K206">
        <v>0</v>
      </c>
      <c r="L206">
        <v>0</v>
      </c>
      <c r="N206" t="str">
        <f t="shared" si="48"/>
        <v>d0d8dd</v>
      </c>
      <c r="O206" t="s">
        <v>27</v>
      </c>
      <c r="Q206">
        <v>3</v>
      </c>
      <c r="R206" t="b">
        <v>1</v>
      </c>
      <c r="S206" t="s">
        <v>119</v>
      </c>
      <c r="T206">
        <v>0</v>
      </c>
    </row>
    <row r="207" spans="1:20" x14ac:dyDescent="0.25">
      <c r="A207" t="s">
        <v>44</v>
      </c>
      <c r="B207">
        <v>9</v>
      </c>
      <c r="C207" t="s">
        <v>25</v>
      </c>
      <c r="D207">
        <v>114</v>
      </c>
      <c r="E207">
        <f>E202</f>
        <v>120</v>
      </c>
      <c r="F207">
        <f>D207</f>
        <v>114</v>
      </c>
      <c r="G207">
        <f>G202</f>
        <v>168</v>
      </c>
      <c r="I207">
        <v>0.5</v>
      </c>
      <c r="J207">
        <v>0</v>
      </c>
      <c r="K207">
        <v>0</v>
      </c>
      <c r="L207">
        <v>0</v>
      </c>
      <c r="M207" t="s">
        <v>21</v>
      </c>
      <c r="N207" t="str">
        <f t="shared" si="48"/>
        <v>d0d8dd</v>
      </c>
      <c r="O207" t="s">
        <v>25</v>
      </c>
      <c r="Q207">
        <v>4</v>
      </c>
      <c r="R207" t="b">
        <v>0</v>
      </c>
      <c r="S207" t="s">
        <v>119</v>
      </c>
      <c r="T207">
        <v>0</v>
      </c>
    </row>
    <row r="208" spans="1:20" x14ac:dyDescent="0.25">
      <c r="A208" t="s">
        <v>45</v>
      </c>
      <c r="B208">
        <v>9</v>
      </c>
      <c r="C208" t="s">
        <v>25</v>
      </c>
      <c r="D208">
        <f>D207+27</f>
        <v>141</v>
      </c>
      <c r="E208">
        <f t="shared" si="50"/>
        <v>120</v>
      </c>
      <c r="F208">
        <f t="shared" ref="F208:F209" si="52">D208</f>
        <v>141</v>
      </c>
      <c r="G208">
        <f>G207</f>
        <v>168</v>
      </c>
      <c r="I208">
        <v>0.5</v>
      </c>
      <c r="J208">
        <v>0</v>
      </c>
      <c r="K208">
        <v>0</v>
      </c>
      <c r="L208">
        <v>0</v>
      </c>
      <c r="M208" t="s">
        <v>21</v>
      </c>
      <c r="N208" t="str">
        <f t="shared" si="48"/>
        <v>d0d8dd</v>
      </c>
      <c r="O208" t="s">
        <v>25</v>
      </c>
      <c r="Q208">
        <v>4</v>
      </c>
      <c r="R208" t="b">
        <v>0</v>
      </c>
      <c r="S208" t="s">
        <v>119</v>
      </c>
      <c r="T208">
        <v>0</v>
      </c>
    </row>
    <row r="209" spans="1:20" x14ac:dyDescent="0.25">
      <c r="A209" t="s">
        <v>46</v>
      </c>
      <c r="B209">
        <v>9</v>
      </c>
      <c r="C209" t="s">
        <v>25</v>
      </c>
      <c r="D209">
        <f>D208+27</f>
        <v>168</v>
      </c>
      <c r="E209">
        <f t="shared" si="50"/>
        <v>120</v>
      </c>
      <c r="F209">
        <f t="shared" si="52"/>
        <v>168</v>
      </c>
      <c r="G209">
        <f>G208</f>
        <v>168</v>
      </c>
      <c r="I209">
        <v>0.5</v>
      </c>
      <c r="J209">
        <v>0</v>
      </c>
      <c r="K209">
        <v>0</v>
      </c>
      <c r="L209">
        <v>0</v>
      </c>
      <c r="M209" t="s">
        <v>21</v>
      </c>
      <c r="N209" t="str">
        <f t="shared" si="48"/>
        <v>d0d8dd</v>
      </c>
      <c r="O209" t="s">
        <v>25</v>
      </c>
      <c r="Q209">
        <v>4</v>
      </c>
      <c r="R209" t="b">
        <v>0</v>
      </c>
      <c r="S209" t="s">
        <v>119</v>
      </c>
      <c r="T209">
        <v>0</v>
      </c>
    </row>
    <row r="210" spans="1:20" x14ac:dyDescent="0.25">
      <c r="A210" t="s">
        <v>55</v>
      </c>
      <c r="B210">
        <v>9</v>
      </c>
      <c r="C210" t="s">
        <v>25</v>
      </c>
      <c r="D210">
        <f>$D$179</f>
        <v>14</v>
      </c>
      <c r="E210">
        <f>E204+25</f>
        <v>147</v>
      </c>
      <c r="F210">
        <v>196</v>
      </c>
      <c r="G210">
        <f>E210</f>
        <v>147</v>
      </c>
      <c r="I210">
        <v>0.5</v>
      </c>
      <c r="J210">
        <v>0</v>
      </c>
      <c r="K210">
        <v>0</v>
      </c>
      <c r="L210">
        <v>0</v>
      </c>
      <c r="M210" t="s">
        <v>21</v>
      </c>
      <c r="N210" t="str">
        <f t="shared" si="48"/>
        <v>d0d8dd</v>
      </c>
      <c r="O210" t="s">
        <v>25</v>
      </c>
      <c r="Q210">
        <v>4</v>
      </c>
      <c r="R210" t="b">
        <v>0</v>
      </c>
      <c r="S210" t="s">
        <v>119</v>
      </c>
      <c r="T210">
        <v>0</v>
      </c>
    </row>
    <row r="211" spans="1:20" x14ac:dyDescent="0.25">
      <c r="A211" t="s">
        <v>1070</v>
      </c>
      <c r="B211">
        <v>9</v>
      </c>
      <c r="C211" t="s">
        <v>19</v>
      </c>
      <c r="D211">
        <v>14</v>
      </c>
      <c r="E211">
        <f>G202+2</f>
        <v>170</v>
      </c>
      <c r="F211">
        <v>196</v>
      </c>
      <c r="G211">
        <f>E211+4</f>
        <v>174</v>
      </c>
      <c r="H211" t="s">
        <v>102</v>
      </c>
      <c r="I211">
        <v>10</v>
      </c>
      <c r="J211">
        <v>0</v>
      </c>
      <c r="K211">
        <v>0</v>
      </c>
      <c r="L211">
        <v>0</v>
      </c>
      <c r="N211" t="s">
        <v>21</v>
      </c>
      <c r="O211" t="s">
        <v>22</v>
      </c>
      <c r="Q211">
        <v>2</v>
      </c>
      <c r="R211" t="b">
        <v>0</v>
      </c>
      <c r="S211" t="s">
        <v>119</v>
      </c>
      <c r="T211">
        <v>0</v>
      </c>
    </row>
    <row r="212" spans="1:20" ht="15.75" customHeight="1" x14ac:dyDescent="0.25">
      <c r="A212" t="s">
        <v>983</v>
      </c>
      <c r="B212">
        <v>9</v>
      </c>
      <c r="C212" t="s">
        <v>19</v>
      </c>
      <c r="D212">
        <f>$D$203</f>
        <v>14</v>
      </c>
      <c r="E212">
        <f>E210+2</f>
        <v>149</v>
      </c>
      <c r="F212">
        <f>D207-2</f>
        <v>112</v>
      </c>
      <c r="G212">
        <f>E212+5</f>
        <v>154</v>
      </c>
      <c r="H212" t="s">
        <v>102</v>
      </c>
      <c r="I212">
        <v>12</v>
      </c>
      <c r="J212">
        <v>0</v>
      </c>
      <c r="K212">
        <v>0</v>
      </c>
      <c r="L212">
        <v>0</v>
      </c>
      <c r="N212" t="str">
        <f t="shared" ref="N212:N215" si="53">$M$65</f>
        <v>d0d8dd</v>
      </c>
      <c r="O212" t="s">
        <v>25</v>
      </c>
      <c r="Q212">
        <v>3</v>
      </c>
      <c r="R212" t="b">
        <v>1</v>
      </c>
      <c r="S212" t="s">
        <v>119</v>
      </c>
      <c r="T212">
        <v>0</v>
      </c>
    </row>
    <row r="213" spans="1:20" x14ac:dyDescent="0.25">
      <c r="A213" t="s">
        <v>984</v>
      </c>
      <c r="B213">
        <v>9</v>
      </c>
      <c r="C213" t="s">
        <v>19</v>
      </c>
      <c r="D213">
        <f>D204</f>
        <v>113</v>
      </c>
      <c r="E213">
        <f>E212+1</f>
        <v>150</v>
      </c>
      <c r="F213">
        <f>F204</f>
        <v>140</v>
      </c>
      <c r="G213">
        <f t="shared" ref="G213:G215" si="54">E213+3</f>
        <v>153</v>
      </c>
      <c r="H213" t="s">
        <v>20</v>
      </c>
      <c r="I213">
        <v>16</v>
      </c>
      <c r="J213">
        <v>1</v>
      </c>
      <c r="K213">
        <v>0</v>
      </c>
      <c r="L213">
        <v>0</v>
      </c>
      <c r="N213" t="str">
        <f t="shared" si="53"/>
        <v>d0d8dd</v>
      </c>
      <c r="O213" t="s">
        <v>27</v>
      </c>
      <c r="Q213">
        <v>2</v>
      </c>
      <c r="R213" t="b">
        <v>0</v>
      </c>
      <c r="S213" t="s">
        <v>119</v>
      </c>
      <c r="T213">
        <v>0</v>
      </c>
    </row>
    <row r="214" spans="1:20" x14ac:dyDescent="0.25">
      <c r="A214" t="s">
        <v>985</v>
      </c>
      <c r="B214">
        <v>9</v>
      </c>
      <c r="C214" t="s">
        <v>19</v>
      </c>
      <c r="D214">
        <f>D205</f>
        <v>140</v>
      </c>
      <c r="E214">
        <f>E213</f>
        <v>150</v>
      </c>
      <c r="F214">
        <f>F205</f>
        <v>169</v>
      </c>
      <c r="G214">
        <f t="shared" si="54"/>
        <v>153</v>
      </c>
      <c r="H214" t="s">
        <v>20</v>
      </c>
      <c r="I214">
        <v>16</v>
      </c>
      <c r="J214">
        <v>1</v>
      </c>
      <c r="K214">
        <v>0</v>
      </c>
      <c r="L214">
        <v>0</v>
      </c>
      <c r="N214" t="str">
        <f t="shared" si="53"/>
        <v>d0d8dd</v>
      </c>
      <c r="O214" t="s">
        <v>27</v>
      </c>
      <c r="Q214">
        <v>2</v>
      </c>
      <c r="R214" t="b">
        <v>0</v>
      </c>
      <c r="S214" t="s">
        <v>119</v>
      </c>
      <c r="T214">
        <v>0</v>
      </c>
    </row>
    <row r="215" spans="1:20" x14ac:dyDescent="0.25">
      <c r="A215" t="s">
        <v>986</v>
      </c>
      <c r="B215">
        <v>9</v>
      </c>
      <c r="C215" t="s">
        <v>19</v>
      </c>
      <c r="D215">
        <f>D206</f>
        <v>168</v>
      </c>
      <c r="E215">
        <f>E214</f>
        <v>150</v>
      </c>
      <c r="F215">
        <f>F206</f>
        <v>194</v>
      </c>
      <c r="G215">
        <f t="shared" si="54"/>
        <v>153</v>
      </c>
      <c r="H215" t="s">
        <v>20</v>
      </c>
      <c r="I215">
        <v>16</v>
      </c>
      <c r="J215">
        <v>1</v>
      </c>
      <c r="K215">
        <v>0</v>
      </c>
      <c r="L215">
        <v>0</v>
      </c>
      <c r="N215" t="str">
        <f t="shared" si="53"/>
        <v>d0d8dd</v>
      </c>
      <c r="O215" t="s">
        <v>27</v>
      </c>
      <c r="Q215">
        <v>2</v>
      </c>
      <c r="R215" t="b">
        <v>0</v>
      </c>
      <c r="S215" t="s">
        <v>119</v>
      </c>
      <c r="T215">
        <v>0</v>
      </c>
    </row>
    <row r="216" spans="1:20" x14ac:dyDescent="0.25">
      <c r="A216" t="s">
        <v>1038</v>
      </c>
      <c r="B216">
        <v>10</v>
      </c>
      <c r="C216" t="s">
        <v>19</v>
      </c>
      <c r="D216">
        <v>14</v>
      </c>
      <c r="E216">
        <v>20</v>
      </c>
      <c r="F216">
        <v>196</v>
      </c>
      <c r="G216">
        <f>E216+5</f>
        <v>25</v>
      </c>
      <c r="H216" t="s">
        <v>102</v>
      </c>
      <c r="I216">
        <v>14</v>
      </c>
      <c r="J216">
        <v>1</v>
      </c>
      <c r="K216">
        <v>0</v>
      </c>
      <c r="L216">
        <v>0</v>
      </c>
      <c r="N216" t="s">
        <v>21</v>
      </c>
      <c r="O216" t="s">
        <v>25</v>
      </c>
      <c r="Q216">
        <v>2</v>
      </c>
      <c r="R216" t="b">
        <v>1</v>
      </c>
      <c r="S216" t="s">
        <v>119</v>
      </c>
      <c r="T216">
        <v>0</v>
      </c>
    </row>
    <row r="217" spans="1:20" x14ac:dyDescent="0.25">
      <c r="A217" t="s">
        <v>1026</v>
      </c>
      <c r="B217">
        <v>10</v>
      </c>
      <c r="C217" t="s">
        <v>19</v>
      </c>
      <c r="D217">
        <v>14</v>
      </c>
      <c r="E217">
        <f>G216+8</f>
        <v>33</v>
      </c>
      <c r="F217">
        <v>196</v>
      </c>
      <c r="G217">
        <f>E217+5</f>
        <v>38</v>
      </c>
      <c r="H217" t="s">
        <v>102</v>
      </c>
      <c r="I217">
        <v>12</v>
      </c>
      <c r="J217">
        <v>0</v>
      </c>
      <c r="K217">
        <v>0</v>
      </c>
      <c r="L217">
        <v>0</v>
      </c>
      <c r="N217" t="s">
        <v>21</v>
      </c>
      <c r="O217" t="s">
        <v>25</v>
      </c>
      <c r="Q217">
        <v>2</v>
      </c>
      <c r="R217" t="b">
        <v>1</v>
      </c>
      <c r="T217">
        <v>0</v>
      </c>
    </row>
    <row r="218" spans="1:20" x14ac:dyDescent="0.25">
      <c r="A218" t="s">
        <v>987</v>
      </c>
      <c r="B218">
        <v>10</v>
      </c>
      <c r="C218" t="s">
        <v>26</v>
      </c>
      <c r="D218">
        <v>0</v>
      </c>
      <c r="E218">
        <v>120</v>
      </c>
      <c r="F218">
        <v>210</v>
      </c>
      <c r="G218">
        <f>G243+15</f>
        <v>213</v>
      </c>
      <c r="I218">
        <v>0</v>
      </c>
      <c r="J218">
        <v>1</v>
      </c>
      <c r="K218">
        <v>0</v>
      </c>
      <c r="L218">
        <v>0</v>
      </c>
      <c r="M218" t="str">
        <f>$N$76</f>
        <v>d0d8dd</v>
      </c>
      <c r="N218" t="s">
        <v>1068</v>
      </c>
      <c r="O218" t="s">
        <v>25</v>
      </c>
      <c r="Q218">
        <v>1</v>
      </c>
      <c r="R218" t="b">
        <v>0</v>
      </c>
      <c r="S218" t="s">
        <v>119</v>
      </c>
      <c r="T218">
        <v>0</v>
      </c>
    </row>
    <row r="219" spans="1:20" x14ac:dyDescent="0.25">
      <c r="A219" t="s">
        <v>988</v>
      </c>
      <c r="B219">
        <v>10</v>
      </c>
      <c r="C219" t="s">
        <v>19</v>
      </c>
      <c r="D219">
        <v>14</v>
      </c>
      <c r="E219">
        <f>E218+5</f>
        <v>125</v>
      </c>
      <c r="F219">
        <v>196</v>
      </c>
      <c r="G219">
        <f>E219+3</f>
        <v>128</v>
      </c>
      <c r="H219" t="s">
        <v>102</v>
      </c>
      <c r="I219">
        <v>12</v>
      </c>
      <c r="J219">
        <v>1</v>
      </c>
      <c r="K219">
        <v>0</v>
      </c>
      <c r="L219">
        <v>0</v>
      </c>
      <c r="N219" t="str">
        <f t="shared" ref="N219:N243" si="55">$N$76</f>
        <v>d0d8dd</v>
      </c>
      <c r="O219" t="s">
        <v>25</v>
      </c>
      <c r="Q219">
        <v>3</v>
      </c>
      <c r="R219" t="b">
        <v>0</v>
      </c>
      <c r="S219" t="s">
        <v>119</v>
      </c>
      <c r="T219">
        <v>0</v>
      </c>
    </row>
    <row r="220" spans="1:20" x14ac:dyDescent="0.25">
      <c r="A220" t="s">
        <v>899</v>
      </c>
      <c r="B220">
        <v>10</v>
      </c>
      <c r="C220" t="s">
        <v>19</v>
      </c>
      <c r="D220">
        <f t="shared" ref="D220" si="56">D223-1</f>
        <v>113</v>
      </c>
      <c r="E220">
        <f>E218+2</f>
        <v>122</v>
      </c>
      <c r="F220">
        <f>D224-1</f>
        <v>140</v>
      </c>
      <c r="G220">
        <f>E220+5</f>
        <v>127</v>
      </c>
      <c r="H220" t="s">
        <v>102</v>
      </c>
      <c r="I220">
        <v>10</v>
      </c>
      <c r="J220">
        <v>1</v>
      </c>
      <c r="K220">
        <v>0</v>
      </c>
      <c r="L220">
        <v>0</v>
      </c>
      <c r="N220" t="str">
        <f t="shared" si="55"/>
        <v>d0d8dd</v>
      </c>
      <c r="O220" t="s">
        <v>27</v>
      </c>
      <c r="Q220">
        <v>3</v>
      </c>
      <c r="R220" t="b">
        <v>1</v>
      </c>
      <c r="S220" t="s">
        <v>119</v>
      </c>
      <c r="T220">
        <v>0</v>
      </c>
    </row>
    <row r="221" spans="1:20" x14ac:dyDescent="0.25">
      <c r="A221" t="s">
        <v>900</v>
      </c>
      <c r="B221">
        <v>10</v>
      </c>
      <c r="C221" t="s">
        <v>19</v>
      </c>
      <c r="D221">
        <f>D224-1</f>
        <v>140</v>
      </c>
      <c r="E221">
        <f t="shared" ref="E221:E225" si="57">E220</f>
        <v>122</v>
      </c>
      <c r="F221">
        <f>D225+1</f>
        <v>169</v>
      </c>
      <c r="G221">
        <f>G220</f>
        <v>127</v>
      </c>
      <c r="H221" t="s">
        <v>102</v>
      </c>
      <c r="I221">
        <v>10</v>
      </c>
      <c r="J221">
        <v>1</v>
      </c>
      <c r="K221">
        <v>0</v>
      </c>
      <c r="L221">
        <v>0</v>
      </c>
      <c r="N221" t="str">
        <f t="shared" si="55"/>
        <v>d0d8dd</v>
      </c>
      <c r="O221" t="s">
        <v>27</v>
      </c>
      <c r="Q221">
        <v>3</v>
      </c>
      <c r="R221" t="b">
        <v>1</v>
      </c>
      <c r="S221" t="s">
        <v>119</v>
      </c>
      <c r="T221">
        <v>0</v>
      </c>
    </row>
    <row r="222" spans="1:20" x14ac:dyDescent="0.25">
      <c r="A222" t="s">
        <v>901</v>
      </c>
      <c r="B222">
        <v>10</v>
      </c>
      <c r="C222" t="s">
        <v>19</v>
      </c>
      <c r="D222">
        <f>D225</f>
        <v>168</v>
      </c>
      <c r="E222">
        <f t="shared" si="57"/>
        <v>122</v>
      </c>
      <c r="F222">
        <f>D222+26</f>
        <v>194</v>
      </c>
      <c r="G222">
        <f t="shared" ref="G222" si="58">G221</f>
        <v>127</v>
      </c>
      <c r="H222" t="s">
        <v>102</v>
      </c>
      <c r="I222">
        <v>10</v>
      </c>
      <c r="J222">
        <v>1</v>
      </c>
      <c r="K222">
        <v>0</v>
      </c>
      <c r="L222">
        <v>0</v>
      </c>
      <c r="N222" t="str">
        <f t="shared" si="55"/>
        <v>d0d8dd</v>
      </c>
      <c r="O222" t="s">
        <v>27</v>
      </c>
      <c r="Q222">
        <v>3</v>
      </c>
      <c r="R222" t="b">
        <v>1</v>
      </c>
      <c r="S222" t="s">
        <v>119</v>
      </c>
      <c r="T222">
        <v>0</v>
      </c>
    </row>
    <row r="223" spans="1:20" x14ac:dyDescent="0.25">
      <c r="A223" t="s">
        <v>44</v>
      </c>
      <c r="B223">
        <v>10</v>
      </c>
      <c r="C223" t="s">
        <v>25</v>
      </c>
      <c r="D223">
        <v>114</v>
      </c>
      <c r="E223">
        <f>E218</f>
        <v>120</v>
      </c>
      <c r="F223">
        <f>D223</f>
        <v>114</v>
      </c>
      <c r="G223">
        <f>G218</f>
        <v>213</v>
      </c>
      <c r="I223">
        <v>0.5</v>
      </c>
      <c r="J223">
        <v>0</v>
      </c>
      <c r="K223">
        <v>0</v>
      </c>
      <c r="L223">
        <v>0</v>
      </c>
      <c r="M223" t="s">
        <v>21</v>
      </c>
      <c r="N223" t="str">
        <f t="shared" si="55"/>
        <v>d0d8dd</v>
      </c>
      <c r="O223" t="s">
        <v>25</v>
      </c>
      <c r="Q223">
        <v>4</v>
      </c>
      <c r="R223" t="b">
        <v>0</v>
      </c>
      <c r="S223" t="s">
        <v>119</v>
      </c>
      <c r="T223">
        <v>0</v>
      </c>
    </row>
    <row r="224" spans="1:20" x14ac:dyDescent="0.25">
      <c r="A224" t="s">
        <v>45</v>
      </c>
      <c r="B224">
        <v>10</v>
      </c>
      <c r="C224" t="s">
        <v>25</v>
      </c>
      <c r="D224">
        <f>D223+27</f>
        <v>141</v>
      </c>
      <c r="E224">
        <f t="shared" si="57"/>
        <v>120</v>
      </c>
      <c r="F224">
        <f t="shared" ref="F224:F225" si="59">D224</f>
        <v>141</v>
      </c>
      <c r="G224">
        <f>G223</f>
        <v>213</v>
      </c>
      <c r="I224">
        <v>0.5</v>
      </c>
      <c r="J224">
        <v>0</v>
      </c>
      <c r="K224">
        <v>0</v>
      </c>
      <c r="L224">
        <v>0</v>
      </c>
      <c r="M224" t="s">
        <v>21</v>
      </c>
      <c r="N224" t="str">
        <f t="shared" si="55"/>
        <v>d0d8dd</v>
      </c>
      <c r="O224" t="s">
        <v>25</v>
      </c>
      <c r="Q224">
        <v>4</v>
      </c>
      <c r="R224" t="b">
        <v>0</v>
      </c>
      <c r="S224" t="s">
        <v>119</v>
      </c>
      <c r="T224">
        <v>0</v>
      </c>
    </row>
    <row r="225" spans="1:20" x14ac:dyDescent="0.25">
      <c r="A225" t="s">
        <v>46</v>
      </c>
      <c r="B225">
        <v>10</v>
      </c>
      <c r="C225" t="s">
        <v>25</v>
      </c>
      <c r="D225">
        <f>D224+27</f>
        <v>168</v>
      </c>
      <c r="E225">
        <f t="shared" si="57"/>
        <v>120</v>
      </c>
      <c r="F225">
        <f t="shared" si="59"/>
        <v>168</v>
      </c>
      <c r="G225">
        <f>G224</f>
        <v>213</v>
      </c>
      <c r="I225">
        <v>0.5</v>
      </c>
      <c r="J225">
        <v>0</v>
      </c>
      <c r="K225">
        <v>0</v>
      </c>
      <c r="L225">
        <v>0</v>
      </c>
      <c r="M225" t="s">
        <v>21</v>
      </c>
      <c r="N225" t="str">
        <f t="shared" si="55"/>
        <v>d0d8dd</v>
      </c>
      <c r="O225" t="s">
        <v>25</v>
      </c>
      <c r="Q225">
        <v>4</v>
      </c>
      <c r="R225" t="b">
        <v>0</v>
      </c>
      <c r="S225" t="s">
        <v>119</v>
      </c>
      <c r="T225">
        <v>0</v>
      </c>
    </row>
    <row r="226" spans="1:20" x14ac:dyDescent="0.25">
      <c r="A226" t="s">
        <v>55</v>
      </c>
      <c r="B226">
        <v>10</v>
      </c>
      <c r="C226" t="s">
        <v>25</v>
      </c>
      <c r="D226">
        <v>14</v>
      </c>
      <c r="E226">
        <f>E220+25</f>
        <v>147</v>
      </c>
      <c r="F226">
        <v>196</v>
      </c>
      <c r="G226">
        <f>E226</f>
        <v>147</v>
      </c>
      <c r="I226">
        <v>0.5</v>
      </c>
      <c r="J226">
        <v>0</v>
      </c>
      <c r="K226">
        <v>0</v>
      </c>
      <c r="L226">
        <v>0</v>
      </c>
      <c r="M226" t="s">
        <v>21</v>
      </c>
      <c r="N226" t="str">
        <f t="shared" si="55"/>
        <v>d0d8dd</v>
      </c>
      <c r="O226" t="s">
        <v>25</v>
      </c>
      <c r="Q226">
        <v>4</v>
      </c>
      <c r="R226" t="b">
        <v>0</v>
      </c>
      <c r="S226" t="s">
        <v>119</v>
      </c>
      <c r="T226">
        <v>0</v>
      </c>
    </row>
    <row r="227" spans="1:20" x14ac:dyDescent="0.25">
      <c r="A227" t="s">
        <v>1070</v>
      </c>
      <c r="B227">
        <v>10</v>
      </c>
      <c r="C227" t="s">
        <v>19</v>
      </c>
      <c r="D227">
        <v>14</v>
      </c>
      <c r="E227">
        <f>G218+2</f>
        <v>215</v>
      </c>
      <c r="F227">
        <v>196</v>
      </c>
      <c r="G227">
        <f>E227+4</f>
        <v>219</v>
      </c>
      <c r="H227" t="s">
        <v>102</v>
      </c>
      <c r="I227">
        <v>10</v>
      </c>
      <c r="J227">
        <v>0</v>
      </c>
      <c r="K227">
        <v>0</v>
      </c>
      <c r="L227">
        <v>0</v>
      </c>
      <c r="N227" t="s">
        <v>21</v>
      </c>
      <c r="O227" t="s">
        <v>22</v>
      </c>
      <c r="Q227">
        <v>2</v>
      </c>
      <c r="R227" t="b">
        <v>0</v>
      </c>
      <c r="S227" t="s">
        <v>119</v>
      </c>
      <c r="T227">
        <v>0</v>
      </c>
    </row>
    <row r="228" spans="1:20" x14ac:dyDescent="0.25">
      <c r="A228" t="s">
        <v>989</v>
      </c>
      <c r="B228">
        <v>10</v>
      </c>
      <c r="C228" t="s">
        <v>19</v>
      </c>
      <c r="D228">
        <v>14</v>
      </c>
      <c r="E228">
        <f>E226+2</f>
        <v>149</v>
      </c>
      <c r="F228">
        <f>D223-2</f>
        <v>112</v>
      </c>
      <c r="G228">
        <f>E228+5</f>
        <v>154</v>
      </c>
      <c r="H228" t="s">
        <v>102</v>
      </c>
      <c r="I228">
        <v>12</v>
      </c>
      <c r="J228">
        <v>0</v>
      </c>
      <c r="K228">
        <v>0</v>
      </c>
      <c r="L228">
        <v>0</v>
      </c>
      <c r="N228" t="str">
        <f t="shared" si="55"/>
        <v>d0d8dd</v>
      </c>
      <c r="O228" t="s">
        <v>25</v>
      </c>
      <c r="Q228">
        <v>3</v>
      </c>
      <c r="R228" t="b">
        <v>1</v>
      </c>
      <c r="S228" t="s">
        <v>119</v>
      </c>
      <c r="T228">
        <v>0</v>
      </c>
    </row>
    <row r="229" spans="1:20" x14ac:dyDescent="0.25">
      <c r="A229" t="s">
        <v>990</v>
      </c>
      <c r="B229">
        <v>10</v>
      </c>
      <c r="C229" t="s">
        <v>19</v>
      </c>
      <c r="D229">
        <f>D220</f>
        <v>113</v>
      </c>
      <c r="E229">
        <f>E228+1</f>
        <v>150</v>
      </c>
      <c r="F229">
        <f>F220</f>
        <v>140</v>
      </c>
      <c r="G229">
        <f t="shared" ref="G229:G231" si="60">E229+3</f>
        <v>153</v>
      </c>
      <c r="H229" t="s">
        <v>20</v>
      </c>
      <c r="I229">
        <v>16</v>
      </c>
      <c r="J229">
        <v>1</v>
      </c>
      <c r="K229">
        <v>0</v>
      </c>
      <c r="L229">
        <v>0</v>
      </c>
      <c r="N229" t="str">
        <f t="shared" si="55"/>
        <v>d0d8dd</v>
      </c>
      <c r="O229" t="s">
        <v>27</v>
      </c>
      <c r="Q229">
        <v>2</v>
      </c>
      <c r="R229" t="b">
        <v>0</v>
      </c>
      <c r="S229" t="s">
        <v>119</v>
      </c>
      <c r="T229">
        <v>0</v>
      </c>
    </row>
    <row r="230" spans="1:20" x14ac:dyDescent="0.25">
      <c r="A230" t="s">
        <v>991</v>
      </c>
      <c r="B230">
        <v>10</v>
      </c>
      <c r="C230" t="s">
        <v>19</v>
      </c>
      <c r="D230">
        <f>D221</f>
        <v>140</v>
      </c>
      <c r="E230">
        <f>E229</f>
        <v>150</v>
      </c>
      <c r="F230">
        <f>F221</f>
        <v>169</v>
      </c>
      <c r="G230">
        <f t="shared" si="60"/>
        <v>153</v>
      </c>
      <c r="H230" t="s">
        <v>20</v>
      </c>
      <c r="I230">
        <v>16</v>
      </c>
      <c r="J230">
        <v>1</v>
      </c>
      <c r="K230">
        <v>0</v>
      </c>
      <c r="L230">
        <v>0</v>
      </c>
      <c r="N230" t="str">
        <f t="shared" si="55"/>
        <v>d0d8dd</v>
      </c>
      <c r="O230" t="s">
        <v>27</v>
      </c>
      <c r="Q230">
        <v>2</v>
      </c>
      <c r="R230" t="b">
        <v>0</v>
      </c>
      <c r="S230" t="s">
        <v>119</v>
      </c>
      <c r="T230">
        <v>0</v>
      </c>
    </row>
    <row r="231" spans="1:20" x14ac:dyDescent="0.25">
      <c r="A231" t="s">
        <v>992</v>
      </c>
      <c r="B231">
        <v>10</v>
      </c>
      <c r="C231" t="s">
        <v>19</v>
      </c>
      <c r="D231">
        <f>D222</f>
        <v>168</v>
      </c>
      <c r="E231">
        <f>E230</f>
        <v>150</v>
      </c>
      <c r="F231">
        <f>F222</f>
        <v>194</v>
      </c>
      <c r="G231">
        <f t="shared" si="60"/>
        <v>153</v>
      </c>
      <c r="H231" t="s">
        <v>20</v>
      </c>
      <c r="I231">
        <v>16</v>
      </c>
      <c r="J231">
        <v>1</v>
      </c>
      <c r="K231">
        <v>0</v>
      </c>
      <c r="L231">
        <v>0</v>
      </c>
      <c r="N231" t="str">
        <f t="shared" si="55"/>
        <v>d0d8dd</v>
      </c>
      <c r="O231" t="s">
        <v>27</v>
      </c>
      <c r="Q231">
        <v>2</v>
      </c>
      <c r="R231" t="b">
        <v>0</v>
      </c>
      <c r="S231" t="s">
        <v>119</v>
      </c>
      <c r="T231">
        <v>0</v>
      </c>
    </row>
    <row r="232" spans="1:20" x14ac:dyDescent="0.25">
      <c r="A232" t="s">
        <v>993</v>
      </c>
      <c r="B232">
        <v>10</v>
      </c>
      <c r="C232" t="s">
        <v>19</v>
      </c>
      <c r="D232">
        <f t="shared" ref="D232:D243" si="61">D228</f>
        <v>14</v>
      </c>
      <c r="E232">
        <f>E228+15</f>
        <v>164</v>
      </c>
      <c r="F232">
        <f t="shared" ref="F232:F243" si="62">F228</f>
        <v>112</v>
      </c>
      <c r="G232">
        <f>E232+5</f>
        <v>169</v>
      </c>
      <c r="H232" t="s">
        <v>102</v>
      </c>
      <c r="I232">
        <v>12</v>
      </c>
      <c r="J232">
        <v>0</v>
      </c>
      <c r="K232">
        <v>0</v>
      </c>
      <c r="L232">
        <v>0</v>
      </c>
      <c r="N232" t="str">
        <f t="shared" si="55"/>
        <v>d0d8dd</v>
      </c>
      <c r="O232" t="s">
        <v>25</v>
      </c>
      <c r="Q232">
        <v>3</v>
      </c>
      <c r="R232" t="b">
        <v>1</v>
      </c>
      <c r="S232" t="s">
        <v>119</v>
      </c>
      <c r="T232">
        <v>0</v>
      </c>
    </row>
    <row r="233" spans="1:20" x14ac:dyDescent="0.25">
      <c r="A233" t="s">
        <v>994</v>
      </c>
      <c r="B233">
        <v>10</v>
      </c>
      <c r="C233" t="s">
        <v>19</v>
      </c>
      <c r="D233">
        <f t="shared" si="61"/>
        <v>113</v>
      </c>
      <c r="E233">
        <f>E232+1</f>
        <v>165</v>
      </c>
      <c r="F233">
        <f t="shared" si="62"/>
        <v>140</v>
      </c>
      <c r="G233">
        <f>E233+3</f>
        <v>168</v>
      </c>
      <c r="H233" t="s">
        <v>20</v>
      </c>
      <c r="I233">
        <v>16</v>
      </c>
      <c r="J233">
        <v>1</v>
      </c>
      <c r="K233">
        <v>0</v>
      </c>
      <c r="L233">
        <v>0</v>
      </c>
      <c r="N233" t="str">
        <f t="shared" si="55"/>
        <v>d0d8dd</v>
      </c>
      <c r="O233" t="s">
        <v>27</v>
      </c>
      <c r="Q233">
        <v>2</v>
      </c>
      <c r="R233" t="b">
        <v>0</v>
      </c>
      <c r="S233" t="s">
        <v>119</v>
      </c>
      <c r="T233">
        <v>0</v>
      </c>
    </row>
    <row r="234" spans="1:20" x14ac:dyDescent="0.25">
      <c r="A234" t="s">
        <v>995</v>
      </c>
      <c r="B234">
        <v>10</v>
      </c>
      <c r="C234" t="s">
        <v>19</v>
      </c>
      <c r="D234">
        <f t="shared" si="61"/>
        <v>140</v>
      </c>
      <c r="E234">
        <f>E233</f>
        <v>165</v>
      </c>
      <c r="F234">
        <f t="shared" si="62"/>
        <v>169</v>
      </c>
      <c r="G234">
        <f t="shared" ref="G234:G235" si="63">E234+3</f>
        <v>168</v>
      </c>
      <c r="H234" t="s">
        <v>20</v>
      </c>
      <c r="I234">
        <v>16</v>
      </c>
      <c r="J234">
        <v>1</v>
      </c>
      <c r="K234">
        <v>0</v>
      </c>
      <c r="L234">
        <v>0</v>
      </c>
      <c r="N234" t="str">
        <f t="shared" si="55"/>
        <v>d0d8dd</v>
      </c>
      <c r="O234" t="s">
        <v>27</v>
      </c>
      <c r="Q234">
        <v>2</v>
      </c>
      <c r="R234" t="b">
        <v>0</v>
      </c>
      <c r="S234" t="s">
        <v>119</v>
      </c>
      <c r="T234">
        <v>0</v>
      </c>
    </row>
    <row r="235" spans="1:20" x14ac:dyDescent="0.25">
      <c r="A235" t="s">
        <v>996</v>
      </c>
      <c r="B235">
        <v>10</v>
      </c>
      <c r="C235" t="s">
        <v>19</v>
      </c>
      <c r="D235">
        <f t="shared" si="61"/>
        <v>168</v>
      </c>
      <c r="E235">
        <f>E234</f>
        <v>165</v>
      </c>
      <c r="F235">
        <f t="shared" si="62"/>
        <v>194</v>
      </c>
      <c r="G235">
        <f t="shared" si="63"/>
        <v>168</v>
      </c>
      <c r="H235" t="s">
        <v>20</v>
      </c>
      <c r="I235">
        <v>16</v>
      </c>
      <c r="J235">
        <v>1</v>
      </c>
      <c r="K235">
        <v>0</v>
      </c>
      <c r="L235">
        <v>0</v>
      </c>
      <c r="N235" t="str">
        <f t="shared" si="55"/>
        <v>d0d8dd</v>
      </c>
      <c r="O235" t="s">
        <v>27</v>
      </c>
      <c r="Q235">
        <v>2</v>
      </c>
      <c r="R235" t="b">
        <v>0</v>
      </c>
      <c r="S235" t="s">
        <v>119</v>
      </c>
      <c r="T235">
        <v>0</v>
      </c>
    </row>
    <row r="236" spans="1:20" x14ac:dyDescent="0.25">
      <c r="A236" t="s">
        <v>997</v>
      </c>
      <c r="B236">
        <v>10</v>
      </c>
      <c r="C236" t="s">
        <v>19</v>
      </c>
      <c r="D236">
        <f t="shared" si="61"/>
        <v>14</v>
      </c>
      <c r="E236">
        <f>E232+15</f>
        <v>179</v>
      </c>
      <c r="F236">
        <f t="shared" si="62"/>
        <v>112</v>
      </c>
      <c r="G236">
        <f>E236+5</f>
        <v>184</v>
      </c>
      <c r="H236" t="s">
        <v>102</v>
      </c>
      <c r="I236">
        <v>12</v>
      </c>
      <c r="J236">
        <v>0</v>
      </c>
      <c r="K236">
        <v>0</v>
      </c>
      <c r="L236">
        <v>0</v>
      </c>
      <c r="N236" t="str">
        <f t="shared" si="55"/>
        <v>d0d8dd</v>
      </c>
      <c r="O236" t="s">
        <v>25</v>
      </c>
      <c r="Q236">
        <v>3</v>
      </c>
      <c r="R236" t="b">
        <v>1</v>
      </c>
      <c r="S236" t="s">
        <v>119</v>
      </c>
      <c r="T236">
        <v>0</v>
      </c>
    </row>
    <row r="237" spans="1:20" x14ac:dyDescent="0.25">
      <c r="A237" t="s">
        <v>998</v>
      </c>
      <c r="B237">
        <v>10</v>
      </c>
      <c r="C237" t="s">
        <v>19</v>
      </c>
      <c r="D237">
        <f t="shared" si="61"/>
        <v>113</v>
      </c>
      <c r="E237">
        <f>E236+1</f>
        <v>180</v>
      </c>
      <c r="F237">
        <f t="shared" si="62"/>
        <v>140</v>
      </c>
      <c r="G237">
        <f t="shared" ref="G237:G239" si="64">E237+3</f>
        <v>183</v>
      </c>
      <c r="H237" t="s">
        <v>20</v>
      </c>
      <c r="I237">
        <v>16</v>
      </c>
      <c r="J237">
        <v>1</v>
      </c>
      <c r="K237">
        <v>0</v>
      </c>
      <c r="L237">
        <v>0</v>
      </c>
      <c r="N237" t="str">
        <f t="shared" si="55"/>
        <v>d0d8dd</v>
      </c>
      <c r="O237" t="s">
        <v>27</v>
      </c>
      <c r="Q237">
        <v>2</v>
      </c>
      <c r="R237" t="b">
        <v>0</v>
      </c>
      <c r="S237" t="s">
        <v>119</v>
      </c>
      <c r="T237">
        <v>0</v>
      </c>
    </row>
    <row r="238" spans="1:20" x14ac:dyDescent="0.25">
      <c r="A238" t="s">
        <v>999</v>
      </c>
      <c r="B238">
        <v>10</v>
      </c>
      <c r="C238" t="s">
        <v>19</v>
      </c>
      <c r="D238">
        <f t="shared" si="61"/>
        <v>140</v>
      </c>
      <c r="E238">
        <f>E237</f>
        <v>180</v>
      </c>
      <c r="F238">
        <f t="shared" si="62"/>
        <v>169</v>
      </c>
      <c r="G238">
        <f t="shared" si="64"/>
        <v>183</v>
      </c>
      <c r="H238" t="s">
        <v>20</v>
      </c>
      <c r="I238">
        <v>16</v>
      </c>
      <c r="J238">
        <v>1</v>
      </c>
      <c r="K238">
        <v>0</v>
      </c>
      <c r="L238">
        <v>0</v>
      </c>
      <c r="N238" t="str">
        <f t="shared" si="55"/>
        <v>d0d8dd</v>
      </c>
      <c r="O238" t="s">
        <v>27</v>
      </c>
      <c r="Q238">
        <v>2</v>
      </c>
      <c r="R238" t="b">
        <v>0</v>
      </c>
      <c r="S238" t="s">
        <v>119</v>
      </c>
      <c r="T238">
        <v>0</v>
      </c>
    </row>
    <row r="239" spans="1:20" x14ac:dyDescent="0.25">
      <c r="A239" t="s">
        <v>1000</v>
      </c>
      <c r="B239">
        <v>10</v>
      </c>
      <c r="C239" t="s">
        <v>19</v>
      </c>
      <c r="D239">
        <f t="shared" si="61"/>
        <v>168</v>
      </c>
      <c r="E239">
        <f>E238</f>
        <v>180</v>
      </c>
      <c r="F239">
        <f t="shared" si="62"/>
        <v>194</v>
      </c>
      <c r="G239">
        <f t="shared" si="64"/>
        <v>183</v>
      </c>
      <c r="H239" t="s">
        <v>20</v>
      </c>
      <c r="I239">
        <v>16</v>
      </c>
      <c r="J239">
        <v>1</v>
      </c>
      <c r="K239">
        <v>0</v>
      </c>
      <c r="L239">
        <v>0</v>
      </c>
      <c r="N239" t="str">
        <f t="shared" si="55"/>
        <v>d0d8dd</v>
      </c>
      <c r="O239" t="s">
        <v>27</v>
      </c>
      <c r="Q239">
        <v>2</v>
      </c>
      <c r="R239" t="b">
        <v>0</v>
      </c>
      <c r="S239" t="s">
        <v>119</v>
      </c>
      <c r="T239">
        <v>0</v>
      </c>
    </row>
    <row r="240" spans="1:20" x14ac:dyDescent="0.25">
      <c r="A240" t="s">
        <v>1001</v>
      </c>
      <c r="B240">
        <v>10</v>
      </c>
      <c r="C240" t="s">
        <v>19</v>
      </c>
      <c r="D240">
        <f t="shared" si="61"/>
        <v>14</v>
      </c>
      <c r="E240">
        <f>E236+15</f>
        <v>194</v>
      </c>
      <c r="F240">
        <f t="shared" si="62"/>
        <v>112</v>
      </c>
      <c r="G240">
        <f>E240+5</f>
        <v>199</v>
      </c>
      <c r="H240" t="s">
        <v>102</v>
      </c>
      <c r="I240">
        <v>12</v>
      </c>
      <c r="J240">
        <v>0</v>
      </c>
      <c r="K240">
        <v>0</v>
      </c>
      <c r="L240">
        <v>0</v>
      </c>
      <c r="N240" t="str">
        <f t="shared" si="55"/>
        <v>d0d8dd</v>
      </c>
      <c r="O240" t="s">
        <v>25</v>
      </c>
      <c r="Q240">
        <v>3</v>
      </c>
      <c r="R240" t="b">
        <v>1</v>
      </c>
      <c r="S240" t="s">
        <v>119</v>
      </c>
      <c r="T240">
        <v>0</v>
      </c>
    </row>
    <row r="241" spans="1:20" x14ac:dyDescent="0.25">
      <c r="A241" t="s">
        <v>1002</v>
      </c>
      <c r="B241">
        <v>10</v>
      </c>
      <c r="C241" t="s">
        <v>19</v>
      </c>
      <c r="D241">
        <f t="shared" si="61"/>
        <v>113</v>
      </c>
      <c r="E241">
        <f>E240+1</f>
        <v>195</v>
      </c>
      <c r="F241">
        <f t="shared" si="62"/>
        <v>140</v>
      </c>
      <c r="G241">
        <f t="shared" ref="G241:G243" si="65">E241+3</f>
        <v>198</v>
      </c>
      <c r="H241" t="s">
        <v>20</v>
      </c>
      <c r="I241">
        <v>16</v>
      </c>
      <c r="J241">
        <v>1</v>
      </c>
      <c r="K241">
        <v>0</v>
      </c>
      <c r="L241">
        <v>0</v>
      </c>
      <c r="N241" t="str">
        <f t="shared" si="55"/>
        <v>d0d8dd</v>
      </c>
      <c r="O241" t="s">
        <v>27</v>
      </c>
      <c r="Q241">
        <v>2</v>
      </c>
      <c r="R241" t="b">
        <v>0</v>
      </c>
      <c r="S241" t="s">
        <v>119</v>
      </c>
      <c r="T241">
        <v>0</v>
      </c>
    </row>
    <row r="242" spans="1:20" x14ac:dyDescent="0.25">
      <c r="A242" t="s">
        <v>1003</v>
      </c>
      <c r="B242">
        <v>10</v>
      </c>
      <c r="C242" t="s">
        <v>19</v>
      </c>
      <c r="D242">
        <f t="shared" si="61"/>
        <v>140</v>
      </c>
      <c r="E242">
        <f>E241</f>
        <v>195</v>
      </c>
      <c r="F242">
        <f t="shared" si="62"/>
        <v>169</v>
      </c>
      <c r="G242">
        <f t="shared" si="65"/>
        <v>198</v>
      </c>
      <c r="H242" t="s">
        <v>20</v>
      </c>
      <c r="I242">
        <v>16</v>
      </c>
      <c r="J242">
        <v>1</v>
      </c>
      <c r="K242">
        <v>0</v>
      </c>
      <c r="L242">
        <v>0</v>
      </c>
      <c r="N242" t="str">
        <f t="shared" si="55"/>
        <v>d0d8dd</v>
      </c>
      <c r="O242" t="s">
        <v>27</v>
      </c>
      <c r="Q242">
        <v>2</v>
      </c>
      <c r="R242" t="b">
        <v>0</v>
      </c>
      <c r="S242" t="s">
        <v>119</v>
      </c>
      <c r="T242">
        <v>0</v>
      </c>
    </row>
    <row r="243" spans="1:20" x14ac:dyDescent="0.25">
      <c r="A243" t="s">
        <v>1004</v>
      </c>
      <c r="B243">
        <v>10</v>
      </c>
      <c r="C243" t="s">
        <v>19</v>
      </c>
      <c r="D243">
        <f t="shared" si="61"/>
        <v>168</v>
      </c>
      <c r="E243">
        <f>E242</f>
        <v>195</v>
      </c>
      <c r="F243">
        <f t="shared" si="62"/>
        <v>194</v>
      </c>
      <c r="G243">
        <f t="shared" si="65"/>
        <v>198</v>
      </c>
      <c r="H243" t="s">
        <v>20</v>
      </c>
      <c r="I243">
        <v>16</v>
      </c>
      <c r="J243">
        <v>1</v>
      </c>
      <c r="K243">
        <v>0</v>
      </c>
      <c r="L243">
        <v>0</v>
      </c>
      <c r="N243" t="str">
        <f t="shared" si="55"/>
        <v>d0d8dd</v>
      </c>
      <c r="O243" t="s">
        <v>27</v>
      </c>
      <c r="Q243">
        <v>2</v>
      </c>
      <c r="R243" t="b">
        <v>0</v>
      </c>
      <c r="S243" t="s">
        <v>119</v>
      </c>
      <c r="T243">
        <v>0</v>
      </c>
    </row>
    <row r="244" spans="1:20" x14ac:dyDescent="0.25">
      <c r="A244" t="s">
        <v>1045</v>
      </c>
      <c r="B244">
        <v>11</v>
      </c>
      <c r="C244" t="s">
        <v>19</v>
      </c>
      <c r="D244">
        <v>14</v>
      </c>
      <c r="E244">
        <v>20</v>
      </c>
      <c r="F244">
        <v>196</v>
      </c>
      <c r="G244">
        <f>E244+5</f>
        <v>25</v>
      </c>
      <c r="H244" t="s">
        <v>102</v>
      </c>
      <c r="I244">
        <v>14</v>
      </c>
      <c r="J244">
        <v>1</v>
      </c>
      <c r="K244">
        <v>0</v>
      </c>
      <c r="L244">
        <v>0</v>
      </c>
      <c r="N244" t="s">
        <v>21</v>
      </c>
      <c r="O244" t="s">
        <v>25</v>
      </c>
      <c r="Q244">
        <v>2</v>
      </c>
      <c r="R244" t="b">
        <v>1</v>
      </c>
      <c r="S244" t="s">
        <v>119</v>
      </c>
      <c r="T244">
        <v>0</v>
      </c>
    </row>
    <row r="245" spans="1:20" x14ac:dyDescent="0.25">
      <c r="A245" t="s">
        <v>1046</v>
      </c>
      <c r="B245">
        <v>11</v>
      </c>
      <c r="C245" t="s">
        <v>19</v>
      </c>
      <c r="D245">
        <v>14</v>
      </c>
      <c r="E245">
        <f>G244+8</f>
        <v>33</v>
      </c>
      <c r="F245">
        <v>196</v>
      </c>
      <c r="G245">
        <f>E245+5</f>
        <v>38</v>
      </c>
      <c r="H245" t="s">
        <v>102</v>
      </c>
      <c r="I245">
        <v>12</v>
      </c>
      <c r="J245">
        <v>0</v>
      </c>
      <c r="K245">
        <v>0</v>
      </c>
      <c r="L245">
        <v>0</v>
      </c>
      <c r="N245" t="s">
        <v>21</v>
      </c>
      <c r="O245" t="s">
        <v>25</v>
      </c>
      <c r="Q245">
        <v>2</v>
      </c>
      <c r="R245" t="b">
        <v>1</v>
      </c>
      <c r="T245">
        <v>0</v>
      </c>
    </row>
    <row r="246" spans="1:20" x14ac:dyDescent="0.25">
      <c r="A246" t="s">
        <v>1028</v>
      </c>
      <c r="B246">
        <v>11</v>
      </c>
      <c r="C246" t="s">
        <v>26</v>
      </c>
      <c r="D246">
        <v>0</v>
      </c>
      <c r="E246">
        <v>75</v>
      </c>
      <c r="F246">
        <v>210</v>
      </c>
      <c r="G246">
        <f>G259+15</f>
        <v>123</v>
      </c>
      <c r="I246">
        <v>0</v>
      </c>
      <c r="J246">
        <v>1</v>
      </c>
      <c r="K246">
        <v>0</v>
      </c>
      <c r="L246">
        <v>0</v>
      </c>
      <c r="M246" t="str">
        <f>$N$76</f>
        <v>d0d8dd</v>
      </c>
      <c r="N246" t="s">
        <v>1068</v>
      </c>
      <c r="O246" t="s">
        <v>25</v>
      </c>
      <c r="Q246">
        <v>1</v>
      </c>
      <c r="R246" t="b">
        <v>0</v>
      </c>
      <c r="S246" t="s">
        <v>119</v>
      </c>
      <c r="T246">
        <v>0</v>
      </c>
    </row>
    <row r="247" spans="1:20" x14ac:dyDescent="0.25">
      <c r="A247" t="s">
        <v>1029</v>
      </c>
      <c r="B247">
        <v>11</v>
      </c>
      <c r="C247" t="s">
        <v>19</v>
      </c>
      <c r="D247">
        <v>14</v>
      </c>
      <c r="E247">
        <f>E246+5</f>
        <v>80</v>
      </c>
      <c r="F247">
        <v>196</v>
      </c>
      <c r="G247">
        <f>E247+3</f>
        <v>83</v>
      </c>
      <c r="H247" t="s">
        <v>102</v>
      </c>
      <c r="I247">
        <v>12</v>
      </c>
      <c r="J247">
        <v>1</v>
      </c>
      <c r="K247">
        <v>0</v>
      </c>
      <c r="L247">
        <v>0</v>
      </c>
      <c r="N247" t="str">
        <f t="shared" ref="N247:N254" si="66">$N$76</f>
        <v>d0d8dd</v>
      </c>
      <c r="O247" t="s">
        <v>25</v>
      </c>
      <c r="Q247">
        <v>3</v>
      </c>
      <c r="R247" t="b">
        <v>0</v>
      </c>
      <c r="S247" t="s">
        <v>119</v>
      </c>
      <c r="T247">
        <v>0</v>
      </c>
    </row>
    <row r="248" spans="1:20" x14ac:dyDescent="0.25">
      <c r="A248" t="s">
        <v>899</v>
      </c>
      <c r="B248">
        <v>11</v>
      </c>
      <c r="C248" t="s">
        <v>19</v>
      </c>
      <c r="D248">
        <f t="shared" ref="D248" si="67">D251-1</f>
        <v>113</v>
      </c>
      <c r="E248">
        <f>E246+2</f>
        <v>77</v>
      </c>
      <c r="F248">
        <f>D252-1</f>
        <v>140</v>
      </c>
      <c r="G248">
        <f>E248+5</f>
        <v>82</v>
      </c>
      <c r="H248" t="s">
        <v>102</v>
      </c>
      <c r="I248">
        <v>10</v>
      </c>
      <c r="J248">
        <v>1</v>
      </c>
      <c r="K248">
        <v>0</v>
      </c>
      <c r="L248">
        <v>0</v>
      </c>
      <c r="N248" t="str">
        <f t="shared" si="66"/>
        <v>d0d8dd</v>
      </c>
      <c r="O248" t="s">
        <v>27</v>
      </c>
      <c r="Q248">
        <v>3</v>
      </c>
      <c r="R248" t="b">
        <v>1</v>
      </c>
      <c r="S248" t="s">
        <v>119</v>
      </c>
      <c r="T248">
        <v>0</v>
      </c>
    </row>
    <row r="249" spans="1:20" x14ac:dyDescent="0.25">
      <c r="A249" t="s">
        <v>900</v>
      </c>
      <c r="B249">
        <v>11</v>
      </c>
      <c r="C249" t="s">
        <v>19</v>
      </c>
      <c r="D249">
        <f>D252-1</f>
        <v>140</v>
      </c>
      <c r="E249">
        <f t="shared" ref="E249:E253" si="68">E248</f>
        <v>77</v>
      </c>
      <c r="F249">
        <f>D253+1</f>
        <v>169</v>
      </c>
      <c r="G249">
        <f>G248</f>
        <v>82</v>
      </c>
      <c r="H249" t="s">
        <v>102</v>
      </c>
      <c r="I249">
        <v>10</v>
      </c>
      <c r="J249">
        <v>1</v>
      </c>
      <c r="K249">
        <v>0</v>
      </c>
      <c r="L249">
        <v>0</v>
      </c>
      <c r="N249" t="str">
        <f t="shared" si="66"/>
        <v>d0d8dd</v>
      </c>
      <c r="O249" t="s">
        <v>27</v>
      </c>
      <c r="Q249">
        <v>3</v>
      </c>
      <c r="R249" t="b">
        <v>1</v>
      </c>
      <c r="S249" t="s">
        <v>119</v>
      </c>
      <c r="T249">
        <v>0</v>
      </c>
    </row>
    <row r="250" spans="1:20" x14ac:dyDescent="0.25">
      <c r="A250" t="s">
        <v>901</v>
      </c>
      <c r="B250">
        <v>11</v>
      </c>
      <c r="C250" t="s">
        <v>19</v>
      </c>
      <c r="D250">
        <f>D253</f>
        <v>168</v>
      </c>
      <c r="E250">
        <f t="shared" si="68"/>
        <v>77</v>
      </c>
      <c r="F250">
        <f>D250+26</f>
        <v>194</v>
      </c>
      <c r="G250">
        <f t="shared" ref="G250" si="69">G249</f>
        <v>82</v>
      </c>
      <c r="H250" t="s">
        <v>102</v>
      </c>
      <c r="I250">
        <v>10</v>
      </c>
      <c r="J250">
        <v>1</v>
      </c>
      <c r="K250">
        <v>0</v>
      </c>
      <c r="L250">
        <v>0</v>
      </c>
      <c r="N250" t="str">
        <f t="shared" si="66"/>
        <v>d0d8dd</v>
      </c>
      <c r="O250" t="s">
        <v>27</v>
      </c>
      <c r="Q250">
        <v>3</v>
      </c>
      <c r="R250" t="b">
        <v>1</v>
      </c>
      <c r="S250" t="s">
        <v>119</v>
      </c>
      <c r="T250">
        <v>0</v>
      </c>
    </row>
    <row r="251" spans="1:20" x14ac:dyDescent="0.25">
      <c r="A251" t="s">
        <v>44</v>
      </c>
      <c r="B251">
        <v>11</v>
      </c>
      <c r="C251" t="s">
        <v>25</v>
      </c>
      <c r="D251">
        <v>114</v>
      </c>
      <c r="E251">
        <f>E246</f>
        <v>75</v>
      </c>
      <c r="F251">
        <f>D251</f>
        <v>114</v>
      </c>
      <c r="G251">
        <f>G246</f>
        <v>123</v>
      </c>
      <c r="I251">
        <v>0.5</v>
      </c>
      <c r="J251">
        <v>0</v>
      </c>
      <c r="K251">
        <v>0</v>
      </c>
      <c r="L251">
        <v>0</v>
      </c>
      <c r="M251" t="s">
        <v>21</v>
      </c>
      <c r="N251" t="str">
        <f t="shared" si="66"/>
        <v>d0d8dd</v>
      </c>
      <c r="O251" t="s">
        <v>25</v>
      </c>
      <c r="Q251">
        <v>4</v>
      </c>
      <c r="R251" t="b">
        <v>0</v>
      </c>
      <c r="S251" t="s">
        <v>119</v>
      </c>
      <c r="T251">
        <v>0</v>
      </c>
    </row>
    <row r="252" spans="1:20" x14ac:dyDescent="0.25">
      <c r="A252" t="s">
        <v>45</v>
      </c>
      <c r="B252">
        <v>11</v>
      </c>
      <c r="C252" t="s">
        <v>25</v>
      </c>
      <c r="D252">
        <f>D251+27</f>
        <v>141</v>
      </c>
      <c r="E252">
        <f t="shared" si="68"/>
        <v>75</v>
      </c>
      <c r="F252">
        <f t="shared" ref="F252:F253" si="70">D252</f>
        <v>141</v>
      </c>
      <c r="G252">
        <f>G251</f>
        <v>123</v>
      </c>
      <c r="I252">
        <v>0.5</v>
      </c>
      <c r="J252">
        <v>0</v>
      </c>
      <c r="K252">
        <v>0</v>
      </c>
      <c r="L252">
        <v>0</v>
      </c>
      <c r="M252" t="s">
        <v>21</v>
      </c>
      <c r="N252" t="str">
        <f t="shared" si="66"/>
        <v>d0d8dd</v>
      </c>
      <c r="O252" t="s">
        <v>25</v>
      </c>
      <c r="Q252">
        <v>4</v>
      </c>
      <c r="R252" t="b">
        <v>0</v>
      </c>
      <c r="S252" t="s">
        <v>119</v>
      </c>
      <c r="T252">
        <v>0</v>
      </c>
    </row>
    <row r="253" spans="1:20" x14ac:dyDescent="0.25">
      <c r="A253" t="s">
        <v>46</v>
      </c>
      <c r="B253">
        <v>11</v>
      </c>
      <c r="C253" t="s">
        <v>25</v>
      </c>
      <c r="D253">
        <f>D252+27</f>
        <v>168</v>
      </c>
      <c r="E253">
        <f t="shared" si="68"/>
        <v>75</v>
      </c>
      <c r="F253">
        <f t="shared" si="70"/>
        <v>168</v>
      </c>
      <c r="G253">
        <f>G252</f>
        <v>123</v>
      </c>
      <c r="I253">
        <v>0.5</v>
      </c>
      <c r="J253">
        <v>0</v>
      </c>
      <c r="K253">
        <v>0</v>
      </c>
      <c r="L253">
        <v>0</v>
      </c>
      <c r="M253" t="s">
        <v>21</v>
      </c>
      <c r="N253" t="str">
        <f t="shared" si="66"/>
        <v>d0d8dd</v>
      </c>
      <c r="O253" t="s">
        <v>25</v>
      </c>
      <c r="Q253">
        <v>4</v>
      </c>
      <c r="R253" t="b">
        <v>0</v>
      </c>
      <c r="S253" t="s">
        <v>119</v>
      </c>
      <c r="T253">
        <v>0</v>
      </c>
    </row>
    <row r="254" spans="1:20" x14ac:dyDescent="0.25">
      <c r="A254" t="s">
        <v>55</v>
      </c>
      <c r="B254">
        <v>11</v>
      </c>
      <c r="C254" t="s">
        <v>25</v>
      </c>
      <c r="D254">
        <v>14</v>
      </c>
      <c r="E254">
        <f>E248+25</f>
        <v>102</v>
      </c>
      <c r="F254">
        <v>196</v>
      </c>
      <c r="G254">
        <f>E254</f>
        <v>102</v>
      </c>
      <c r="I254">
        <v>0.5</v>
      </c>
      <c r="J254">
        <v>0</v>
      </c>
      <c r="K254">
        <v>0</v>
      </c>
      <c r="L254">
        <v>0</v>
      </c>
      <c r="M254" t="s">
        <v>21</v>
      </c>
      <c r="N254" t="str">
        <f t="shared" si="66"/>
        <v>d0d8dd</v>
      </c>
      <c r="O254" t="s">
        <v>25</v>
      </c>
      <c r="Q254">
        <v>4</v>
      </c>
      <c r="R254" t="b">
        <v>0</v>
      </c>
      <c r="S254" t="s">
        <v>119</v>
      </c>
      <c r="T254">
        <v>0</v>
      </c>
    </row>
    <row r="255" spans="1:20" x14ac:dyDescent="0.25">
      <c r="A255" t="s">
        <v>1070</v>
      </c>
      <c r="B255">
        <v>11</v>
      </c>
      <c r="C255" t="s">
        <v>19</v>
      </c>
      <c r="D255">
        <v>14</v>
      </c>
      <c r="E255">
        <f>G246+2</f>
        <v>125</v>
      </c>
      <c r="F255">
        <v>196</v>
      </c>
      <c r="G255">
        <f>E255+4</f>
        <v>129</v>
      </c>
      <c r="H255" t="s">
        <v>102</v>
      </c>
      <c r="I255">
        <v>10</v>
      </c>
      <c r="J255">
        <v>0</v>
      </c>
      <c r="K255">
        <v>0</v>
      </c>
      <c r="L255">
        <v>0</v>
      </c>
      <c r="N255" t="s">
        <v>21</v>
      </c>
      <c r="O255" t="s">
        <v>22</v>
      </c>
      <c r="Q255">
        <v>2</v>
      </c>
      <c r="R255" t="b">
        <v>0</v>
      </c>
      <c r="S255" t="s">
        <v>119</v>
      </c>
      <c r="T255">
        <v>0</v>
      </c>
    </row>
    <row r="256" spans="1:20" x14ac:dyDescent="0.25">
      <c r="A256" t="s">
        <v>1030</v>
      </c>
      <c r="B256">
        <v>11</v>
      </c>
      <c r="C256" t="s">
        <v>19</v>
      </c>
      <c r="D256">
        <v>14</v>
      </c>
      <c r="E256">
        <f>E254+2</f>
        <v>104</v>
      </c>
      <c r="F256">
        <f>D251-2</f>
        <v>112</v>
      </c>
      <c r="G256">
        <f>E256+5</f>
        <v>109</v>
      </c>
      <c r="H256" t="s">
        <v>102</v>
      </c>
      <c r="I256">
        <v>12</v>
      </c>
      <c r="J256">
        <v>0</v>
      </c>
      <c r="K256">
        <v>0</v>
      </c>
      <c r="L256">
        <v>0</v>
      </c>
      <c r="N256" t="str">
        <f t="shared" ref="N256:N259" si="71">$N$76</f>
        <v>d0d8dd</v>
      </c>
      <c r="O256" t="s">
        <v>25</v>
      </c>
      <c r="Q256">
        <v>3</v>
      </c>
      <c r="R256" t="b">
        <v>1</v>
      </c>
      <c r="S256" t="s">
        <v>119</v>
      </c>
      <c r="T256">
        <v>0</v>
      </c>
    </row>
    <row r="257" spans="1:20" x14ac:dyDescent="0.25">
      <c r="A257" t="s">
        <v>1031</v>
      </c>
      <c r="B257">
        <v>11</v>
      </c>
      <c r="C257" t="s">
        <v>19</v>
      </c>
      <c r="D257">
        <f>D248</f>
        <v>113</v>
      </c>
      <c r="E257">
        <f>E256+1</f>
        <v>105</v>
      </c>
      <c r="F257">
        <f>F248</f>
        <v>140</v>
      </c>
      <c r="G257">
        <f t="shared" ref="G257:G259" si="72">E257+3</f>
        <v>108</v>
      </c>
      <c r="H257" t="s">
        <v>20</v>
      </c>
      <c r="I257">
        <v>16</v>
      </c>
      <c r="J257">
        <v>1</v>
      </c>
      <c r="K257">
        <v>0</v>
      </c>
      <c r="L257">
        <v>0</v>
      </c>
      <c r="N257" t="str">
        <f t="shared" si="71"/>
        <v>d0d8dd</v>
      </c>
      <c r="O257" t="s">
        <v>27</v>
      </c>
      <c r="Q257">
        <v>2</v>
      </c>
      <c r="R257" t="b">
        <v>0</v>
      </c>
      <c r="S257" t="s">
        <v>119</v>
      </c>
      <c r="T257">
        <v>0</v>
      </c>
    </row>
    <row r="258" spans="1:20" x14ac:dyDescent="0.25">
      <c r="A258" t="s">
        <v>1032</v>
      </c>
      <c r="B258">
        <v>11</v>
      </c>
      <c r="C258" t="s">
        <v>19</v>
      </c>
      <c r="D258">
        <f>D249</f>
        <v>140</v>
      </c>
      <c r="E258">
        <f>E257</f>
        <v>105</v>
      </c>
      <c r="F258">
        <f>F249</f>
        <v>169</v>
      </c>
      <c r="G258">
        <f t="shared" si="72"/>
        <v>108</v>
      </c>
      <c r="H258" t="s">
        <v>20</v>
      </c>
      <c r="I258">
        <v>16</v>
      </c>
      <c r="J258">
        <v>1</v>
      </c>
      <c r="K258">
        <v>0</v>
      </c>
      <c r="L258">
        <v>0</v>
      </c>
      <c r="N258" t="str">
        <f t="shared" si="71"/>
        <v>d0d8dd</v>
      </c>
      <c r="O258" t="s">
        <v>27</v>
      </c>
      <c r="Q258">
        <v>2</v>
      </c>
      <c r="R258" t="b">
        <v>0</v>
      </c>
      <c r="S258" t="s">
        <v>119</v>
      </c>
      <c r="T258">
        <v>0</v>
      </c>
    </row>
    <row r="259" spans="1:20" x14ac:dyDescent="0.25">
      <c r="A259" t="s">
        <v>1033</v>
      </c>
      <c r="B259">
        <v>11</v>
      </c>
      <c r="C259" t="s">
        <v>19</v>
      </c>
      <c r="D259">
        <f>D250</f>
        <v>168</v>
      </c>
      <c r="E259">
        <f>E258</f>
        <v>105</v>
      </c>
      <c r="F259">
        <f>F250</f>
        <v>194</v>
      </c>
      <c r="G259">
        <f t="shared" si="72"/>
        <v>108</v>
      </c>
      <c r="H259" t="s">
        <v>20</v>
      </c>
      <c r="I259">
        <v>16</v>
      </c>
      <c r="J259">
        <v>1</v>
      </c>
      <c r="K259">
        <v>0</v>
      </c>
      <c r="L259">
        <v>0</v>
      </c>
      <c r="N259" t="str">
        <f t="shared" si="71"/>
        <v>d0d8dd</v>
      </c>
      <c r="O259" t="s">
        <v>27</v>
      </c>
      <c r="Q259">
        <v>2</v>
      </c>
      <c r="R259" t="b">
        <v>0</v>
      </c>
      <c r="S259" t="s">
        <v>119</v>
      </c>
      <c r="T259">
        <v>0</v>
      </c>
    </row>
    <row r="260" spans="1:20" x14ac:dyDescent="0.25">
      <c r="A260" t="s">
        <v>1186</v>
      </c>
      <c r="B260">
        <v>11</v>
      </c>
      <c r="C260" t="s">
        <v>24</v>
      </c>
      <c r="D260">
        <v>30</v>
      </c>
      <c r="E260">
        <v>130</v>
      </c>
      <c r="F260">
        <v>180</v>
      </c>
      <c r="G260">
        <f>E260+(F260-D260)</f>
        <v>280</v>
      </c>
      <c r="I260">
        <v>0</v>
      </c>
      <c r="J260">
        <v>0</v>
      </c>
      <c r="K260">
        <v>0</v>
      </c>
      <c r="L260">
        <v>0</v>
      </c>
      <c r="N260" t="s">
        <v>21</v>
      </c>
      <c r="O260" t="s">
        <v>25</v>
      </c>
      <c r="Q260">
        <v>0</v>
      </c>
      <c r="R260" t="b">
        <v>0</v>
      </c>
      <c r="S260" t="s">
        <v>119</v>
      </c>
      <c r="T260">
        <v>0</v>
      </c>
    </row>
    <row r="261" spans="1:20" x14ac:dyDescent="0.25">
      <c r="A261" t="s">
        <v>1187</v>
      </c>
      <c r="B261">
        <v>11</v>
      </c>
      <c r="C261" t="s">
        <v>19</v>
      </c>
      <c r="D261">
        <f>D260</f>
        <v>30</v>
      </c>
      <c r="E261">
        <f>E260</f>
        <v>130</v>
      </c>
      <c r="F261">
        <f>D261+100</f>
        <v>130</v>
      </c>
      <c r="G261">
        <f>G260</f>
        <v>280</v>
      </c>
      <c r="H261" t="s">
        <v>102</v>
      </c>
      <c r="I261">
        <v>12</v>
      </c>
      <c r="J261">
        <v>0</v>
      </c>
      <c r="K261">
        <v>1</v>
      </c>
      <c r="L261">
        <v>0</v>
      </c>
      <c r="N261" t="s">
        <v>21</v>
      </c>
      <c r="O261" t="s">
        <v>25</v>
      </c>
      <c r="Q261">
        <v>0</v>
      </c>
      <c r="R261" t="b">
        <v>1</v>
      </c>
      <c r="S261" t="s">
        <v>119</v>
      </c>
      <c r="T261">
        <v>0</v>
      </c>
    </row>
    <row r="262" spans="1:20" x14ac:dyDescent="0.25">
      <c r="A262" t="s">
        <v>1188</v>
      </c>
      <c r="B262">
        <v>11</v>
      </c>
      <c r="C262" t="s">
        <v>19</v>
      </c>
      <c r="D262">
        <f>D260</f>
        <v>30</v>
      </c>
      <c r="E262">
        <f>G260</f>
        <v>280</v>
      </c>
      <c r="F262">
        <f>F260</f>
        <v>180</v>
      </c>
      <c r="G262">
        <f>E262+3</f>
        <v>283</v>
      </c>
      <c r="H262" t="s">
        <v>102</v>
      </c>
      <c r="I262">
        <v>8</v>
      </c>
      <c r="J262">
        <v>0</v>
      </c>
      <c r="K262">
        <v>1</v>
      </c>
      <c r="L262">
        <v>0</v>
      </c>
      <c r="M262" t="s">
        <v>1034</v>
      </c>
      <c r="N262" t="s">
        <v>21</v>
      </c>
      <c r="O262" t="s">
        <v>22</v>
      </c>
      <c r="Q262">
        <v>0</v>
      </c>
      <c r="R262" t="b">
        <v>1</v>
      </c>
      <c r="S262" t="s">
        <v>119</v>
      </c>
      <c r="T262">
        <v>0</v>
      </c>
    </row>
    <row r="263" spans="1:20" x14ac:dyDescent="0.25">
      <c r="A263" t="s">
        <v>128</v>
      </c>
      <c r="B263">
        <v>12</v>
      </c>
      <c r="C263" t="s">
        <v>19</v>
      </c>
      <c r="D263">
        <v>14</v>
      </c>
      <c r="E263">
        <v>20</v>
      </c>
      <c r="F263">
        <v>196</v>
      </c>
      <c r="G263">
        <f>E263+5</f>
        <v>25</v>
      </c>
      <c r="H263" t="s">
        <v>102</v>
      </c>
      <c r="I263">
        <v>14</v>
      </c>
      <c r="J263">
        <v>1</v>
      </c>
      <c r="K263">
        <v>0</v>
      </c>
      <c r="L263">
        <v>0</v>
      </c>
      <c r="N263" t="s">
        <v>21</v>
      </c>
      <c r="O263" t="s">
        <v>25</v>
      </c>
      <c r="Q263">
        <v>2</v>
      </c>
      <c r="R263" t="b">
        <v>1</v>
      </c>
      <c r="S263" t="s">
        <v>119</v>
      </c>
      <c r="T263">
        <v>0</v>
      </c>
    </row>
    <row r="264" spans="1:20" x14ac:dyDescent="0.25">
      <c r="A264" t="s">
        <v>1183</v>
      </c>
      <c r="B264">
        <v>12</v>
      </c>
      <c r="C264" t="s">
        <v>19</v>
      </c>
      <c r="D264">
        <v>14</v>
      </c>
      <c r="E264">
        <f>G263+8</f>
        <v>33</v>
      </c>
      <c r="F264">
        <f>$F$265</f>
        <v>196</v>
      </c>
      <c r="G264">
        <f>E264+5</f>
        <v>38</v>
      </c>
      <c r="H264" t="s">
        <v>102</v>
      </c>
      <c r="I264">
        <v>12</v>
      </c>
      <c r="J264">
        <v>0</v>
      </c>
      <c r="K264">
        <v>0</v>
      </c>
      <c r="L264">
        <v>0</v>
      </c>
      <c r="N264" t="s">
        <v>21</v>
      </c>
      <c r="O264" t="s">
        <v>25</v>
      </c>
      <c r="Q264">
        <v>2</v>
      </c>
      <c r="R264" t="b">
        <v>1</v>
      </c>
      <c r="T264">
        <v>0</v>
      </c>
    </row>
    <row r="265" spans="1:20" x14ac:dyDescent="0.25">
      <c r="A265" t="s">
        <v>29</v>
      </c>
      <c r="B265">
        <v>12</v>
      </c>
      <c r="C265" t="s">
        <v>25</v>
      </c>
      <c r="D265">
        <v>14</v>
      </c>
      <c r="E265">
        <v>200</v>
      </c>
      <c r="F265">
        <v>196</v>
      </c>
      <c r="G265">
        <f>E265</f>
        <v>200</v>
      </c>
      <c r="I265">
        <v>0</v>
      </c>
      <c r="J265">
        <v>0</v>
      </c>
      <c r="K265">
        <v>0</v>
      </c>
      <c r="L265">
        <v>0</v>
      </c>
      <c r="N265" t="s">
        <v>21</v>
      </c>
      <c r="O265" t="s">
        <v>25</v>
      </c>
      <c r="Q265">
        <v>2</v>
      </c>
      <c r="R265" t="b">
        <v>0</v>
      </c>
      <c r="S265" t="s">
        <v>119</v>
      </c>
      <c r="T265">
        <v>0</v>
      </c>
    </row>
    <row r="266" spans="1:20" x14ac:dyDescent="0.25">
      <c r="A266" t="s">
        <v>362</v>
      </c>
      <c r="B266">
        <v>12</v>
      </c>
      <c r="C266" t="s">
        <v>19</v>
      </c>
      <c r="D266">
        <f t="shared" ref="D266:D268" si="73">D265</f>
        <v>14</v>
      </c>
      <c r="E266">
        <f>G265+8</f>
        <v>208</v>
      </c>
      <c r="F266">
        <f>F265</f>
        <v>196</v>
      </c>
      <c r="G266">
        <f>E266+4</f>
        <v>212</v>
      </c>
      <c r="H266" t="s">
        <v>102</v>
      </c>
      <c r="I266">
        <v>12</v>
      </c>
      <c r="J266">
        <v>1</v>
      </c>
      <c r="K266">
        <v>0</v>
      </c>
      <c r="L266">
        <v>0</v>
      </c>
      <c r="N266" t="s">
        <v>21</v>
      </c>
      <c r="O266" t="s">
        <v>25</v>
      </c>
      <c r="P266" s="1"/>
      <c r="Q266">
        <v>2</v>
      </c>
      <c r="R266" t="b">
        <v>1</v>
      </c>
      <c r="S266" t="s">
        <v>119</v>
      </c>
      <c r="T266">
        <v>0</v>
      </c>
    </row>
    <row r="267" spans="1:20" x14ac:dyDescent="0.25">
      <c r="A267" t="s">
        <v>773</v>
      </c>
      <c r="B267">
        <v>12</v>
      </c>
      <c r="C267" t="s">
        <v>19</v>
      </c>
      <c r="D267">
        <f t="shared" si="73"/>
        <v>14</v>
      </c>
      <c r="E267">
        <f>G266+2</f>
        <v>214</v>
      </c>
      <c r="F267">
        <f>F266</f>
        <v>196</v>
      </c>
      <c r="G267">
        <f>E267+4</f>
        <v>218</v>
      </c>
      <c r="H267" t="s">
        <v>102</v>
      </c>
      <c r="I267">
        <v>10</v>
      </c>
      <c r="J267">
        <v>0</v>
      </c>
      <c r="K267">
        <v>0</v>
      </c>
      <c r="L267">
        <v>0</v>
      </c>
      <c r="N267" t="s">
        <v>21</v>
      </c>
      <c r="O267" t="s">
        <v>25</v>
      </c>
      <c r="P267" s="1"/>
      <c r="Q267">
        <v>2</v>
      </c>
      <c r="R267" t="b">
        <v>1</v>
      </c>
      <c r="S267" t="s">
        <v>119</v>
      </c>
      <c r="T267">
        <v>0</v>
      </c>
    </row>
    <row r="268" spans="1:20" ht="15" customHeight="1" x14ac:dyDescent="0.25">
      <c r="A268" t="s">
        <v>1084</v>
      </c>
      <c r="B268">
        <v>12</v>
      </c>
      <c r="C268" t="s">
        <v>24</v>
      </c>
      <c r="D268">
        <f t="shared" si="73"/>
        <v>14</v>
      </c>
      <c r="E268">
        <f>G267+30</f>
        <v>248</v>
      </c>
      <c r="F268">
        <f>D268+10</f>
        <v>24</v>
      </c>
      <c r="G268">
        <f>E268+(F268-D268)</f>
        <v>258</v>
      </c>
      <c r="I268">
        <v>12</v>
      </c>
      <c r="J268">
        <v>0</v>
      </c>
      <c r="K268">
        <v>0</v>
      </c>
      <c r="L268">
        <v>0</v>
      </c>
      <c r="M268" t="s">
        <v>1085</v>
      </c>
      <c r="N268" t="s">
        <v>1086</v>
      </c>
      <c r="O268" t="s">
        <v>25</v>
      </c>
      <c r="P268" s="5" t="str">
        <f>"configuration/assets/"&amp;A268&amp;".svg"</f>
        <v>configuration/assets/cc.svg</v>
      </c>
      <c r="Q268">
        <v>2</v>
      </c>
      <c r="R268" t="b">
        <v>1</v>
      </c>
      <c r="T268">
        <v>0</v>
      </c>
    </row>
    <row r="269" spans="1:20" ht="15" customHeight="1" x14ac:dyDescent="0.25">
      <c r="A269" t="s">
        <v>1087</v>
      </c>
      <c r="B269">
        <v>12</v>
      </c>
      <c r="C269" t="s">
        <v>24</v>
      </c>
      <c r="D269">
        <f>F268+2</f>
        <v>26</v>
      </c>
      <c r="E269">
        <f>E268</f>
        <v>248</v>
      </c>
      <c r="F269">
        <f>D269+10</f>
        <v>36</v>
      </c>
      <c r="G269">
        <f>E269+(F269-D269)</f>
        <v>258</v>
      </c>
      <c r="I269">
        <v>12</v>
      </c>
      <c r="J269">
        <v>0</v>
      </c>
      <c r="K269">
        <v>0</v>
      </c>
      <c r="L269">
        <v>0</v>
      </c>
      <c r="M269" t="s">
        <v>1085</v>
      </c>
      <c r="N269" t="s">
        <v>1086</v>
      </c>
      <c r="O269" t="s">
        <v>25</v>
      </c>
      <c r="P269" s="5" t="str">
        <f>"configuration/assets/"&amp;A269&amp;".svg"</f>
        <v>configuration/assets/by.svg</v>
      </c>
      <c r="Q269">
        <v>2</v>
      </c>
      <c r="R269" t="b">
        <v>1</v>
      </c>
      <c r="T269">
        <v>0</v>
      </c>
    </row>
    <row r="270" spans="1:20" ht="15" customHeight="1" x14ac:dyDescent="0.25">
      <c r="A270" t="s">
        <v>1088</v>
      </c>
      <c r="B270">
        <v>12</v>
      </c>
      <c r="C270" t="s">
        <v>24</v>
      </c>
      <c r="D270">
        <f>F269+2</f>
        <v>38</v>
      </c>
      <c r="E270">
        <f>E269</f>
        <v>248</v>
      </c>
      <c r="F270">
        <f>D270+10</f>
        <v>48</v>
      </c>
      <c r="G270">
        <f>E270+(F270-D270)</f>
        <v>258</v>
      </c>
      <c r="I270">
        <v>12</v>
      </c>
      <c r="J270">
        <v>0</v>
      </c>
      <c r="K270">
        <v>0</v>
      </c>
      <c r="L270">
        <v>0</v>
      </c>
      <c r="M270" t="s">
        <v>1085</v>
      </c>
      <c r="N270" t="s">
        <v>1086</v>
      </c>
      <c r="O270" t="s">
        <v>25</v>
      </c>
      <c r="P270" s="5" t="str">
        <f>"configuration/assets/"&amp;A270&amp;".svg"</f>
        <v>configuration/assets/nc.svg</v>
      </c>
      <c r="Q270">
        <v>2</v>
      </c>
      <c r="R270" t="b">
        <v>1</v>
      </c>
      <c r="T270">
        <v>0</v>
      </c>
    </row>
    <row r="271" spans="1:20" ht="18" customHeight="1" x14ac:dyDescent="0.25">
      <c r="A271" t="s">
        <v>115</v>
      </c>
      <c r="B271">
        <v>12</v>
      </c>
      <c r="C271" t="s">
        <v>116</v>
      </c>
      <c r="D271">
        <f>D268</f>
        <v>14</v>
      </c>
      <c r="E271">
        <f>G268+5</f>
        <v>263</v>
      </c>
      <c r="F271">
        <f>F267</f>
        <v>196</v>
      </c>
      <c r="G271">
        <f>E271+3</f>
        <v>266</v>
      </c>
      <c r="H271" t="s">
        <v>102</v>
      </c>
      <c r="I271">
        <v>10</v>
      </c>
      <c r="J271">
        <v>0</v>
      </c>
      <c r="K271">
        <v>0</v>
      </c>
      <c r="L271">
        <v>0</v>
      </c>
      <c r="N271" t="s">
        <v>21</v>
      </c>
      <c r="O271" t="s">
        <v>25</v>
      </c>
      <c r="P271" s="5" t="s">
        <v>1089</v>
      </c>
      <c r="Q271">
        <v>2</v>
      </c>
      <c r="R271" t="b">
        <v>1</v>
      </c>
      <c r="S271" t="s">
        <v>118</v>
      </c>
      <c r="T271">
        <v>0</v>
      </c>
    </row>
    <row r="272" spans="1:20" x14ac:dyDescent="0.25">
      <c r="A272" t="s">
        <v>29</v>
      </c>
      <c r="B272">
        <v>12</v>
      </c>
      <c r="C272" t="s">
        <v>25</v>
      </c>
      <c r="D272">
        <f>D268</f>
        <v>14</v>
      </c>
      <c r="E272">
        <f>G271+8</f>
        <v>274</v>
      </c>
      <c r="F272">
        <v>196</v>
      </c>
      <c r="G272">
        <f>E272</f>
        <v>274</v>
      </c>
      <c r="I272">
        <v>0</v>
      </c>
      <c r="J272">
        <v>0</v>
      </c>
      <c r="K272">
        <v>0</v>
      </c>
      <c r="L272">
        <v>0</v>
      </c>
      <c r="N272" t="s">
        <v>21</v>
      </c>
      <c r="O272" t="s">
        <v>25</v>
      </c>
      <c r="Q272">
        <v>2</v>
      </c>
      <c r="R272" t="b">
        <v>0</v>
      </c>
      <c r="S272" t="s">
        <v>119</v>
      </c>
      <c r="T272">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164"/>
  <sheetViews>
    <sheetView zoomScale="115" zoomScaleNormal="115" workbookViewId="0">
      <pane xSplit="3" ySplit="1" topLeftCell="R77" activePane="bottomRight" state="frozen"/>
      <selection pane="topRight" activeCell="D1" sqref="D1"/>
      <selection pane="bottomLeft" activeCell="A2" sqref="A2"/>
      <selection pane="bottomRight" activeCell="R77" sqref="R77"/>
    </sheetView>
  </sheetViews>
  <sheetFormatPr defaultColWidth="9.140625" defaultRowHeight="15" x14ac:dyDescent="0.25"/>
  <cols>
    <col min="1" max="1" width="13.7109375" style="15" customWidth="1"/>
    <col min="2" max="2" width="38" style="15" customWidth="1"/>
    <col min="3" max="3" width="52.85546875" style="3" customWidth="1"/>
    <col min="4" max="4" width="36.7109375" style="3" customWidth="1"/>
    <col min="5" max="31" width="48" style="3" customWidth="1"/>
    <col min="32" max="16384" width="9.140625" style="3"/>
  </cols>
  <sheetData>
    <row r="1" spans="1:31" s="14" customFormat="1" x14ac:dyDescent="0.25">
      <c r="A1" s="13" t="s">
        <v>70</v>
      </c>
      <c r="B1" s="13" t="s">
        <v>0</v>
      </c>
      <c r="C1" s="6" t="s">
        <v>65</v>
      </c>
      <c r="D1" s="7" t="s">
        <v>1191</v>
      </c>
      <c r="E1" s="7" t="s">
        <v>228</v>
      </c>
      <c r="F1" s="7" t="s">
        <v>185</v>
      </c>
      <c r="G1" s="6" t="s">
        <v>436</v>
      </c>
      <c r="H1" s="6" t="s">
        <v>112</v>
      </c>
      <c r="I1" s="7" t="s">
        <v>111</v>
      </c>
      <c r="J1" s="7" t="s">
        <v>110</v>
      </c>
      <c r="K1" s="7" t="s">
        <v>109</v>
      </c>
      <c r="L1" s="7" t="s">
        <v>604</v>
      </c>
      <c r="M1" s="7" t="s">
        <v>108</v>
      </c>
      <c r="N1" s="7" t="s">
        <v>290</v>
      </c>
      <c r="O1" s="7" t="s">
        <v>289</v>
      </c>
      <c r="P1" s="7" t="s">
        <v>73</v>
      </c>
      <c r="Q1" s="7" t="s">
        <v>74</v>
      </c>
      <c r="R1" s="7" t="s">
        <v>107</v>
      </c>
      <c r="S1" s="7" t="s">
        <v>91</v>
      </c>
      <c r="T1" s="14" t="s">
        <v>106</v>
      </c>
      <c r="U1" s="14" t="s">
        <v>3278</v>
      </c>
      <c r="V1" s="14" t="s">
        <v>3430</v>
      </c>
      <c r="W1" s="14" t="s">
        <v>3589</v>
      </c>
      <c r="X1" s="14" t="s">
        <v>3742</v>
      </c>
      <c r="Y1" s="14" t="s">
        <v>3894</v>
      </c>
      <c r="Z1" s="14" t="s">
        <v>4045</v>
      </c>
      <c r="AA1" s="14" t="s">
        <v>4655</v>
      </c>
      <c r="AB1" s="14" t="s">
        <v>4656</v>
      </c>
      <c r="AC1" s="14" t="s">
        <v>4657</v>
      </c>
      <c r="AD1" s="14" t="s">
        <v>4654</v>
      </c>
      <c r="AE1" s="14" t="s">
        <v>4742</v>
      </c>
    </row>
    <row r="2" spans="1:31" x14ac:dyDescent="0.25">
      <c r="A2" s="15" t="s">
        <v>71</v>
      </c>
      <c r="B2" s="15" t="s">
        <v>197</v>
      </c>
      <c r="C2" s="12" t="s">
        <v>65</v>
      </c>
      <c r="D2" s="8" t="s">
        <v>1189</v>
      </c>
      <c r="E2" s="8" t="s">
        <v>399</v>
      </c>
      <c r="F2" s="8" t="s">
        <v>702</v>
      </c>
      <c r="G2" s="12" t="s">
        <v>703</v>
      </c>
      <c r="H2" s="8" t="s">
        <v>276</v>
      </c>
      <c r="I2" s="8" t="s">
        <v>198</v>
      </c>
      <c r="J2" s="8" t="s">
        <v>275</v>
      </c>
      <c r="K2" s="8" t="s">
        <v>692</v>
      </c>
      <c r="L2" s="8" t="s">
        <v>604</v>
      </c>
      <c r="M2" s="8" t="s">
        <v>108</v>
      </c>
      <c r="N2" s="8" t="s">
        <v>850</v>
      </c>
      <c r="O2" s="8" t="s">
        <v>851</v>
      </c>
      <c r="P2" s="8" t="s">
        <v>849</v>
      </c>
      <c r="Q2" s="8" t="s">
        <v>849</v>
      </c>
      <c r="R2" s="8" t="s">
        <v>712</v>
      </c>
      <c r="S2" s="8" t="s">
        <v>199</v>
      </c>
      <c r="T2" s="3" t="s">
        <v>542</v>
      </c>
      <c r="U2" s="3" t="s">
        <v>4683</v>
      </c>
      <c r="V2" s="3" t="s">
        <v>4684</v>
      </c>
      <c r="W2" s="3" t="s">
        <v>4685</v>
      </c>
      <c r="X2" s="3" t="s">
        <v>4686</v>
      </c>
      <c r="Y2" s="3" t="s">
        <v>4687</v>
      </c>
      <c r="Z2" s="3" t="s">
        <v>4688</v>
      </c>
      <c r="AA2" s="3" t="s">
        <v>4689</v>
      </c>
      <c r="AB2" s="3" t="s">
        <v>4690</v>
      </c>
      <c r="AC2" s="3" t="s">
        <v>4691</v>
      </c>
      <c r="AD2" s="3" t="s">
        <v>4692</v>
      </c>
      <c r="AE2" s="3" t="s">
        <v>4743</v>
      </c>
    </row>
    <row r="3" spans="1:31" x14ac:dyDescent="0.25">
      <c r="A3" s="15" t="s">
        <v>71</v>
      </c>
      <c r="B3" s="15" t="s">
        <v>848</v>
      </c>
      <c r="C3" s="12">
        <v>0</v>
      </c>
      <c r="D3" s="8" t="s">
        <v>1189</v>
      </c>
      <c r="E3" s="12">
        <v>0</v>
      </c>
      <c r="F3" s="12">
        <v>0</v>
      </c>
      <c r="G3" s="12">
        <v>0</v>
      </c>
      <c r="H3" s="12">
        <v>0</v>
      </c>
      <c r="I3" s="12">
        <v>0</v>
      </c>
      <c r="J3" s="12">
        <v>0</v>
      </c>
      <c r="K3" s="12">
        <v>0</v>
      </c>
      <c r="L3" s="12">
        <v>0</v>
      </c>
      <c r="M3" s="12">
        <v>0</v>
      </c>
      <c r="N3" s="12">
        <v>0</v>
      </c>
      <c r="O3" s="12">
        <v>0</v>
      </c>
      <c r="P3" s="12">
        <v>0</v>
      </c>
      <c r="Q3" s="12">
        <v>0</v>
      </c>
      <c r="R3" s="12">
        <v>0</v>
      </c>
      <c r="S3" s="12">
        <v>0</v>
      </c>
      <c r="T3" s="3">
        <v>0</v>
      </c>
      <c r="U3" s="3">
        <v>0</v>
      </c>
      <c r="V3" s="3">
        <v>0</v>
      </c>
      <c r="W3" s="3">
        <v>0</v>
      </c>
      <c r="X3" s="3">
        <v>0</v>
      </c>
      <c r="Y3" s="3">
        <v>0</v>
      </c>
      <c r="Z3" s="3">
        <v>0</v>
      </c>
      <c r="AA3" s="3">
        <v>0</v>
      </c>
      <c r="AB3" s="3">
        <v>0</v>
      </c>
      <c r="AC3" s="3">
        <v>0</v>
      </c>
      <c r="AD3" s="3">
        <v>0</v>
      </c>
      <c r="AE3" s="3">
        <v>0</v>
      </c>
    </row>
    <row r="4" spans="1:31" x14ac:dyDescent="0.25">
      <c r="A4" s="15" t="s">
        <v>71</v>
      </c>
      <c r="B4" s="15" t="s">
        <v>785</v>
      </c>
      <c r="C4" s="19">
        <v>1</v>
      </c>
      <c r="D4" s="8" t="s">
        <v>1189</v>
      </c>
      <c r="E4" s="19">
        <v>1</v>
      </c>
      <c r="F4" s="19">
        <v>1</v>
      </c>
      <c r="G4" s="19">
        <v>1</v>
      </c>
      <c r="H4" s="19">
        <v>1</v>
      </c>
      <c r="I4" s="19">
        <v>1</v>
      </c>
      <c r="J4" s="19">
        <v>1</v>
      </c>
      <c r="K4" s="19">
        <v>1</v>
      </c>
      <c r="L4" s="19">
        <v>1</v>
      </c>
      <c r="M4" s="19">
        <v>1</v>
      </c>
      <c r="N4" s="19">
        <v>1</v>
      </c>
      <c r="O4" s="19">
        <v>1</v>
      </c>
      <c r="P4" s="19">
        <v>1</v>
      </c>
      <c r="Q4" s="19">
        <v>1</v>
      </c>
      <c r="R4" s="19">
        <v>1</v>
      </c>
      <c r="S4" s="19">
        <v>1</v>
      </c>
      <c r="T4" s="3">
        <v>1</v>
      </c>
      <c r="U4" s="3">
        <v>1</v>
      </c>
      <c r="V4" s="3">
        <v>1</v>
      </c>
      <c r="W4" s="3">
        <v>1</v>
      </c>
      <c r="X4" s="3">
        <v>1</v>
      </c>
      <c r="Y4" s="3">
        <v>1</v>
      </c>
      <c r="Z4" s="3">
        <v>1</v>
      </c>
      <c r="AA4" s="3">
        <v>1</v>
      </c>
      <c r="AB4" s="3">
        <v>1</v>
      </c>
      <c r="AC4" s="3">
        <v>1</v>
      </c>
      <c r="AD4" s="3">
        <v>1</v>
      </c>
      <c r="AE4" s="3">
        <v>1</v>
      </c>
    </row>
    <row r="5" spans="1:31" x14ac:dyDescent="0.25">
      <c r="A5" s="15" t="s">
        <v>71</v>
      </c>
      <c r="B5" s="15" t="s">
        <v>750</v>
      </c>
      <c r="C5" s="12" t="s">
        <v>739</v>
      </c>
      <c r="D5" s="8" t="s">
        <v>1189</v>
      </c>
      <c r="E5" s="8" t="s">
        <v>746</v>
      </c>
      <c r="F5" s="8" t="s">
        <v>747</v>
      </c>
      <c r="G5" s="12" t="s">
        <v>747</v>
      </c>
      <c r="H5" s="8" t="s">
        <v>748</v>
      </c>
      <c r="I5" s="8" t="s">
        <v>749</v>
      </c>
      <c r="J5" s="8" t="s">
        <v>751</v>
      </c>
      <c r="K5" s="8" t="s">
        <v>745</v>
      </c>
      <c r="L5" s="8" t="s">
        <v>752</v>
      </c>
      <c r="M5" s="8" t="s">
        <v>753</v>
      </c>
      <c r="N5" s="8" t="s">
        <v>754</v>
      </c>
      <c r="O5" s="8" t="s">
        <v>754</v>
      </c>
      <c r="P5" s="8" t="s">
        <v>755</v>
      </c>
      <c r="Q5" s="8" t="s">
        <v>755</v>
      </c>
      <c r="R5" s="8" t="s">
        <v>756</v>
      </c>
      <c r="S5" s="8" t="s">
        <v>757</v>
      </c>
      <c r="T5" s="3" t="s">
        <v>758</v>
      </c>
      <c r="U5" s="3" t="s">
        <v>4673</v>
      </c>
      <c r="V5" s="3" t="s">
        <v>4674</v>
      </c>
      <c r="W5" s="3" t="s">
        <v>4675</v>
      </c>
      <c r="X5" s="3" t="s">
        <v>4676</v>
      </c>
      <c r="Y5" s="3" t="s">
        <v>4677</v>
      </c>
      <c r="Z5" s="3" t="s">
        <v>4678</v>
      </c>
      <c r="AA5" s="3" t="s">
        <v>4679</v>
      </c>
      <c r="AB5" s="3" t="s">
        <v>4680</v>
      </c>
      <c r="AC5" s="3" t="s">
        <v>4681</v>
      </c>
      <c r="AD5" s="3" t="s">
        <v>4682</v>
      </c>
      <c r="AE5" s="3" t="s">
        <v>4900</v>
      </c>
    </row>
    <row r="6" spans="1:31" ht="45" x14ac:dyDescent="0.25">
      <c r="A6" s="15" t="s">
        <v>71</v>
      </c>
      <c r="B6" s="15" t="s">
        <v>195</v>
      </c>
      <c r="C6" s="9" t="s">
        <v>1169</v>
      </c>
      <c r="D6" s="8" t="s">
        <v>1462</v>
      </c>
      <c r="E6" s="8" t="s">
        <v>1474</v>
      </c>
      <c r="F6" s="8" t="s">
        <v>2981</v>
      </c>
      <c r="G6" s="9" t="s">
        <v>1244</v>
      </c>
      <c r="H6" s="8" t="s">
        <v>1749</v>
      </c>
      <c r="I6" s="16" t="s">
        <v>1607</v>
      </c>
      <c r="J6" s="8" t="s">
        <v>1607</v>
      </c>
      <c r="K6" s="16" t="s">
        <v>2042</v>
      </c>
      <c r="L6" s="16" t="s">
        <v>2178</v>
      </c>
      <c r="M6" s="8" t="s">
        <v>1169</v>
      </c>
      <c r="N6" s="8" t="s">
        <v>1387</v>
      </c>
      <c r="O6" s="8" t="s">
        <v>1387</v>
      </c>
      <c r="P6" s="8" t="s">
        <v>2441</v>
      </c>
      <c r="Q6" s="8" t="s">
        <v>2441</v>
      </c>
      <c r="R6" s="8" t="s">
        <v>4971</v>
      </c>
      <c r="S6" s="8" t="s">
        <v>2696</v>
      </c>
      <c r="T6" s="3" t="s">
        <v>2839</v>
      </c>
      <c r="U6" s="3" t="s">
        <v>3127</v>
      </c>
      <c r="V6" s="3" t="s">
        <v>3279</v>
      </c>
      <c r="W6" s="3" t="s">
        <v>3432</v>
      </c>
      <c r="X6" s="3" t="s">
        <v>3590</v>
      </c>
      <c r="Y6" s="3" t="s">
        <v>3743</v>
      </c>
      <c r="Z6" s="3" t="s">
        <v>3895</v>
      </c>
      <c r="AA6" s="3" t="s">
        <v>4046</v>
      </c>
      <c r="AB6" s="3" t="s">
        <v>4203</v>
      </c>
      <c r="AC6" s="3" t="s">
        <v>4342</v>
      </c>
      <c r="AD6" s="3" t="s">
        <v>4500</v>
      </c>
      <c r="AE6" s="3" t="s">
        <v>4744</v>
      </c>
    </row>
    <row r="7" spans="1:31" ht="45" x14ac:dyDescent="0.25">
      <c r="A7" s="15" t="s">
        <v>71</v>
      </c>
      <c r="B7" s="15" t="s">
        <v>1011</v>
      </c>
      <c r="C7" s="9" t="s">
        <v>1047</v>
      </c>
      <c r="D7" s="8" t="s">
        <v>1462</v>
      </c>
      <c r="E7" s="8" t="s">
        <v>1475</v>
      </c>
      <c r="F7" s="8" t="s">
        <v>2982</v>
      </c>
      <c r="G7" s="9" t="s">
        <v>1245</v>
      </c>
      <c r="H7" s="8" t="s">
        <v>1750</v>
      </c>
      <c r="I7" s="16" t="s">
        <v>1608</v>
      </c>
      <c r="J7" s="8" t="s">
        <v>1898</v>
      </c>
      <c r="K7" s="16" t="s">
        <v>2043</v>
      </c>
      <c r="L7" s="16" t="s">
        <v>2179</v>
      </c>
      <c r="M7" s="8" t="s">
        <v>2294</v>
      </c>
      <c r="N7" s="8" t="s">
        <v>1192</v>
      </c>
      <c r="O7" s="8" t="s">
        <v>1192</v>
      </c>
      <c r="P7" s="8" t="s">
        <v>2442</v>
      </c>
      <c r="Q7" s="8" t="s">
        <v>2442</v>
      </c>
      <c r="R7" s="8" t="s">
        <v>2562</v>
      </c>
      <c r="S7" s="8" t="s">
        <v>2697</v>
      </c>
      <c r="T7" s="3" t="s">
        <v>2840</v>
      </c>
      <c r="U7" s="3" t="s">
        <v>3128</v>
      </c>
      <c r="V7" s="3" t="s">
        <v>3280</v>
      </c>
      <c r="W7" s="3" t="s">
        <v>3433</v>
      </c>
      <c r="X7" s="3" t="s">
        <v>3591</v>
      </c>
      <c r="Y7" s="3" t="s">
        <v>3744</v>
      </c>
      <c r="Z7" s="3" t="s">
        <v>3896</v>
      </c>
      <c r="AA7" s="3" t="s">
        <v>4047</v>
      </c>
      <c r="AB7" s="3" t="s">
        <v>4204</v>
      </c>
      <c r="AC7" s="3" t="s">
        <v>4343</v>
      </c>
      <c r="AD7" s="3" t="s">
        <v>4501</v>
      </c>
      <c r="AE7" s="3" t="s">
        <v>4745</v>
      </c>
    </row>
    <row r="8" spans="1:31" ht="45" x14ac:dyDescent="0.25">
      <c r="A8" s="15" t="s">
        <v>71</v>
      </c>
      <c r="B8" s="15" t="s">
        <v>1012</v>
      </c>
      <c r="C8" s="9" t="s">
        <v>1127</v>
      </c>
      <c r="D8" s="8" t="s">
        <v>1462</v>
      </c>
      <c r="E8" s="8" t="s">
        <v>1476</v>
      </c>
      <c r="F8" s="8" t="s">
        <v>2983</v>
      </c>
      <c r="G8" s="9" t="s">
        <v>1246</v>
      </c>
      <c r="H8" s="8" t="s">
        <v>1751</v>
      </c>
      <c r="I8" s="16" t="s">
        <v>1609</v>
      </c>
      <c r="J8" s="8" t="s">
        <v>1899</v>
      </c>
      <c r="K8" s="16" t="s">
        <v>2044</v>
      </c>
      <c r="L8" s="16" t="s">
        <v>2180</v>
      </c>
      <c r="M8" s="8" t="s">
        <v>2295</v>
      </c>
      <c r="N8" s="8" t="s">
        <v>1193</v>
      </c>
      <c r="O8" s="8" t="s">
        <v>1193</v>
      </c>
      <c r="P8" s="8" t="s">
        <v>2443</v>
      </c>
      <c r="Q8" s="8" t="s">
        <v>2443</v>
      </c>
      <c r="R8" s="8" t="s">
        <v>2563</v>
      </c>
      <c r="S8" s="8" t="s">
        <v>2698</v>
      </c>
      <c r="T8" s="3" t="s">
        <v>2841</v>
      </c>
      <c r="U8" s="3" t="s">
        <v>3129</v>
      </c>
      <c r="V8" s="3" t="s">
        <v>3281</v>
      </c>
      <c r="W8" s="3" t="s">
        <v>3434</v>
      </c>
      <c r="X8" s="3" t="s">
        <v>3592</v>
      </c>
      <c r="Y8" s="3" t="s">
        <v>3745</v>
      </c>
      <c r="Z8" s="3" t="s">
        <v>3897</v>
      </c>
      <c r="AA8" s="3" t="s">
        <v>4048</v>
      </c>
      <c r="AB8" s="3" t="s">
        <v>4205</v>
      </c>
      <c r="AC8" s="3" t="s">
        <v>4344</v>
      </c>
      <c r="AD8" s="3" t="s">
        <v>4502</v>
      </c>
      <c r="AE8" s="3" t="s">
        <v>4746</v>
      </c>
    </row>
    <row r="9" spans="1:31" ht="45" x14ac:dyDescent="0.25">
      <c r="A9" s="15" t="s">
        <v>71</v>
      </c>
      <c r="B9" s="15" t="s">
        <v>1013</v>
      </c>
      <c r="C9" s="9" t="s">
        <v>1126</v>
      </c>
      <c r="D9" s="8" t="s">
        <v>1462</v>
      </c>
      <c r="E9" s="8" t="s">
        <v>1477</v>
      </c>
      <c r="F9" s="8" t="s">
        <v>2984</v>
      </c>
      <c r="G9" s="9" t="s">
        <v>1247</v>
      </c>
      <c r="H9" s="8" t="s">
        <v>1752</v>
      </c>
      <c r="I9" s="16" t="s">
        <v>1610</v>
      </c>
      <c r="J9" s="8" t="s">
        <v>1900</v>
      </c>
      <c r="K9" s="16" t="s">
        <v>2045</v>
      </c>
      <c r="L9" s="16" t="s">
        <v>2181</v>
      </c>
      <c r="M9" s="8" t="s">
        <v>2296</v>
      </c>
      <c r="N9" s="8" t="s">
        <v>1194</v>
      </c>
      <c r="O9" s="8" t="s">
        <v>1194</v>
      </c>
      <c r="P9" s="8" t="s">
        <v>2444</v>
      </c>
      <c r="Q9" s="8" t="s">
        <v>2444</v>
      </c>
      <c r="R9" s="8" t="s">
        <v>2564</v>
      </c>
      <c r="S9" s="8" t="s">
        <v>2699</v>
      </c>
      <c r="T9" s="3" t="s">
        <v>2842</v>
      </c>
      <c r="U9" s="3" t="s">
        <v>3130</v>
      </c>
      <c r="V9" s="3" t="s">
        <v>3282</v>
      </c>
      <c r="W9" s="3" t="s">
        <v>3435</v>
      </c>
      <c r="X9" s="3" t="s">
        <v>3593</v>
      </c>
      <c r="Y9" s="3" t="s">
        <v>3746</v>
      </c>
      <c r="Z9" s="3" t="s">
        <v>3898</v>
      </c>
      <c r="AA9" s="3" t="s">
        <v>4049</v>
      </c>
      <c r="AB9" s="3" t="s">
        <v>4206</v>
      </c>
      <c r="AC9" s="3" t="s">
        <v>4345</v>
      </c>
      <c r="AD9" s="3" t="s">
        <v>4503</v>
      </c>
      <c r="AE9" s="3" t="s">
        <v>4747</v>
      </c>
    </row>
    <row r="10" spans="1:31" ht="105" x14ac:dyDescent="0.25">
      <c r="A10" s="15" t="s">
        <v>71</v>
      </c>
      <c r="B10" s="15" t="s">
        <v>1037</v>
      </c>
      <c r="C10" s="9" t="s">
        <v>1050</v>
      </c>
      <c r="D10" s="8" t="s">
        <v>1462</v>
      </c>
      <c r="E10" s="8" t="s">
        <v>1478</v>
      </c>
      <c r="F10" s="8" t="s">
        <v>2985</v>
      </c>
      <c r="G10" s="9" t="s">
        <v>1248</v>
      </c>
      <c r="H10" s="8" t="s">
        <v>1753</v>
      </c>
      <c r="I10" s="16" t="s">
        <v>1611</v>
      </c>
      <c r="J10" s="8" t="s">
        <v>1901</v>
      </c>
      <c r="K10" s="16" t="s">
        <v>2046</v>
      </c>
      <c r="L10" s="16" t="s">
        <v>2182</v>
      </c>
      <c r="M10" s="8" t="s">
        <v>2297</v>
      </c>
      <c r="N10" s="8" t="s">
        <v>1195</v>
      </c>
      <c r="O10" s="8" t="s">
        <v>1195</v>
      </c>
      <c r="P10" s="8" t="s">
        <v>2445</v>
      </c>
      <c r="Q10" s="8" t="s">
        <v>2445</v>
      </c>
      <c r="R10" s="8" t="s">
        <v>4972</v>
      </c>
      <c r="S10" s="8" t="s">
        <v>2700</v>
      </c>
      <c r="T10" s="3" t="s">
        <v>2843</v>
      </c>
      <c r="U10" s="3" t="s">
        <v>3131</v>
      </c>
      <c r="V10" s="3" t="s">
        <v>3283</v>
      </c>
      <c r="W10" s="3" t="s">
        <v>3436</v>
      </c>
      <c r="X10" s="3" t="s">
        <v>3594</v>
      </c>
      <c r="Y10" s="3" t="s">
        <v>3747</v>
      </c>
      <c r="Z10" s="3" t="s">
        <v>3899</v>
      </c>
      <c r="AA10" s="3" t="s">
        <v>4050</v>
      </c>
      <c r="AB10" s="3" t="s">
        <v>4207</v>
      </c>
      <c r="AC10" s="3" t="s">
        <v>4346</v>
      </c>
      <c r="AD10" s="3" t="s">
        <v>4504</v>
      </c>
      <c r="AE10" s="3" t="s">
        <v>4748</v>
      </c>
    </row>
    <row r="11" spans="1:31" ht="75" x14ac:dyDescent="0.25">
      <c r="A11" s="15" t="s">
        <v>71</v>
      </c>
      <c r="B11" s="15" t="s">
        <v>1164</v>
      </c>
      <c r="C11" s="9" t="s">
        <v>1165</v>
      </c>
      <c r="D11" s="8" t="s">
        <v>1462</v>
      </c>
      <c r="E11" s="8" t="s">
        <v>1479</v>
      </c>
      <c r="F11" s="8" t="s">
        <v>2986</v>
      </c>
      <c r="G11" s="9" t="s">
        <v>1249</v>
      </c>
      <c r="H11" s="8" t="s">
        <v>1754</v>
      </c>
      <c r="I11" s="16" t="s">
        <v>1612</v>
      </c>
      <c r="J11" s="8" t="s">
        <v>1902</v>
      </c>
      <c r="K11" s="16" t="s">
        <v>2047</v>
      </c>
      <c r="L11" s="16" t="s">
        <v>2183</v>
      </c>
      <c r="M11" s="8" t="s">
        <v>2298</v>
      </c>
      <c r="N11" s="8" t="s">
        <v>1388</v>
      </c>
      <c r="O11" s="8" t="s">
        <v>1388</v>
      </c>
      <c r="P11" s="8" t="s">
        <v>2446</v>
      </c>
      <c r="Q11" s="8" t="s">
        <v>2446</v>
      </c>
      <c r="R11" s="8" t="s">
        <v>2566</v>
      </c>
      <c r="S11" s="8" t="s">
        <v>2701</v>
      </c>
      <c r="T11" s="3" t="s">
        <v>2844</v>
      </c>
      <c r="U11" s="3" t="s">
        <v>3132</v>
      </c>
      <c r="V11" s="3" t="s">
        <v>3284</v>
      </c>
      <c r="W11" s="3" t="s">
        <v>3437</v>
      </c>
      <c r="X11" s="3" t="s">
        <v>3595</v>
      </c>
      <c r="Y11" s="3" t="s">
        <v>3748</v>
      </c>
      <c r="Z11" s="3" t="s">
        <v>3900</v>
      </c>
      <c r="AA11" s="3" t="s">
        <v>4051</v>
      </c>
      <c r="AB11" s="3" t="s">
        <v>4208</v>
      </c>
      <c r="AC11" s="3" t="s">
        <v>4347</v>
      </c>
      <c r="AD11" s="3" t="s">
        <v>4505</v>
      </c>
      <c r="AE11" s="3" t="s">
        <v>4749</v>
      </c>
    </row>
    <row r="12" spans="1:31" x14ac:dyDescent="0.25">
      <c r="A12" s="15" t="s">
        <v>71</v>
      </c>
      <c r="B12" s="15" t="s">
        <v>1052</v>
      </c>
      <c r="C12" s="9" t="s">
        <v>1051</v>
      </c>
      <c r="D12" s="8" t="s">
        <v>1462</v>
      </c>
      <c r="E12" s="8" t="s">
        <v>1480</v>
      </c>
      <c r="F12" s="8" t="s">
        <v>2987</v>
      </c>
      <c r="G12" s="9" t="s">
        <v>1250</v>
      </c>
      <c r="H12" s="8" t="s">
        <v>1755</v>
      </c>
      <c r="I12" s="16" t="s">
        <v>1613</v>
      </c>
      <c r="J12" s="8" t="s">
        <v>1903</v>
      </c>
      <c r="K12" s="16" t="s">
        <v>2048</v>
      </c>
      <c r="L12" s="16" t="s">
        <v>2184</v>
      </c>
      <c r="M12" s="8" t="s">
        <v>2299</v>
      </c>
      <c r="N12" s="8" t="s">
        <v>1389</v>
      </c>
      <c r="O12" s="8" t="s">
        <v>1389</v>
      </c>
      <c r="P12" s="8" t="s">
        <v>2447</v>
      </c>
      <c r="Q12" s="8" t="s">
        <v>2447</v>
      </c>
      <c r="R12" s="8" t="s">
        <v>2567</v>
      </c>
      <c r="S12" s="8" t="s">
        <v>2702</v>
      </c>
      <c r="T12" s="3" t="s">
        <v>2845</v>
      </c>
      <c r="U12" s="3" t="s">
        <v>3133</v>
      </c>
      <c r="V12" s="3" t="s">
        <v>3285</v>
      </c>
      <c r="W12" s="3" t="s">
        <v>3438</v>
      </c>
      <c r="X12" s="3" t="s">
        <v>3596</v>
      </c>
      <c r="Y12" s="3" t="s">
        <v>3749</v>
      </c>
      <c r="Z12" s="3" t="s">
        <v>3901</v>
      </c>
      <c r="AA12" s="3" t="s">
        <v>4052</v>
      </c>
      <c r="AB12" s="3" t="s">
        <v>4209</v>
      </c>
      <c r="AC12" s="3" t="s">
        <v>4348</v>
      </c>
      <c r="AD12" s="3" t="s">
        <v>4506</v>
      </c>
      <c r="AE12" s="3" t="s">
        <v>4750</v>
      </c>
    </row>
    <row r="13" spans="1:31" ht="45" x14ac:dyDescent="0.25">
      <c r="A13" s="15" t="s">
        <v>71</v>
      </c>
      <c r="B13" s="15" t="s">
        <v>23</v>
      </c>
      <c r="C13" s="22" t="s">
        <v>1014</v>
      </c>
      <c r="D13" s="8" t="s">
        <v>1190</v>
      </c>
      <c r="E13" s="8" t="s">
        <v>372</v>
      </c>
      <c r="F13" s="8" t="s">
        <v>442</v>
      </c>
      <c r="G13" s="9" t="s">
        <v>443</v>
      </c>
      <c r="H13" s="8" t="s">
        <v>568</v>
      </c>
      <c r="I13" s="16" t="s">
        <v>95</v>
      </c>
      <c r="J13" s="8" t="s">
        <v>522</v>
      </c>
      <c r="K13" s="16" t="s">
        <v>95</v>
      </c>
      <c r="L13" s="16" t="s">
        <v>605</v>
      </c>
      <c r="M13" s="8" t="s">
        <v>795</v>
      </c>
      <c r="N13" s="8" t="s">
        <v>243</v>
      </c>
      <c r="O13" s="8" t="s">
        <v>243</v>
      </c>
      <c r="P13" s="8" t="s">
        <v>508</v>
      </c>
      <c r="Q13" s="8" t="s">
        <v>169</v>
      </c>
      <c r="R13" s="8" t="s">
        <v>210</v>
      </c>
      <c r="S13" s="8" t="s">
        <v>182</v>
      </c>
      <c r="T13" s="3" t="s">
        <v>543</v>
      </c>
      <c r="U13" s="3" t="s">
        <v>3134</v>
      </c>
      <c r="V13" s="3" t="s">
        <v>3286</v>
      </c>
      <c r="W13" s="3" t="s">
        <v>3439</v>
      </c>
      <c r="X13" s="3" t="s">
        <v>3597</v>
      </c>
      <c r="Y13" s="3" t="s">
        <v>3750</v>
      </c>
      <c r="Z13" s="3" t="s">
        <v>3902</v>
      </c>
      <c r="AA13" s="3" t="s">
        <v>4053</v>
      </c>
      <c r="AB13" s="3" t="s">
        <v>4210</v>
      </c>
      <c r="AC13" s="3" t="s">
        <v>4349</v>
      </c>
      <c r="AD13" s="3" t="s">
        <v>4507</v>
      </c>
      <c r="AE13" s="3" t="s">
        <v>4751</v>
      </c>
    </row>
    <row r="14" spans="1:31" x14ac:dyDescent="0.25">
      <c r="A14" s="15" t="s">
        <v>71</v>
      </c>
      <c r="B14" s="15" t="s">
        <v>18</v>
      </c>
      <c r="C14" s="9" t="s">
        <v>1059</v>
      </c>
      <c r="D14" s="8" t="s">
        <v>1462</v>
      </c>
      <c r="E14" s="9" t="s">
        <v>1059</v>
      </c>
      <c r="F14" s="9" t="s">
        <v>4740</v>
      </c>
      <c r="G14" s="9" t="s">
        <v>1059</v>
      </c>
      <c r="H14" s="9" t="s">
        <v>1059</v>
      </c>
      <c r="I14" s="9" t="s">
        <v>1059</v>
      </c>
      <c r="J14" s="8" t="s">
        <v>1059</v>
      </c>
      <c r="K14" s="16" t="s">
        <v>1059</v>
      </c>
      <c r="L14" s="9" t="s">
        <v>1059</v>
      </c>
      <c r="M14" s="9" t="s">
        <v>1059</v>
      </c>
      <c r="N14" s="9" t="s">
        <v>1059</v>
      </c>
      <c r="O14" s="9" t="s">
        <v>1059</v>
      </c>
      <c r="P14" s="9" t="s">
        <v>1059</v>
      </c>
      <c r="Q14" s="9" t="s">
        <v>1059</v>
      </c>
      <c r="R14" s="9" t="s">
        <v>1059</v>
      </c>
      <c r="S14" s="9" t="s">
        <v>1059</v>
      </c>
      <c r="T14" s="3" t="s">
        <v>1059</v>
      </c>
      <c r="U14" s="3" t="s">
        <v>1059</v>
      </c>
      <c r="V14" s="3" t="s">
        <v>1059</v>
      </c>
      <c r="W14" s="3" t="s">
        <v>1059</v>
      </c>
      <c r="X14" s="3" t="s">
        <v>1059</v>
      </c>
      <c r="Y14" s="3" t="s">
        <v>1059</v>
      </c>
      <c r="Z14" s="3" t="s">
        <v>4948</v>
      </c>
      <c r="AA14" s="3" t="s">
        <v>1059</v>
      </c>
      <c r="AB14" s="3" t="s">
        <v>1059</v>
      </c>
      <c r="AC14" s="3" t="s">
        <v>4350</v>
      </c>
      <c r="AD14" s="3" t="s">
        <v>4350</v>
      </c>
      <c r="AE14" s="3" t="s">
        <v>1059</v>
      </c>
    </row>
    <row r="15" spans="1:31" x14ac:dyDescent="0.25">
      <c r="A15" s="15" t="s">
        <v>71</v>
      </c>
      <c r="B15" s="15" t="s">
        <v>1174</v>
      </c>
      <c r="C15" s="9" t="s">
        <v>1074</v>
      </c>
      <c r="D15" s="8" t="s">
        <v>1462</v>
      </c>
      <c r="E15" s="9" t="s">
        <v>1482</v>
      </c>
      <c r="F15" s="9" t="s">
        <v>1252</v>
      </c>
      <c r="G15" s="9" t="s">
        <v>1252</v>
      </c>
      <c r="H15" s="9" t="s">
        <v>1757</v>
      </c>
      <c r="I15" s="9" t="s">
        <v>1614</v>
      </c>
      <c r="J15" s="8" t="s">
        <v>1074</v>
      </c>
      <c r="K15" s="16" t="s">
        <v>2050</v>
      </c>
      <c r="L15" s="9" t="s">
        <v>4914</v>
      </c>
      <c r="M15" s="9" t="s">
        <v>2301</v>
      </c>
      <c r="N15" s="9" t="s">
        <v>1461</v>
      </c>
      <c r="O15" s="9" t="s">
        <v>1461</v>
      </c>
      <c r="P15" s="9" t="s">
        <v>2449</v>
      </c>
      <c r="Q15" s="8" t="s">
        <v>2449</v>
      </c>
      <c r="R15" s="9" t="s">
        <v>2570</v>
      </c>
      <c r="S15" s="8" t="s">
        <v>2705</v>
      </c>
      <c r="T15" s="3" t="s">
        <v>2848</v>
      </c>
      <c r="U15" s="3" t="s">
        <v>1614</v>
      </c>
      <c r="V15" s="3" t="s">
        <v>3287</v>
      </c>
      <c r="W15" s="3" t="s">
        <v>4694</v>
      </c>
      <c r="X15" s="3" t="s">
        <v>3599</v>
      </c>
      <c r="Y15" s="3" t="s">
        <v>4947</v>
      </c>
      <c r="Z15" s="3" t="s">
        <v>3904</v>
      </c>
      <c r="AA15" s="3" t="s">
        <v>4055</v>
      </c>
      <c r="AB15" s="3" t="s">
        <v>4212</v>
      </c>
      <c r="AC15" s="3" t="s">
        <v>4351</v>
      </c>
      <c r="AD15" s="3" t="s">
        <v>4508</v>
      </c>
      <c r="AE15" s="3" t="s">
        <v>4752</v>
      </c>
    </row>
    <row r="16" spans="1:31" x14ac:dyDescent="0.25">
      <c r="A16" s="15" t="s">
        <v>71</v>
      </c>
      <c r="B16" s="15" t="s">
        <v>1179</v>
      </c>
      <c r="C16" s="9" t="s">
        <v>1129</v>
      </c>
      <c r="D16" s="8" t="s">
        <v>1462</v>
      </c>
      <c r="E16" s="9" t="s">
        <v>1483</v>
      </c>
      <c r="F16" s="9" t="s">
        <v>2990</v>
      </c>
      <c r="G16" s="9" t="s">
        <v>1253</v>
      </c>
      <c r="H16" s="9" t="s">
        <v>1758</v>
      </c>
      <c r="I16" s="9" t="s">
        <v>1615</v>
      </c>
      <c r="J16" s="8" t="s">
        <v>1907</v>
      </c>
      <c r="K16" s="16" t="s">
        <v>2051</v>
      </c>
      <c r="L16" s="9" t="s">
        <v>2188</v>
      </c>
      <c r="M16" s="9" t="s">
        <v>2302</v>
      </c>
      <c r="N16" s="9" t="s">
        <v>1196</v>
      </c>
      <c r="O16" s="9" t="s">
        <v>1196</v>
      </c>
      <c r="P16" s="9" t="s">
        <v>2450</v>
      </c>
      <c r="Q16" s="8" t="s">
        <v>2450</v>
      </c>
      <c r="R16" s="9" t="s">
        <v>2571</v>
      </c>
      <c r="S16" s="8" t="s">
        <v>2706</v>
      </c>
      <c r="T16" s="3" t="s">
        <v>2849</v>
      </c>
      <c r="U16" s="3" t="s">
        <v>3135</v>
      </c>
      <c r="V16" s="3" t="s">
        <v>3288</v>
      </c>
      <c r="W16" s="3" t="s">
        <v>3442</v>
      </c>
      <c r="X16" s="3" t="s">
        <v>3600</v>
      </c>
      <c r="Y16" s="3" t="s">
        <v>3753</v>
      </c>
      <c r="Z16" s="3" t="s">
        <v>3905</v>
      </c>
      <c r="AA16" s="3" t="s">
        <v>4056</v>
      </c>
      <c r="AB16" s="3" t="s">
        <v>4213</v>
      </c>
      <c r="AC16" s="3" t="s">
        <v>4352</v>
      </c>
      <c r="AD16" s="3" t="s">
        <v>4509</v>
      </c>
      <c r="AE16" s="3" t="s">
        <v>4753</v>
      </c>
    </row>
    <row r="17" spans="1:31" ht="30" x14ac:dyDescent="0.25">
      <c r="A17" s="15" t="s">
        <v>71</v>
      </c>
      <c r="B17" s="15" t="s">
        <v>1122</v>
      </c>
      <c r="C17" s="9" t="s">
        <v>1122</v>
      </c>
      <c r="D17" s="8" t="s">
        <v>1462</v>
      </c>
      <c r="E17" s="9" t="s">
        <v>1484</v>
      </c>
      <c r="F17" s="9" t="s">
        <v>2991</v>
      </c>
      <c r="G17" s="9" t="s">
        <v>1254</v>
      </c>
      <c r="H17" s="9" t="s">
        <v>1759</v>
      </c>
      <c r="I17" s="9" t="s">
        <v>1616</v>
      </c>
      <c r="J17" s="8" t="s">
        <v>1908</v>
      </c>
      <c r="K17" s="16" t="s">
        <v>2052</v>
      </c>
      <c r="L17" s="9" t="s">
        <v>2189</v>
      </c>
      <c r="M17" s="9" t="s">
        <v>2303</v>
      </c>
      <c r="N17" s="9" t="s">
        <v>1197</v>
      </c>
      <c r="O17" s="9" t="s">
        <v>1197</v>
      </c>
      <c r="P17" s="9" t="s">
        <v>2451</v>
      </c>
      <c r="Q17" s="8" t="s">
        <v>2451</v>
      </c>
      <c r="R17" s="9" t="s">
        <v>2572</v>
      </c>
      <c r="S17" s="8" t="s">
        <v>2707</v>
      </c>
      <c r="T17" s="3" t="s">
        <v>2850</v>
      </c>
      <c r="U17" s="3" t="s">
        <v>3136</v>
      </c>
      <c r="V17" s="3" t="s">
        <v>3289</v>
      </c>
      <c r="W17" s="3" t="s">
        <v>3443</v>
      </c>
      <c r="X17" s="3" t="s">
        <v>3601</v>
      </c>
      <c r="Y17" s="3" t="s">
        <v>3754</v>
      </c>
      <c r="Z17" s="3" t="s">
        <v>3906</v>
      </c>
      <c r="AA17" s="3" t="s">
        <v>4057</v>
      </c>
      <c r="AB17" s="3" t="s">
        <v>4214</v>
      </c>
      <c r="AC17" s="3" t="s">
        <v>4353</v>
      </c>
      <c r="AD17" s="3" t="s">
        <v>4510</v>
      </c>
      <c r="AE17" s="3" t="s">
        <v>4754</v>
      </c>
    </row>
    <row r="18" spans="1:31" x14ac:dyDescent="0.25">
      <c r="A18" s="15" t="s">
        <v>71</v>
      </c>
      <c r="B18" s="15" t="s">
        <v>1123</v>
      </c>
      <c r="C18" s="9" t="s">
        <v>1123</v>
      </c>
      <c r="D18" s="8" t="s">
        <v>1462</v>
      </c>
      <c r="E18" s="9" t="s">
        <v>1485</v>
      </c>
      <c r="F18" s="9" t="s">
        <v>2992</v>
      </c>
      <c r="G18" s="9" t="s">
        <v>1255</v>
      </c>
      <c r="H18" s="9" t="s">
        <v>1760</v>
      </c>
      <c r="I18" s="9" t="s">
        <v>1617</v>
      </c>
      <c r="J18" s="8" t="s">
        <v>1909</v>
      </c>
      <c r="K18" s="16" t="s">
        <v>2053</v>
      </c>
      <c r="L18" s="9" t="s">
        <v>2190</v>
      </c>
      <c r="M18" s="9" t="s">
        <v>2304</v>
      </c>
      <c r="N18" s="9" t="s">
        <v>1198</v>
      </c>
      <c r="O18" s="9" t="s">
        <v>1198</v>
      </c>
      <c r="P18" s="9" t="s">
        <v>1198</v>
      </c>
      <c r="Q18" s="8" t="s">
        <v>1198</v>
      </c>
      <c r="R18" s="9" t="s">
        <v>2573</v>
      </c>
      <c r="S18" s="8" t="s">
        <v>2708</v>
      </c>
      <c r="T18" s="3" t="s">
        <v>2851</v>
      </c>
      <c r="U18" s="3" t="s">
        <v>3137</v>
      </c>
      <c r="V18" s="3" t="s">
        <v>3290</v>
      </c>
      <c r="W18" s="3" t="s">
        <v>3444</v>
      </c>
      <c r="X18" s="3" t="s">
        <v>3602</v>
      </c>
      <c r="Y18" s="3" t="s">
        <v>3755</v>
      </c>
      <c r="Z18" s="3" t="s">
        <v>3907</v>
      </c>
      <c r="AA18" s="3" t="s">
        <v>4058</v>
      </c>
      <c r="AB18" s="3" t="s">
        <v>4215</v>
      </c>
      <c r="AC18" s="3" t="s">
        <v>4354</v>
      </c>
      <c r="AD18" s="3" t="s">
        <v>4511</v>
      </c>
      <c r="AE18" s="3" t="s">
        <v>4755</v>
      </c>
    </row>
    <row r="19" spans="1:31" x14ac:dyDescent="0.25">
      <c r="A19" s="15" t="s">
        <v>71</v>
      </c>
      <c r="B19" s="15" t="s">
        <v>1170</v>
      </c>
      <c r="C19" s="9" t="s">
        <v>1170</v>
      </c>
      <c r="D19" s="8" t="s">
        <v>1462</v>
      </c>
      <c r="E19" s="9" t="s">
        <v>1486</v>
      </c>
      <c r="F19" s="9" t="s">
        <v>2993</v>
      </c>
      <c r="G19" s="9" t="s">
        <v>1256</v>
      </c>
      <c r="H19" s="9" t="s">
        <v>1761</v>
      </c>
      <c r="I19" s="9" t="s">
        <v>1618</v>
      </c>
      <c r="J19" s="8" t="s">
        <v>1910</v>
      </c>
      <c r="K19" s="16" t="s">
        <v>2054</v>
      </c>
      <c r="L19" s="9" t="s">
        <v>2191</v>
      </c>
      <c r="M19" s="9" t="s">
        <v>2305</v>
      </c>
      <c r="N19" s="9" t="s">
        <v>1199</v>
      </c>
      <c r="O19" s="9" t="s">
        <v>1199</v>
      </c>
      <c r="P19" s="9" t="s">
        <v>1199</v>
      </c>
      <c r="Q19" s="8" t="s">
        <v>1199</v>
      </c>
      <c r="R19" s="9" t="s">
        <v>2574</v>
      </c>
      <c r="S19" s="8" t="s">
        <v>2709</v>
      </c>
      <c r="T19" s="3" t="s">
        <v>2852</v>
      </c>
      <c r="U19" s="3" t="s">
        <v>3138</v>
      </c>
      <c r="V19" s="3" t="s">
        <v>3291</v>
      </c>
      <c r="W19" s="3" t="s">
        <v>3445</v>
      </c>
      <c r="X19" s="3" t="s">
        <v>3603</v>
      </c>
      <c r="Y19" s="3" t="s">
        <v>3756</v>
      </c>
      <c r="Z19" s="3" t="s">
        <v>3908</v>
      </c>
      <c r="AA19" s="3" t="s">
        <v>4059</v>
      </c>
      <c r="AB19" s="3" t="s">
        <v>4216</v>
      </c>
      <c r="AC19" s="3" t="s">
        <v>4355</v>
      </c>
      <c r="AD19" s="3" t="s">
        <v>4512</v>
      </c>
      <c r="AE19" s="3" t="s">
        <v>4756</v>
      </c>
    </row>
    <row r="20" spans="1:31" ht="105" x14ac:dyDescent="0.25">
      <c r="A20" s="15" t="s">
        <v>71</v>
      </c>
      <c r="B20" s="15" t="s">
        <v>1175</v>
      </c>
      <c r="C20" s="9" t="s">
        <v>1130</v>
      </c>
      <c r="D20" s="8" t="s">
        <v>1462</v>
      </c>
      <c r="E20" s="9" t="s">
        <v>1487</v>
      </c>
      <c r="F20" s="9" t="s">
        <v>2994</v>
      </c>
      <c r="G20" s="9" t="s">
        <v>1257</v>
      </c>
      <c r="H20" s="9" t="s">
        <v>1762</v>
      </c>
      <c r="I20" s="9" t="s">
        <v>1619</v>
      </c>
      <c r="J20" s="8" t="s">
        <v>1911</v>
      </c>
      <c r="K20" s="16" t="s">
        <v>2055</v>
      </c>
      <c r="L20" s="9" t="s">
        <v>2192</v>
      </c>
      <c r="M20" s="9" t="s">
        <v>2306</v>
      </c>
      <c r="N20" s="9" t="s">
        <v>1391</v>
      </c>
      <c r="O20" s="9" t="s">
        <v>1391</v>
      </c>
      <c r="P20" s="9" t="s">
        <v>2452</v>
      </c>
      <c r="Q20" s="8" t="s">
        <v>2452</v>
      </c>
      <c r="R20" s="9" t="s">
        <v>2575</v>
      </c>
      <c r="S20" s="8" t="s">
        <v>2710</v>
      </c>
      <c r="T20" s="3" t="s">
        <v>2853</v>
      </c>
      <c r="U20" s="3" t="s">
        <v>3139</v>
      </c>
      <c r="V20" s="3" t="s">
        <v>3292</v>
      </c>
      <c r="W20" s="3" t="s">
        <v>3446</v>
      </c>
      <c r="X20" s="3" t="s">
        <v>3604</v>
      </c>
      <c r="Y20" s="3" t="s">
        <v>3757</v>
      </c>
      <c r="Z20" s="3" t="s">
        <v>3909</v>
      </c>
      <c r="AA20" s="3" t="s">
        <v>4060</v>
      </c>
      <c r="AB20" s="3" t="s">
        <v>4217</v>
      </c>
      <c r="AC20" s="3" t="s">
        <v>4356</v>
      </c>
      <c r="AD20" s="3" t="s">
        <v>4513</v>
      </c>
      <c r="AE20" s="3" t="s">
        <v>4757</v>
      </c>
    </row>
    <row r="21" spans="1:31" ht="60" x14ac:dyDescent="0.25">
      <c r="A21" s="15" t="s">
        <v>71</v>
      </c>
      <c r="B21" s="15" t="s">
        <v>1180</v>
      </c>
      <c r="C21" s="9" t="s">
        <v>1066</v>
      </c>
      <c r="D21" s="8" t="s">
        <v>1462</v>
      </c>
      <c r="E21" s="9" t="s">
        <v>1488</v>
      </c>
      <c r="F21" s="9" t="s">
        <v>2995</v>
      </c>
      <c r="G21" s="9" t="s">
        <v>1258</v>
      </c>
      <c r="H21" s="9" t="s">
        <v>1763</v>
      </c>
      <c r="I21" s="9" t="s">
        <v>1620</v>
      </c>
      <c r="J21" s="8" t="s">
        <v>1912</v>
      </c>
      <c r="K21" s="16" t="s">
        <v>2056</v>
      </c>
      <c r="L21" s="9" t="s">
        <v>2193</v>
      </c>
      <c r="M21" s="9" t="s">
        <v>2307</v>
      </c>
      <c r="N21" s="9" t="s">
        <v>1200</v>
      </c>
      <c r="O21" s="9" t="s">
        <v>1200</v>
      </c>
      <c r="P21" s="9" t="s">
        <v>2453</v>
      </c>
      <c r="Q21" s="8" t="s">
        <v>2453</v>
      </c>
      <c r="R21" s="9" t="s">
        <v>2576</v>
      </c>
      <c r="S21" s="8" t="s">
        <v>2711</v>
      </c>
      <c r="T21" s="3" t="s">
        <v>2854</v>
      </c>
      <c r="U21" s="3" t="s">
        <v>3140</v>
      </c>
      <c r="V21" s="3" t="s">
        <v>3293</v>
      </c>
      <c r="W21" s="3" t="s">
        <v>4695</v>
      </c>
      <c r="X21" s="3" t="s">
        <v>3605</v>
      </c>
      <c r="Y21" s="3" t="s">
        <v>3758</v>
      </c>
      <c r="Z21" s="3" t="s">
        <v>3910</v>
      </c>
      <c r="AA21" s="3" t="s">
        <v>4061</v>
      </c>
      <c r="AB21" s="3" t="s">
        <v>4218</v>
      </c>
      <c r="AC21" s="3" t="s">
        <v>4357</v>
      </c>
      <c r="AD21" s="3" t="s">
        <v>4514</v>
      </c>
      <c r="AE21" s="3" t="s">
        <v>4758</v>
      </c>
    </row>
    <row r="22" spans="1:31" ht="120" x14ac:dyDescent="0.25">
      <c r="A22" s="15" t="s">
        <v>71</v>
      </c>
      <c r="B22" s="15" t="s">
        <v>1171</v>
      </c>
      <c r="C22" s="9" t="s">
        <v>1131</v>
      </c>
      <c r="D22" s="8" t="s">
        <v>1462</v>
      </c>
      <c r="E22" s="9" t="s">
        <v>1489</v>
      </c>
      <c r="F22" s="9" t="s">
        <v>2996</v>
      </c>
      <c r="G22" s="9" t="s">
        <v>1259</v>
      </c>
      <c r="H22" s="9" t="s">
        <v>1764</v>
      </c>
      <c r="I22" s="9" t="s">
        <v>1621</v>
      </c>
      <c r="J22" s="8" t="s">
        <v>1913</v>
      </c>
      <c r="K22" s="16" t="s">
        <v>2057</v>
      </c>
      <c r="L22" s="9" t="s">
        <v>2194</v>
      </c>
      <c r="M22" s="9" t="s">
        <v>2308</v>
      </c>
      <c r="N22" s="9" t="s">
        <v>1392</v>
      </c>
      <c r="O22" s="9" t="s">
        <v>1392</v>
      </c>
      <c r="P22" s="9" t="s">
        <v>2454</v>
      </c>
      <c r="Q22" s="8" t="s">
        <v>2454</v>
      </c>
      <c r="R22" s="9" t="s">
        <v>2577</v>
      </c>
      <c r="S22" s="8" t="s">
        <v>2712</v>
      </c>
      <c r="T22" s="3" t="s">
        <v>2855</v>
      </c>
      <c r="U22" s="3" t="s">
        <v>3141</v>
      </c>
      <c r="V22" s="3" t="s">
        <v>3294</v>
      </c>
      <c r="W22" s="3" t="s">
        <v>3448</v>
      </c>
      <c r="X22" s="3" t="s">
        <v>3606</v>
      </c>
      <c r="Y22" s="3" t="s">
        <v>3759</v>
      </c>
      <c r="Z22" s="3" t="s">
        <v>3911</v>
      </c>
      <c r="AA22" s="3" t="s">
        <v>4062</v>
      </c>
      <c r="AB22" s="3" t="s">
        <v>4219</v>
      </c>
      <c r="AC22" s="3" t="s">
        <v>4358</v>
      </c>
      <c r="AD22" s="3" t="s">
        <v>4515</v>
      </c>
      <c r="AE22" s="3" t="s">
        <v>4759</v>
      </c>
    </row>
    <row r="23" spans="1:31" ht="60" x14ac:dyDescent="0.25">
      <c r="A23" s="15" t="s">
        <v>71</v>
      </c>
      <c r="B23" s="15" t="s">
        <v>1172</v>
      </c>
      <c r="C23" s="9" t="s">
        <v>1166</v>
      </c>
      <c r="D23" s="8" t="s">
        <v>1462</v>
      </c>
      <c r="E23" s="9" t="s">
        <v>1490</v>
      </c>
      <c r="F23" s="9" t="s">
        <v>2997</v>
      </c>
      <c r="G23" s="9" t="s">
        <v>1260</v>
      </c>
      <c r="H23" s="9" t="s">
        <v>1765</v>
      </c>
      <c r="I23" s="9" t="s">
        <v>1622</v>
      </c>
      <c r="J23" s="8" t="s">
        <v>1914</v>
      </c>
      <c r="K23" s="16" t="s">
        <v>2058</v>
      </c>
      <c r="L23" s="9" t="s">
        <v>2195</v>
      </c>
      <c r="M23" s="9" t="s">
        <v>2309</v>
      </c>
      <c r="N23" s="9" t="s">
        <v>1393</v>
      </c>
      <c r="O23" s="9" t="s">
        <v>1393</v>
      </c>
      <c r="P23" s="9" t="s">
        <v>2455</v>
      </c>
      <c r="Q23" s="8" t="s">
        <v>2455</v>
      </c>
      <c r="R23" s="9" t="s">
        <v>2578</v>
      </c>
      <c r="S23" s="8" t="s">
        <v>4968</v>
      </c>
      <c r="T23" s="3" t="s">
        <v>2856</v>
      </c>
      <c r="U23" s="3" t="s">
        <v>3142</v>
      </c>
      <c r="V23" s="3" t="s">
        <v>3295</v>
      </c>
      <c r="W23" s="3" t="s">
        <v>3449</v>
      </c>
      <c r="X23" s="3" t="s">
        <v>3607</v>
      </c>
      <c r="Y23" s="3" t="s">
        <v>3760</v>
      </c>
      <c r="Z23" s="3" t="s">
        <v>3912</v>
      </c>
      <c r="AA23" s="3" t="s">
        <v>4063</v>
      </c>
      <c r="AB23" s="3" t="s">
        <v>4220</v>
      </c>
      <c r="AC23" s="3" t="s">
        <v>4359</v>
      </c>
      <c r="AD23" s="3" t="s">
        <v>4516</v>
      </c>
      <c r="AE23" s="3" t="s">
        <v>4760</v>
      </c>
    </row>
    <row r="24" spans="1:31" ht="105" x14ac:dyDescent="0.25">
      <c r="A24" s="15" t="s">
        <v>71</v>
      </c>
      <c r="B24" s="15" t="s">
        <v>1173</v>
      </c>
      <c r="C24" s="9" t="s">
        <v>1176</v>
      </c>
      <c r="D24" s="8" t="s">
        <v>1462</v>
      </c>
      <c r="E24" s="9" t="s">
        <v>1491</v>
      </c>
      <c r="F24" s="9" t="s">
        <v>2998</v>
      </c>
      <c r="G24" s="9" t="s">
        <v>1261</v>
      </c>
      <c r="H24" s="9" t="s">
        <v>1766</v>
      </c>
      <c r="I24" s="9" t="s">
        <v>1623</v>
      </c>
      <c r="J24" s="8" t="s">
        <v>1915</v>
      </c>
      <c r="K24" s="16" t="s">
        <v>2059</v>
      </c>
      <c r="L24" s="9" t="s">
        <v>2196</v>
      </c>
      <c r="M24" s="9" t="s">
        <v>2310</v>
      </c>
      <c r="N24" s="9" t="s">
        <v>1394</v>
      </c>
      <c r="O24" s="9" t="s">
        <v>1394</v>
      </c>
      <c r="P24" s="9" t="s">
        <v>2456</v>
      </c>
      <c r="Q24" s="8" t="s">
        <v>2456</v>
      </c>
      <c r="R24" s="9" t="s">
        <v>2579</v>
      </c>
      <c r="S24" s="8" t="s">
        <v>2714</v>
      </c>
      <c r="T24" s="3" t="s">
        <v>2857</v>
      </c>
      <c r="U24" s="3" t="s">
        <v>3143</v>
      </c>
      <c r="V24" s="3" t="s">
        <v>3296</v>
      </c>
      <c r="W24" s="3" t="s">
        <v>3450</v>
      </c>
      <c r="X24" s="3" t="s">
        <v>3608</v>
      </c>
      <c r="Y24" s="3" t="s">
        <v>3761</v>
      </c>
      <c r="Z24" s="3" t="s">
        <v>3913</v>
      </c>
      <c r="AA24" s="3" t="s">
        <v>4064</v>
      </c>
      <c r="AB24" s="3" t="s">
        <v>4221</v>
      </c>
      <c r="AC24" s="3" t="s">
        <v>4360</v>
      </c>
      <c r="AD24" s="3" t="s">
        <v>4517</v>
      </c>
      <c r="AE24" s="3" t="s">
        <v>4761</v>
      </c>
    </row>
    <row r="25" spans="1:31" x14ac:dyDescent="0.25">
      <c r="A25" s="15" t="s">
        <v>915</v>
      </c>
      <c r="B25" s="15" t="s">
        <v>1065</v>
      </c>
      <c r="C25" s="9" t="s">
        <v>1065</v>
      </c>
      <c r="D25" s="8" t="s">
        <v>1462</v>
      </c>
      <c r="E25" s="8" t="s">
        <v>1065</v>
      </c>
      <c r="F25" s="8" t="s">
        <v>2999</v>
      </c>
      <c r="G25" s="9" t="s">
        <v>1262</v>
      </c>
      <c r="H25" s="8" t="s">
        <v>1767</v>
      </c>
      <c r="I25" s="16" t="s">
        <v>1624</v>
      </c>
      <c r="J25" s="8" t="s">
        <v>1916</v>
      </c>
      <c r="K25" s="16" t="s">
        <v>1624</v>
      </c>
      <c r="L25" s="16" t="s">
        <v>2197</v>
      </c>
      <c r="M25" s="8" t="s">
        <v>2311</v>
      </c>
      <c r="N25" s="8" t="s">
        <v>1065</v>
      </c>
      <c r="O25" s="8" t="s">
        <v>1065</v>
      </c>
      <c r="P25" s="8" t="s">
        <v>1065</v>
      </c>
      <c r="Q25" s="8" t="s">
        <v>1065</v>
      </c>
      <c r="R25" s="8" t="s">
        <v>2580</v>
      </c>
      <c r="S25" s="8" t="s">
        <v>2715</v>
      </c>
      <c r="T25" s="3" t="s">
        <v>2858</v>
      </c>
      <c r="U25" s="3" t="s">
        <v>3144</v>
      </c>
      <c r="V25" s="3" t="s">
        <v>3297</v>
      </c>
      <c r="W25" s="3" t="s">
        <v>3451</v>
      </c>
      <c r="X25" s="3" t="s">
        <v>1624</v>
      </c>
      <c r="Y25" s="3" t="s">
        <v>3762</v>
      </c>
      <c r="Z25" s="3" t="s">
        <v>3914</v>
      </c>
      <c r="AA25" s="3" t="s">
        <v>4065</v>
      </c>
      <c r="AB25" s="3" t="s">
        <v>4222</v>
      </c>
      <c r="AC25" s="3" t="s">
        <v>4361</v>
      </c>
      <c r="AD25" s="3" t="s">
        <v>4518</v>
      </c>
      <c r="AE25" s="3" t="s">
        <v>4762</v>
      </c>
    </row>
    <row r="26" spans="1:31" x14ac:dyDescent="0.25">
      <c r="A26" s="15" t="s">
        <v>915</v>
      </c>
      <c r="B26" s="15" t="s">
        <v>1064</v>
      </c>
      <c r="C26" s="9" t="s">
        <v>1064</v>
      </c>
      <c r="D26" s="8" t="s">
        <v>1462</v>
      </c>
      <c r="E26" s="8" t="s">
        <v>1492</v>
      </c>
      <c r="F26" s="8" t="s">
        <v>3000</v>
      </c>
      <c r="G26" s="9" t="s">
        <v>1263</v>
      </c>
      <c r="H26" s="8" t="s">
        <v>1768</v>
      </c>
      <c r="I26" s="16" t="s">
        <v>1064</v>
      </c>
      <c r="J26" s="8" t="s">
        <v>1917</v>
      </c>
      <c r="K26" s="16" t="s">
        <v>1064</v>
      </c>
      <c r="L26" s="16" t="s">
        <v>1064</v>
      </c>
      <c r="M26" s="8" t="s">
        <v>1064</v>
      </c>
      <c r="N26" s="8" t="s">
        <v>1201</v>
      </c>
      <c r="O26" s="8" t="s">
        <v>1201</v>
      </c>
      <c r="P26" s="8" t="s">
        <v>1201</v>
      </c>
      <c r="Q26" s="8" t="s">
        <v>1201</v>
      </c>
      <c r="R26" s="8" t="s">
        <v>2581</v>
      </c>
      <c r="S26" s="8" t="s">
        <v>2716</v>
      </c>
      <c r="T26" s="3" t="s">
        <v>2859</v>
      </c>
      <c r="U26" s="3" t="s">
        <v>3145</v>
      </c>
      <c r="V26" s="3" t="s">
        <v>1064</v>
      </c>
      <c r="W26" s="3" t="s">
        <v>3452</v>
      </c>
      <c r="X26" s="3" t="s">
        <v>3609</v>
      </c>
      <c r="Y26" s="3" t="s">
        <v>1201</v>
      </c>
      <c r="Z26" s="3" t="s">
        <v>3915</v>
      </c>
      <c r="AA26" s="3" t="s">
        <v>4066</v>
      </c>
      <c r="AB26" s="3" t="s">
        <v>3452</v>
      </c>
      <c r="AC26" s="3" t="s">
        <v>4362</v>
      </c>
      <c r="AD26" s="3" t="s">
        <v>4519</v>
      </c>
      <c r="AE26" s="3" t="s">
        <v>4763</v>
      </c>
    </row>
    <row r="27" spans="1:31" x14ac:dyDescent="0.25">
      <c r="A27" s="15" t="s">
        <v>915</v>
      </c>
      <c r="B27" s="15" t="s">
        <v>1063</v>
      </c>
      <c r="C27" s="9" t="s">
        <v>1063</v>
      </c>
      <c r="D27" s="8" t="s">
        <v>1462</v>
      </c>
      <c r="E27" s="8" t="s">
        <v>1493</v>
      </c>
      <c r="F27" s="8" t="s">
        <v>3001</v>
      </c>
      <c r="G27" s="9" t="s">
        <v>1264</v>
      </c>
      <c r="H27" s="8" t="s">
        <v>1769</v>
      </c>
      <c r="I27" s="16" t="s">
        <v>1063</v>
      </c>
      <c r="J27" s="8" t="s">
        <v>1918</v>
      </c>
      <c r="K27" s="16" t="s">
        <v>1063</v>
      </c>
      <c r="L27" s="16" t="s">
        <v>2198</v>
      </c>
      <c r="M27" s="8" t="s">
        <v>2312</v>
      </c>
      <c r="N27" s="8" t="s">
        <v>1063</v>
      </c>
      <c r="O27" s="8" t="s">
        <v>1063</v>
      </c>
      <c r="P27" s="8" t="s">
        <v>1063</v>
      </c>
      <c r="Q27" s="8" t="s">
        <v>1063</v>
      </c>
      <c r="R27" s="8" t="s">
        <v>2582</v>
      </c>
      <c r="S27" s="8" t="s">
        <v>2717</v>
      </c>
      <c r="T27" s="3" t="s">
        <v>2860</v>
      </c>
      <c r="U27" s="3" t="s">
        <v>3146</v>
      </c>
      <c r="V27" s="3" t="s">
        <v>3298</v>
      </c>
      <c r="W27" s="3" t="s">
        <v>3453</v>
      </c>
      <c r="X27" s="3" t="s">
        <v>3610</v>
      </c>
      <c r="Y27" s="3" t="s">
        <v>3763</v>
      </c>
      <c r="Z27" s="3" t="s">
        <v>3916</v>
      </c>
      <c r="AA27" s="3" t="s">
        <v>4067</v>
      </c>
      <c r="AB27" s="3" t="s">
        <v>3453</v>
      </c>
      <c r="AC27" s="3" t="s">
        <v>4363</v>
      </c>
      <c r="AD27" s="3" t="s">
        <v>4520</v>
      </c>
      <c r="AE27" s="3" t="s">
        <v>4764</v>
      </c>
    </row>
    <row r="28" spans="1:31" x14ac:dyDescent="0.25">
      <c r="A28" s="15" t="s">
        <v>915</v>
      </c>
      <c r="B28" s="15" t="s">
        <v>1062</v>
      </c>
      <c r="C28" s="9" t="s">
        <v>1062</v>
      </c>
      <c r="D28" s="8" t="s">
        <v>1462</v>
      </c>
      <c r="E28" s="8" t="s">
        <v>1494</v>
      </c>
      <c r="F28" s="8" t="s">
        <v>3002</v>
      </c>
      <c r="G28" s="9" t="s">
        <v>1265</v>
      </c>
      <c r="H28" s="8" t="s">
        <v>1770</v>
      </c>
      <c r="I28" s="16" t="s">
        <v>1625</v>
      </c>
      <c r="J28" s="8" t="s">
        <v>1919</v>
      </c>
      <c r="K28" s="16" t="s">
        <v>2060</v>
      </c>
      <c r="L28" s="16" t="s">
        <v>2199</v>
      </c>
      <c r="M28" s="8" t="s">
        <v>1062</v>
      </c>
      <c r="N28" s="8" t="s">
        <v>1202</v>
      </c>
      <c r="O28" s="8" t="s">
        <v>1202</v>
      </c>
      <c r="P28" s="8" t="s">
        <v>1202</v>
      </c>
      <c r="Q28" s="8" t="s">
        <v>1202</v>
      </c>
      <c r="R28" s="8" t="s">
        <v>2583</v>
      </c>
      <c r="S28" s="8" t="s">
        <v>2718</v>
      </c>
      <c r="T28" s="3" t="s">
        <v>2861</v>
      </c>
      <c r="U28" s="3" t="s">
        <v>3147</v>
      </c>
      <c r="V28" s="3" t="s">
        <v>3299</v>
      </c>
      <c r="W28" s="3" t="s">
        <v>3454</v>
      </c>
      <c r="X28" s="3" t="s">
        <v>3611</v>
      </c>
      <c r="Y28" s="3" t="s">
        <v>3764</v>
      </c>
      <c r="Z28" s="3" t="s">
        <v>3917</v>
      </c>
      <c r="AA28" s="3" t="s">
        <v>4068</v>
      </c>
      <c r="AB28" s="3" t="s">
        <v>3454</v>
      </c>
      <c r="AC28" s="3" t="s">
        <v>4364</v>
      </c>
      <c r="AD28" s="3" t="s">
        <v>4521</v>
      </c>
      <c r="AE28" s="3" t="s">
        <v>4765</v>
      </c>
    </row>
    <row r="29" spans="1:31" x14ac:dyDescent="0.25">
      <c r="A29" s="15" t="s">
        <v>915</v>
      </c>
      <c r="B29" s="15" t="s">
        <v>1061</v>
      </c>
      <c r="C29" s="9" t="s">
        <v>1061</v>
      </c>
      <c r="D29" s="8" t="s">
        <v>1462</v>
      </c>
      <c r="E29" s="8" t="s">
        <v>1203</v>
      </c>
      <c r="F29" s="8" t="s">
        <v>3003</v>
      </c>
      <c r="G29" s="9" t="s">
        <v>1266</v>
      </c>
      <c r="H29" s="8" t="s">
        <v>1771</v>
      </c>
      <c r="I29" s="16" t="s">
        <v>1626</v>
      </c>
      <c r="J29" s="8" t="s">
        <v>1920</v>
      </c>
      <c r="K29" s="16" t="s">
        <v>1061</v>
      </c>
      <c r="L29" s="16" t="s">
        <v>2200</v>
      </c>
      <c r="M29" s="8" t="s">
        <v>2313</v>
      </c>
      <c r="N29" s="8" t="s">
        <v>1203</v>
      </c>
      <c r="O29" s="8" t="s">
        <v>1203</v>
      </c>
      <c r="P29" s="8" t="s">
        <v>1203</v>
      </c>
      <c r="Q29" s="8" t="s">
        <v>1203</v>
      </c>
      <c r="R29" s="8" t="s">
        <v>2584</v>
      </c>
      <c r="S29" s="8" t="s">
        <v>2719</v>
      </c>
      <c r="T29" s="3" t="s">
        <v>2862</v>
      </c>
      <c r="U29" s="3" t="s">
        <v>3148</v>
      </c>
      <c r="V29" s="3" t="s">
        <v>3300</v>
      </c>
      <c r="W29" s="3" t="s">
        <v>3455</v>
      </c>
      <c r="X29" s="3" t="s">
        <v>3612</v>
      </c>
      <c r="Y29" s="3" t="s">
        <v>3765</v>
      </c>
      <c r="Z29" s="3" t="s">
        <v>3918</v>
      </c>
      <c r="AA29" s="3" t="s">
        <v>4069</v>
      </c>
      <c r="AB29" s="3" t="s">
        <v>4223</v>
      </c>
      <c r="AC29" s="3" t="s">
        <v>4365</v>
      </c>
      <c r="AD29" s="3" t="s">
        <v>4522</v>
      </c>
      <c r="AE29" s="3" t="s">
        <v>4766</v>
      </c>
    </row>
    <row r="30" spans="1:31" x14ac:dyDescent="0.25">
      <c r="A30" s="15" t="s">
        <v>1132</v>
      </c>
      <c r="B30" s="15" t="s">
        <v>1141</v>
      </c>
      <c r="C30" s="9" t="s">
        <v>1141</v>
      </c>
      <c r="D30" s="8" t="s">
        <v>1462</v>
      </c>
      <c r="E30" s="9" t="s">
        <v>1495</v>
      </c>
      <c r="F30" s="9" t="s">
        <v>3004</v>
      </c>
      <c r="G30" s="9" t="s">
        <v>1267</v>
      </c>
      <c r="H30" s="9" t="s">
        <v>1772</v>
      </c>
      <c r="I30" s="24" t="s">
        <v>1627</v>
      </c>
      <c r="J30" s="8" t="s">
        <v>1921</v>
      </c>
      <c r="K30" s="16" t="s">
        <v>2061</v>
      </c>
      <c r="L30" s="24" t="s">
        <v>2201</v>
      </c>
      <c r="M30" s="9" t="s">
        <v>2314</v>
      </c>
      <c r="N30" s="9" t="s">
        <v>1204</v>
      </c>
      <c r="O30" s="9" t="s">
        <v>1204</v>
      </c>
      <c r="P30" s="9" t="s">
        <v>2457</v>
      </c>
      <c r="Q30" s="8" t="s">
        <v>2457</v>
      </c>
      <c r="R30" s="9" t="s">
        <v>2585</v>
      </c>
      <c r="S30" s="8" t="s">
        <v>2720</v>
      </c>
      <c r="T30" s="3" t="s">
        <v>2863</v>
      </c>
      <c r="U30" s="3" t="s">
        <v>3149</v>
      </c>
      <c r="V30" s="3" t="s">
        <v>3301</v>
      </c>
      <c r="W30" s="3" t="s">
        <v>3456</v>
      </c>
      <c r="X30" s="3" t="s">
        <v>3613</v>
      </c>
      <c r="Y30" s="3" t="s">
        <v>3766</v>
      </c>
      <c r="Z30" s="3" t="s">
        <v>3919</v>
      </c>
      <c r="AA30" s="3" t="s">
        <v>4070</v>
      </c>
      <c r="AB30" s="3" t="s">
        <v>4224</v>
      </c>
      <c r="AC30" s="3" t="s">
        <v>4366</v>
      </c>
      <c r="AD30" s="3" t="s">
        <v>4523</v>
      </c>
      <c r="AE30" s="3" t="s">
        <v>4767</v>
      </c>
    </row>
    <row r="31" spans="1:31" x14ac:dyDescent="0.25">
      <c r="A31" s="15" t="s">
        <v>1132</v>
      </c>
      <c r="B31" s="15" t="s">
        <v>1133</v>
      </c>
      <c r="C31" s="9" t="s">
        <v>1133</v>
      </c>
      <c r="D31" s="8" t="s">
        <v>1462</v>
      </c>
      <c r="E31" s="9" t="s">
        <v>1496</v>
      </c>
      <c r="F31" s="9" t="s">
        <v>1268</v>
      </c>
      <c r="G31" s="9" t="s">
        <v>1268</v>
      </c>
      <c r="H31" s="9" t="s">
        <v>1773</v>
      </c>
      <c r="I31" s="24" t="s">
        <v>1628</v>
      </c>
      <c r="J31" s="8" t="s">
        <v>1922</v>
      </c>
      <c r="K31" s="16" t="s">
        <v>2062</v>
      </c>
      <c r="L31" s="24" t="s">
        <v>2202</v>
      </c>
      <c r="M31" s="9" t="s">
        <v>2315</v>
      </c>
      <c r="N31" s="9" t="s">
        <v>1205</v>
      </c>
      <c r="O31" s="9" t="s">
        <v>1205</v>
      </c>
      <c r="P31" s="9" t="s">
        <v>2458</v>
      </c>
      <c r="Q31" s="8" t="s">
        <v>2458</v>
      </c>
      <c r="R31" s="9" t="s">
        <v>2586</v>
      </c>
      <c r="S31" s="8" t="s">
        <v>2721</v>
      </c>
      <c r="T31" s="3" t="s">
        <v>2864</v>
      </c>
      <c r="U31" s="3" t="s">
        <v>3150</v>
      </c>
      <c r="V31" s="3" t="s">
        <v>3302</v>
      </c>
      <c r="W31" s="3" t="s">
        <v>3457</v>
      </c>
      <c r="X31" s="3" t="s">
        <v>3614</v>
      </c>
      <c r="Y31" s="3" t="s">
        <v>3767</v>
      </c>
      <c r="Z31" s="3" t="s">
        <v>1268</v>
      </c>
      <c r="AA31" s="3" t="s">
        <v>4071</v>
      </c>
      <c r="AB31" s="3" t="s">
        <v>4225</v>
      </c>
      <c r="AC31" s="3" t="s">
        <v>4367</v>
      </c>
      <c r="AD31" s="3" t="s">
        <v>4524</v>
      </c>
      <c r="AE31" s="3" t="s">
        <v>4768</v>
      </c>
    </row>
    <row r="32" spans="1:31" x14ac:dyDescent="0.25">
      <c r="A32" s="15" t="s">
        <v>1132</v>
      </c>
      <c r="B32" s="15" t="s">
        <v>1134</v>
      </c>
      <c r="C32" s="9" t="s">
        <v>1134</v>
      </c>
      <c r="D32" s="8" t="s">
        <v>1462</v>
      </c>
      <c r="E32" s="9" t="s">
        <v>1497</v>
      </c>
      <c r="F32" s="9" t="s">
        <v>3005</v>
      </c>
      <c r="G32" s="9" t="s">
        <v>1269</v>
      </c>
      <c r="H32" s="9" t="s">
        <v>1774</v>
      </c>
      <c r="I32" s="24" t="s">
        <v>1629</v>
      </c>
      <c r="J32" s="8" t="s">
        <v>1923</v>
      </c>
      <c r="K32" s="16" t="s">
        <v>2063</v>
      </c>
      <c r="L32" s="24" t="s">
        <v>2203</v>
      </c>
      <c r="M32" s="9" t="s">
        <v>2316</v>
      </c>
      <c r="N32" s="9" t="s">
        <v>1206</v>
      </c>
      <c r="O32" s="9" t="s">
        <v>1206</v>
      </c>
      <c r="P32" s="9" t="s">
        <v>2459</v>
      </c>
      <c r="Q32" s="8" t="s">
        <v>2459</v>
      </c>
      <c r="R32" s="9" t="s">
        <v>2587</v>
      </c>
      <c r="S32" s="8" t="s">
        <v>2722</v>
      </c>
      <c r="T32" s="3" t="s">
        <v>2865</v>
      </c>
      <c r="U32" s="3" t="s">
        <v>3151</v>
      </c>
      <c r="V32" s="3" t="s">
        <v>3303</v>
      </c>
      <c r="W32" s="3" t="s">
        <v>3458</v>
      </c>
      <c r="X32" s="3" t="s">
        <v>3615</v>
      </c>
      <c r="Y32" s="3" t="s">
        <v>3768</v>
      </c>
      <c r="Z32" s="3" t="s">
        <v>3920</v>
      </c>
      <c r="AA32" s="3" t="s">
        <v>4072</v>
      </c>
      <c r="AB32" s="3" t="s">
        <v>4226</v>
      </c>
      <c r="AC32" s="3" t="s">
        <v>4368</v>
      </c>
      <c r="AD32" s="3" t="s">
        <v>4525</v>
      </c>
      <c r="AE32" s="3" t="s">
        <v>4769</v>
      </c>
    </row>
    <row r="33" spans="1:31" x14ac:dyDescent="0.25">
      <c r="A33" s="15" t="s">
        <v>1132</v>
      </c>
      <c r="B33" s="15" t="s">
        <v>1135</v>
      </c>
      <c r="C33" s="9" t="s">
        <v>1135</v>
      </c>
      <c r="D33" s="8" t="s">
        <v>1462</v>
      </c>
      <c r="E33" s="9" t="s">
        <v>1498</v>
      </c>
      <c r="F33" s="9" t="s">
        <v>3006</v>
      </c>
      <c r="G33" s="9" t="s">
        <v>1270</v>
      </c>
      <c r="H33" s="9" t="s">
        <v>1775</v>
      </c>
      <c r="I33" s="24" t="s">
        <v>1630</v>
      </c>
      <c r="J33" s="8" t="s">
        <v>1924</v>
      </c>
      <c r="K33" s="16" t="s">
        <v>2064</v>
      </c>
      <c r="L33" s="24" t="s">
        <v>2204</v>
      </c>
      <c r="M33" s="9" t="s">
        <v>2317</v>
      </c>
      <c r="N33" s="9" t="s">
        <v>1207</v>
      </c>
      <c r="O33" s="9" t="s">
        <v>1207</v>
      </c>
      <c r="P33" s="9" t="s">
        <v>2460</v>
      </c>
      <c r="Q33" s="8" t="s">
        <v>2460</v>
      </c>
      <c r="R33" s="9" t="s">
        <v>2588</v>
      </c>
      <c r="S33" s="8" t="s">
        <v>2723</v>
      </c>
      <c r="T33" s="3" t="s">
        <v>2866</v>
      </c>
      <c r="U33" s="3" t="s">
        <v>3152</v>
      </c>
      <c r="V33" s="3" t="s">
        <v>3304</v>
      </c>
      <c r="W33" s="3" t="s">
        <v>3459</v>
      </c>
      <c r="X33" s="3" t="s">
        <v>3616</v>
      </c>
      <c r="Y33" s="3" t="s">
        <v>3769</v>
      </c>
      <c r="Z33" s="3" t="s">
        <v>3921</v>
      </c>
      <c r="AA33" s="3" t="s">
        <v>4073</v>
      </c>
      <c r="AB33" s="3" t="s">
        <v>4227</v>
      </c>
      <c r="AC33" s="3" t="s">
        <v>4369</v>
      </c>
      <c r="AD33" s="3" t="s">
        <v>4526</v>
      </c>
      <c r="AE33" s="3" t="s">
        <v>4770</v>
      </c>
    </row>
    <row r="34" spans="1:31" x14ac:dyDescent="0.25">
      <c r="A34" s="15" t="s">
        <v>1132</v>
      </c>
      <c r="B34" s="15" t="s">
        <v>1136</v>
      </c>
      <c r="C34" s="9" t="s">
        <v>1136</v>
      </c>
      <c r="D34" s="8" t="s">
        <v>1462</v>
      </c>
      <c r="E34" s="9" t="s">
        <v>1499</v>
      </c>
      <c r="F34" s="9" t="s">
        <v>3007</v>
      </c>
      <c r="G34" s="9" t="s">
        <v>1271</v>
      </c>
      <c r="H34" s="9" t="s">
        <v>1776</v>
      </c>
      <c r="I34" s="24" t="s">
        <v>1631</v>
      </c>
      <c r="J34" s="8" t="s">
        <v>1925</v>
      </c>
      <c r="K34" s="16" t="s">
        <v>2065</v>
      </c>
      <c r="L34" s="24" t="s">
        <v>2205</v>
      </c>
      <c r="M34" s="9" t="s">
        <v>2318</v>
      </c>
      <c r="N34" s="9" t="s">
        <v>1395</v>
      </c>
      <c r="O34" s="9" t="s">
        <v>1395</v>
      </c>
      <c r="P34" s="9" t="s">
        <v>2461</v>
      </c>
      <c r="Q34" s="8" t="s">
        <v>2461</v>
      </c>
      <c r="R34" s="9" t="s">
        <v>2589</v>
      </c>
      <c r="S34" s="8" t="s">
        <v>2724</v>
      </c>
      <c r="T34" s="3" t="s">
        <v>2867</v>
      </c>
      <c r="U34" s="3" t="s">
        <v>3153</v>
      </c>
      <c r="V34" s="3" t="s">
        <v>3305</v>
      </c>
      <c r="W34" s="3" t="s">
        <v>3460</v>
      </c>
      <c r="X34" s="3" t="s">
        <v>3617</v>
      </c>
      <c r="Y34" s="3" t="s">
        <v>3770</v>
      </c>
      <c r="Z34" s="3" t="s">
        <v>3922</v>
      </c>
      <c r="AA34" s="3" t="s">
        <v>4074</v>
      </c>
      <c r="AB34" s="3" t="s">
        <v>4228</v>
      </c>
      <c r="AC34" s="3" t="s">
        <v>4370</v>
      </c>
      <c r="AD34" s="3" t="s">
        <v>4527</v>
      </c>
      <c r="AE34" s="3" t="s">
        <v>4771</v>
      </c>
    </row>
    <row r="35" spans="1:31" x14ac:dyDescent="0.25">
      <c r="A35" s="15" t="s">
        <v>1132</v>
      </c>
      <c r="B35" s="15" t="s">
        <v>1137</v>
      </c>
      <c r="C35" s="9" t="s">
        <v>1137</v>
      </c>
      <c r="D35" s="8" t="s">
        <v>1462</v>
      </c>
      <c r="E35" s="9" t="s">
        <v>1500</v>
      </c>
      <c r="F35" s="9" t="s">
        <v>3008</v>
      </c>
      <c r="G35" s="9" t="s">
        <v>1272</v>
      </c>
      <c r="H35" s="9" t="s">
        <v>1777</v>
      </c>
      <c r="I35" s="24" t="s">
        <v>1632</v>
      </c>
      <c r="J35" s="8" t="s">
        <v>1926</v>
      </c>
      <c r="K35" s="16" t="s">
        <v>2066</v>
      </c>
      <c r="L35" s="24" t="s">
        <v>2206</v>
      </c>
      <c r="M35" s="9" t="s">
        <v>2319</v>
      </c>
      <c r="N35" s="9" t="s">
        <v>1396</v>
      </c>
      <c r="O35" s="9" t="s">
        <v>1396</v>
      </c>
      <c r="P35" s="9" t="s">
        <v>2462</v>
      </c>
      <c r="Q35" s="8" t="s">
        <v>2462</v>
      </c>
      <c r="R35" s="9" t="s">
        <v>2590</v>
      </c>
      <c r="S35" s="8" t="s">
        <v>2725</v>
      </c>
      <c r="T35" s="3" t="s">
        <v>2868</v>
      </c>
      <c r="U35" s="3" t="s">
        <v>3154</v>
      </c>
      <c r="V35" s="3" t="s">
        <v>3306</v>
      </c>
      <c r="W35" s="3" t="s">
        <v>3461</v>
      </c>
      <c r="X35" s="3" t="s">
        <v>3618</v>
      </c>
      <c r="Y35" s="3" t="s">
        <v>3771</v>
      </c>
      <c r="Z35" s="3" t="s">
        <v>3923</v>
      </c>
      <c r="AA35" s="3" t="s">
        <v>4075</v>
      </c>
      <c r="AB35" s="3" t="s">
        <v>4229</v>
      </c>
      <c r="AC35" s="3" t="s">
        <v>4371</v>
      </c>
      <c r="AD35" s="3" t="s">
        <v>4528</v>
      </c>
      <c r="AE35" s="3" t="s">
        <v>4772</v>
      </c>
    </row>
    <row r="36" spans="1:31" x14ac:dyDescent="0.25">
      <c r="A36" s="15" t="s">
        <v>1132</v>
      </c>
      <c r="B36" s="15" t="s">
        <v>1138</v>
      </c>
      <c r="C36" s="9" t="s">
        <v>1138</v>
      </c>
      <c r="D36" s="8" t="s">
        <v>1462</v>
      </c>
      <c r="E36" s="9" t="s">
        <v>1501</v>
      </c>
      <c r="F36" s="9" t="s">
        <v>3009</v>
      </c>
      <c r="G36" s="9" t="s">
        <v>1273</v>
      </c>
      <c r="H36" s="9" t="s">
        <v>1778</v>
      </c>
      <c r="I36" s="24" t="s">
        <v>1633</v>
      </c>
      <c r="J36" s="8" t="s">
        <v>1927</v>
      </c>
      <c r="K36" s="16" t="s">
        <v>2067</v>
      </c>
      <c r="L36" s="24" t="s">
        <v>2206</v>
      </c>
      <c r="M36" s="9" t="s">
        <v>2320</v>
      </c>
      <c r="N36" s="9" t="s">
        <v>1208</v>
      </c>
      <c r="O36" s="9" t="s">
        <v>1208</v>
      </c>
      <c r="P36" s="9" t="s">
        <v>2463</v>
      </c>
      <c r="Q36" s="8" t="s">
        <v>2463</v>
      </c>
      <c r="R36" s="9" t="s">
        <v>2591</v>
      </c>
      <c r="S36" s="8" t="s">
        <v>2726</v>
      </c>
      <c r="T36" s="3" t="s">
        <v>2868</v>
      </c>
      <c r="U36" s="3" t="s">
        <v>3155</v>
      </c>
      <c r="V36" s="3" t="s">
        <v>3307</v>
      </c>
      <c r="W36" s="3" t="s">
        <v>3462</v>
      </c>
      <c r="X36" s="3" t="s">
        <v>3619</v>
      </c>
      <c r="Y36" s="3" t="s">
        <v>3772</v>
      </c>
      <c r="Z36" s="3" t="s">
        <v>3924</v>
      </c>
      <c r="AA36" s="3" t="s">
        <v>4076</v>
      </c>
      <c r="AB36" s="3" t="s">
        <v>4230</v>
      </c>
      <c r="AC36" s="3" t="s">
        <v>4372</v>
      </c>
      <c r="AD36" s="3" t="s">
        <v>4528</v>
      </c>
      <c r="AE36" s="3" t="s">
        <v>4772</v>
      </c>
    </row>
    <row r="37" spans="1:31" x14ac:dyDescent="0.25">
      <c r="A37" s="15" t="s">
        <v>1132</v>
      </c>
      <c r="B37" s="15" t="s">
        <v>1139</v>
      </c>
      <c r="C37" s="9" t="s">
        <v>1139</v>
      </c>
      <c r="D37" s="8" t="s">
        <v>1462</v>
      </c>
      <c r="E37" s="9" t="s">
        <v>1502</v>
      </c>
      <c r="F37" s="9" t="s">
        <v>3010</v>
      </c>
      <c r="G37" s="9" t="s">
        <v>1274</v>
      </c>
      <c r="H37" s="9" t="s">
        <v>1779</v>
      </c>
      <c r="I37" s="24" t="s">
        <v>1634</v>
      </c>
      <c r="J37" s="8" t="s">
        <v>1928</v>
      </c>
      <c r="K37" s="16" t="s">
        <v>2068</v>
      </c>
      <c r="L37" s="24" t="s">
        <v>1139</v>
      </c>
      <c r="M37" s="9" t="s">
        <v>2320</v>
      </c>
      <c r="N37" s="9" t="s">
        <v>1397</v>
      </c>
      <c r="O37" s="9" t="s">
        <v>1397</v>
      </c>
      <c r="P37" s="9" t="s">
        <v>1209</v>
      </c>
      <c r="Q37" s="8" t="s">
        <v>1209</v>
      </c>
      <c r="R37" s="9" t="s">
        <v>2591</v>
      </c>
      <c r="S37" s="8" t="s">
        <v>2727</v>
      </c>
      <c r="T37" s="3" t="s">
        <v>2869</v>
      </c>
      <c r="U37" s="3" t="s">
        <v>3156</v>
      </c>
      <c r="V37" s="3" t="s">
        <v>3308</v>
      </c>
      <c r="W37" s="3" t="s">
        <v>3463</v>
      </c>
      <c r="X37" s="3" t="s">
        <v>3618</v>
      </c>
      <c r="Y37" s="3" t="s">
        <v>3773</v>
      </c>
      <c r="Z37" s="3" t="s">
        <v>3923</v>
      </c>
      <c r="AA37" s="3" t="s">
        <v>4077</v>
      </c>
      <c r="AB37" s="3" t="s">
        <v>3463</v>
      </c>
      <c r="AC37" s="3" t="s">
        <v>4373</v>
      </c>
      <c r="AD37" s="3" t="s">
        <v>4528</v>
      </c>
      <c r="AE37" s="3" t="s">
        <v>4773</v>
      </c>
    </row>
    <row r="38" spans="1:31" x14ac:dyDescent="0.25">
      <c r="A38" s="15" t="s">
        <v>1132</v>
      </c>
      <c r="B38" s="15" t="s">
        <v>1140</v>
      </c>
      <c r="C38" s="9" t="s">
        <v>1140</v>
      </c>
      <c r="D38" s="8" t="s">
        <v>1462</v>
      </c>
      <c r="E38" s="9" t="s">
        <v>1503</v>
      </c>
      <c r="F38" s="9" t="s">
        <v>1275</v>
      </c>
      <c r="G38" s="9" t="s">
        <v>1275</v>
      </c>
      <c r="H38" s="9" t="s">
        <v>1780</v>
      </c>
      <c r="I38" s="24" t="s">
        <v>1635</v>
      </c>
      <c r="J38" s="8" t="s">
        <v>1929</v>
      </c>
      <c r="K38" s="16" t="s">
        <v>2069</v>
      </c>
      <c r="L38" s="24" t="s">
        <v>2207</v>
      </c>
      <c r="M38" s="9" t="s">
        <v>2321</v>
      </c>
      <c r="N38" s="9" t="s">
        <v>1398</v>
      </c>
      <c r="O38" s="9" t="s">
        <v>1398</v>
      </c>
      <c r="P38" s="9" t="s">
        <v>1210</v>
      </c>
      <c r="Q38" s="8" t="s">
        <v>1210</v>
      </c>
      <c r="R38" s="9" t="s">
        <v>2592</v>
      </c>
      <c r="S38" s="8" t="s">
        <v>2728</v>
      </c>
      <c r="T38" s="3" t="s">
        <v>2870</v>
      </c>
      <c r="U38" s="3" t="s">
        <v>3157</v>
      </c>
      <c r="V38" s="3" t="s">
        <v>3309</v>
      </c>
      <c r="W38" s="3" t="s">
        <v>3464</v>
      </c>
      <c r="X38" s="3" t="s">
        <v>3620</v>
      </c>
      <c r="Y38" s="3" t="s">
        <v>3774</v>
      </c>
      <c r="Z38" s="3" t="s">
        <v>1275</v>
      </c>
      <c r="AA38" s="3" t="s">
        <v>4078</v>
      </c>
      <c r="AB38" s="3" t="s">
        <v>4231</v>
      </c>
      <c r="AC38" s="3" t="s">
        <v>4374</v>
      </c>
      <c r="AD38" s="3" t="s">
        <v>4529</v>
      </c>
      <c r="AE38" s="3" t="s">
        <v>4774</v>
      </c>
    </row>
    <row r="39" spans="1:31" ht="120" x14ac:dyDescent="0.25">
      <c r="A39" s="15" t="s">
        <v>1132</v>
      </c>
      <c r="B39" s="15" t="s">
        <v>1060</v>
      </c>
      <c r="C39" s="9" t="s">
        <v>1157</v>
      </c>
      <c r="D39" s="8" t="s">
        <v>1462</v>
      </c>
      <c r="E39" s="9" t="s">
        <v>1504</v>
      </c>
      <c r="F39" s="9" t="s">
        <v>3011</v>
      </c>
      <c r="G39" s="9" t="s">
        <v>1276</v>
      </c>
      <c r="H39" s="9" t="s">
        <v>1781</v>
      </c>
      <c r="I39" s="9" t="s">
        <v>1636</v>
      </c>
      <c r="J39" s="8" t="s">
        <v>1930</v>
      </c>
      <c r="K39" s="16" t="s">
        <v>2070</v>
      </c>
      <c r="L39" s="9" t="s">
        <v>4915</v>
      </c>
      <c r="M39" s="9" t="s">
        <v>2322</v>
      </c>
      <c r="N39" s="9" t="s">
        <v>1399</v>
      </c>
      <c r="O39" s="9" t="s">
        <v>1399</v>
      </c>
      <c r="P39" s="9" t="s">
        <v>2464</v>
      </c>
      <c r="Q39" s="8" t="s">
        <v>2464</v>
      </c>
      <c r="R39" s="9" t="s">
        <v>2593</v>
      </c>
      <c r="S39" s="8" t="s">
        <v>2729</v>
      </c>
      <c r="T39" s="3" t="s">
        <v>2871</v>
      </c>
      <c r="U39" s="3" t="s">
        <v>3158</v>
      </c>
      <c r="V39" s="3" t="s">
        <v>3310</v>
      </c>
      <c r="W39" s="3" t="s">
        <v>4696</v>
      </c>
      <c r="X39" s="3" t="s">
        <v>3621</v>
      </c>
      <c r="Y39" s="3" t="s">
        <v>3775</v>
      </c>
      <c r="Z39" s="3" t="s">
        <v>3925</v>
      </c>
      <c r="AA39" s="3" t="s">
        <v>4079</v>
      </c>
      <c r="AB39" s="3" t="s">
        <v>4232</v>
      </c>
      <c r="AC39" s="3" t="s">
        <v>4375</v>
      </c>
      <c r="AD39" s="3" t="s">
        <v>4530</v>
      </c>
      <c r="AE39" s="3" t="s">
        <v>4775</v>
      </c>
    </row>
    <row r="40" spans="1:31" x14ac:dyDescent="0.25">
      <c r="A40" s="15" t="s">
        <v>1132</v>
      </c>
      <c r="B40" s="15" t="s">
        <v>1148</v>
      </c>
      <c r="C40" s="9" t="s">
        <v>1148</v>
      </c>
      <c r="D40" s="8" t="s">
        <v>1462</v>
      </c>
      <c r="E40" s="9" t="s">
        <v>1505</v>
      </c>
      <c r="F40" s="9" t="s">
        <v>3012</v>
      </c>
      <c r="G40" s="9" t="s">
        <v>1277</v>
      </c>
      <c r="H40" s="9" t="s">
        <v>1782</v>
      </c>
      <c r="I40" s="9" t="s">
        <v>1637</v>
      </c>
      <c r="J40" s="8" t="s">
        <v>1931</v>
      </c>
      <c r="K40" s="16" t="s">
        <v>2071</v>
      </c>
      <c r="L40" s="9" t="s">
        <v>2209</v>
      </c>
      <c r="M40" s="9" t="s">
        <v>2323</v>
      </c>
      <c r="N40" s="9" t="s">
        <v>1211</v>
      </c>
      <c r="O40" s="9" t="s">
        <v>1211</v>
      </c>
      <c r="P40" s="9" t="s">
        <v>2465</v>
      </c>
      <c r="Q40" s="8" t="s">
        <v>2465</v>
      </c>
      <c r="R40" s="9" t="s">
        <v>2594</v>
      </c>
      <c r="S40" s="8" t="s">
        <v>2730</v>
      </c>
      <c r="T40" s="3" t="s">
        <v>2872</v>
      </c>
      <c r="U40" s="3" t="s">
        <v>3159</v>
      </c>
      <c r="V40" s="3" t="s">
        <v>3311</v>
      </c>
      <c r="W40" s="3" t="s">
        <v>3466</v>
      </c>
      <c r="X40" s="3" t="s">
        <v>3622</v>
      </c>
      <c r="Y40" s="3" t="s">
        <v>3776</v>
      </c>
      <c r="Z40" s="3" t="s">
        <v>3926</v>
      </c>
      <c r="AA40" s="3" t="s">
        <v>4080</v>
      </c>
      <c r="AB40" s="3" t="s">
        <v>3466</v>
      </c>
      <c r="AC40" s="3" t="s">
        <v>4376</v>
      </c>
      <c r="AD40" s="3" t="s">
        <v>4531</v>
      </c>
      <c r="AE40" s="3" t="s">
        <v>4776</v>
      </c>
    </row>
    <row r="41" spans="1:31" x14ac:dyDescent="0.25">
      <c r="A41" s="15" t="s">
        <v>72</v>
      </c>
      <c r="B41" s="15" t="s">
        <v>1144</v>
      </c>
      <c r="C41" s="9" t="s">
        <v>1144</v>
      </c>
      <c r="D41" s="8" t="s">
        <v>1462</v>
      </c>
      <c r="E41" s="9" t="s">
        <v>1506</v>
      </c>
      <c r="F41" s="9" t="s">
        <v>3013</v>
      </c>
      <c r="G41" s="9" t="s">
        <v>1278</v>
      </c>
      <c r="H41" s="9" t="s">
        <v>1783</v>
      </c>
      <c r="I41" s="9" t="s">
        <v>1638</v>
      </c>
      <c r="J41" s="8" t="s">
        <v>1932</v>
      </c>
      <c r="K41" s="16" t="s">
        <v>2072</v>
      </c>
      <c r="L41" s="9" t="s">
        <v>2210</v>
      </c>
      <c r="M41" s="9" t="s">
        <v>2324</v>
      </c>
      <c r="N41" s="9" t="s">
        <v>1212</v>
      </c>
      <c r="O41" s="9" t="s">
        <v>1212</v>
      </c>
      <c r="P41" s="9" t="s">
        <v>2466</v>
      </c>
      <c r="Q41" s="8" t="s">
        <v>2466</v>
      </c>
      <c r="R41" s="9" t="s">
        <v>2595</v>
      </c>
      <c r="S41" s="8" t="s">
        <v>2731</v>
      </c>
      <c r="T41" s="3" t="s">
        <v>2873</v>
      </c>
      <c r="U41" s="3" t="s">
        <v>3160</v>
      </c>
      <c r="V41" s="3" t="s">
        <v>3312</v>
      </c>
      <c r="W41" s="3" t="s">
        <v>3467</v>
      </c>
      <c r="X41" s="3" t="s">
        <v>3623</v>
      </c>
      <c r="Y41" s="3" t="s">
        <v>3777</v>
      </c>
      <c r="Z41" s="3" t="s">
        <v>3927</v>
      </c>
      <c r="AA41" s="3" t="s">
        <v>4081</v>
      </c>
      <c r="AB41" s="3" t="s">
        <v>4233</v>
      </c>
      <c r="AC41" s="3" t="s">
        <v>4377</v>
      </c>
      <c r="AD41" s="3" t="s">
        <v>4532</v>
      </c>
      <c r="AE41" s="3" t="s">
        <v>4777</v>
      </c>
    </row>
    <row r="42" spans="1:31" ht="30" x14ac:dyDescent="0.25">
      <c r="A42" s="15" t="s">
        <v>72</v>
      </c>
      <c r="B42" s="15" t="s">
        <v>1145</v>
      </c>
      <c r="C42" s="9" t="s">
        <v>1153</v>
      </c>
      <c r="D42" s="8" t="s">
        <v>1462</v>
      </c>
      <c r="E42" s="9" t="s">
        <v>3113</v>
      </c>
      <c r="F42" s="9" t="s">
        <v>3014</v>
      </c>
      <c r="G42" s="9" t="s">
        <v>1279</v>
      </c>
      <c r="H42" s="9" t="s">
        <v>1784</v>
      </c>
      <c r="I42" s="9" t="s">
        <v>3119</v>
      </c>
      <c r="J42" s="8" t="s">
        <v>1933</v>
      </c>
      <c r="K42" s="16" t="s">
        <v>2073</v>
      </c>
      <c r="L42" s="9" t="s">
        <v>2211</v>
      </c>
      <c r="M42" s="9" t="s">
        <v>2325</v>
      </c>
      <c r="N42" s="9" t="s">
        <v>1470</v>
      </c>
      <c r="O42" s="9" t="s">
        <v>1470</v>
      </c>
      <c r="P42" s="9" t="s">
        <v>3122</v>
      </c>
      <c r="Q42" s="8" t="s">
        <v>3122</v>
      </c>
      <c r="R42" s="9" t="s">
        <v>2596</v>
      </c>
      <c r="S42" s="8" t="s">
        <v>2732</v>
      </c>
      <c r="T42" s="3" t="s">
        <v>2874</v>
      </c>
      <c r="U42" s="3" t="s">
        <v>3161</v>
      </c>
      <c r="V42" s="3" t="s">
        <v>3313</v>
      </c>
      <c r="W42" s="3" t="s">
        <v>4701</v>
      </c>
      <c r="X42" s="3" t="s">
        <v>3624</v>
      </c>
      <c r="Y42" s="3" t="s">
        <v>3778</v>
      </c>
      <c r="Z42" s="3" t="s">
        <v>3928</v>
      </c>
      <c r="AA42" s="3" t="s">
        <v>4082</v>
      </c>
      <c r="AB42" s="3" t="s">
        <v>4701</v>
      </c>
      <c r="AC42" s="3" t="s">
        <v>4937</v>
      </c>
      <c r="AD42" s="3" t="s">
        <v>4934</v>
      </c>
      <c r="AE42" s="3" t="s">
        <v>4931</v>
      </c>
    </row>
    <row r="43" spans="1:31" ht="30" x14ac:dyDescent="0.25">
      <c r="A43" s="15" t="s">
        <v>72</v>
      </c>
      <c r="B43" s="15" t="s">
        <v>1146</v>
      </c>
      <c r="C43" s="9" t="s">
        <v>1154</v>
      </c>
      <c r="D43" s="8" t="s">
        <v>1462</v>
      </c>
      <c r="E43" s="9" t="s">
        <v>3114</v>
      </c>
      <c r="F43" s="9" t="s">
        <v>4741</v>
      </c>
      <c r="G43" s="9" t="s">
        <v>1458</v>
      </c>
      <c r="H43" s="9" t="s">
        <v>3116</v>
      </c>
      <c r="I43" s="9" t="s">
        <v>3120</v>
      </c>
      <c r="J43" s="8" t="s">
        <v>3118</v>
      </c>
      <c r="K43" s="16" t="s">
        <v>2074</v>
      </c>
      <c r="L43" s="9" t="s">
        <v>2212</v>
      </c>
      <c r="M43" s="9" t="s">
        <v>2326</v>
      </c>
      <c r="N43" s="9" t="s">
        <v>1471</v>
      </c>
      <c r="O43" s="9" t="s">
        <v>1471</v>
      </c>
      <c r="P43" s="9" t="s">
        <v>3123</v>
      </c>
      <c r="Q43" s="8" t="s">
        <v>3123</v>
      </c>
      <c r="R43" s="9" t="s">
        <v>2597</v>
      </c>
      <c r="S43" s="8" t="s">
        <v>2733</v>
      </c>
      <c r="T43" s="3" t="s">
        <v>2875</v>
      </c>
      <c r="U43" s="3" t="s">
        <v>3162</v>
      </c>
      <c r="V43" s="3" t="s">
        <v>3314</v>
      </c>
      <c r="W43" s="3" t="s">
        <v>4699</v>
      </c>
      <c r="X43" s="3" t="s">
        <v>3625</v>
      </c>
      <c r="Y43" s="3" t="s">
        <v>3779</v>
      </c>
      <c r="Z43" s="3" t="s">
        <v>3929</v>
      </c>
      <c r="AA43" s="3" t="s">
        <v>4083</v>
      </c>
      <c r="AB43" s="3" t="s">
        <v>4699</v>
      </c>
      <c r="AC43" s="3" t="s">
        <v>4938</v>
      </c>
      <c r="AD43" s="3" t="s">
        <v>4936</v>
      </c>
      <c r="AE43" s="3" t="s">
        <v>4932</v>
      </c>
    </row>
    <row r="44" spans="1:31" ht="30" x14ac:dyDescent="0.25">
      <c r="A44" s="15" t="s">
        <v>72</v>
      </c>
      <c r="B44" s="15" t="s">
        <v>1147</v>
      </c>
      <c r="C44" s="9" t="s">
        <v>1156</v>
      </c>
      <c r="D44" s="8" t="s">
        <v>1462</v>
      </c>
      <c r="E44" s="9" t="s">
        <v>3115</v>
      </c>
      <c r="F44" s="9" t="s">
        <v>3016</v>
      </c>
      <c r="G44" s="9" t="s">
        <v>1280</v>
      </c>
      <c r="H44" s="9" t="s">
        <v>3117</v>
      </c>
      <c r="I44" s="9" t="s">
        <v>3121</v>
      </c>
      <c r="J44" s="8" t="s">
        <v>1935</v>
      </c>
      <c r="K44" s="16" t="s">
        <v>2075</v>
      </c>
      <c r="L44" s="9" t="s">
        <v>2213</v>
      </c>
      <c r="M44" s="9" t="s">
        <v>2327</v>
      </c>
      <c r="N44" s="9" t="s">
        <v>1472</v>
      </c>
      <c r="O44" s="9" t="s">
        <v>1472</v>
      </c>
      <c r="P44" s="9" t="s">
        <v>3124</v>
      </c>
      <c r="Q44" s="8" t="s">
        <v>3124</v>
      </c>
      <c r="R44" s="9" t="s">
        <v>2598</v>
      </c>
      <c r="S44" s="8" t="s">
        <v>2734</v>
      </c>
      <c r="T44" s="3" t="s">
        <v>2876</v>
      </c>
      <c r="U44" s="3" t="s">
        <v>3163</v>
      </c>
      <c r="V44" s="3" t="s">
        <v>3315</v>
      </c>
      <c r="W44" s="3" t="s">
        <v>4700</v>
      </c>
      <c r="X44" s="3" t="s">
        <v>3626</v>
      </c>
      <c r="Y44" s="3" t="s">
        <v>3780</v>
      </c>
      <c r="Z44" s="3" t="s">
        <v>3930</v>
      </c>
      <c r="AA44" s="3" t="s">
        <v>4084</v>
      </c>
      <c r="AB44" s="3" t="s">
        <v>4702</v>
      </c>
      <c r="AC44" s="3" t="s">
        <v>4939</v>
      </c>
      <c r="AD44" s="3" t="s">
        <v>4935</v>
      </c>
      <c r="AE44" s="3" t="s">
        <v>4933</v>
      </c>
    </row>
    <row r="45" spans="1:31" ht="30" x14ac:dyDescent="0.25">
      <c r="A45" s="15" t="s">
        <v>72</v>
      </c>
      <c r="B45" s="15" t="s">
        <v>1152</v>
      </c>
      <c r="C45" s="9" t="s">
        <v>1155</v>
      </c>
      <c r="D45" s="8" t="s">
        <v>1462</v>
      </c>
      <c r="E45" s="9" t="s">
        <v>1510</v>
      </c>
      <c r="F45" s="9" t="s">
        <v>3017</v>
      </c>
      <c r="G45" s="9" t="s">
        <v>1281</v>
      </c>
      <c r="H45" s="9" t="s">
        <v>1787</v>
      </c>
      <c r="I45" s="9" t="s">
        <v>1642</v>
      </c>
      <c r="J45" s="8" t="s">
        <v>1936</v>
      </c>
      <c r="K45" s="16" t="s">
        <v>2076</v>
      </c>
      <c r="L45" s="9" t="s">
        <v>2214</v>
      </c>
      <c r="M45" s="9" t="s">
        <v>2328</v>
      </c>
      <c r="N45" s="9" t="s">
        <v>1213</v>
      </c>
      <c r="O45" s="9" t="s">
        <v>1213</v>
      </c>
      <c r="P45" s="9" t="s">
        <v>2470</v>
      </c>
      <c r="Q45" s="8" t="s">
        <v>2470</v>
      </c>
      <c r="R45" s="9" t="s">
        <v>2599</v>
      </c>
      <c r="S45" s="8" t="s">
        <v>2735</v>
      </c>
      <c r="T45" s="3" t="s">
        <v>2877</v>
      </c>
      <c r="U45" s="3" t="s">
        <v>3164</v>
      </c>
      <c r="V45" s="3" t="s">
        <v>3316</v>
      </c>
      <c r="W45" s="3" t="s">
        <v>3471</v>
      </c>
      <c r="X45" s="3" t="s">
        <v>3627</v>
      </c>
      <c r="Y45" s="3" t="s">
        <v>3781</v>
      </c>
      <c r="Z45" s="3" t="s">
        <v>3931</v>
      </c>
      <c r="AA45" s="3" t="s">
        <v>4085</v>
      </c>
      <c r="AB45" s="3" t="s">
        <v>4235</v>
      </c>
      <c r="AC45" s="3" t="s">
        <v>4381</v>
      </c>
      <c r="AD45" s="3" t="s">
        <v>4536</v>
      </c>
      <c r="AE45" s="3" t="s">
        <v>4781</v>
      </c>
    </row>
    <row r="46" spans="1:31" x14ac:dyDescent="0.25">
      <c r="A46" s="15" t="s">
        <v>72</v>
      </c>
      <c r="B46" s="15" t="s">
        <v>679</v>
      </c>
      <c r="C46" s="9" t="s">
        <v>680</v>
      </c>
      <c r="D46" s="8" t="s">
        <v>1190</v>
      </c>
      <c r="E46" s="9" t="s">
        <v>680</v>
      </c>
      <c r="F46" s="9" t="s">
        <v>681</v>
      </c>
      <c r="G46" s="9" t="s">
        <v>681</v>
      </c>
      <c r="H46" s="9" t="s">
        <v>762</v>
      </c>
      <c r="I46" s="9" t="s">
        <v>680</v>
      </c>
      <c r="J46" s="8" t="s">
        <v>680</v>
      </c>
      <c r="K46" s="16" t="s">
        <v>680</v>
      </c>
      <c r="L46" s="9" t="s">
        <v>680</v>
      </c>
      <c r="M46" s="9" t="s">
        <v>680</v>
      </c>
      <c r="N46" s="9" t="s">
        <v>680</v>
      </c>
      <c r="O46" s="9" t="s">
        <v>680</v>
      </c>
      <c r="P46" s="9" t="s">
        <v>680</v>
      </c>
      <c r="Q46" s="8" t="s">
        <v>680</v>
      </c>
      <c r="R46" s="9" t="s">
        <v>684</v>
      </c>
      <c r="S46" s="8" t="s">
        <v>687</v>
      </c>
      <c r="T46" s="3" t="s">
        <v>680</v>
      </c>
      <c r="U46" s="3" t="s">
        <v>680</v>
      </c>
      <c r="V46" s="3" t="s">
        <v>680</v>
      </c>
      <c r="W46" s="3" t="s">
        <v>3431</v>
      </c>
      <c r="X46" s="3" t="s">
        <v>680</v>
      </c>
      <c r="Y46" s="3" t="s">
        <v>680</v>
      </c>
      <c r="Z46" s="3" t="s">
        <v>680</v>
      </c>
      <c r="AA46" s="3" t="s">
        <v>680</v>
      </c>
      <c r="AB46" s="3" t="s">
        <v>3431</v>
      </c>
      <c r="AC46" s="3" t="s">
        <v>4382</v>
      </c>
      <c r="AD46" s="3" t="s">
        <v>4382</v>
      </c>
      <c r="AE46" s="3" t="s">
        <v>4782</v>
      </c>
    </row>
    <row r="47" spans="1:31" x14ac:dyDescent="0.25">
      <c r="A47" s="15" t="s">
        <v>72</v>
      </c>
      <c r="B47" s="15" t="s">
        <v>682</v>
      </c>
      <c r="C47" s="9" t="s">
        <v>682</v>
      </c>
      <c r="D47" s="8" t="s">
        <v>1190</v>
      </c>
      <c r="E47" s="9" t="s">
        <v>682</v>
      </c>
      <c r="F47" s="9" t="s">
        <v>683</v>
      </c>
      <c r="G47" s="9" t="s">
        <v>683</v>
      </c>
      <c r="H47" s="9" t="s">
        <v>682</v>
      </c>
      <c r="I47" s="9" t="s">
        <v>682</v>
      </c>
      <c r="J47" s="8" t="s">
        <v>682</v>
      </c>
      <c r="K47" s="16" t="s">
        <v>682</v>
      </c>
      <c r="L47" s="9" t="s">
        <v>682</v>
      </c>
      <c r="M47" s="9" t="s">
        <v>682</v>
      </c>
      <c r="N47" s="9" t="s">
        <v>682</v>
      </c>
      <c r="O47" s="9" t="s">
        <v>682</v>
      </c>
      <c r="P47" s="9" t="s">
        <v>682</v>
      </c>
      <c r="Q47" s="8" t="s">
        <v>682</v>
      </c>
      <c r="R47" s="9" t="s">
        <v>685</v>
      </c>
      <c r="S47" s="8" t="s">
        <v>686</v>
      </c>
      <c r="T47" s="3" t="s">
        <v>682</v>
      </c>
      <c r="U47" s="3" t="s">
        <v>682</v>
      </c>
      <c r="V47" s="3" t="s">
        <v>682</v>
      </c>
      <c r="W47" s="3" t="s">
        <v>3472</v>
      </c>
      <c r="X47" s="3" t="s">
        <v>682</v>
      </c>
      <c r="Y47" s="3" t="s">
        <v>682</v>
      </c>
      <c r="Z47" s="3" t="s">
        <v>682</v>
      </c>
      <c r="AA47" s="3" t="s">
        <v>4086</v>
      </c>
      <c r="AB47" s="3" t="s">
        <v>682</v>
      </c>
      <c r="AC47" s="3" t="s">
        <v>4383</v>
      </c>
      <c r="AD47" s="3" t="s">
        <v>4537</v>
      </c>
      <c r="AE47" s="3" t="s">
        <v>4783</v>
      </c>
    </row>
    <row r="48" spans="1:31" x14ac:dyDescent="0.25">
      <c r="A48" s="15" t="s">
        <v>72</v>
      </c>
      <c r="B48" s="15" t="s">
        <v>688</v>
      </c>
      <c r="C48" s="9" t="s">
        <v>688</v>
      </c>
      <c r="D48" s="8" t="s">
        <v>1190</v>
      </c>
      <c r="E48" s="9" t="s">
        <v>688</v>
      </c>
      <c r="F48" s="9" t="s">
        <v>689</v>
      </c>
      <c r="G48" s="9" t="s">
        <v>689</v>
      </c>
      <c r="H48" s="9" t="s">
        <v>688</v>
      </c>
      <c r="I48" s="9" t="s">
        <v>688</v>
      </c>
      <c r="J48" s="8" t="s">
        <v>688</v>
      </c>
      <c r="K48" s="16" t="s">
        <v>688</v>
      </c>
      <c r="L48" s="9" t="s">
        <v>688</v>
      </c>
      <c r="M48" s="9" t="s">
        <v>688</v>
      </c>
      <c r="N48" s="9" t="s">
        <v>688</v>
      </c>
      <c r="O48" s="9" t="s">
        <v>688</v>
      </c>
      <c r="P48" s="9" t="s">
        <v>688</v>
      </c>
      <c r="Q48" s="8" t="s">
        <v>688</v>
      </c>
      <c r="R48" s="9" t="s">
        <v>690</v>
      </c>
      <c r="S48" s="8" t="s">
        <v>691</v>
      </c>
      <c r="T48" s="3" t="s">
        <v>688</v>
      </c>
      <c r="U48" s="3" t="s">
        <v>688</v>
      </c>
      <c r="V48" s="3" t="s">
        <v>688</v>
      </c>
      <c r="W48" s="3" t="s">
        <v>3473</v>
      </c>
      <c r="X48" s="3" t="s">
        <v>1937</v>
      </c>
      <c r="Y48" s="3" t="s">
        <v>1937</v>
      </c>
      <c r="Z48" s="3" t="s">
        <v>3932</v>
      </c>
      <c r="AA48" s="3" t="s">
        <v>4087</v>
      </c>
      <c r="AB48" s="3" t="s">
        <v>688</v>
      </c>
      <c r="AC48" s="3" t="s">
        <v>4384</v>
      </c>
      <c r="AD48" s="3" t="s">
        <v>4538</v>
      </c>
      <c r="AE48" s="3" t="s">
        <v>4784</v>
      </c>
    </row>
    <row r="49" spans="1:31" x14ac:dyDescent="0.25">
      <c r="A49" s="15" t="s">
        <v>72</v>
      </c>
      <c r="B49" s="15" t="s">
        <v>251</v>
      </c>
      <c r="C49" s="9" t="s">
        <v>252</v>
      </c>
      <c r="D49" s="8" t="s">
        <v>1190</v>
      </c>
      <c r="E49" s="8" t="s">
        <v>252</v>
      </c>
      <c r="F49" s="8" t="s">
        <v>272</v>
      </c>
      <c r="G49" s="9" t="s">
        <v>272</v>
      </c>
      <c r="H49" s="8" t="s">
        <v>580</v>
      </c>
      <c r="I49" s="16" t="s">
        <v>254</v>
      </c>
      <c r="J49" s="8" t="s">
        <v>252</v>
      </c>
      <c r="K49" s="16" t="s">
        <v>263</v>
      </c>
      <c r="L49" s="16" t="s">
        <v>618</v>
      </c>
      <c r="M49" s="8" t="s">
        <v>311</v>
      </c>
      <c r="N49" s="8" t="s">
        <v>271</v>
      </c>
      <c r="O49" s="8" t="s">
        <v>271</v>
      </c>
      <c r="P49" s="8" t="s">
        <v>271</v>
      </c>
      <c r="Q49" s="8" t="s">
        <v>271</v>
      </c>
      <c r="R49" s="8" t="s">
        <v>273</v>
      </c>
      <c r="S49" s="8" t="s">
        <v>406</v>
      </c>
      <c r="T49" s="3" t="s">
        <v>274</v>
      </c>
      <c r="U49" s="3" t="s">
        <v>3165</v>
      </c>
      <c r="V49" s="3" t="s">
        <v>252</v>
      </c>
      <c r="W49" s="3" t="s">
        <v>3474</v>
      </c>
      <c r="X49" s="3" t="s">
        <v>252</v>
      </c>
      <c r="Y49" s="3" t="s">
        <v>252</v>
      </c>
      <c r="Z49" s="3" t="s">
        <v>3933</v>
      </c>
      <c r="AA49" s="3" t="s">
        <v>4088</v>
      </c>
      <c r="AB49" s="3" t="s">
        <v>3474</v>
      </c>
      <c r="AC49" s="3" t="s">
        <v>4385</v>
      </c>
      <c r="AD49" s="3" t="s">
        <v>4539</v>
      </c>
      <c r="AE49" s="3" t="s">
        <v>4785</v>
      </c>
    </row>
    <row r="50" spans="1:31" x14ac:dyDescent="0.25">
      <c r="A50" s="15" t="s">
        <v>72</v>
      </c>
      <c r="B50" s="15" t="s">
        <v>75</v>
      </c>
      <c r="C50" s="9" t="s">
        <v>75</v>
      </c>
      <c r="D50" s="8" t="s">
        <v>1190</v>
      </c>
      <c r="E50" s="8" t="s">
        <v>229</v>
      </c>
      <c r="F50" s="8" t="s">
        <v>444</v>
      </c>
      <c r="G50" s="9" t="s">
        <v>704</v>
      </c>
      <c r="H50" s="8" t="s">
        <v>569</v>
      </c>
      <c r="I50" s="16" t="s">
        <v>647</v>
      </c>
      <c r="J50" s="8" t="s">
        <v>523</v>
      </c>
      <c r="K50" s="16" t="s">
        <v>255</v>
      </c>
      <c r="L50" s="16" t="s">
        <v>606</v>
      </c>
      <c r="M50" s="8" t="s">
        <v>796</v>
      </c>
      <c r="N50" s="8" t="s">
        <v>244</v>
      </c>
      <c r="O50" s="8" t="s">
        <v>148</v>
      </c>
      <c r="P50" s="8" t="s">
        <v>509</v>
      </c>
      <c r="Q50" s="8" t="s">
        <v>165</v>
      </c>
      <c r="R50" s="8" t="s">
        <v>211</v>
      </c>
      <c r="S50" s="8" t="s">
        <v>176</v>
      </c>
      <c r="T50" s="3" t="s">
        <v>200</v>
      </c>
      <c r="U50" s="3" t="s">
        <v>3166</v>
      </c>
      <c r="V50" s="3" t="s">
        <v>3317</v>
      </c>
      <c r="W50" s="3" t="s">
        <v>3475</v>
      </c>
      <c r="X50" s="3" t="s">
        <v>3628</v>
      </c>
      <c r="Y50" s="3" t="s">
        <v>3782</v>
      </c>
      <c r="Z50" s="3" t="s">
        <v>444</v>
      </c>
      <c r="AA50" s="3" t="s">
        <v>4089</v>
      </c>
      <c r="AB50" s="3" t="s">
        <v>4236</v>
      </c>
      <c r="AC50" s="3" t="s">
        <v>4386</v>
      </c>
      <c r="AD50" s="3" t="s">
        <v>4540</v>
      </c>
      <c r="AE50" s="3" t="s">
        <v>4786</v>
      </c>
    </row>
    <row r="51" spans="1:31" x14ac:dyDescent="0.25">
      <c r="A51" s="15" t="s">
        <v>72</v>
      </c>
      <c r="B51" s="15" t="s">
        <v>126</v>
      </c>
      <c r="C51" s="9" t="s">
        <v>126</v>
      </c>
      <c r="D51" s="8" t="s">
        <v>1190</v>
      </c>
      <c r="E51" s="8" t="s">
        <v>373</v>
      </c>
      <c r="F51" s="8" t="s">
        <v>186</v>
      </c>
      <c r="G51" s="9" t="s">
        <v>186</v>
      </c>
      <c r="H51" s="8" t="s">
        <v>570</v>
      </c>
      <c r="I51" s="16" t="s">
        <v>701</v>
      </c>
      <c r="J51" s="8" t="s">
        <v>278</v>
      </c>
      <c r="K51" s="16" t="s">
        <v>779</v>
      </c>
      <c r="L51" s="16" t="s">
        <v>607</v>
      </c>
      <c r="M51" s="8" t="s">
        <v>797</v>
      </c>
      <c r="N51" s="8" t="s">
        <v>245</v>
      </c>
      <c r="O51" s="8" t="s">
        <v>386</v>
      </c>
      <c r="P51" s="8" t="s">
        <v>149</v>
      </c>
      <c r="Q51" s="8" t="s">
        <v>149</v>
      </c>
      <c r="R51" s="8" t="s">
        <v>713</v>
      </c>
      <c r="S51" s="8" t="s">
        <v>177</v>
      </c>
      <c r="T51" s="3" t="s">
        <v>201</v>
      </c>
      <c r="U51" s="3" t="s">
        <v>3167</v>
      </c>
      <c r="V51" s="3" t="s">
        <v>3318</v>
      </c>
      <c r="W51" s="3" t="s">
        <v>3476</v>
      </c>
      <c r="X51" s="3" t="s">
        <v>3629</v>
      </c>
      <c r="Y51" s="3" t="s">
        <v>3783</v>
      </c>
      <c r="Z51" s="3" t="s">
        <v>3934</v>
      </c>
      <c r="AA51" s="3" t="s">
        <v>4090</v>
      </c>
      <c r="AB51" s="3" t="s">
        <v>3476</v>
      </c>
      <c r="AC51" s="3" t="s">
        <v>4387</v>
      </c>
      <c r="AD51" s="3" t="s">
        <v>4541</v>
      </c>
      <c r="AE51" s="3" t="s">
        <v>4787</v>
      </c>
    </row>
    <row r="52" spans="1:31" x14ac:dyDescent="0.25">
      <c r="A52" s="15" t="s">
        <v>72</v>
      </c>
      <c r="B52" s="15" t="s">
        <v>76</v>
      </c>
      <c r="C52" s="9" t="s">
        <v>76</v>
      </c>
      <c r="D52" s="8" t="s">
        <v>1190</v>
      </c>
      <c r="E52" s="8" t="s">
        <v>230</v>
      </c>
      <c r="F52" s="8" t="s">
        <v>187</v>
      </c>
      <c r="G52" s="9" t="s">
        <v>445</v>
      </c>
      <c r="H52" s="8" t="s">
        <v>571</v>
      </c>
      <c r="I52" s="16" t="s">
        <v>648</v>
      </c>
      <c r="J52" s="8" t="s">
        <v>788</v>
      </c>
      <c r="K52" s="16" t="s">
        <v>777</v>
      </c>
      <c r="L52" s="16" t="s">
        <v>608</v>
      </c>
      <c r="M52" s="8" t="s">
        <v>798</v>
      </c>
      <c r="N52" s="8" t="s">
        <v>129</v>
      </c>
      <c r="O52" s="8" t="s">
        <v>129</v>
      </c>
      <c r="P52" s="8" t="s">
        <v>150</v>
      </c>
      <c r="Q52" s="8" t="s">
        <v>150</v>
      </c>
      <c r="R52" s="8" t="s">
        <v>714</v>
      </c>
      <c r="S52" s="8" t="s">
        <v>400</v>
      </c>
      <c r="T52" s="3" t="s">
        <v>202</v>
      </c>
      <c r="U52" s="3" t="s">
        <v>3168</v>
      </c>
      <c r="V52" s="3" t="s">
        <v>3319</v>
      </c>
      <c r="W52" s="3" t="s">
        <v>3477</v>
      </c>
      <c r="X52" s="3" t="s">
        <v>3630</v>
      </c>
      <c r="Y52" s="3" t="s">
        <v>3784</v>
      </c>
      <c r="Z52" s="3" t="s">
        <v>3935</v>
      </c>
      <c r="AA52" s="3" t="s">
        <v>4091</v>
      </c>
      <c r="AB52" s="3" t="s">
        <v>4237</v>
      </c>
      <c r="AC52" s="3" t="s">
        <v>4388</v>
      </c>
      <c r="AD52" s="3" t="s">
        <v>4542</v>
      </c>
      <c r="AE52" s="3" t="s">
        <v>4788</v>
      </c>
    </row>
    <row r="53" spans="1:31" x14ac:dyDescent="0.25">
      <c r="A53" s="15" t="s">
        <v>72</v>
      </c>
      <c r="B53" s="15" t="s">
        <v>77</v>
      </c>
      <c r="C53" s="9" t="s">
        <v>77</v>
      </c>
      <c r="D53" s="8" t="s">
        <v>1190</v>
      </c>
      <c r="E53" s="8" t="s">
        <v>231</v>
      </c>
      <c r="F53" s="8" t="s">
        <v>188</v>
      </c>
      <c r="G53" s="9" t="s">
        <v>446</v>
      </c>
      <c r="H53" s="8" t="s">
        <v>572</v>
      </c>
      <c r="I53" s="16" t="s">
        <v>122</v>
      </c>
      <c r="J53" s="8" t="s">
        <v>789</v>
      </c>
      <c r="K53" s="16" t="s">
        <v>256</v>
      </c>
      <c r="L53" s="16" t="s">
        <v>609</v>
      </c>
      <c r="M53" s="8" t="s">
        <v>799</v>
      </c>
      <c r="N53" s="8" t="s">
        <v>246</v>
      </c>
      <c r="O53" s="8" t="s">
        <v>246</v>
      </c>
      <c r="P53" s="8" t="s">
        <v>151</v>
      </c>
      <c r="Q53" s="8" t="s">
        <v>151</v>
      </c>
      <c r="R53" s="8" t="s">
        <v>212</v>
      </c>
      <c r="S53" s="8" t="s">
        <v>178</v>
      </c>
      <c r="T53" s="3" t="s">
        <v>203</v>
      </c>
      <c r="U53" s="3" t="s">
        <v>3169</v>
      </c>
      <c r="V53" s="3" t="s">
        <v>3320</v>
      </c>
      <c r="W53" s="3" t="s">
        <v>3478</v>
      </c>
      <c r="X53" s="3" t="s">
        <v>3631</v>
      </c>
      <c r="Y53" s="3" t="s">
        <v>3785</v>
      </c>
      <c r="Z53" s="3" t="s">
        <v>3936</v>
      </c>
      <c r="AA53" s="3" t="s">
        <v>4092</v>
      </c>
      <c r="AB53" s="3" t="s">
        <v>4238</v>
      </c>
      <c r="AC53" s="3" t="s">
        <v>4389</v>
      </c>
      <c r="AD53" s="3" t="s">
        <v>4543</v>
      </c>
      <c r="AE53" s="3" t="s">
        <v>4789</v>
      </c>
    </row>
    <row r="54" spans="1:31" ht="45" x14ac:dyDescent="0.25">
      <c r="A54" s="15" t="s">
        <v>72</v>
      </c>
      <c r="B54" s="15" t="s">
        <v>78</v>
      </c>
      <c r="C54" s="9" t="s">
        <v>78</v>
      </c>
      <c r="D54" s="8" t="s">
        <v>1190</v>
      </c>
      <c r="E54" s="8" t="s">
        <v>232</v>
      </c>
      <c r="F54" s="8" t="s">
        <v>447</v>
      </c>
      <c r="G54" s="9" t="s">
        <v>447</v>
      </c>
      <c r="H54" s="8" t="s">
        <v>573</v>
      </c>
      <c r="I54" s="16" t="s">
        <v>123</v>
      </c>
      <c r="J54" s="8" t="s">
        <v>524</v>
      </c>
      <c r="K54" s="16" t="s">
        <v>778</v>
      </c>
      <c r="L54" s="16" t="s">
        <v>610</v>
      </c>
      <c r="M54" s="8" t="s">
        <v>829</v>
      </c>
      <c r="N54" s="8" t="s">
        <v>130</v>
      </c>
      <c r="O54" s="8" t="s">
        <v>130</v>
      </c>
      <c r="P54" s="8" t="s">
        <v>130</v>
      </c>
      <c r="Q54" s="8" t="s">
        <v>166</v>
      </c>
      <c r="R54" s="8" t="s">
        <v>213</v>
      </c>
      <c r="S54" s="8" t="s">
        <v>401</v>
      </c>
      <c r="T54" s="3" t="s">
        <v>544</v>
      </c>
      <c r="U54" s="3" t="s">
        <v>3170</v>
      </c>
      <c r="V54" s="3" t="s">
        <v>3321</v>
      </c>
      <c r="W54" s="3" t="s">
        <v>3479</v>
      </c>
      <c r="X54" s="3" t="s">
        <v>3632</v>
      </c>
      <c r="Y54" s="3" t="s">
        <v>3786</v>
      </c>
      <c r="Z54" s="3" t="s">
        <v>3937</v>
      </c>
      <c r="AA54" s="3" t="s">
        <v>4093</v>
      </c>
      <c r="AB54" s="3" t="s">
        <v>4239</v>
      </c>
      <c r="AC54" s="3" t="s">
        <v>4390</v>
      </c>
      <c r="AD54" s="3" t="s">
        <v>4544</v>
      </c>
      <c r="AE54" s="3" t="s">
        <v>4790</v>
      </c>
    </row>
    <row r="55" spans="1:31" ht="30" x14ac:dyDescent="0.25">
      <c r="A55" s="15" t="s">
        <v>72</v>
      </c>
      <c r="B55" s="15" t="s">
        <v>80</v>
      </c>
      <c r="C55" s="9" t="s">
        <v>80</v>
      </c>
      <c r="D55" s="8" t="s">
        <v>1190</v>
      </c>
      <c r="E55" s="8" t="s">
        <v>233</v>
      </c>
      <c r="F55" s="8" t="s">
        <v>189</v>
      </c>
      <c r="G55" s="9" t="s">
        <v>448</v>
      </c>
      <c r="H55" s="8" t="s">
        <v>574</v>
      </c>
      <c r="I55" s="16" t="s">
        <v>649</v>
      </c>
      <c r="J55" s="8" t="s">
        <v>279</v>
      </c>
      <c r="K55" s="16" t="s">
        <v>257</v>
      </c>
      <c r="L55" s="16" t="s">
        <v>611</v>
      </c>
      <c r="M55" s="8" t="s">
        <v>800</v>
      </c>
      <c r="N55" s="8" t="s">
        <v>131</v>
      </c>
      <c r="O55" s="8" t="s">
        <v>131</v>
      </c>
      <c r="P55" s="8" t="s">
        <v>152</v>
      </c>
      <c r="Q55" s="8" t="s">
        <v>167</v>
      </c>
      <c r="R55" s="8" t="s">
        <v>214</v>
      </c>
      <c r="S55" s="8" t="s">
        <v>402</v>
      </c>
      <c r="T55" s="3" t="s">
        <v>545</v>
      </c>
      <c r="U55" s="3" t="s">
        <v>3171</v>
      </c>
      <c r="V55" s="3" t="s">
        <v>3322</v>
      </c>
      <c r="W55" s="3" t="s">
        <v>3480</v>
      </c>
      <c r="X55" s="3" t="s">
        <v>3633</v>
      </c>
      <c r="Y55" s="3" t="s">
        <v>3787</v>
      </c>
      <c r="Z55" s="3" t="s">
        <v>3938</v>
      </c>
      <c r="AA55" s="3" t="s">
        <v>4094</v>
      </c>
      <c r="AB55" s="3" t="s">
        <v>4240</v>
      </c>
      <c r="AC55" s="3" t="s">
        <v>4391</v>
      </c>
      <c r="AD55" s="3" t="s">
        <v>4545</v>
      </c>
      <c r="AE55" s="3" t="s">
        <v>4791</v>
      </c>
    </row>
    <row r="56" spans="1:31" ht="45" x14ac:dyDescent="0.25">
      <c r="A56" s="15" t="s">
        <v>72</v>
      </c>
      <c r="B56" s="15" t="s">
        <v>79</v>
      </c>
      <c r="C56" s="9" t="s">
        <v>79</v>
      </c>
      <c r="D56" s="8" t="s">
        <v>1190</v>
      </c>
      <c r="E56" s="8" t="s">
        <v>234</v>
      </c>
      <c r="F56" s="8" t="s">
        <v>449</v>
      </c>
      <c r="G56" s="9" t="s">
        <v>450</v>
      </c>
      <c r="H56" s="8" t="s">
        <v>575</v>
      </c>
      <c r="I56" s="16" t="s">
        <v>650</v>
      </c>
      <c r="J56" s="8" t="s">
        <v>280</v>
      </c>
      <c r="K56" s="16" t="s">
        <v>258</v>
      </c>
      <c r="L56" s="16" t="s">
        <v>612</v>
      </c>
      <c r="M56" s="8" t="s">
        <v>801</v>
      </c>
      <c r="N56" s="8" t="s">
        <v>132</v>
      </c>
      <c r="O56" s="8" t="s">
        <v>132</v>
      </c>
      <c r="P56" s="8" t="s">
        <v>153</v>
      </c>
      <c r="Q56" s="8" t="s">
        <v>168</v>
      </c>
      <c r="R56" s="8" t="s">
        <v>715</v>
      </c>
      <c r="S56" s="8" t="s">
        <v>403</v>
      </c>
      <c r="T56" s="3" t="s">
        <v>546</v>
      </c>
      <c r="U56" s="3" t="s">
        <v>3172</v>
      </c>
      <c r="V56" s="3" t="s">
        <v>3323</v>
      </c>
      <c r="W56" s="3" t="s">
        <v>3481</v>
      </c>
      <c r="X56" s="3" t="s">
        <v>3634</v>
      </c>
      <c r="Y56" s="3" t="s">
        <v>3788</v>
      </c>
      <c r="Z56" s="3" t="s">
        <v>3939</v>
      </c>
      <c r="AA56" s="3" t="s">
        <v>4095</v>
      </c>
      <c r="AB56" s="3" t="s">
        <v>4241</v>
      </c>
      <c r="AC56" s="3" t="s">
        <v>4392</v>
      </c>
      <c r="AD56" s="3" t="s">
        <v>4546</v>
      </c>
      <c r="AE56" s="3" t="s">
        <v>4792</v>
      </c>
    </row>
    <row r="57" spans="1:31" ht="45" x14ac:dyDescent="0.25">
      <c r="A57" s="15" t="s">
        <v>72</v>
      </c>
      <c r="B57" s="15" t="s">
        <v>700</v>
      </c>
      <c r="C57" s="9" t="s">
        <v>700</v>
      </c>
      <c r="D57" s="8" t="s">
        <v>1190</v>
      </c>
      <c r="E57" s="8" t="s">
        <v>374</v>
      </c>
      <c r="F57" s="8" t="s">
        <v>451</v>
      </c>
      <c r="G57" s="9" t="s">
        <v>452</v>
      </c>
      <c r="H57" s="8" t="s">
        <v>761</v>
      </c>
      <c r="I57" s="16" t="s">
        <v>651</v>
      </c>
      <c r="J57" s="8" t="s">
        <v>525</v>
      </c>
      <c r="K57" s="16" t="s">
        <v>711</v>
      </c>
      <c r="L57" s="16" t="s">
        <v>613</v>
      </c>
      <c r="M57" s="8" t="s">
        <v>802</v>
      </c>
      <c r="N57" s="8" t="s">
        <v>396</v>
      </c>
      <c r="O57" s="8" t="s">
        <v>247</v>
      </c>
      <c r="P57" s="8" t="s">
        <v>510</v>
      </c>
      <c r="Q57" s="8" t="s">
        <v>504</v>
      </c>
      <c r="R57" s="8" t="s">
        <v>716</v>
      </c>
      <c r="S57" s="8" t="s">
        <v>404</v>
      </c>
      <c r="T57" s="3" t="s">
        <v>547</v>
      </c>
      <c r="U57" s="3" t="s">
        <v>3173</v>
      </c>
      <c r="V57" s="3" t="s">
        <v>3324</v>
      </c>
      <c r="W57" s="3" t="s">
        <v>3482</v>
      </c>
      <c r="X57" s="3" t="s">
        <v>3635</v>
      </c>
      <c r="Y57" s="3" t="s">
        <v>3789</v>
      </c>
      <c r="Z57" s="3" t="s">
        <v>3940</v>
      </c>
      <c r="AA57" s="3" t="s">
        <v>4096</v>
      </c>
      <c r="AB57" s="3" t="s">
        <v>4242</v>
      </c>
      <c r="AC57" s="3" t="s">
        <v>4393</v>
      </c>
      <c r="AD57" s="3" t="s">
        <v>4547</v>
      </c>
      <c r="AE57" s="3" t="s">
        <v>4793</v>
      </c>
    </row>
    <row r="58" spans="1:31" x14ac:dyDescent="0.25">
      <c r="A58" s="15" t="s">
        <v>72</v>
      </c>
      <c r="B58" s="15" t="s">
        <v>81</v>
      </c>
      <c r="C58" s="9" t="s">
        <v>81</v>
      </c>
      <c r="D58" s="8" t="s">
        <v>1190</v>
      </c>
      <c r="E58" s="8" t="s">
        <v>375</v>
      </c>
      <c r="F58" s="8" t="s">
        <v>190</v>
      </c>
      <c r="G58" s="9" t="s">
        <v>190</v>
      </c>
      <c r="H58" s="8" t="s">
        <v>576</v>
      </c>
      <c r="I58" s="16" t="s">
        <v>124</v>
      </c>
      <c r="J58" s="8" t="s">
        <v>281</v>
      </c>
      <c r="K58" s="16" t="s">
        <v>259</v>
      </c>
      <c r="L58" s="16" t="s">
        <v>614</v>
      </c>
      <c r="M58" s="8" t="s">
        <v>309</v>
      </c>
      <c r="N58" s="8" t="s">
        <v>133</v>
      </c>
      <c r="O58" s="8" t="s">
        <v>387</v>
      </c>
      <c r="P58" s="8" t="s">
        <v>375</v>
      </c>
      <c r="Q58" s="8" t="s">
        <v>154</v>
      </c>
      <c r="R58" s="8" t="s">
        <v>215</v>
      </c>
      <c r="S58" s="8" t="s">
        <v>405</v>
      </c>
      <c r="T58" s="3" t="s">
        <v>204</v>
      </c>
      <c r="U58" s="3" t="s">
        <v>3174</v>
      </c>
      <c r="V58" s="3" t="s">
        <v>3325</v>
      </c>
      <c r="W58" s="3" t="s">
        <v>3483</v>
      </c>
      <c r="X58" s="3" t="s">
        <v>3636</v>
      </c>
      <c r="Y58" s="3" t="s">
        <v>3790</v>
      </c>
      <c r="Z58" s="3" t="s">
        <v>3941</v>
      </c>
      <c r="AA58" s="3" t="s">
        <v>4097</v>
      </c>
      <c r="AB58" s="3" t="s">
        <v>3483</v>
      </c>
      <c r="AC58" s="3" t="s">
        <v>4394</v>
      </c>
      <c r="AD58" s="3" t="s">
        <v>4548</v>
      </c>
      <c r="AE58" s="3" t="s">
        <v>4794</v>
      </c>
    </row>
    <row r="59" spans="1:31" x14ac:dyDescent="0.25">
      <c r="A59" s="15" t="s">
        <v>72</v>
      </c>
      <c r="B59" s="15" t="s">
        <v>82</v>
      </c>
      <c r="C59" s="9" t="s">
        <v>82</v>
      </c>
      <c r="D59" s="8" t="s">
        <v>1190</v>
      </c>
      <c r="E59" s="8" t="s">
        <v>235</v>
      </c>
      <c r="F59" s="8" t="s">
        <v>453</v>
      </c>
      <c r="G59" s="9" t="s">
        <v>453</v>
      </c>
      <c r="H59" s="8" t="s">
        <v>577</v>
      </c>
      <c r="I59" s="16" t="s">
        <v>652</v>
      </c>
      <c r="J59" s="8" t="s">
        <v>282</v>
      </c>
      <c r="K59" s="16" t="s">
        <v>260</v>
      </c>
      <c r="L59" s="16" t="s">
        <v>615</v>
      </c>
      <c r="M59" s="8" t="s">
        <v>803</v>
      </c>
      <c r="N59" s="8" t="s">
        <v>134</v>
      </c>
      <c r="O59" s="8" t="s">
        <v>388</v>
      </c>
      <c r="P59" s="8" t="s">
        <v>155</v>
      </c>
      <c r="Q59" s="8" t="s">
        <v>505</v>
      </c>
      <c r="R59" s="8" t="s">
        <v>216</v>
      </c>
      <c r="S59" s="8" t="s">
        <v>179</v>
      </c>
      <c r="T59" s="3" t="s">
        <v>205</v>
      </c>
      <c r="U59" s="3" t="s">
        <v>3175</v>
      </c>
      <c r="V59" s="3" t="s">
        <v>3326</v>
      </c>
      <c r="W59" s="3" t="s">
        <v>3484</v>
      </c>
      <c r="X59" s="3" t="s">
        <v>3637</v>
      </c>
      <c r="Y59" s="3" t="s">
        <v>388</v>
      </c>
      <c r="Z59" s="3" t="s">
        <v>3942</v>
      </c>
      <c r="AA59" s="3" t="s">
        <v>4098</v>
      </c>
      <c r="AB59" s="3" t="s">
        <v>3484</v>
      </c>
      <c r="AC59" s="3" t="s">
        <v>4395</v>
      </c>
      <c r="AD59" s="3" t="s">
        <v>4549</v>
      </c>
      <c r="AE59" s="3" t="s">
        <v>4795</v>
      </c>
    </row>
    <row r="60" spans="1:31" x14ac:dyDescent="0.25">
      <c r="A60" s="15" t="s">
        <v>72</v>
      </c>
      <c r="B60" s="15" t="s">
        <v>83</v>
      </c>
      <c r="C60" s="9" t="s">
        <v>83</v>
      </c>
      <c r="D60" s="8" t="s">
        <v>1190</v>
      </c>
      <c r="E60" s="8" t="s">
        <v>376</v>
      </c>
      <c r="F60" s="8" t="s">
        <v>191</v>
      </c>
      <c r="G60" s="9" t="s">
        <v>191</v>
      </c>
      <c r="H60" s="8" t="s">
        <v>578</v>
      </c>
      <c r="I60" s="16" t="s">
        <v>125</v>
      </c>
      <c r="J60" s="8" t="s">
        <v>283</v>
      </c>
      <c r="K60" s="16" t="s">
        <v>261</v>
      </c>
      <c r="L60" s="16" t="s">
        <v>616</v>
      </c>
      <c r="M60" s="8" t="s">
        <v>310</v>
      </c>
      <c r="N60" s="8" t="s">
        <v>135</v>
      </c>
      <c r="O60" s="8" t="s">
        <v>376</v>
      </c>
      <c r="P60" s="8" t="s">
        <v>376</v>
      </c>
      <c r="Q60" s="8" t="s">
        <v>135</v>
      </c>
      <c r="R60" s="8" t="s">
        <v>217</v>
      </c>
      <c r="S60" s="8" t="s">
        <v>180</v>
      </c>
      <c r="T60" s="3" t="s">
        <v>206</v>
      </c>
      <c r="U60" s="3" t="s">
        <v>3176</v>
      </c>
      <c r="V60" s="3" t="s">
        <v>3327</v>
      </c>
      <c r="W60" s="3" t="s">
        <v>3485</v>
      </c>
      <c r="X60" s="3" t="s">
        <v>3638</v>
      </c>
      <c r="Y60" s="3" t="s">
        <v>135</v>
      </c>
      <c r="Z60" s="3" t="s">
        <v>3943</v>
      </c>
      <c r="AA60" s="3" t="s">
        <v>4099</v>
      </c>
      <c r="AB60" s="3" t="s">
        <v>3485</v>
      </c>
      <c r="AC60" s="3" t="s">
        <v>4396</v>
      </c>
      <c r="AD60" s="3" t="s">
        <v>4550</v>
      </c>
      <c r="AE60" s="3" t="s">
        <v>4796</v>
      </c>
    </row>
    <row r="61" spans="1:31" x14ac:dyDescent="0.25">
      <c r="A61" s="15" t="s">
        <v>72</v>
      </c>
      <c r="B61" s="15" t="s">
        <v>1022</v>
      </c>
      <c r="C61" s="9" t="s">
        <v>1022</v>
      </c>
      <c r="D61" s="8" t="s">
        <v>1462</v>
      </c>
      <c r="E61" s="8" t="s">
        <v>1022</v>
      </c>
      <c r="F61" s="8" t="s">
        <v>1289</v>
      </c>
      <c r="G61" s="9" t="s">
        <v>1289</v>
      </c>
      <c r="H61" s="8" t="s">
        <v>1799</v>
      </c>
      <c r="I61" s="16" t="s">
        <v>1651</v>
      </c>
      <c r="J61" s="8" t="s">
        <v>1946</v>
      </c>
      <c r="K61" s="16" t="s">
        <v>2083</v>
      </c>
      <c r="L61" s="16" t="s">
        <v>2216</v>
      </c>
      <c r="M61" s="8" t="s">
        <v>2339</v>
      </c>
      <c r="N61" s="8" t="s">
        <v>1022</v>
      </c>
      <c r="O61" s="8" t="s">
        <v>1022</v>
      </c>
      <c r="P61" s="8" t="s">
        <v>2474</v>
      </c>
      <c r="Q61" s="8" t="s">
        <v>2474</v>
      </c>
      <c r="R61" s="8" t="s">
        <v>2610</v>
      </c>
      <c r="S61" s="8" t="s">
        <v>2744</v>
      </c>
      <c r="T61" s="3" t="s">
        <v>2886</v>
      </c>
      <c r="U61" s="3" t="s">
        <v>1799</v>
      </c>
      <c r="V61" s="3" t="s">
        <v>3328</v>
      </c>
      <c r="W61" s="3" t="s">
        <v>3486</v>
      </c>
      <c r="X61" s="3" t="s">
        <v>3639</v>
      </c>
      <c r="Y61" s="3" t="s">
        <v>3791</v>
      </c>
      <c r="Z61" s="3" t="s">
        <v>3944</v>
      </c>
      <c r="AA61" s="3" t="s">
        <v>4100</v>
      </c>
      <c r="AB61" s="3" t="s">
        <v>4243</v>
      </c>
      <c r="AC61" s="3" t="s">
        <v>4397</v>
      </c>
      <c r="AD61" s="3" t="s">
        <v>4551</v>
      </c>
      <c r="AE61" s="3" t="s">
        <v>4797</v>
      </c>
    </row>
    <row r="62" spans="1:31" x14ac:dyDescent="0.25">
      <c r="A62" s="15" t="s">
        <v>72</v>
      </c>
      <c r="B62" s="15" t="s">
        <v>1023</v>
      </c>
      <c r="C62" s="9" t="s">
        <v>1023</v>
      </c>
      <c r="D62" s="8" t="s">
        <v>1462</v>
      </c>
      <c r="E62" s="8" t="s">
        <v>1214</v>
      </c>
      <c r="F62" s="8" t="s">
        <v>1290</v>
      </c>
      <c r="G62" s="9" t="s">
        <v>1290</v>
      </c>
      <c r="H62" s="8" t="s">
        <v>1800</v>
      </c>
      <c r="I62" s="16" t="s">
        <v>1652</v>
      </c>
      <c r="J62" s="8" t="s">
        <v>1652</v>
      </c>
      <c r="K62" s="16" t="s">
        <v>1652</v>
      </c>
      <c r="L62" s="16" t="s">
        <v>2217</v>
      </c>
      <c r="M62" s="8" t="s">
        <v>2340</v>
      </c>
      <c r="N62" s="8" t="s">
        <v>1214</v>
      </c>
      <c r="O62" s="8" t="s">
        <v>1214</v>
      </c>
      <c r="P62" s="8" t="s">
        <v>2475</v>
      </c>
      <c r="Q62" s="8" t="s">
        <v>2475</v>
      </c>
      <c r="R62" s="8" t="s">
        <v>2611</v>
      </c>
      <c r="S62" s="8" t="s">
        <v>2745</v>
      </c>
      <c r="T62" s="3" t="s">
        <v>2887</v>
      </c>
      <c r="U62" s="3" t="s">
        <v>3177</v>
      </c>
      <c r="V62" s="3" t="s">
        <v>3329</v>
      </c>
      <c r="W62" s="3" t="s">
        <v>3487</v>
      </c>
      <c r="X62" s="3" t="s">
        <v>3640</v>
      </c>
      <c r="Y62" s="3" t="s">
        <v>3792</v>
      </c>
      <c r="Z62" s="3" t="s">
        <v>3945</v>
      </c>
      <c r="AA62" s="3" t="s">
        <v>4101</v>
      </c>
      <c r="AB62" s="3" t="s">
        <v>4244</v>
      </c>
      <c r="AC62" s="3" t="s">
        <v>4398</v>
      </c>
      <c r="AD62" s="3" t="s">
        <v>4552</v>
      </c>
      <c r="AE62" s="3" t="s">
        <v>4798</v>
      </c>
    </row>
    <row r="63" spans="1:31" ht="60" x14ac:dyDescent="0.25">
      <c r="A63" s="15" t="s">
        <v>72</v>
      </c>
      <c r="B63" s="15" t="s">
        <v>84</v>
      </c>
      <c r="C63" s="9" t="s">
        <v>1018</v>
      </c>
      <c r="D63" s="8" t="s">
        <v>1462</v>
      </c>
      <c r="E63" s="8" t="s">
        <v>1516</v>
      </c>
      <c r="F63" s="8" t="s">
        <v>3021</v>
      </c>
      <c r="G63" s="9" t="s">
        <v>1291</v>
      </c>
      <c r="H63" s="8" t="s">
        <v>1801</v>
      </c>
      <c r="I63" s="16" t="s">
        <v>1653</v>
      </c>
      <c r="J63" s="8" t="s">
        <v>1947</v>
      </c>
      <c r="K63" s="16" t="s">
        <v>4908</v>
      </c>
      <c r="L63" s="16" t="s">
        <v>4916</v>
      </c>
      <c r="M63" s="8" t="s">
        <v>4922</v>
      </c>
      <c r="N63" s="8" t="s">
        <v>1464</v>
      </c>
      <c r="O63" s="8" t="s">
        <v>1464</v>
      </c>
      <c r="P63" s="8" t="s">
        <v>2476</v>
      </c>
      <c r="Q63" s="8" t="s">
        <v>2476</v>
      </c>
      <c r="R63" s="8" t="s">
        <v>2612</v>
      </c>
      <c r="S63" s="8" t="s">
        <v>2746</v>
      </c>
      <c r="T63" s="3" t="s">
        <v>2888</v>
      </c>
      <c r="U63" s="3" t="s">
        <v>3178</v>
      </c>
      <c r="V63" s="3" t="s">
        <v>3330</v>
      </c>
      <c r="W63" s="3" t="s">
        <v>4713</v>
      </c>
      <c r="X63" s="3" t="s">
        <v>4928</v>
      </c>
      <c r="Y63" s="3" t="s">
        <v>3793</v>
      </c>
      <c r="Z63" s="3" t="s">
        <v>3946</v>
      </c>
      <c r="AA63" s="3" t="s">
        <v>4102</v>
      </c>
      <c r="AB63" s="3" t="s">
        <v>4707</v>
      </c>
      <c r="AC63" s="3" t="s">
        <v>4399</v>
      </c>
      <c r="AD63" s="3" t="s">
        <v>4553</v>
      </c>
      <c r="AE63" s="3" t="s">
        <v>4799</v>
      </c>
    </row>
    <row r="64" spans="1:31" ht="75" x14ac:dyDescent="0.25">
      <c r="A64" s="15" t="s">
        <v>72</v>
      </c>
      <c r="B64" s="15" t="s">
        <v>85</v>
      </c>
      <c r="C64" s="9" t="s">
        <v>1019</v>
      </c>
      <c r="D64" s="8" t="s">
        <v>1462</v>
      </c>
      <c r="E64" s="8" t="s">
        <v>1517</v>
      </c>
      <c r="F64" s="8" t="s">
        <v>3022</v>
      </c>
      <c r="G64" s="9" t="s">
        <v>1292</v>
      </c>
      <c r="H64" s="8" t="s">
        <v>1802</v>
      </c>
      <c r="I64" s="16" t="s">
        <v>1654</v>
      </c>
      <c r="J64" s="8" t="s">
        <v>4902</v>
      </c>
      <c r="K64" s="16" t="s">
        <v>4909</v>
      </c>
      <c r="L64" s="16" t="s">
        <v>4917</v>
      </c>
      <c r="M64" s="8" t="s">
        <v>4923</v>
      </c>
      <c r="N64" s="8" t="s">
        <v>1465</v>
      </c>
      <c r="O64" s="8" t="s">
        <v>1465</v>
      </c>
      <c r="P64" s="8" t="s">
        <v>2477</v>
      </c>
      <c r="Q64" s="8" t="s">
        <v>2477</v>
      </c>
      <c r="R64" s="8" t="s">
        <v>2613</v>
      </c>
      <c r="S64" s="8" t="s">
        <v>2747</v>
      </c>
      <c r="T64" s="3" t="s">
        <v>2889</v>
      </c>
      <c r="U64" s="3" t="s">
        <v>3179</v>
      </c>
      <c r="V64" s="3" t="s">
        <v>3331</v>
      </c>
      <c r="W64" s="3" t="s">
        <v>4703</v>
      </c>
      <c r="X64" s="3" t="s">
        <v>4929</v>
      </c>
      <c r="Y64" s="3" t="s">
        <v>3794</v>
      </c>
      <c r="Z64" s="3" t="s">
        <v>3947</v>
      </c>
      <c r="AA64" s="3" t="s">
        <v>4103</v>
      </c>
      <c r="AB64" s="3" t="s">
        <v>4708</v>
      </c>
      <c r="AC64" s="3" t="s">
        <v>4400</v>
      </c>
      <c r="AD64" s="3" t="s">
        <v>4554</v>
      </c>
      <c r="AE64" s="3" t="s">
        <v>4800</v>
      </c>
    </row>
    <row r="65" spans="1:31" ht="75" x14ac:dyDescent="0.25">
      <c r="A65" s="15" t="s">
        <v>72</v>
      </c>
      <c r="B65" s="15" t="s">
        <v>86</v>
      </c>
      <c r="C65" s="9" t="s">
        <v>1025</v>
      </c>
      <c r="D65" s="8" t="s">
        <v>1462</v>
      </c>
      <c r="E65" s="8" t="s">
        <v>1518</v>
      </c>
      <c r="F65" s="8" t="s">
        <v>3023</v>
      </c>
      <c r="G65" s="9" t="s">
        <v>1293</v>
      </c>
      <c r="H65" s="8" t="s">
        <v>1803</v>
      </c>
      <c r="I65" s="16" t="s">
        <v>4903</v>
      </c>
      <c r="J65" s="8" t="s">
        <v>1949</v>
      </c>
      <c r="K65" s="16" t="s">
        <v>4910</v>
      </c>
      <c r="L65" s="16" t="s">
        <v>4918</v>
      </c>
      <c r="M65" s="8" t="s">
        <v>4924</v>
      </c>
      <c r="N65" s="8" t="s">
        <v>1466</v>
      </c>
      <c r="O65" s="8" t="s">
        <v>1466</v>
      </c>
      <c r="P65" s="8" t="s">
        <v>2478</v>
      </c>
      <c r="Q65" s="8" t="s">
        <v>2478</v>
      </c>
      <c r="R65" s="8" t="s">
        <v>2614</v>
      </c>
      <c r="S65" s="8" t="s">
        <v>2748</v>
      </c>
      <c r="T65" s="3" t="s">
        <v>2890</v>
      </c>
      <c r="U65" s="3" t="s">
        <v>3180</v>
      </c>
      <c r="V65" s="3" t="s">
        <v>4904</v>
      </c>
      <c r="W65" s="3" t="s">
        <v>4704</v>
      </c>
      <c r="X65" s="3" t="s">
        <v>4930</v>
      </c>
      <c r="Y65" s="3" t="s">
        <v>3795</v>
      </c>
      <c r="Z65" s="3" t="s">
        <v>3948</v>
      </c>
      <c r="AA65" s="3" t="s">
        <v>4104</v>
      </c>
      <c r="AB65" s="3" t="s">
        <v>4709</v>
      </c>
      <c r="AC65" s="3" t="s">
        <v>4401</v>
      </c>
      <c r="AD65" s="3" t="s">
        <v>4555</v>
      </c>
      <c r="AE65" s="3" t="s">
        <v>4801</v>
      </c>
    </row>
    <row r="66" spans="1:31" ht="90" x14ac:dyDescent="0.25">
      <c r="A66" s="15" t="s">
        <v>72</v>
      </c>
      <c r="B66" s="15" t="s">
        <v>294</v>
      </c>
      <c r="C66" s="9" t="s">
        <v>1020</v>
      </c>
      <c r="D66" s="8" t="s">
        <v>1462</v>
      </c>
      <c r="E66" s="8" t="s">
        <v>1519</v>
      </c>
      <c r="F66" s="8" t="s">
        <v>3024</v>
      </c>
      <c r="G66" s="9" t="s">
        <v>1294</v>
      </c>
      <c r="H66" s="8" t="s">
        <v>1804</v>
      </c>
      <c r="I66" s="16" t="s">
        <v>1656</v>
      </c>
      <c r="J66" s="8" t="s">
        <v>4905</v>
      </c>
      <c r="K66" s="16" t="s">
        <v>4911</v>
      </c>
      <c r="L66" s="16" t="s">
        <v>4919</v>
      </c>
      <c r="M66" s="8" t="s">
        <v>4940</v>
      </c>
      <c r="N66" s="8" t="s">
        <v>1468</v>
      </c>
      <c r="O66" s="8" t="s">
        <v>1468</v>
      </c>
      <c r="P66" s="8" t="s">
        <v>2479</v>
      </c>
      <c r="Q66" s="8" t="s">
        <v>2479</v>
      </c>
      <c r="R66" s="8" t="s">
        <v>4941</v>
      </c>
      <c r="S66" s="8" t="s">
        <v>2749</v>
      </c>
      <c r="T66" s="3" t="s">
        <v>2891</v>
      </c>
      <c r="U66" s="3" t="s">
        <v>3181</v>
      </c>
      <c r="V66" s="3" t="s">
        <v>3333</v>
      </c>
      <c r="W66" s="3" t="s">
        <v>4714</v>
      </c>
      <c r="X66" s="3" t="s">
        <v>3644</v>
      </c>
      <c r="Y66" s="3" t="s">
        <v>3796</v>
      </c>
      <c r="Z66" s="3" t="s">
        <v>3949</v>
      </c>
      <c r="AA66" s="3" t="s">
        <v>4105</v>
      </c>
      <c r="AB66" s="3" t="s">
        <v>4710</v>
      </c>
      <c r="AC66" s="3" t="s">
        <v>4402</v>
      </c>
      <c r="AD66" s="3" t="s">
        <v>4556</v>
      </c>
      <c r="AE66" s="3" t="s">
        <v>4802</v>
      </c>
    </row>
    <row r="67" spans="1:31" ht="120" x14ac:dyDescent="0.25">
      <c r="A67" s="15" t="s">
        <v>72</v>
      </c>
      <c r="B67" s="15" t="s">
        <v>295</v>
      </c>
      <c r="C67" s="9" t="s">
        <v>1021</v>
      </c>
      <c r="D67" s="8" t="s">
        <v>1462</v>
      </c>
      <c r="E67" s="8" t="s">
        <v>1520</v>
      </c>
      <c r="F67" s="8" t="s">
        <v>3025</v>
      </c>
      <c r="G67" s="9" t="s">
        <v>1295</v>
      </c>
      <c r="H67" s="8" t="s">
        <v>1805</v>
      </c>
      <c r="I67" s="16" t="s">
        <v>1657</v>
      </c>
      <c r="J67" s="8" t="s">
        <v>4906</v>
      </c>
      <c r="K67" s="16" t="s">
        <v>4912</v>
      </c>
      <c r="L67" s="16" t="s">
        <v>4920</v>
      </c>
      <c r="M67" s="8" t="s">
        <v>4925</v>
      </c>
      <c r="N67" s="8" t="s">
        <v>1469</v>
      </c>
      <c r="O67" s="8" t="s">
        <v>1469</v>
      </c>
      <c r="P67" s="8" t="s">
        <v>2480</v>
      </c>
      <c r="Q67" s="8" t="s">
        <v>2480</v>
      </c>
      <c r="R67" s="8" t="s">
        <v>2616</v>
      </c>
      <c r="S67" s="8" t="s">
        <v>2750</v>
      </c>
      <c r="T67" s="3" t="s">
        <v>2892</v>
      </c>
      <c r="U67" s="3" t="s">
        <v>3182</v>
      </c>
      <c r="V67" s="3" t="s">
        <v>3334</v>
      </c>
      <c r="W67" s="3" t="s">
        <v>4705</v>
      </c>
      <c r="X67" s="3" t="s">
        <v>3645</v>
      </c>
      <c r="Y67" s="3" t="s">
        <v>3797</v>
      </c>
      <c r="Z67" s="3" t="s">
        <v>3950</v>
      </c>
      <c r="AA67" s="3" t="s">
        <v>4106</v>
      </c>
      <c r="AB67" s="3" t="s">
        <v>4711</v>
      </c>
      <c r="AC67" s="3" t="s">
        <v>4403</v>
      </c>
      <c r="AD67" s="3" t="s">
        <v>4557</v>
      </c>
      <c r="AE67" s="3" t="s">
        <v>4803</v>
      </c>
    </row>
    <row r="68" spans="1:31" ht="105" x14ac:dyDescent="0.25">
      <c r="A68" s="15" t="s">
        <v>72</v>
      </c>
      <c r="B68" s="15" t="s">
        <v>969</v>
      </c>
      <c r="C68" s="9" t="s">
        <v>1024</v>
      </c>
      <c r="D68" s="8" t="s">
        <v>1462</v>
      </c>
      <c r="E68" s="8" t="s">
        <v>1521</v>
      </c>
      <c r="F68" s="8" t="s">
        <v>3026</v>
      </c>
      <c r="G68" s="9" t="s">
        <v>1296</v>
      </c>
      <c r="H68" s="8" t="s">
        <v>1806</v>
      </c>
      <c r="I68" s="16" t="s">
        <v>1658</v>
      </c>
      <c r="J68" s="8" t="s">
        <v>4907</v>
      </c>
      <c r="K68" s="16" t="s">
        <v>4913</v>
      </c>
      <c r="L68" s="16" t="s">
        <v>4921</v>
      </c>
      <c r="M68" s="8" t="s">
        <v>4926</v>
      </c>
      <c r="N68" s="8" t="s">
        <v>1467</v>
      </c>
      <c r="O68" s="8" t="s">
        <v>1467</v>
      </c>
      <c r="P68" s="8" t="s">
        <v>4927</v>
      </c>
      <c r="Q68" s="8" t="s">
        <v>4927</v>
      </c>
      <c r="R68" s="8" t="s">
        <v>2617</v>
      </c>
      <c r="S68" s="8" t="s">
        <v>2751</v>
      </c>
      <c r="T68" s="3" t="s">
        <v>2893</v>
      </c>
      <c r="U68" s="3" t="s">
        <v>3183</v>
      </c>
      <c r="V68" s="3" t="s">
        <v>3335</v>
      </c>
      <c r="W68" s="3" t="s">
        <v>4706</v>
      </c>
      <c r="X68" s="3" t="s">
        <v>3646</v>
      </c>
      <c r="Y68" s="3" t="s">
        <v>4949</v>
      </c>
      <c r="Z68" s="3" t="s">
        <v>3951</v>
      </c>
      <c r="AA68" s="3" t="s">
        <v>4107</v>
      </c>
      <c r="AB68" s="3" t="s">
        <v>4712</v>
      </c>
      <c r="AC68" s="3" t="s">
        <v>4404</v>
      </c>
      <c r="AD68" s="3" t="s">
        <v>4558</v>
      </c>
      <c r="AE68" s="3" t="s">
        <v>4804</v>
      </c>
    </row>
    <row r="69" spans="1:31" x14ac:dyDescent="0.25">
      <c r="A69" s="15" t="s">
        <v>72</v>
      </c>
      <c r="B69" s="15" t="s">
        <v>87</v>
      </c>
      <c r="C69" s="9" t="s">
        <v>87</v>
      </c>
      <c r="D69" s="8" t="s">
        <v>1190</v>
      </c>
      <c r="E69" s="8" t="s">
        <v>236</v>
      </c>
      <c r="F69" s="8" t="s">
        <v>454</v>
      </c>
      <c r="G69" s="9" t="s">
        <v>455</v>
      </c>
      <c r="H69" s="8" t="s">
        <v>579</v>
      </c>
      <c r="I69" s="16" t="s">
        <v>653</v>
      </c>
      <c r="J69" s="8" t="s">
        <v>526</v>
      </c>
      <c r="K69" s="16" t="s">
        <v>262</v>
      </c>
      <c r="L69" s="16" t="s">
        <v>617</v>
      </c>
      <c r="M69" s="8" t="s">
        <v>804</v>
      </c>
      <c r="N69" s="8" t="s">
        <v>136</v>
      </c>
      <c r="O69" s="8" t="s">
        <v>136</v>
      </c>
      <c r="P69" s="8" t="s">
        <v>136</v>
      </c>
      <c r="Q69" s="8" t="s">
        <v>136</v>
      </c>
      <c r="R69" s="8" t="s">
        <v>717</v>
      </c>
      <c r="S69" s="8" t="s">
        <v>181</v>
      </c>
      <c r="T69" s="3" t="s">
        <v>207</v>
      </c>
      <c r="U69" s="3" t="s">
        <v>3184</v>
      </c>
      <c r="V69" s="3" t="s">
        <v>3336</v>
      </c>
      <c r="W69" s="3" t="s">
        <v>3494</v>
      </c>
      <c r="X69" s="3" t="s">
        <v>3647</v>
      </c>
      <c r="Y69" s="3" t="s">
        <v>3799</v>
      </c>
      <c r="Z69" s="3" t="s">
        <v>3952</v>
      </c>
      <c r="AA69" s="3" t="s">
        <v>4108</v>
      </c>
      <c r="AB69" s="3" t="s">
        <v>4251</v>
      </c>
      <c r="AC69" s="3" t="s">
        <v>4405</v>
      </c>
      <c r="AD69" s="3" t="s">
        <v>4559</v>
      </c>
      <c r="AE69" s="3" t="s">
        <v>4805</v>
      </c>
    </row>
    <row r="70" spans="1:31" ht="75" x14ac:dyDescent="0.25">
      <c r="A70" s="15" t="s">
        <v>72</v>
      </c>
      <c r="B70" s="15" t="s">
        <v>90</v>
      </c>
      <c r="C70" s="9" t="s">
        <v>1167</v>
      </c>
      <c r="D70" s="8" t="s">
        <v>1462</v>
      </c>
      <c r="E70" s="8" t="s">
        <v>1522</v>
      </c>
      <c r="F70" s="8" t="s">
        <v>3028</v>
      </c>
      <c r="G70" s="9" t="s">
        <v>1459</v>
      </c>
      <c r="H70" s="8" t="s">
        <v>1808</v>
      </c>
      <c r="I70" s="16" t="s">
        <v>1660</v>
      </c>
      <c r="J70" s="8" t="s">
        <v>1953</v>
      </c>
      <c r="K70" s="16" t="s">
        <v>2091</v>
      </c>
      <c r="L70" s="16" t="s">
        <v>2224</v>
      </c>
      <c r="M70" s="8" t="s">
        <v>2348</v>
      </c>
      <c r="N70" s="8" t="s">
        <v>1408</v>
      </c>
      <c r="O70" s="8" t="s">
        <v>1408</v>
      </c>
      <c r="P70" s="8" t="s">
        <v>2482</v>
      </c>
      <c r="Q70" s="8" t="s">
        <v>2482</v>
      </c>
      <c r="R70" s="8" t="s">
        <v>2619</v>
      </c>
      <c r="S70" s="8" t="s">
        <v>2753</v>
      </c>
      <c r="T70" s="3" t="s">
        <v>2894</v>
      </c>
      <c r="U70" s="3" t="s">
        <v>3185</v>
      </c>
      <c r="V70" s="3" t="s">
        <v>3337</v>
      </c>
      <c r="W70" s="3" t="s">
        <v>3495</v>
      </c>
      <c r="X70" s="3" t="s">
        <v>3648</v>
      </c>
      <c r="Y70" s="3" t="s">
        <v>3800</v>
      </c>
      <c r="Z70" s="3" t="s">
        <v>3953</v>
      </c>
      <c r="AA70" s="3" t="s">
        <v>4109</v>
      </c>
      <c r="AB70" s="3" t="s">
        <v>4252</v>
      </c>
      <c r="AC70" s="3" t="s">
        <v>4406</v>
      </c>
      <c r="AD70" s="3" t="s">
        <v>4560</v>
      </c>
      <c r="AE70" s="3" t="s">
        <v>4806</v>
      </c>
    </row>
    <row r="71" spans="1:31" ht="30" x14ac:dyDescent="0.25">
      <c r="A71" s="15" t="s">
        <v>72</v>
      </c>
      <c r="B71" s="15" t="s">
        <v>88</v>
      </c>
      <c r="C71" s="9" t="s">
        <v>88</v>
      </c>
      <c r="D71" s="8" t="s">
        <v>1462</v>
      </c>
      <c r="E71" s="8" t="s">
        <v>1523</v>
      </c>
      <c r="F71" s="8" t="s">
        <v>3029</v>
      </c>
      <c r="G71" s="9" t="s">
        <v>1298</v>
      </c>
      <c r="H71" s="8" t="s">
        <v>1809</v>
      </c>
      <c r="I71" s="16" t="s">
        <v>1661</v>
      </c>
      <c r="J71" s="8" t="s">
        <v>1954</v>
      </c>
      <c r="K71" s="16" t="s">
        <v>2092</v>
      </c>
      <c r="L71" s="16" t="s">
        <v>2225</v>
      </c>
      <c r="M71" s="8" t="s">
        <v>2349</v>
      </c>
      <c r="N71" s="8" t="s">
        <v>1215</v>
      </c>
      <c r="O71" s="8" t="s">
        <v>1215</v>
      </c>
      <c r="P71" s="8" t="s">
        <v>2483</v>
      </c>
      <c r="Q71" s="8" t="s">
        <v>2483</v>
      </c>
      <c r="R71" s="8" t="s">
        <v>2620</v>
      </c>
      <c r="S71" s="8" t="s">
        <v>2754</v>
      </c>
      <c r="T71" s="3" t="s">
        <v>2895</v>
      </c>
      <c r="U71" s="3" t="s">
        <v>3186</v>
      </c>
      <c r="V71" s="3" t="s">
        <v>3338</v>
      </c>
      <c r="W71" s="3" t="s">
        <v>3496</v>
      </c>
      <c r="X71" s="3" t="s">
        <v>3649</v>
      </c>
      <c r="Y71" s="3" t="s">
        <v>3801</v>
      </c>
      <c r="Z71" s="3" t="s">
        <v>3954</v>
      </c>
      <c r="AA71" s="3" t="s">
        <v>4110</v>
      </c>
      <c r="AB71" s="3" t="s">
        <v>4253</v>
      </c>
      <c r="AC71" s="3" t="s">
        <v>4407</v>
      </c>
      <c r="AD71" s="3" t="s">
        <v>4561</v>
      </c>
      <c r="AE71" s="3" t="s">
        <v>4807</v>
      </c>
    </row>
    <row r="72" spans="1:31" ht="30" x14ac:dyDescent="0.25">
      <c r="A72" s="15" t="s">
        <v>72</v>
      </c>
      <c r="B72" s="15" t="s">
        <v>89</v>
      </c>
      <c r="C72" s="9" t="s">
        <v>89</v>
      </c>
      <c r="D72" s="8" t="s">
        <v>1462</v>
      </c>
      <c r="E72" s="8" t="s">
        <v>1524</v>
      </c>
      <c r="F72" s="8" t="s">
        <v>3030</v>
      </c>
      <c r="G72" s="9" t="s">
        <v>1299</v>
      </c>
      <c r="H72" s="8" t="s">
        <v>1810</v>
      </c>
      <c r="I72" s="16" t="s">
        <v>1662</v>
      </c>
      <c r="J72" s="8" t="s">
        <v>1955</v>
      </c>
      <c r="K72" s="16" t="s">
        <v>2093</v>
      </c>
      <c r="L72" s="16" t="s">
        <v>2226</v>
      </c>
      <c r="M72" s="8" t="s">
        <v>2350</v>
      </c>
      <c r="N72" s="8" t="s">
        <v>1409</v>
      </c>
      <c r="O72" s="8" t="s">
        <v>1409</v>
      </c>
      <c r="P72" s="8" t="s">
        <v>2484</v>
      </c>
      <c r="Q72" s="8" t="s">
        <v>2484</v>
      </c>
      <c r="R72" s="8" t="s">
        <v>2621</v>
      </c>
      <c r="S72" s="8" t="s">
        <v>2755</v>
      </c>
      <c r="T72" s="3" t="s">
        <v>2896</v>
      </c>
      <c r="U72" s="3" t="s">
        <v>3187</v>
      </c>
      <c r="V72" s="3" t="s">
        <v>3339</v>
      </c>
      <c r="W72" s="3" t="s">
        <v>3497</v>
      </c>
      <c r="X72" s="3" t="s">
        <v>3650</v>
      </c>
      <c r="Y72" s="3" t="s">
        <v>3802</v>
      </c>
      <c r="Z72" s="3" t="s">
        <v>3955</v>
      </c>
      <c r="AA72" s="3" t="s">
        <v>4111</v>
      </c>
      <c r="AB72" s="3" t="s">
        <v>4254</v>
      </c>
      <c r="AC72" s="3" t="s">
        <v>4408</v>
      </c>
      <c r="AD72" s="3" t="s">
        <v>4562</v>
      </c>
      <c r="AE72" s="3" t="s">
        <v>4808</v>
      </c>
    </row>
    <row r="73" spans="1:31" ht="45" x14ac:dyDescent="0.25">
      <c r="A73" s="15" t="s">
        <v>72</v>
      </c>
      <c r="B73" s="15" t="s">
        <v>103</v>
      </c>
      <c r="C73" s="9" t="s">
        <v>1168</v>
      </c>
      <c r="D73" s="8" t="s">
        <v>1462</v>
      </c>
      <c r="E73" s="8" t="s">
        <v>1525</v>
      </c>
      <c r="F73" s="8" t="s">
        <v>3031</v>
      </c>
      <c r="G73" s="9" t="s">
        <v>1300</v>
      </c>
      <c r="H73" s="8" t="s">
        <v>1811</v>
      </c>
      <c r="I73" s="16" t="s">
        <v>1663</v>
      </c>
      <c r="J73" s="8" t="s">
        <v>1956</v>
      </c>
      <c r="K73" s="16" t="s">
        <v>2094</v>
      </c>
      <c r="L73" s="16" t="s">
        <v>2227</v>
      </c>
      <c r="M73" s="8" t="s">
        <v>2351</v>
      </c>
      <c r="N73" s="8" t="s">
        <v>1410</v>
      </c>
      <c r="O73" s="8" t="s">
        <v>1410</v>
      </c>
      <c r="P73" s="8" t="s">
        <v>2485</v>
      </c>
      <c r="Q73" s="8" t="s">
        <v>2485</v>
      </c>
      <c r="R73" s="8" t="s">
        <v>2622</v>
      </c>
      <c r="S73" s="8" t="s">
        <v>2756</v>
      </c>
      <c r="T73" s="3" t="s">
        <v>2897</v>
      </c>
      <c r="U73" s="3" t="s">
        <v>3188</v>
      </c>
      <c r="V73" s="3" t="s">
        <v>3340</v>
      </c>
      <c r="W73" s="3" t="s">
        <v>3498</v>
      </c>
      <c r="X73" s="3" t="s">
        <v>3651</v>
      </c>
      <c r="Y73" s="3" t="s">
        <v>3803</v>
      </c>
      <c r="Z73" s="3" t="s">
        <v>3956</v>
      </c>
      <c r="AA73" s="3" t="s">
        <v>4112</v>
      </c>
      <c r="AB73" s="3" t="s">
        <v>4255</v>
      </c>
      <c r="AC73" s="3" t="s">
        <v>4409</v>
      </c>
      <c r="AD73" s="3" t="s">
        <v>4563</v>
      </c>
      <c r="AE73" s="3" t="s">
        <v>4809</v>
      </c>
    </row>
    <row r="74" spans="1:31" ht="90" x14ac:dyDescent="0.25">
      <c r="A74" s="15" t="s">
        <v>71</v>
      </c>
      <c r="B74" s="15" t="s">
        <v>1080</v>
      </c>
      <c r="C74" s="9" t="s">
        <v>1081</v>
      </c>
      <c r="D74" s="8" t="s">
        <v>1462</v>
      </c>
      <c r="E74" s="8" t="s">
        <v>1526</v>
      </c>
      <c r="F74" s="8" t="s">
        <v>3032</v>
      </c>
      <c r="G74" s="9" t="s">
        <v>1301</v>
      </c>
      <c r="H74" s="8" t="s">
        <v>1812</v>
      </c>
      <c r="I74" s="16" t="s">
        <v>1664</v>
      </c>
      <c r="J74" s="8" t="s">
        <v>1957</v>
      </c>
      <c r="K74" s="16" t="s">
        <v>2095</v>
      </c>
      <c r="L74" s="16" t="s">
        <v>4945</v>
      </c>
      <c r="M74" s="8" t="s">
        <v>4965</v>
      </c>
      <c r="N74" s="8" t="s">
        <v>1463</v>
      </c>
      <c r="O74" s="8" t="s">
        <v>1463</v>
      </c>
      <c r="P74" s="8" t="s">
        <v>4946</v>
      </c>
      <c r="Q74" s="8" t="s">
        <v>4946</v>
      </c>
      <c r="R74" s="8" t="s">
        <v>2623</v>
      </c>
      <c r="S74" s="8" t="s">
        <v>2757</v>
      </c>
      <c r="T74" s="3" t="s">
        <v>2898</v>
      </c>
      <c r="U74" s="3" t="s">
        <v>3189</v>
      </c>
      <c r="V74" s="3" t="s">
        <v>3341</v>
      </c>
      <c r="W74" s="3" t="s">
        <v>3499</v>
      </c>
      <c r="X74" s="3" t="s">
        <v>3652</v>
      </c>
      <c r="Y74" s="3" t="s">
        <v>3804</v>
      </c>
      <c r="Z74" s="3" t="s">
        <v>3957</v>
      </c>
      <c r="AA74" s="3" t="s">
        <v>4113</v>
      </c>
      <c r="AB74" s="3" t="s">
        <v>4256</v>
      </c>
      <c r="AC74" s="3" t="s">
        <v>4410</v>
      </c>
      <c r="AD74" s="3" t="s">
        <v>4564</v>
      </c>
      <c r="AE74" s="3" t="s">
        <v>4810</v>
      </c>
    </row>
    <row r="75" spans="1:31" ht="120" x14ac:dyDescent="0.25">
      <c r="A75" s="15" t="s">
        <v>71</v>
      </c>
      <c r="B75" s="15" t="s">
        <v>58</v>
      </c>
      <c r="C75" s="9" t="s">
        <v>500</v>
      </c>
      <c r="D75" s="8" t="s">
        <v>1190</v>
      </c>
      <c r="E75" s="8" t="s">
        <v>377</v>
      </c>
      <c r="F75" s="8" t="s">
        <v>500</v>
      </c>
      <c r="G75" s="9" t="s">
        <v>500</v>
      </c>
      <c r="H75" s="8" t="s">
        <v>581</v>
      </c>
      <c r="I75" s="16" t="s">
        <v>501</v>
      </c>
      <c r="J75" s="8" t="s">
        <v>790</v>
      </c>
      <c r="K75" s="16" t="s">
        <v>693</v>
      </c>
      <c r="L75" s="16" t="s">
        <v>619</v>
      </c>
      <c r="M75" s="8" t="s">
        <v>2353</v>
      </c>
      <c r="N75" s="8" t="s">
        <v>397</v>
      </c>
      <c r="O75" s="8" t="s">
        <v>389</v>
      </c>
      <c r="P75" s="8" t="s">
        <v>844</v>
      </c>
      <c r="Q75" s="8" t="s">
        <v>506</v>
      </c>
      <c r="R75" s="8" t="s">
        <v>305</v>
      </c>
      <c r="S75" s="8" t="s">
        <v>407</v>
      </c>
      <c r="T75" s="3" t="s">
        <v>548</v>
      </c>
      <c r="U75" s="3" t="s">
        <v>3190</v>
      </c>
      <c r="V75" s="3" t="s">
        <v>3342</v>
      </c>
      <c r="W75" s="3" t="s">
        <v>3500</v>
      </c>
      <c r="X75" s="3" t="s">
        <v>3653</v>
      </c>
      <c r="Y75" s="3" t="s">
        <v>3805</v>
      </c>
      <c r="Z75" s="3" t="s">
        <v>3958</v>
      </c>
      <c r="AA75" s="3" t="s">
        <v>4114</v>
      </c>
      <c r="AB75" s="3" t="s">
        <v>4257</v>
      </c>
      <c r="AC75" s="3" t="s">
        <v>4411</v>
      </c>
      <c r="AD75" s="3" t="s">
        <v>4565</v>
      </c>
      <c r="AE75" s="3" t="s">
        <v>4811</v>
      </c>
    </row>
    <row r="76" spans="1:31" ht="120" x14ac:dyDescent="0.25">
      <c r="A76" s="15" t="s">
        <v>71</v>
      </c>
      <c r="B76" s="15" t="s">
        <v>101</v>
      </c>
      <c r="C76" s="9" t="s">
        <v>502</v>
      </c>
      <c r="D76" s="8" t="s">
        <v>1190</v>
      </c>
      <c r="E76" s="8" t="s">
        <v>378</v>
      </c>
      <c r="F76" s="8" t="s">
        <v>502</v>
      </c>
      <c r="G76" s="9" t="s">
        <v>502</v>
      </c>
      <c r="H76" s="8" t="s">
        <v>582</v>
      </c>
      <c r="I76" s="16" t="s">
        <v>503</v>
      </c>
      <c r="J76" s="8" t="s">
        <v>791</v>
      </c>
      <c r="K76" s="16" t="s">
        <v>694</v>
      </c>
      <c r="L76" s="16" t="s">
        <v>620</v>
      </c>
      <c r="M76" s="8" t="s">
        <v>2354</v>
      </c>
      <c r="N76" s="8" t="s">
        <v>398</v>
      </c>
      <c r="O76" s="8" t="s">
        <v>390</v>
      </c>
      <c r="P76" s="8" t="s">
        <v>845</v>
      </c>
      <c r="Q76" s="8" t="s">
        <v>303</v>
      </c>
      <c r="R76" s="8" t="s">
        <v>306</v>
      </c>
      <c r="S76" s="8" t="s">
        <v>408</v>
      </c>
      <c r="T76" s="3" t="s">
        <v>549</v>
      </c>
      <c r="U76" s="3" t="s">
        <v>3191</v>
      </c>
      <c r="V76" s="3" t="s">
        <v>3343</v>
      </c>
      <c r="W76" s="3" t="s">
        <v>3501</v>
      </c>
      <c r="X76" s="3" t="s">
        <v>3654</v>
      </c>
      <c r="Y76" s="3" t="s">
        <v>3806</v>
      </c>
      <c r="Z76" s="3" t="s">
        <v>3959</v>
      </c>
      <c r="AA76" s="3" t="s">
        <v>4115</v>
      </c>
      <c r="AB76" s="3" t="s">
        <v>4258</v>
      </c>
      <c r="AC76" s="3" t="s">
        <v>4412</v>
      </c>
      <c r="AD76" s="3" t="s">
        <v>4566</v>
      </c>
      <c r="AE76" s="3" t="s">
        <v>4812</v>
      </c>
    </row>
    <row r="77" spans="1:31" ht="390" x14ac:dyDescent="0.25">
      <c r="A77" s="15" t="s">
        <v>71</v>
      </c>
      <c r="B77" s="15" t="s">
        <v>1097</v>
      </c>
      <c r="C77" s="9" t="s">
        <v>1092</v>
      </c>
      <c r="D77" s="8" t="s">
        <v>1462</v>
      </c>
      <c r="E77" s="8" t="s">
        <v>1529</v>
      </c>
      <c r="F77" s="8" t="s">
        <v>3035</v>
      </c>
      <c r="G77" s="9" t="s">
        <v>1304</v>
      </c>
      <c r="H77" s="8" t="s">
        <v>1815</v>
      </c>
      <c r="I77" s="16" t="s">
        <v>1667</v>
      </c>
      <c r="J77" s="8" t="s">
        <v>1960</v>
      </c>
      <c r="K77" s="16" t="s">
        <v>2098</v>
      </c>
      <c r="L77" s="16" t="s">
        <v>2231</v>
      </c>
      <c r="M77" s="8" t="s">
        <v>2355</v>
      </c>
      <c r="N77" s="8" t="s">
        <v>1413</v>
      </c>
      <c r="O77" s="8" t="s">
        <v>1413</v>
      </c>
      <c r="P77" s="8" t="s">
        <v>2489</v>
      </c>
      <c r="Q77" s="8" t="s">
        <v>2489</v>
      </c>
      <c r="R77" s="8" t="s">
        <v>4981</v>
      </c>
      <c r="S77" s="8" t="s">
        <v>2760</v>
      </c>
      <c r="T77" s="3" t="s">
        <v>2901</v>
      </c>
      <c r="U77" s="3" t="s">
        <v>3192</v>
      </c>
      <c r="V77" s="3" t="s">
        <v>3344</v>
      </c>
      <c r="W77" s="3" t="s">
        <v>4697</v>
      </c>
      <c r="X77" s="3" t="s">
        <v>3655</v>
      </c>
      <c r="Y77" s="3" t="s">
        <v>3807</v>
      </c>
      <c r="Z77" s="3" t="s">
        <v>3960</v>
      </c>
      <c r="AA77" s="3" t="s">
        <v>4116</v>
      </c>
      <c r="AB77" s="3" t="s">
        <v>4259</v>
      </c>
      <c r="AC77" s="3" t="s">
        <v>4413</v>
      </c>
      <c r="AD77" s="3" t="s">
        <v>4567</v>
      </c>
      <c r="AE77" s="3" t="s">
        <v>4813</v>
      </c>
    </row>
    <row r="78" spans="1:31" ht="195" x14ac:dyDescent="0.25">
      <c r="A78" s="15" t="s">
        <v>71</v>
      </c>
      <c r="B78" s="15" t="s">
        <v>1094</v>
      </c>
      <c r="C78" s="9" t="s">
        <v>1095</v>
      </c>
      <c r="D78" s="8" t="s">
        <v>1462</v>
      </c>
      <c r="E78" s="8" t="s">
        <v>1530</v>
      </c>
      <c r="F78" s="8" t="s">
        <v>3036</v>
      </c>
      <c r="G78" s="9" t="s">
        <v>1305</v>
      </c>
      <c r="H78" s="8" t="s">
        <v>1816</v>
      </c>
      <c r="I78" s="16" t="s">
        <v>1668</v>
      </c>
      <c r="J78" s="8" t="s">
        <v>1961</v>
      </c>
      <c r="K78" s="16" t="s">
        <v>2099</v>
      </c>
      <c r="L78" s="24" t="s">
        <v>2232</v>
      </c>
      <c r="M78" s="8" t="s">
        <v>2356</v>
      </c>
      <c r="N78" s="8" t="s">
        <v>1414</v>
      </c>
      <c r="O78" s="8" t="s">
        <v>1414</v>
      </c>
      <c r="P78" s="8" t="s">
        <v>2490</v>
      </c>
      <c r="Q78" s="8" t="s">
        <v>2490</v>
      </c>
      <c r="R78" s="8" t="s">
        <v>2627</v>
      </c>
      <c r="S78" s="8" t="s">
        <v>2761</v>
      </c>
      <c r="T78" s="3" t="s">
        <v>2902</v>
      </c>
      <c r="U78" s="3" t="s">
        <v>3193</v>
      </c>
      <c r="V78" s="3" t="s">
        <v>3345</v>
      </c>
      <c r="W78" s="3" t="s">
        <v>3503</v>
      </c>
      <c r="X78" s="3" t="s">
        <v>3656</v>
      </c>
      <c r="Y78" s="3" t="s">
        <v>3808</v>
      </c>
      <c r="Z78" s="3" t="s">
        <v>3961</v>
      </c>
      <c r="AA78" s="3" t="s">
        <v>4117</v>
      </c>
      <c r="AB78" s="3" t="s">
        <v>4260</v>
      </c>
      <c r="AC78" s="3" t="s">
        <v>4414</v>
      </c>
      <c r="AD78" s="3" t="s">
        <v>4568</v>
      </c>
      <c r="AE78" s="3" t="s">
        <v>4814</v>
      </c>
    </row>
    <row r="79" spans="1:31" ht="300" x14ac:dyDescent="0.25">
      <c r="A79" s="15" t="s">
        <v>71</v>
      </c>
      <c r="B79" s="15" t="s">
        <v>1093</v>
      </c>
      <c r="C79" s="9" t="s">
        <v>1096</v>
      </c>
      <c r="D79" s="8" t="s">
        <v>1462</v>
      </c>
      <c r="E79" s="8" t="s">
        <v>1531</v>
      </c>
      <c r="F79" s="8" t="s">
        <v>3037</v>
      </c>
      <c r="G79" s="9" t="s">
        <v>1306</v>
      </c>
      <c r="H79" s="8" t="s">
        <v>1817</v>
      </c>
      <c r="I79" s="16" t="s">
        <v>1669</v>
      </c>
      <c r="J79" s="8" t="s">
        <v>1962</v>
      </c>
      <c r="K79" s="16" t="s">
        <v>2100</v>
      </c>
      <c r="L79" s="20" t="s">
        <v>2233</v>
      </c>
      <c r="M79" s="8" t="s">
        <v>2357</v>
      </c>
      <c r="N79" s="8" t="s">
        <v>1415</v>
      </c>
      <c r="O79" s="8" t="s">
        <v>1415</v>
      </c>
      <c r="P79" s="8" t="s">
        <v>2491</v>
      </c>
      <c r="Q79" s="8" t="s">
        <v>2491</v>
      </c>
      <c r="R79" s="8" t="s">
        <v>2628</v>
      </c>
      <c r="S79" s="8" t="s">
        <v>2762</v>
      </c>
      <c r="T79" s="3" t="s">
        <v>2903</v>
      </c>
      <c r="U79" s="3" t="s">
        <v>3194</v>
      </c>
      <c r="V79" s="3" t="s">
        <v>3346</v>
      </c>
      <c r="W79" s="3" t="s">
        <v>4698</v>
      </c>
      <c r="X79" s="3" t="s">
        <v>3657</v>
      </c>
      <c r="Y79" s="3" t="s">
        <v>3809</v>
      </c>
      <c r="Z79" s="3" t="s">
        <v>3962</v>
      </c>
      <c r="AA79" s="3" t="s">
        <v>4118</v>
      </c>
      <c r="AB79" s="3" t="s">
        <v>4261</v>
      </c>
      <c r="AC79" s="3" t="s">
        <v>4415</v>
      </c>
      <c r="AD79" s="3" t="s">
        <v>4569</v>
      </c>
      <c r="AE79" s="3" t="s">
        <v>4815</v>
      </c>
    </row>
    <row r="80" spans="1:31" ht="30" x14ac:dyDescent="0.25">
      <c r="A80" s="15" t="s">
        <v>71</v>
      </c>
      <c r="B80" s="15" t="s">
        <v>31</v>
      </c>
      <c r="C80" s="9" t="s">
        <v>961</v>
      </c>
      <c r="D80" s="8" t="s">
        <v>1462</v>
      </c>
      <c r="E80" s="8" t="s">
        <v>1532</v>
      </c>
      <c r="F80" s="8" t="s">
        <v>3038</v>
      </c>
      <c r="G80" s="9" t="s">
        <v>1460</v>
      </c>
      <c r="H80" s="8" t="s">
        <v>1818</v>
      </c>
      <c r="I80" s="16" t="s">
        <v>1670</v>
      </c>
      <c r="J80" s="8" t="s">
        <v>1963</v>
      </c>
      <c r="K80" s="16" t="s">
        <v>2101</v>
      </c>
      <c r="L80" s="16" t="s">
        <v>962</v>
      </c>
      <c r="M80" s="8" t="s">
        <v>2358</v>
      </c>
      <c r="N80" s="8" t="s">
        <v>1416</v>
      </c>
      <c r="O80" s="8" t="s">
        <v>1416</v>
      </c>
      <c r="P80" s="8" t="s">
        <v>2492</v>
      </c>
      <c r="Q80" s="8" t="s">
        <v>2492</v>
      </c>
      <c r="R80" s="8" t="s">
        <v>2629</v>
      </c>
      <c r="S80" s="8" t="s">
        <v>2763</v>
      </c>
      <c r="T80" s="3" t="s">
        <v>2904</v>
      </c>
      <c r="U80" s="3" t="s">
        <v>3195</v>
      </c>
      <c r="V80" s="3" t="s">
        <v>3347</v>
      </c>
      <c r="W80" s="3" t="s">
        <v>3505</v>
      </c>
      <c r="X80" s="3" t="s">
        <v>3658</v>
      </c>
      <c r="Y80" s="3" t="s">
        <v>3810</v>
      </c>
      <c r="Z80" s="3" t="s">
        <v>3963</v>
      </c>
      <c r="AA80" s="3" t="s">
        <v>4119</v>
      </c>
      <c r="AB80" s="3" t="s">
        <v>4262</v>
      </c>
      <c r="AC80" s="3" t="s">
        <v>4416</v>
      </c>
      <c r="AD80" s="3" t="s">
        <v>4570</v>
      </c>
      <c r="AE80" s="3" t="s">
        <v>4816</v>
      </c>
    </row>
    <row r="81" spans="1:31" ht="30" x14ac:dyDescent="0.25">
      <c r="A81" s="15" t="s">
        <v>71</v>
      </c>
      <c r="B81" s="15" t="s">
        <v>32</v>
      </c>
      <c r="C81" s="9" t="s">
        <v>940</v>
      </c>
      <c r="D81" s="8" t="s">
        <v>1462</v>
      </c>
      <c r="E81" s="8" t="s">
        <v>1533</v>
      </c>
      <c r="F81" s="8" t="s">
        <v>3039</v>
      </c>
      <c r="G81" s="9" t="s">
        <v>1307</v>
      </c>
      <c r="H81" s="8" t="s">
        <v>1819</v>
      </c>
      <c r="I81" s="16" t="s">
        <v>1671</v>
      </c>
      <c r="J81" s="8" t="s">
        <v>1964</v>
      </c>
      <c r="K81" s="16" t="s">
        <v>2102</v>
      </c>
      <c r="L81" s="16" t="s">
        <v>2234</v>
      </c>
      <c r="M81" s="8" t="s">
        <v>2359</v>
      </c>
      <c r="N81" s="8" t="s">
        <v>1417</v>
      </c>
      <c r="O81" s="8" t="s">
        <v>1417</v>
      </c>
      <c r="P81" s="8" t="s">
        <v>2493</v>
      </c>
      <c r="Q81" s="8" t="s">
        <v>2493</v>
      </c>
      <c r="R81" s="8" t="s">
        <v>2630</v>
      </c>
      <c r="S81" s="8" t="s">
        <v>2764</v>
      </c>
      <c r="T81" s="3" t="s">
        <v>2905</v>
      </c>
      <c r="U81" s="3" t="s">
        <v>3196</v>
      </c>
      <c r="V81" s="3" t="s">
        <v>3348</v>
      </c>
      <c r="W81" s="3" t="s">
        <v>3506</v>
      </c>
      <c r="X81" s="3" t="s">
        <v>3659</v>
      </c>
      <c r="Y81" s="3" t="s">
        <v>3811</v>
      </c>
      <c r="Z81" s="3" t="s">
        <v>3964</v>
      </c>
      <c r="AA81" s="3" t="s">
        <v>4120</v>
      </c>
      <c r="AB81" s="3" t="s">
        <v>4263</v>
      </c>
      <c r="AC81" s="3" t="s">
        <v>4417</v>
      </c>
      <c r="AD81" s="3" t="s">
        <v>4571</v>
      </c>
      <c r="AE81" s="3" t="s">
        <v>4817</v>
      </c>
    </row>
    <row r="82" spans="1:31" ht="180" x14ac:dyDescent="0.25">
      <c r="A82" s="15" t="s">
        <v>71</v>
      </c>
      <c r="B82" s="15" t="s">
        <v>939</v>
      </c>
      <c r="C82" s="9" t="s">
        <v>1124</v>
      </c>
      <c r="D82" s="8" t="s">
        <v>1462</v>
      </c>
      <c r="E82" s="8" t="s">
        <v>1534</v>
      </c>
      <c r="F82" s="8" t="s">
        <v>3040</v>
      </c>
      <c r="G82" s="9" t="s">
        <v>1308</v>
      </c>
      <c r="H82" s="8" t="s">
        <v>1820</v>
      </c>
      <c r="I82" s="16" t="s">
        <v>1672</v>
      </c>
      <c r="J82" s="8" t="s">
        <v>1965</v>
      </c>
      <c r="K82" s="16" t="s">
        <v>2103</v>
      </c>
      <c r="L82" s="16" t="s">
        <v>2235</v>
      </c>
      <c r="M82" s="8" t="s">
        <v>2360</v>
      </c>
      <c r="N82" s="8" t="s">
        <v>1418</v>
      </c>
      <c r="O82" s="8" t="s">
        <v>1418</v>
      </c>
      <c r="P82" s="8" t="s">
        <v>2494</v>
      </c>
      <c r="Q82" s="8" t="s">
        <v>2494</v>
      </c>
      <c r="R82" s="8" t="s">
        <v>2631</v>
      </c>
      <c r="S82" s="8" t="s">
        <v>2765</v>
      </c>
      <c r="T82" s="3" t="s">
        <v>2906</v>
      </c>
      <c r="U82" s="3" t="s">
        <v>3197</v>
      </c>
      <c r="V82" s="3" t="s">
        <v>3349</v>
      </c>
      <c r="W82" s="3" t="s">
        <v>3507</v>
      </c>
      <c r="X82" s="3" t="s">
        <v>3660</v>
      </c>
      <c r="Y82" s="3" t="s">
        <v>3812</v>
      </c>
      <c r="Z82" s="3" t="s">
        <v>3965</v>
      </c>
      <c r="AA82" s="3" t="s">
        <v>4121</v>
      </c>
      <c r="AB82" s="3" t="s">
        <v>4264</v>
      </c>
      <c r="AC82" s="3" t="s">
        <v>4418</v>
      </c>
      <c r="AD82" s="3" t="s">
        <v>4572</v>
      </c>
      <c r="AE82" s="3" t="s">
        <v>4818</v>
      </c>
    </row>
    <row r="83" spans="1:31" x14ac:dyDescent="0.25">
      <c r="A83" s="15" t="s">
        <v>71</v>
      </c>
      <c r="B83" s="15" t="s">
        <v>35</v>
      </c>
      <c r="C83" s="9" t="s">
        <v>1113</v>
      </c>
      <c r="D83" s="8" t="s">
        <v>1462</v>
      </c>
      <c r="E83" s="8" t="s">
        <v>1535</v>
      </c>
      <c r="F83" s="8" t="s">
        <v>3041</v>
      </c>
      <c r="G83" s="9" t="s">
        <v>1309</v>
      </c>
      <c r="H83" s="8" t="s">
        <v>1821</v>
      </c>
      <c r="I83" s="16" t="s">
        <v>1673</v>
      </c>
      <c r="J83" s="8" t="s">
        <v>1966</v>
      </c>
      <c r="K83" s="16" t="s">
        <v>2104</v>
      </c>
      <c r="L83" s="16" t="s">
        <v>2236</v>
      </c>
      <c r="M83" s="8" t="s">
        <v>2361</v>
      </c>
      <c r="N83" s="8" t="s">
        <v>1216</v>
      </c>
      <c r="O83" s="8" t="s">
        <v>1216</v>
      </c>
      <c r="P83" s="8" t="s">
        <v>2495</v>
      </c>
      <c r="Q83" s="8" t="s">
        <v>2495</v>
      </c>
      <c r="R83" s="8" t="s">
        <v>2632</v>
      </c>
      <c r="S83" s="8" t="s">
        <v>2766</v>
      </c>
      <c r="T83" s="3" t="s">
        <v>2907</v>
      </c>
      <c r="U83" s="3" t="s">
        <v>3198</v>
      </c>
      <c r="V83" s="3" t="s">
        <v>3350</v>
      </c>
      <c r="W83" s="3" t="s">
        <v>3508</v>
      </c>
      <c r="X83" s="3" t="s">
        <v>3661</v>
      </c>
      <c r="Y83" s="3" t="s">
        <v>3813</v>
      </c>
      <c r="Z83" s="3" t="s">
        <v>3966</v>
      </c>
      <c r="AA83" s="3" t="s">
        <v>4122</v>
      </c>
      <c r="AB83" s="3" t="s">
        <v>3508</v>
      </c>
      <c r="AC83" s="3" t="s">
        <v>4419</v>
      </c>
      <c r="AD83" s="3" t="s">
        <v>4573</v>
      </c>
      <c r="AE83" s="3" t="s">
        <v>4819</v>
      </c>
    </row>
    <row r="84" spans="1:31" ht="60" x14ac:dyDescent="0.25">
      <c r="A84" s="15" t="s">
        <v>71</v>
      </c>
      <c r="B84" s="15" t="s">
        <v>104</v>
      </c>
      <c r="C84" s="9" t="s">
        <v>1120</v>
      </c>
      <c r="D84" s="8" t="s">
        <v>1462</v>
      </c>
      <c r="E84" s="8" t="s">
        <v>1536</v>
      </c>
      <c r="F84" s="8" t="s">
        <v>3042</v>
      </c>
      <c r="G84" s="9" t="s">
        <v>1310</v>
      </c>
      <c r="H84" s="8" t="s">
        <v>1822</v>
      </c>
      <c r="I84" s="16" t="s">
        <v>1674</v>
      </c>
      <c r="J84" s="8" t="s">
        <v>1967</v>
      </c>
      <c r="K84" s="16" t="s">
        <v>2105</v>
      </c>
      <c r="L84" s="16" t="s">
        <v>2237</v>
      </c>
      <c r="M84" s="8" t="s">
        <v>2362</v>
      </c>
      <c r="N84" s="8" t="s">
        <v>1217</v>
      </c>
      <c r="O84" s="8" t="s">
        <v>1217</v>
      </c>
      <c r="P84" s="8" t="s">
        <v>2496</v>
      </c>
      <c r="Q84" s="8" t="s">
        <v>2496</v>
      </c>
      <c r="R84" s="8" t="s">
        <v>2633</v>
      </c>
      <c r="S84" s="8" t="s">
        <v>2767</v>
      </c>
      <c r="T84" s="3" t="s">
        <v>2908</v>
      </c>
      <c r="U84" s="3" t="s">
        <v>3199</v>
      </c>
      <c r="V84" s="3" t="s">
        <v>3351</v>
      </c>
      <c r="W84" s="3" t="s">
        <v>3509</v>
      </c>
      <c r="X84" s="3" t="s">
        <v>3662</v>
      </c>
      <c r="Y84" s="3" t="s">
        <v>3814</v>
      </c>
      <c r="Z84" s="3" t="s">
        <v>3967</v>
      </c>
      <c r="AA84" s="3" t="s">
        <v>4123</v>
      </c>
      <c r="AB84" s="3" t="s">
        <v>4265</v>
      </c>
      <c r="AC84" s="3" t="s">
        <v>4420</v>
      </c>
      <c r="AD84" s="3" t="s">
        <v>4574</v>
      </c>
      <c r="AE84" s="3" t="s">
        <v>4820</v>
      </c>
    </row>
    <row r="85" spans="1:31" x14ac:dyDescent="0.25">
      <c r="A85" s="15" t="s">
        <v>71</v>
      </c>
      <c r="B85" s="15" t="s">
        <v>36</v>
      </c>
      <c r="C85" s="9" t="s">
        <v>1114</v>
      </c>
      <c r="D85" s="8" t="s">
        <v>1462</v>
      </c>
      <c r="E85" s="8" t="s">
        <v>1537</v>
      </c>
      <c r="F85" s="8" t="s">
        <v>3043</v>
      </c>
      <c r="G85" s="9" t="s">
        <v>1311</v>
      </c>
      <c r="H85" s="8" t="s">
        <v>1823</v>
      </c>
      <c r="I85" s="16" t="s">
        <v>1675</v>
      </c>
      <c r="J85" s="8" t="s">
        <v>1968</v>
      </c>
      <c r="K85" s="16" t="s">
        <v>2106</v>
      </c>
      <c r="L85" s="16" t="s">
        <v>2238</v>
      </c>
      <c r="M85" s="8" t="s">
        <v>2363</v>
      </c>
      <c r="N85" s="8" t="s">
        <v>1419</v>
      </c>
      <c r="O85" s="8" t="s">
        <v>1419</v>
      </c>
      <c r="P85" s="8" t="s">
        <v>2497</v>
      </c>
      <c r="Q85" s="8" t="s">
        <v>2497</v>
      </c>
      <c r="R85" s="8" t="s">
        <v>2634</v>
      </c>
      <c r="S85" s="8" t="s">
        <v>2768</v>
      </c>
      <c r="T85" s="3" t="s">
        <v>2909</v>
      </c>
      <c r="U85" s="3" t="s">
        <v>3200</v>
      </c>
      <c r="V85" s="3" t="s">
        <v>3352</v>
      </c>
      <c r="W85" s="3" t="s">
        <v>3510</v>
      </c>
      <c r="X85" s="3" t="s">
        <v>3663</v>
      </c>
      <c r="Y85" s="3" t="s">
        <v>3815</v>
      </c>
      <c r="Z85" s="3" t="s">
        <v>3968</v>
      </c>
      <c r="AA85" s="3" t="s">
        <v>4124</v>
      </c>
      <c r="AB85" s="3" t="s">
        <v>4266</v>
      </c>
      <c r="AC85" s="3" t="s">
        <v>4421</v>
      </c>
      <c r="AD85" s="3" t="s">
        <v>4575</v>
      </c>
      <c r="AE85" s="3" t="s">
        <v>4821</v>
      </c>
    </row>
    <row r="86" spans="1:31" ht="60" x14ac:dyDescent="0.25">
      <c r="A86" s="15" t="s">
        <v>71</v>
      </c>
      <c r="B86" s="15" t="s">
        <v>105</v>
      </c>
      <c r="C86" s="9" t="s">
        <v>1121</v>
      </c>
      <c r="D86" s="8" t="s">
        <v>1462</v>
      </c>
      <c r="E86" s="8" t="s">
        <v>1538</v>
      </c>
      <c r="F86" s="8" t="s">
        <v>3044</v>
      </c>
      <c r="G86" s="9" t="s">
        <v>1312</v>
      </c>
      <c r="H86" s="8" t="s">
        <v>1824</v>
      </c>
      <c r="I86" s="16" t="s">
        <v>1676</v>
      </c>
      <c r="J86" s="8" t="s">
        <v>1969</v>
      </c>
      <c r="K86" s="16" t="s">
        <v>2107</v>
      </c>
      <c r="L86" s="16" t="s">
        <v>2239</v>
      </c>
      <c r="M86" s="8" t="s">
        <v>2364</v>
      </c>
      <c r="N86" s="8" t="s">
        <v>1420</v>
      </c>
      <c r="O86" s="8" t="s">
        <v>1420</v>
      </c>
      <c r="P86" s="8" t="s">
        <v>2498</v>
      </c>
      <c r="Q86" s="8" t="s">
        <v>2498</v>
      </c>
      <c r="R86" s="8" t="s">
        <v>2635</v>
      </c>
      <c r="S86" s="8" t="s">
        <v>2769</v>
      </c>
      <c r="T86" s="3" t="s">
        <v>2910</v>
      </c>
      <c r="U86" s="3" t="s">
        <v>3201</v>
      </c>
      <c r="V86" s="3" t="s">
        <v>3353</v>
      </c>
      <c r="W86" s="3" t="s">
        <v>3511</v>
      </c>
      <c r="X86" s="3" t="s">
        <v>3664</v>
      </c>
      <c r="Y86" s="3" t="s">
        <v>3816</v>
      </c>
      <c r="Z86" s="3" t="s">
        <v>3969</v>
      </c>
      <c r="AA86" s="3" t="s">
        <v>4125</v>
      </c>
      <c r="AB86" s="3" t="s">
        <v>4267</v>
      </c>
      <c r="AC86" s="3" t="s">
        <v>4422</v>
      </c>
      <c r="AD86" s="3" t="s">
        <v>4576</v>
      </c>
      <c r="AE86" s="3" t="s">
        <v>4822</v>
      </c>
    </row>
    <row r="87" spans="1:31" x14ac:dyDescent="0.25">
      <c r="A87" s="15" t="s">
        <v>71</v>
      </c>
      <c r="B87" s="15" t="s">
        <v>439</v>
      </c>
      <c r="C87" s="9" t="s">
        <v>97</v>
      </c>
      <c r="D87" s="8" t="s">
        <v>1190</v>
      </c>
      <c r="E87" s="8" t="s">
        <v>419</v>
      </c>
      <c r="F87" s="8" t="s">
        <v>456</v>
      </c>
      <c r="G87" s="9" t="s">
        <v>457</v>
      </c>
      <c r="H87" s="8" t="s">
        <v>583</v>
      </c>
      <c r="I87" s="16" t="s">
        <v>654</v>
      </c>
      <c r="J87" s="8" t="s">
        <v>284</v>
      </c>
      <c r="K87" s="16" t="s">
        <v>695</v>
      </c>
      <c r="L87" s="16" t="s">
        <v>621</v>
      </c>
      <c r="M87" s="8" t="s">
        <v>805</v>
      </c>
      <c r="N87" s="8" t="s">
        <v>248</v>
      </c>
      <c r="O87" s="8" t="s">
        <v>426</v>
      </c>
      <c r="P87" s="8" t="s">
        <v>156</v>
      </c>
      <c r="Q87" s="8" t="s">
        <v>170</v>
      </c>
      <c r="R87" s="8" t="s">
        <v>218</v>
      </c>
      <c r="S87" s="8" t="s">
        <v>409</v>
      </c>
      <c r="T87" s="3" t="s">
        <v>550</v>
      </c>
      <c r="U87" s="3" t="s">
        <v>3202</v>
      </c>
      <c r="V87" s="3" t="s">
        <v>3354</v>
      </c>
      <c r="W87" s="3" t="s">
        <v>3512</v>
      </c>
      <c r="X87" s="3" t="s">
        <v>3665</v>
      </c>
      <c r="Y87" s="3" t="s">
        <v>3817</v>
      </c>
      <c r="Z87" s="3" t="s">
        <v>3970</v>
      </c>
      <c r="AA87" s="3" t="s">
        <v>4126</v>
      </c>
      <c r="AB87" s="3" t="s">
        <v>4268</v>
      </c>
      <c r="AC87" s="3" t="s">
        <v>4423</v>
      </c>
      <c r="AD87" s="3" t="s">
        <v>4577</v>
      </c>
      <c r="AE87" s="3" t="s">
        <v>4823</v>
      </c>
    </row>
    <row r="88" spans="1:31" ht="315" x14ac:dyDescent="0.25">
      <c r="A88" s="15" t="s">
        <v>71</v>
      </c>
      <c r="B88" s="15" t="s">
        <v>42</v>
      </c>
      <c r="C88" s="10" t="s">
        <v>740</v>
      </c>
      <c r="D88" s="8" t="s">
        <v>1190</v>
      </c>
      <c r="E88" s="8" t="s">
        <v>420</v>
      </c>
      <c r="F88" s="8" t="s">
        <v>458</v>
      </c>
      <c r="G88" s="10" t="s">
        <v>459</v>
      </c>
      <c r="H88" s="11" t="s">
        <v>584</v>
      </c>
      <c r="I88" s="16" t="s">
        <v>655</v>
      </c>
      <c r="J88" s="11" t="s">
        <v>527</v>
      </c>
      <c r="K88" s="16" t="s">
        <v>759</v>
      </c>
      <c r="L88" s="16" t="s">
        <v>622</v>
      </c>
      <c r="M88" s="8" t="s">
        <v>806</v>
      </c>
      <c r="N88" s="11" t="s">
        <v>774</v>
      </c>
      <c r="O88" s="8" t="s">
        <v>427</v>
      </c>
      <c r="P88" s="8" t="s">
        <v>511</v>
      </c>
      <c r="Q88" s="8" t="s">
        <v>675</v>
      </c>
      <c r="R88" s="8" t="s">
        <v>763</v>
      </c>
      <c r="S88" s="8" t="s">
        <v>765</v>
      </c>
      <c r="T88" s="3" t="s">
        <v>551</v>
      </c>
      <c r="U88" s="3" t="s">
        <v>3203</v>
      </c>
      <c r="V88" s="3" t="s">
        <v>3355</v>
      </c>
      <c r="W88" s="3" t="s">
        <v>3513</v>
      </c>
      <c r="X88" s="3" t="s">
        <v>3666</v>
      </c>
      <c r="Y88" s="3" t="s">
        <v>3818</v>
      </c>
      <c r="Z88" s="3" t="s">
        <v>3971</v>
      </c>
      <c r="AA88" s="3" t="s">
        <v>4127</v>
      </c>
      <c r="AB88" s="3" t="s">
        <v>4269</v>
      </c>
      <c r="AC88" s="3" t="s">
        <v>4424</v>
      </c>
      <c r="AD88" s="3" t="s">
        <v>4578</v>
      </c>
      <c r="AE88" s="3" t="s">
        <v>4824</v>
      </c>
    </row>
    <row r="89" spans="1:31" x14ac:dyDescent="0.25">
      <c r="A89" s="15" t="s">
        <v>71</v>
      </c>
      <c r="B89" s="15" t="s">
        <v>967</v>
      </c>
      <c r="C89" s="10" t="s">
        <v>968</v>
      </c>
      <c r="D89" s="8" t="s">
        <v>1462</v>
      </c>
      <c r="E89" s="8" t="s">
        <v>1541</v>
      </c>
      <c r="F89" s="8" t="s">
        <v>3047</v>
      </c>
      <c r="G89" s="10" t="s">
        <v>1315</v>
      </c>
      <c r="H89" s="11" t="s">
        <v>1827</v>
      </c>
      <c r="I89" s="16" t="s">
        <v>1679</v>
      </c>
      <c r="J89" s="11" t="s">
        <v>1972</v>
      </c>
      <c r="K89" s="16" t="s">
        <v>2110</v>
      </c>
      <c r="L89" s="16" t="s">
        <v>2241</v>
      </c>
      <c r="M89" s="8" t="s">
        <v>2367</v>
      </c>
      <c r="N89" s="11" t="s">
        <v>1422</v>
      </c>
      <c r="O89" s="8" t="s">
        <v>1422</v>
      </c>
      <c r="P89" s="8" t="s">
        <v>2501</v>
      </c>
      <c r="Q89" s="8" t="s">
        <v>2501</v>
      </c>
      <c r="R89" s="8" t="s">
        <v>2637</v>
      </c>
      <c r="S89" s="8" t="s">
        <v>2772</v>
      </c>
      <c r="T89" s="3" t="s">
        <v>2913</v>
      </c>
      <c r="U89" s="3" t="s">
        <v>3204</v>
      </c>
      <c r="V89" s="3" t="s">
        <v>3356</v>
      </c>
      <c r="W89" s="3" t="s">
        <v>3514</v>
      </c>
      <c r="X89" s="3" t="s">
        <v>3667</v>
      </c>
      <c r="Y89" s="3" t="s">
        <v>3819</v>
      </c>
      <c r="Z89" s="3" t="s">
        <v>3972</v>
      </c>
      <c r="AA89" s="3" t="s">
        <v>4128</v>
      </c>
      <c r="AB89" s="3" t="s">
        <v>4270</v>
      </c>
      <c r="AC89" s="3" t="s">
        <v>4425</v>
      </c>
      <c r="AD89" s="3" t="s">
        <v>4579</v>
      </c>
      <c r="AE89" s="3" t="s">
        <v>4825</v>
      </c>
    </row>
    <row r="90" spans="1:31" ht="45" x14ac:dyDescent="0.25">
      <c r="A90" s="15" t="s">
        <v>71</v>
      </c>
      <c r="B90" s="15" t="s">
        <v>943</v>
      </c>
      <c r="C90" s="10" t="s">
        <v>1128</v>
      </c>
      <c r="D90" s="8" t="s">
        <v>1462</v>
      </c>
      <c r="E90" s="8" t="s">
        <v>1542</v>
      </c>
      <c r="F90" s="8" t="s">
        <v>3048</v>
      </c>
      <c r="G90" s="10" t="s">
        <v>1316</v>
      </c>
      <c r="H90" s="11" t="s">
        <v>1828</v>
      </c>
      <c r="I90" s="16" t="s">
        <v>1680</v>
      </c>
      <c r="J90" s="11" t="s">
        <v>1973</v>
      </c>
      <c r="K90" s="16" t="s">
        <v>2111</v>
      </c>
      <c r="L90" s="16" t="s">
        <v>2242</v>
      </c>
      <c r="M90" s="8" t="s">
        <v>2368</v>
      </c>
      <c r="N90" s="11" t="s">
        <v>1423</v>
      </c>
      <c r="O90" s="8" t="s">
        <v>1423</v>
      </c>
      <c r="P90" s="8" t="s">
        <v>2502</v>
      </c>
      <c r="Q90" s="8" t="s">
        <v>2502</v>
      </c>
      <c r="R90" s="8" t="s">
        <v>2638</v>
      </c>
      <c r="S90" s="8" t="s">
        <v>2773</v>
      </c>
      <c r="T90" s="3" t="s">
        <v>2914</v>
      </c>
      <c r="U90" s="3" t="s">
        <v>3205</v>
      </c>
      <c r="V90" s="3" t="s">
        <v>3357</v>
      </c>
      <c r="W90" s="3" t="s">
        <v>3515</v>
      </c>
      <c r="X90" s="3" t="s">
        <v>3668</v>
      </c>
      <c r="Y90" s="3" t="s">
        <v>3820</v>
      </c>
      <c r="Z90" s="3" t="s">
        <v>3973</v>
      </c>
      <c r="AA90" s="3" t="s">
        <v>4129</v>
      </c>
      <c r="AB90" s="3" t="s">
        <v>4271</v>
      </c>
      <c r="AC90" s="3" t="s">
        <v>4426</v>
      </c>
      <c r="AD90" s="3" t="s">
        <v>4580</v>
      </c>
      <c r="AE90" s="3" t="s">
        <v>4826</v>
      </c>
    </row>
    <row r="91" spans="1:31" ht="390" x14ac:dyDescent="0.25">
      <c r="A91" s="15" t="s">
        <v>71</v>
      </c>
      <c r="B91" s="15" t="s">
        <v>942</v>
      </c>
      <c r="C91" s="10" t="s">
        <v>1073</v>
      </c>
      <c r="D91" s="8" t="s">
        <v>1462</v>
      </c>
      <c r="E91" s="8" t="s">
        <v>1543</v>
      </c>
      <c r="F91" s="8" t="s">
        <v>3049</v>
      </c>
      <c r="G91" s="10" t="s">
        <v>1317</v>
      </c>
      <c r="H91" s="11" t="s">
        <v>1829</v>
      </c>
      <c r="I91" s="16" t="s">
        <v>1681</v>
      </c>
      <c r="J91" s="11" t="s">
        <v>1974</v>
      </c>
      <c r="K91" s="16" t="s">
        <v>2112</v>
      </c>
      <c r="L91" s="16" t="s">
        <v>2243</v>
      </c>
      <c r="M91" s="8" t="s">
        <v>2369</v>
      </c>
      <c r="N91" s="11" t="s">
        <v>1424</v>
      </c>
      <c r="O91" s="8" t="s">
        <v>1424</v>
      </c>
      <c r="P91" s="8" t="s">
        <v>2503</v>
      </c>
      <c r="Q91" s="8" t="s">
        <v>2503</v>
      </c>
      <c r="R91" s="8" t="s">
        <v>2639</v>
      </c>
      <c r="S91" s="8" t="s">
        <v>2774</v>
      </c>
      <c r="T91" s="3" t="s">
        <v>2915</v>
      </c>
      <c r="U91" s="3" t="s">
        <v>3206</v>
      </c>
      <c r="V91" s="3" t="s">
        <v>3358</v>
      </c>
      <c r="W91" s="3" t="s">
        <v>3516</v>
      </c>
      <c r="X91" s="3" t="s">
        <v>3669</v>
      </c>
      <c r="Y91" s="3" t="s">
        <v>3821</v>
      </c>
      <c r="Z91" s="3" t="s">
        <v>3974</v>
      </c>
      <c r="AA91" s="3" t="s">
        <v>4130</v>
      </c>
      <c r="AB91" s="3" t="s">
        <v>4272</v>
      </c>
      <c r="AC91" s="3" t="s">
        <v>4427</v>
      </c>
      <c r="AD91" s="3" t="s">
        <v>4581</v>
      </c>
      <c r="AE91" s="3" t="s">
        <v>4827</v>
      </c>
    </row>
    <row r="92" spans="1:31" ht="30" x14ac:dyDescent="0.25">
      <c r="A92" s="15" t="s">
        <v>71</v>
      </c>
      <c r="B92" s="15" t="s">
        <v>964</v>
      </c>
      <c r="C92" s="10" t="s">
        <v>1075</v>
      </c>
      <c r="D92" s="8" t="s">
        <v>1462</v>
      </c>
      <c r="E92" s="8" t="s">
        <v>1544</v>
      </c>
      <c r="F92" s="8" t="s">
        <v>3050</v>
      </c>
      <c r="G92" s="10" t="s">
        <v>1318</v>
      </c>
      <c r="H92" s="11" t="s">
        <v>1830</v>
      </c>
      <c r="I92" s="16" t="s">
        <v>1682</v>
      </c>
      <c r="J92" s="11" t="s">
        <v>1975</v>
      </c>
      <c r="K92" s="16" t="s">
        <v>2113</v>
      </c>
      <c r="L92" s="16" t="s">
        <v>2244</v>
      </c>
      <c r="M92" s="8" t="s">
        <v>2370</v>
      </c>
      <c r="N92" s="11" t="s">
        <v>1425</v>
      </c>
      <c r="O92" s="8" t="s">
        <v>1425</v>
      </c>
      <c r="P92" s="8" t="s">
        <v>2504</v>
      </c>
      <c r="Q92" s="8" t="s">
        <v>2504</v>
      </c>
      <c r="R92" s="8" t="s">
        <v>2640</v>
      </c>
      <c r="S92" s="8" t="s">
        <v>2775</v>
      </c>
      <c r="T92" s="3" t="s">
        <v>2916</v>
      </c>
      <c r="U92" s="3" t="s">
        <v>3207</v>
      </c>
      <c r="V92" s="3" t="s">
        <v>3359</v>
      </c>
      <c r="W92" s="3" t="s">
        <v>3517</v>
      </c>
      <c r="X92" s="3" t="s">
        <v>3670</v>
      </c>
      <c r="Y92" s="3" t="s">
        <v>3822</v>
      </c>
      <c r="Z92" s="3" t="s">
        <v>3975</v>
      </c>
      <c r="AA92" s="3" t="s">
        <v>4131</v>
      </c>
      <c r="AB92" s="3" t="s">
        <v>4273</v>
      </c>
      <c r="AC92" s="3" t="s">
        <v>4428</v>
      </c>
      <c r="AD92" s="3" t="s">
        <v>4582</v>
      </c>
      <c r="AE92" s="3" t="s">
        <v>4828</v>
      </c>
    </row>
    <row r="93" spans="1:31" ht="285" x14ac:dyDescent="0.25">
      <c r="A93" s="15" t="s">
        <v>71</v>
      </c>
      <c r="B93" s="15" t="s">
        <v>965</v>
      </c>
      <c r="C93" s="10" t="s">
        <v>1078</v>
      </c>
      <c r="D93" s="8" t="s">
        <v>1462</v>
      </c>
      <c r="E93" s="8" t="s">
        <v>1545</v>
      </c>
      <c r="F93" s="8" t="s">
        <v>3051</v>
      </c>
      <c r="G93" s="10" t="s">
        <v>1319</v>
      </c>
      <c r="H93" s="11" t="s">
        <v>1831</v>
      </c>
      <c r="I93" s="16" t="s">
        <v>1683</v>
      </c>
      <c r="J93" s="11" t="s">
        <v>1976</v>
      </c>
      <c r="K93" s="16" t="s">
        <v>2114</v>
      </c>
      <c r="L93" s="16" t="s">
        <v>2245</v>
      </c>
      <c r="M93" s="8" t="s">
        <v>2371</v>
      </c>
      <c r="N93" s="11" t="s">
        <v>1426</v>
      </c>
      <c r="O93" s="8" t="s">
        <v>1426</v>
      </c>
      <c r="P93" s="8" t="s">
        <v>2505</v>
      </c>
      <c r="Q93" s="8" t="s">
        <v>2505</v>
      </c>
      <c r="R93" s="8" t="s">
        <v>2641</v>
      </c>
      <c r="S93" s="8" t="s">
        <v>2776</v>
      </c>
      <c r="T93" s="3" t="s">
        <v>2917</v>
      </c>
      <c r="U93" s="3" t="s">
        <v>3208</v>
      </c>
      <c r="V93" s="3" t="s">
        <v>3360</v>
      </c>
      <c r="W93" s="3" t="s">
        <v>3518</v>
      </c>
      <c r="X93" s="3" t="s">
        <v>3671</v>
      </c>
      <c r="Y93" s="3" t="s">
        <v>3823</v>
      </c>
      <c r="Z93" s="3" t="s">
        <v>3976</v>
      </c>
      <c r="AA93" s="3" t="s">
        <v>4132</v>
      </c>
      <c r="AB93" s="3" t="s">
        <v>4274</v>
      </c>
      <c r="AC93" s="3" t="s">
        <v>4429</v>
      </c>
      <c r="AD93" s="3" t="s">
        <v>4583</v>
      </c>
      <c r="AE93" s="3" t="s">
        <v>4829</v>
      </c>
    </row>
    <row r="94" spans="1:31" ht="45" x14ac:dyDescent="0.25">
      <c r="A94" s="15" t="s">
        <v>71</v>
      </c>
      <c r="B94" s="15" t="s">
        <v>1100</v>
      </c>
      <c r="C94" s="10" t="s">
        <v>1101</v>
      </c>
      <c r="D94" s="8" t="s">
        <v>1462</v>
      </c>
      <c r="E94" s="8" t="s">
        <v>1546</v>
      </c>
      <c r="F94" s="8" t="s">
        <v>3052</v>
      </c>
      <c r="G94" s="10" t="s">
        <v>1320</v>
      </c>
      <c r="H94" s="11" t="s">
        <v>1832</v>
      </c>
      <c r="I94" s="16" t="s">
        <v>1684</v>
      </c>
      <c r="J94" s="11" t="s">
        <v>1977</v>
      </c>
      <c r="K94" s="16" t="s">
        <v>2115</v>
      </c>
      <c r="L94" s="16" t="s">
        <v>2246</v>
      </c>
      <c r="M94" s="8" t="s">
        <v>2372</v>
      </c>
      <c r="N94" s="11" t="s">
        <v>1427</v>
      </c>
      <c r="O94" s="8" t="s">
        <v>1427</v>
      </c>
      <c r="P94" s="8" t="s">
        <v>2506</v>
      </c>
      <c r="Q94" s="8" t="s">
        <v>2506</v>
      </c>
      <c r="R94" s="8" t="s">
        <v>2642</v>
      </c>
      <c r="S94" s="8" t="s">
        <v>2777</v>
      </c>
      <c r="T94" s="3" t="s">
        <v>2918</v>
      </c>
      <c r="U94" s="3" t="s">
        <v>3209</v>
      </c>
      <c r="V94" s="3" t="s">
        <v>3361</v>
      </c>
      <c r="W94" s="3" t="s">
        <v>3519</v>
      </c>
      <c r="X94" s="3" t="s">
        <v>3672</v>
      </c>
      <c r="Y94" s="3" t="s">
        <v>3824</v>
      </c>
      <c r="Z94" s="3" t="s">
        <v>3977</v>
      </c>
      <c r="AA94" s="3" t="s">
        <v>4133</v>
      </c>
      <c r="AB94" s="3" t="s">
        <v>4275</v>
      </c>
      <c r="AC94" s="3" t="s">
        <v>4430</v>
      </c>
      <c r="AD94" s="3" t="s">
        <v>4584</v>
      </c>
      <c r="AE94" s="3" t="s">
        <v>4830</v>
      </c>
    </row>
    <row r="95" spans="1:31" x14ac:dyDescent="0.25">
      <c r="A95" s="15" t="s">
        <v>71</v>
      </c>
      <c r="B95" s="15" t="s">
        <v>1102</v>
      </c>
      <c r="C95" s="10" t="s">
        <v>1103</v>
      </c>
      <c r="D95" s="8" t="s">
        <v>1462</v>
      </c>
      <c r="E95" s="8" t="s">
        <v>1547</v>
      </c>
      <c r="F95" s="8" t="s">
        <v>1321</v>
      </c>
      <c r="G95" s="10" t="s">
        <v>1321</v>
      </c>
      <c r="H95" s="11" t="s">
        <v>1833</v>
      </c>
      <c r="I95" s="16" t="s">
        <v>1685</v>
      </c>
      <c r="J95" s="11" t="s">
        <v>1978</v>
      </c>
      <c r="K95" s="16" t="s">
        <v>2116</v>
      </c>
      <c r="L95" s="16" t="s">
        <v>2247</v>
      </c>
      <c r="M95" s="8" t="s">
        <v>2373</v>
      </c>
      <c r="N95" s="11" t="s">
        <v>1219</v>
      </c>
      <c r="O95" s="8" t="s">
        <v>1219</v>
      </c>
      <c r="P95" s="8" t="s">
        <v>2507</v>
      </c>
      <c r="Q95" s="8" t="s">
        <v>2507</v>
      </c>
      <c r="R95" s="8" t="s">
        <v>2643</v>
      </c>
      <c r="S95" s="8" t="s">
        <v>2778</v>
      </c>
      <c r="T95" s="3" t="s">
        <v>4722</v>
      </c>
      <c r="U95" s="3" t="s">
        <v>3210</v>
      </c>
      <c r="V95" s="3" t="s">
        <v>3362</v>
      </c>
      <c r="W95" s="3" t="s">
        <v>3520</v>
      </c>
      <c r="X95" s="3" t="s">
        <v>3673</v>
      </c>
      <c r="Y95" s="3" t="s">
        <v>3825</v>
      </c>
      <c r="Z95" s="3" t="s">
        <v>3978</v>
      </c>
      <c r="AA95" s="3" t="s">
        <v>4134</v>
      </c>
      <c r="AB95" s="3" t="s">
        <v>4276</v>
      </c>
      <c r="AC95" s="3" t="s">
        <v>4431</v>
      </c>
      <c r="AD95" s="3" t="s">
        <v>4585</v>
      </c>
      <c r="AE95" s="3" t="s">
        <v>4831</v>
      </c>
    </row>
    <row r="96" spans="1:31" x14ac:dyDescent="0.25">
      <c r="A96" s="15" t="s">
        <v>71</v>
      </c>
      <c r="B96" s="15" t="s">
        <v>1104</v>
      </c>
      <c r="C96" s="10" t="s">
        <v>4715</v>
      </c>
      <c r="D96" s="8" t="s">
        <v>1462</v>
      </c>
      <c r="E96" s="8" t="s">
        <v>4737</v>
      </c>
      <c r="F96" s="8" t="s">
        <v>4738</v>
      </c>
      <c r="G96" s="10" t="s">
        <v>4739</v>
      </c>
      <c r="H96" s="11" t="s">
        <v>4736</v>
      </c>
      <c r="I96" s="16" t="s">
        <v>4735</v>
      </c>
      <c r="J96" s="11" t="s">
        <v>4734</v>
      </c>
      <c r="K96" s="16" t="s">
        <v>4716</v>
      </c>
      <c r="L96" s="16" t="s">
        <v>4717</v>
      </c>
      <c r="M96" s="8" t="s">
        <v>4718</v>
      </c>
      <c r="N96" s="11" t="s">
        <v>4719</v>
      </c>
      <c r="O96" s="8" t="s">
        <v>4719</v>
      </c>
      <c r="P96" s="8" t="s">
        <v>4720</v>
      </c>
      <c r="Q96" s="8" t="s">
        <v>4720</v>
      </c>
      <c r="R96" s="8" t="s">
        <v>4733</v>
      </c>
      <c r="S96" s="8" t="s">
        <v>4732</v>
      </c>
      <c r="T96" s="3" t="s">
        <v>4721</v>
      </c>
      <c r="U96" s="3" t="s">
        <v>4723</v>
      </c>
      <c r="V96" s="3" t="s">
        <v>4724</v>
      </c>
      <c r="W96" s="3" t="s">
        <v>4731</v>
      </c>
      <c r="X96" s="3" t="s">
        <v>4725</v>
      </c>
      <c r="Y96" s="3" t="s">
        <v>4726</v>
      </c>
      <c r="Z96" s="3" t="s">
        <v>4727</v>
      </c>
      <c r="AA96" s="3" t="s">
        <v>4728</v>
      </c>
      <c r="AB96" s="3" t="s">
        <v>4277</v>
      </c>
      <c r="AC96" s="3" t="s">
        <v>4730</v>
      </c>
      <c r="AD96" s="3" t="s">
        <v>4729</v>
      </c>
      <c r="AE96" s="3" t="s">
        <v>4832</v>
      </c>
    </row>
    <row r="97" spans="1:31" x14ac:dyDescent="0.25">
      <c r="A97" s="15" t="s">
        <v>71</v>
      </c>
      <c r="B97" s="15" t="s">
        <v>1158</v>
      </c>
      <c r="C97" s="10" t="s">
        <v>1158</v>
      </c>
      <c r="D97" s="8" t="s">
        <v>1462</v>
      </c>
      <c r="E97" s="8" t="s">
        <v>1549</v>
      </c>
      <c r="F97" s="8" t="s">
        <v>3054</v>
      </c>
      <c r="G97" s="10" t="s">
        <v>1323</v>
      </c>
      <c r="H97" s="11" t="s">
        <v>1835</v>
      </c>
      <c r="I97" s="16" t="s">
        <v>1687</v>
      </c>
      <c r="J97" s="11" t="s">
        <v>1980</v>
      </c>
      <c r="K97" s="16" t="s">
        <v>2118</v>
      </c>
      <c r="L97" s="16" t="s">
        <v>2249</v>
      </c>
      <c r="M97" s="8" t="s">
        <v>2375</v>
      </c>
      <c r="N97" s="11" t="s">
        <v>1428</v>
      </c>
      <c r="O97" s="8" t="s">
        <v>1428</v>
      </c>
      <c r="P97" s="8" t="s">
        <v>2509</v>
      </c>
      <c r="Q97" s="8" t="s">
        <v>2509</v>
      </c>
      <c r="R97" s="8" t="s">
        <v>2645</v>
      </c>
      <c r="S97" s="8" t="s">
        <v>2780</v>
      </c>
      <c r="T97" s="3" t="s">
        <v>2921</v>
      </c>
      <c r="U97" s="3" t="s">
        <v>3212</v>
      </c>
      <c r="V97" s="3" t="s">
        <v>3364</v>
      </c>
      <c r="W97" s="3" t="s">
        <v>3522</v>
      </c>
      <c r="X97" s="3" t="s">
        <v>3675</v>
      </c>
      <c r="Y97" s="3" t="s">
        <v>3827</v>
      </c>
      <c r="Z97" s="3" t="s">
        <v>3980</v>
      </c>
      <c r="AA97" s="3" t="s">
        <v>4136</v>
      </c>
      <c r="AB97" s="3" t="s">
        <v>4278</v>
      </c>
      <c r="AC97" s="3" t="s">
        <v>4433</v>
      </c>
      <c r="AD97" s="3" t="s">
        <v>4587</v>
      </c>
      <c r="AE97" s="3" t="s">
        <v>4833</v>
      </c>
    </row>
    <row r="98" spans="1:31" x14ac:dyDescent="0.25">
      <c r="A98" s="15" t="s">
        <v>916</v>
      </c>
      <c r="B98" s="15" t="s">
        <v>54</v>
      </c>
      <c r="C98" s="9" t="s">
        <v>54</v>
      </c>
      <c r="D98" s="8" t="s">
        <v>1190</v>
      </c>
      <c r="E98" s="8" t="s">
        <v>137</v>
      </c>
      <c r="F98" s="8" t="s">
        <v>454</v>
      </c>
      <c r="G98" s="9" t="s">
        <v>455</v>
      </c>
      <c r="H98" s="8" t="s">
        <v>585</v>
      </c>
      <c r="I98" s="16" t="s">
        <v>656</v>
      </c>
      <c r="J98" s="8" t="s">
        <v>285</v>
      </c>
      <c r="K98" s="16" t="s">
        <v>264</v>
      </c>
      <c r="L98" s="16" t="s">
        <v>623</v>
      </c>
      <c r="M98" s="8" t="s">
        <v>807</v>
      </c>
      <c r="N98" s="8" t="s">
        <v>137</v>
      </c>
      <c r="O98" s="8" t="s">
        <v>137</v>
      </c>
      <c r="P98" s="8" t="s">
        <v>137</v>
      </c>
      <c r="Q98" s="8" t="s">
        <v>137</v>
      </c>
      <c r="R98" s="8" t="s">
        <v>718</v>
      </c>
      <c r="S98" s="8" t="s">
        <v>730</v>
      </c>
      <c r="T98" s="3" t="s">
        <v>552</v>
      </c>
      <c r="U98" s="3" t="s">
        <v>3213</v>
      </c>
      <c r="V98" s="3" t="s">
        <v>3365</v>
      </c>
      <c r="W98" s="3" t="s">
        <v>3523</v>
      </c>
      <c r="X98" s="3" t="s">
        <v>3647</v>
      </c>
      <c r="Y98" s="3" t="s">
        <v>3828</v>
      </c>
      <c r="Z98" s="3" t="s">
        <v>3952</v>
      </c>
      <c r="AA98" s="3" t="s">
        <v>4137</v>
      </c>
      <c r="AB98" s="3" t="s">
        <v>4279</v>
      </c>
      <c r="AC98" s="3" t="s">
        <v>4434</v>
      </c>
      <c r="AD98" s="3" t="s">
        <v>4588</v>
      </c>
      <c r="AE98" s="3" t="s">
        <v>4834</v>
      </c>
    </row>
    <row r="99" spans="1:31" ht="30" x14ac:dyDescent="0.25">
      <c r="A99" s="15" t="s">
        <v>916</v>
      </c>
      <c r="B99" s="15" t="s">
        <v>853</v>
      </c>
      <c r="C99" s="9" t="s">
        <v>1069</v>
      </c>
      <c r="D99" s="8" t="s">
        <v>1462</v>
      </c>
      <c r="E99" s="8" t="s">
        <v>1550</v>
      </c>
      <c r="F99" s="8" t="s">
        <v>3056</v>
      </c>
      <c r="G99" s="9" t="s">
        <v>1325</v>
      </c>
      <c r="H99" s="8" t="s">
        <v>1837</v>
      </c>
      <c r="I99" s="16" t="s">
        <v>1689</v>
      </c>
      <c r="J99" s="8" t="s">
        <v>1981</v>
      </c>
      <c r="K99" s="16" t="s">
        <v>2119</v>
      </c>
      <c r="L99" s="16" t="s">
        <v>2250</v>
      </c>
      <c r="M99" s="8" t="s">
        <v>2377</v>
      </c>
      <c r="N99" s="8" t="s">
        <v>1221</v>
      </c>
      <c r="O99" s="8" t="s">
        <v>1221</v>
      </c>
      <c r="P99" s="8" t="s">
        <v>2510</v>
      </c>
      <c r="Q99" s="8" t="s">
        <v>2510</v>
      </c>
      <c r="R99" s="8" t="s">
        <v>2647</v>
      </c>
      <c r="S99" s="8" t="s">
        <v>2781</v>
      </c>
      <c r="T99" s="3" t="s">
        <v>2923</v>
      </c>
      <c r="U99" s="3" t="s">
        <v>3214</v>
      </c>
      <c r="V99" s="3" t="s">
        <v>3366</v>
      </c>
      <c r="W99" s="3" t="s">
        <v>3524</v>
      </c>
      <c r="X99" s="3" t="s">
        <v>3676</v>
      </c>
      <c r="Y99" s="3" t="s">
        <v>3829</v>
      </c>
      <c r="Z99" s="3" t="s">
        <v>3981</v>
      </c>
      <c r="AA99" s="3" t="s">
        <v>4138</v>
      </c>
      <c r="AB99" s="3" t="s">
        <v>4280</v>
      </c>
      <c r="AC99" s="3" t="s">
        <v>4435</v>
      </c>
      <c r="AD99" s="3" t="s">
        <v>4589</v>
      </c>
      <c r="AE99" s="3" t="s">
        <v>4835</v>
      </c>
    </row>
    <row r="100" spans="1:31" x14ac:dyDescent="0.25">
      <c r="A100" s="15" t="s">
        <v>916</v>
      </c>
      <c r="B100" s="15" t="s">
        <v>53</v>
      </c>
      <c r="C100" s="9" t="s">
        <v>53</v>
      </c>
      <c r="D100" s="8" t="s">
        <v>1190</v>
      </c>
      <c r="E100" s="8" t="s">
        <v>237</v>
      </c>
      <c r="F100" s="8" t="s">
        <v>192</v>
      </c>
      <c r="G100" s="9" t="s">
        <v>460</v>
      </c>
      <c r="H100" s="8" t="s">
        <v>277</v>
      </c>
      <c r="I100" s="16" t="s">
        <v>657</v>
      </c>
      <c r="J100" s="8" t="s">
        <v>286</v>
      </c>
      <c r="K100" s="16" t="s">
        <v>265</v>
      </c>
      <c r="L100" s="16" t="s">
        <v>624</v>
      </c>
      <c r="M100" s="8" t="s">
        <v>808</v>
      </c>
      <c r="N100" s="8" t="s">
        <v>138</v>
      </c>
      <c r="O100" s="8" t="s">
        <v>138</v>
      </c>
      <c r="P100" s="8" t="s">
        <v>512</v>
      </c>
      <c r="Q100" s="8" t="s">
        <v>512</v>
      </c>
      <c r="R100" s="8" t="s">
        <v>219</v>
      </c>
      <c r="S100" s="8" t="s">
        <v>183</v>
      </c>
      <c r="T100" s="3" t="s">
        <v>208</v>
      </c>
      <c r="U100" s="3" t="s">
        <v>3215</v>
      </c>
      <c r="V100" s="3" t="s">
        <v>3367</v>
      </c>
      <c r="W100" s="3" t="s">
        <v>3525</v>
      </c>
      <c r="X100" s="3" t="s">
        <v>3677</v>
      </c>
      <c r="Y100" s="3" t="s">
        <v>3830</v>
      </c>
      <c r="Z100" s="3" t="s">
        <v>3982</v>
      </c>
      <c r="AA100" s="3" t="s">
        <v>4139</v>
      </c>
      <c r="AB100" s="3" t="s">
        <v>4281</v>
      </c>
      <c r="AC100" s="3" t="s">
        <v>4436</v>
      </c>
      <c r="AD100" s="3" t="s">
        <v>4590</v>
      </c>
      <c r="AE100" s="3" t="s">
        <v>4836</v>
      </c>
    </row>
    <row r="101" spans="1:31" x14ac:dyDescent="0.25">
      <c r="A101" s="15" t="s">
        <v>916</v>
      </c>
      <c r="B101" s="15" t="s">
        <v>944</v>
      </c>
      <c r="C101" s="9" t="s">
        <v>945</v>
      </c>
      <c r="D101" s="8" t="s">
        <v>1462</v>
      </c>
      <c r="E101" s="8" t="s">
        <v>1551</v>
      </c>
      <c r="F101" s="8" t="s">
        <v>3057</v>
      </c>
      <c r="G101" s="9" t="s">
        <v>1326</v>
      </c>
      <c r="H101" s="8" t="s">
        <v>1838</v>
      </c>
      <c r="I101" s="16" t="s">
        <v>1691</v>
      </c>
      <c r="J101" s="8" t="s">
        <v>1982</v>
      </c>
      <c r="K101" s="16" t="s">
        <v>2120</v>
      </c>
      <c r="L101" s="16" t="s">
        <v>2251</v>
      </c>
      <c r="M101" s="8" t="s">
        <v>2379</v>
      </c>
      <c r="N101" s="8" t="s">
        <v>1430</v>
      </c>
      <c r="O101" s="8" t="s">
        <v>1430</v>
      </c>
      <c r="P101" s="8" t="s">
        <v>2511</v>
      </c>
      <c r="Q101" s="8" t="s">
        <v>2511</v>
      </c>
      <c r="R101" s="8" t="s">
        <v>2648</v>
      </c>
      <c r="S101" s="8" t="s">
        <v>2782</v>
      </c>
      <c r="T101" s="3" t="s">
        <v>2924</v>
      </c>
      <c r="U101" s="3" t="s">
        <v>3216</v>
      </c>
      <c r="V101" s="3" t="s">
        <v>3368</v>
      </c>
      <c r="W101" s="3" t="s">
        <v>3526</v>
      </c>
      <c r="X101" s="3" t="s">
        <v>3678</v>
      </c>
      <c r="Y101" s="3" t="s">
        <v>3831</v>
      </c>
      <c r="Z101" s="3" t="s">
        <v>3983</v>
      </c>
      <c r="AA101" s="3" t="s">
        <v>4140</v>
      </c>
      <c r="AB101" s="3" t="s">
        <v>4282</v>
      </c>
      <c r="AC101" s="3" t="s">
        <v>4437</v>
      </c>
      <c r="AD101" s="3" t="s">
        <v>4591</v>
      </c>
      <c r="AE101" s="3" t="s">
        <v>4837</v>
      </c>
    </row>
    <row r="102" spans="1:31" ht="30" x14ac:dyDescent="0.25">
      <c r="A102" s="15" t="s">
        <v>71</v>
      </c>
      <c r="B102" s="15" t="s">
        <v>1070</v>
      </c>
      <c r="C102" s="9" t="s">
        <v>1071</v>
      </c>
      <c r="D102" s="8" t="s">
        <v>1462</v>
      </c>
      <c r="E102" s="3" t="s">
        <v>1552</v>
      </c>
      <c r="F102" s="3" t="s">
        <v>3058</v>
      </c>
      <c r="G102" s="9" t="s">
        <v>1327</v>
      </c>
      <c r="H102" s="8" t="s">
        <v>1839</v>
      </c>
      <c r="I102" s="16" t="s">
        <v>1692</v>
      </c>
      <c r="J102" s="8" t="s">
        <v>1983</v>
      </c>
      <c r="K102" s="16" t="s">
        <v>2121</v>
      </c>
      <c r="L102" s="16" t="s">
        <v>2252</v>
      </c>
      <c r="M102" s="8" t="s">
        <v>2380</v>
      </c>
      <c r="N102" s="8" t="s">
        <v>1431</v>
      </c>
      <c r="O102" s="8" t="s">
        <v>1431</v>
      </c>
      <c r="P102" s="8" t="s">
        <v>2512</v>
      </c>
      <c r="Q102" s="8" t="s">
        <v>2512</v>
      </c>
      <c r="R102" s="8" t="s">
        <v>2649</v>
      </c>
      <c r="S102" s="8" t="s">
        <v>2783</v>
      </c>
      <c r="T102" s="3" t="s">
        <v>2925</v>
      </c>
      <c r="U102" s="3" t="s">
        <v>3217</v>
      </c>
      <c r="V102" s="3" t="s">
        <v>3369</v>
      </c>
      <c r="W102" s="3" t="s">
        <v>3527</v>
      </c>
      <c r="X102" s="3" t="s">
        <v>3679</v>
      </c>
      <c r="Y102" s="3" t="s">
        <v>3832</v>
      </c>
      <c r="Z102" s="3" t="s">
        <v>3984</v>
      </c>
      <c r="AA102" s="3" t="s">
        <v>4141</v>
      </c>
      <c r="AB102" s="3" t="s">
        <v>4283</v>
      </c>
      <c r="AC102" s="3" t="s">
        <v>4438</v>
      </c>
      <c r="AD102" s="3" t="s">
        <v>4592</v>
      </c>
      <c r="AE102" s="3" t="s">
        <v>4838</v>
      </c>
    </row>
    <row r="103" spans="1:31" ht="45" x14ac:dyDescent="0.25">
      <c r="A103" s="15" t="s">
        <v>915</v>
      </c>
      <c r="B103" s="15" t="s">
        <v>902</v>
      </c>
      <c r="C103" s="9" t="s">
        <v>902</v>
      </c>
      <c r="D103" s="8" t="s">
        <v>1462</v>
      </c>
      <c r="E103" s="18" t="s">
        <v>1553</v>
      </c>
      <c r="F103" s="18" t="s">
        <v>3059</v>
      </c>
      <c r="G103" s="9" t="s">
        <v>1328</v>
      </c>
      <c r="H103" s="8" t="s">
        <v>1840</v>
      </c>
      <c r="I103" s="16" t="s">
        <v>1693</v>
      </c>
      <c r="J103" s="8" t="s">
        <v>1984</v>
      </c>
      <c r="K103" s="16" t="s">
        <v>2122</v>
      </c>
      <c r="L103" s="16" t="s">
        <v>2253</v>
      </c>
      <c r="M103" s="8" t="s">
        <v>2381</v>
      </c>
      <c r="N103" s="8" t="s">
        <v>1222</v>
      </c>
      <c r="O103" s="8" t="s">
        <v>1222</v>
      </c>
      <c r="P103" s="8" t="s">
        <v>2513</v>
      </c>
      <c r="Q103" s="8" t="s">
        <v>2513</v>
      </c>
      <c r="R103" s="8" t="s">
        <v>2650</v>
      </c>
      <c r="S103" s="8" t="s">
        <v>2784</v>
      </c>
      <c r="T103" s="3" t="s">
        <v>2926</v>
      </c>
      <c r="U103" s="3" t="s">
        <v>3218</v>
      </c>
      <c r="V103" s="3" t="s">
        <v>3370</v>
      </c>
      <c r="W103" s="3" t="s">
        <v>3528</v>
      </c>
      <c r="X103" s="3" t="s">
        <v>3680</v>
      </c>
      <c r="Y103" s="3" t="s">
        <v>3833</v>
      </c>
      <c r="Z103" s="3" t="s">
        <v>3985</v>
      </c>
      <c r="AA103" s="3" t="s">
        <v>4142</v>
      </c>
      <c r="AB103" s="3" t="s">
        <v>4284</v>
      </c>
      <c r="AC103" s="3" t="s">
        <v>4439</v>
      </c>
      <c r="AD103" s="3" t="s">
        <v>4593</v>
      </c>
      <c r="AE103" s="3" t="s">
        <v>4839</v>
      </c>
    </row>
    <row r="104" spans="1:31" ht="240" x14ac:dyDescent="0.25">
      <c r="A104" s="15" t="s">
        <v>71</v>
      </c>
      <c r="B104" s="15" t="s">
        <v>1067</v>
      </c>
      <c r="C104" s="9" t="s">
        <v>1079</v>
      </c>
      <c r="D104" s="8" t="s">
        <v>1462</v>
      </c>
      <c r="E104" s="18" t="s">
        <v>1554</v>
      </c>
      <c r="F104" s="18" t="s">
        <v>3060</v>
      </c>
      <c r="G104" s="9" t="s">
        <v>1329</v>
      </c>
      <c r="H104" s="8" t="s">
        <v>1841</v>
      </c>
      <c r="I104" s="16" t="s">
        <v>1694</v>
      </c>
      <c r="J104" s="8" t="s">
        <v>1985</v>
      </c>
      <c r="K104" s="16" t="s">
        <v>2123</v>
      </c>
      <c r="L104" s="16" t="s">
        <v>2254</v>
      </c>
      <c r="M104" s="8" t="s">
        <v>2382</v>
      </c>
      <c r="N104" s="8" t="s">
        <v>1432</v>
      </c>
      <c r="O104" s="8" t="s">
        <v>1432</v>
      </c>
      <c r="P104" s="8" t="s">
        <v>2514</v>
      </c>
      <c r="Q104" s="8" t="s">
        <v>2514</v>
      </c>
      <c r="R104" s="8" t="s">
        <v>2651</v>
      </c>
      <c r="S104" s="8" t="s">
        <v>2785</v>
      </c>
      <c r="T104" s="3" t="s">
        <v>2927</v>
      </c>
      <c r="U104" s="3" t="s">
        <v>3219</v>
      </c>
      <c r="V104" s="3" t="s">
        <v>3371</v>
      </c>
      <c r="W104" s="3" t="s">
        <v>3529</v>
      </c>
      <c r="X104" s="3" t="s">
        <v>3681</v>
      </c>
      <c r="Y104" s="3" t="s">
        <v>3834</v>
      </c>
      <c r="Z104" s="3" t="s">
        <v>3986</v>
      </c>
      <c r="AA104" s="3" t="s">
        <v>4143</v>
      </c>
      <c r="AB104" s="3" t="s">
        <v>4285</v>
      </c>
      <c r="AC104" s="3" t="s">
        <v>4440</v>
      </c>
      <c r="AD104" s="3" t="s">
        <v>4594</v>
      </c>
      <c r="AE104" s="3" t="s">
        <v>4840</v>
      </c>
    </row>
    <row r="105" spans="1:31" ht="60" x14ac:dyDescent="0.25">
      <c r="A105" s="15" t="s">
        <v>914</v>
      </c>
      <c r="B105" s="15" t="s">
        <v>905</v>
      </c>
      <c r="C105" s="9" t="s">
        <v>909</v>
      </c>
      <c r="D105" s="8" t="s">
        <v>1462</v>
      </c>
      <c r="E105" s="8" t="s">
        <v>1555</v>
      </c>
      <c r="F105" s="8" t="s">
        <v>3061</v>
      </c>
      <c r="G105" s="9" t="s">
        <v>1330</v>
      </c>
      <c r="H105" s="8" t="s">
        <v>1842</v>
      </c>
      <c r="I105" s="16" t="s">
        <v>1695</v>
      </c>
      <c r="J105" s="8" t="s">
        <v>1986</v>
      </c>
      <c r="K105" s="16" t="s">
        <v>2124</v>
      </c>
      <c r="L105" s="16" t="s">
        <v>2255</v>
      </c>
      <c r="M105" s="8" t="s">
        <v>2383</v>
      </c>
      <c r="N105" s="8" t="s">
        <v>1433</v>
      </c>
      <c r="O105" s="8" t="s">
        <v>1433</v>
      </c>
      <c r="P105" s="8" t="s">
        <v>2515</v>
      </c>
      <c r="Q105" s="8" t="s">
        <v>2515</v>
      </c>
      <c r="R105" s="8" t="s">
        <v>2652</v>
      </c>
      <c r="S105" s="8" t="s">
        <v>2786</v>
      </c>
      <c r="T105" s="3" t="s">
        <v>2928</v>
      </c>
      <c r="U105" s="3" t="s">
        <v>3220</v>
      </c>
      <c r="V105" s="3" t="s">
        <v>3372</v>
      </c>
      <c r="W105" s="3" t="s">
        <v>3530</v>
      </c>
      <c r="X105" s="3" t="s">
        <v>3682</v>
      </c>
      <c r="Y105" s="3" t="s">
        <v>3835</v>
      </c>
      <c r="Z105" s="3" t="s">
        <v>3987</v>
      </c>
      <c r="AA105" s="3" t="s">
        <v>4144</v>
      </c>
      <c r="AB105" s="3" t="s">
        <v>4286</v>
      </c>
      <c r="AC105" s="3" t="s">
        <v>4441</v>
      </c>
      <c r="AD105" s="3" t="s">
        <v>4595</v>
      </c>
      <c r="AE105" s="3" t="s">
        <v>4841</v>
      </c>
    </row>
    <row r="106" spans="1:31" ht="45" x14ac:dyDescent="0.25">
      <c r="A106" s="15" t="s">
        <v>914</v>
      </c>
      <c r="B106" s="15" t="s">
        <v>906</v>
      </c>
      <c r="C106" s="9" t="s">
        <v>910</v>
      </c>
      <c r="D106" s="8" t="s">
        <v>1462</v>
      </c>
      <c r="E106" s="8" t="s">
        <v>1556</v>
      </c>
      <c r="F106" s="8" t="s">
        <v>3062</v>
      </c>
      <c r="G106" s="9" t="s">
        <v>1331</v>
      </c>
      <c r="H106" s="8" t="s">
        <v>1843</v>
      </c>
      <c r="I106" s="16" t="s">
        <v>1696</v>
      </c>
      <c r="J106" s="8" t="s">
        <v>1987</v>
      </c>
      <c r="K106" s="16" t="s">
        <v>2125</v>
      </c>
      <c r="L106" s="16" t="s">
        <v>2256</v>
      </c>
      <c r="M106" s="8" t="s">
        <v>2384</v>
      </c>
      <c r="N106" s="8" t="s">
        <v>1223</v>
      </c>
      <c r="O106" s="8" t="s">
        <v>1223</v>
      </c>
      <c r="P106" s="8" t="s">
        <v>2516</v>
      </c>
      <c r="Q106" s="8" t="s">
        <v>2516</v>
      </c>
      <c r="R106" s="8" t="s">
        <v>2653</v>
      </c>
      <c r="S106" s="8" t="s">
        <v>2787</v>
      </c>
      <c r="T106" s="3" t="s">
        <v>2929</v>
      </c>
      <c r="U106" s="3" t="s">
        <v>3221</v>
      </c>
      <c r="V106" s="3" t="s">
        <v>3373</v>
      </c>
      <c r="W106" s="3" t="s">
        <v>3531</v>
      </c>
      <c r="X106" s="3" t="s">
        <v>3683</v>
      </c>
      <c r="Y106" s="3" t="s">
        <v>3836</v>
      </c>
      <c r="Z106" s="3" t="s">
        <v>3988</v>
      </c>
      <c r="AA106" s="3" t="s">
        <v>4145</v>
      </c>
      <c r="AB106" s="3" t="s">
        <v>4287</v>
      </c>
      <c r="AC106" s="3" t="s">
        <v>4442</v>
      </c>
      <c r="AD106" s="3" t="s">
        <v>4596</v>
      </c>
      <c r="AE106" s="3" t="s">
        <v>4842</v>
      </c>
    </row>
    <row r="107" spans="1:31" ht="45" x14ac:dyDescent="0.25">
      <c r="A107" s="15" t="s">
        <v>914</v>
      </c>
      <c r="B107" s="15" t="s">
        <v>907</v>
      </c>
      <c r="C107" s="9" t="s">
        <v>911</v>
      </c>
      <c r="D107" s="8" t="s">
        <v>1462</v>
      </c>
      <c r="E107" s="8" t="s">
        <v>1557</v>
      </c>
      <c r="F107" s="8" t="s">
        <v>3063</v>
      </c>
      <c r="G107" s="9" t="s">
        <v>1332</v>
      </c>
      <c r="H107" s="8" t="s">
        <v>1844</v>
      </c>
      <c r="I107" s="16" t="s">
        <v>1697</v>
      </c>
      <c r="J107" s="8" t="s">
        <v>1988</v>
      </c>
      <c r="K107" s="16" t="s">
        <v>2126</v>
      </c>
      <c r="L107" s="16" t="s">
        <v>2257</v>
      </c>
      <c r="M107" s="8" t="s">
        <v>2385</v>
      </c>
      <c r="N107" s="8" t="s">
        <v>1434</v>
      </c>
      <c r="O107" s="8" t="s">
        <v>1434</v>
      </c>
      <c r="P107" s="8" t="s">
        <v>2517</v>
      </c>
      <c r="Q107" s="8" t="s">
        <v>2517</v>
      </c>
      <c r="R107" s="8" t="s">
        <v>2654</v>
      </c>
      <c r="S107" s="8" t="s">
        <v>2788</v>
      </c>
      <c r="T107" s="3" t="s">
        <v>2930</v>
      </c>
      <c r="U107" s="3" t="s">
        <v>3222</v>
      </c>
      <c r="V107" s="3" t="s">
        <v>3374</v>
      </c>
      <c r="W107" s="3" t="s">
        <v>3532</v>
      </c>
      <c r="X107" s="3" t="s">
        <v>3684</v>
      </c>
      <c r="Y107" s="3" t="s">
        <v>3837</v>
      </c>
      <c r="Z107" s="3" t="s">
        <v>3989</v>
      </c>
      <c r="AA107" s="3" t="s">
        <v>4146</v>
      </c>
      <c r="AB107" s="3" t="s">
        <v>4288</v>
      </c>
      <c r="AC107" s="3" t="s">
        <v>4443</v>
      </c>
      <c r="AD107" s="3" t="s">
        <v>4597</v>
      </c>
      <c r="AE107" s="3" t="s">
        <v>4843</v>
      </c>
    </row>
    <row r="108" spans="1:31" ht="60" x14ac:dyDescent="0.25">
      <c r="A108" s="15" t="s">
        <v>914</v>
      </c>
      <c r="B108" s="15" t="s">
        <v>908</v>
      </c>
      <c r="C108" s="9" t="s">
        <v>912</v>
      </c>
      <c r="D108" s="8" t="s">
        <v>1462</v>
      </c>
      <c r="E108" s="8" t="s">
        <v>1558</v>
      </c>
      <c r="F108" s="8" t="s">
        <v>3064</v>
      </c>
      <c r="G108" s="9" t="s">
        <v>1333</v>
      </c>
      <c r="H108" s="8" t="s">
        <v>1845</v>
      </c>
      <c r="I108" s="16" t="s">
        <v>1698</v>
      </c>
      <c r="J108" s="8" t="s">
        <v>1989</v>
      </c>
      <c r="K108" s="16" t="s">
        <v>2127</v>
      </c>
      <c r="L108" s="16" t="s">
        <v>2258</v>
      </c>
      <c r="M108" s="8" t="s">
        <v>2386</v>
      </c>
      <c r="N108" s="8" t="s">
        <v>1224</v>
      </c>
      <c r="O108" s="8" t="s">
        <v>1224</v>
      </c>
      <c r="P108" s="8" t="s">
        <v>2518</v>
      </c>
      <c r="Q108" s="8" t="s">
        <v>2518</v>
      </c>
      <c r="R108" s="8" t="s">
        <v>2655</v>
      </c>
      <c r="S108" s="8" t="s">
        <v>2789</v>
      </c>
      <c r="T108" s="3" t="s">
        <v>2931</v>
      </c>
      <c r="U108" s="3" t="s">
        <v>3223</v>
      </c>
      <c r="V108" s="3" t="s">
        <v>3375</v>
      </c>
      <c r="W108" s="3" t="s">
        <v>3533</v>
      </c>
      <c r="X108" s="3" t="s">
        <v>3685</v>
      </c>
      <c r="Y108" s="3" t="s">
        <v>3838</v>
      </c>
      <c r="Z108" s="3" t="s">
        <v>3990</v>
      </c>
      <c r="AA108" s="3" t="s">
        <v>4147</v>
      </c>
      <c r="AB108" s="3" t="s">
        <v>4289</v>
      </c>
      <c r="AC108" s="3" t="s">
        <v>4444</v>
      </c>
      <c r="AD108" s="3" t="s">
        <v>4598</v>
      </c>
      <c r="AE108" s="3" t="s">
        <v>4844</v>
      </c>
    </row>
    <row r="109" spans="1:31" ht="60" x14ac:dyDescent="0.25">
      <c r="A109" s="15" t="s">
        <v>914</v>
      </c>
      <c r="B109" s="15" t="s">
        <v>121</v>
      </c>
      <c r="C109" s="9" t="s">
        <v>913</v>
      </c>
      <c r="D109" s="8" t="s">
        <v>1462</v>
      </c>
      <c r="E109" s="8" t="s">
        <v>1559</v>
      </c>
      <c r="F109" s="8" t="s">
        <v>3065</v>
      </c>
      <c r="G109" s="9" t="s">
        <v>1334</v>
      </c>
      <c r="H109" s="8" t="s">
        <v>1846</v>
      </c>
      <c r="I109" s="16" t="s">
        <v>1699</v>
      </c>
      <c r="J109" s="8" t="s">
        <v>1990</v>
      </c>
      <c r="K109" s="16" t="s">
        <v>2128</v>
      </c>
      <c r="L109" s="16" t="s">
        <v>2259</v>
      </c>
      <c r="M109" s="8" t="s">
        <v>2387</v>
      </c>
      <c r="N109" s="8" t="s">
        <v>1435</v>
      </c>
      <c r="O109" s="8" t="s">
        <v>1435</v>
      </c>
      <c r="P109" s="8" t="s">
        <v>2519</v>
      </c>
      <c r="Q109" s="8" t="s">
        <v>2519</v>
      </c>
      <c r="R109" s="8" t="s">
        <v>2656</v>
      </c>
      <c r="S109" s="8" t="s">
        <v>2790</v>
      </c>
      <c r="T109" s="3" t="s">
        <v>2932</v>
      </c>
      <c r="U109" s="3" t="s">
        <v>3224</v>
      </c>
      <c r="V109" s="3" t="s">
        <v>3376</v>
      </c>
      <c r="W109" s="3" t="s">
        <v>3534</v>
      </c>
      <c r="X109" s="3" t="s">
        <v>3686</v>
      </c>
      <c r="Y109" s="3" t="s">
        <v>3839</v>
      </c>
      <c r="Z109" s="3" t="s">
        <v>3991</v>
      </c>
      <c r="AA109" s="3" t="s">
        <v>4148</v>
      </c>
      <c r="AB109" s="3" t="s">
        <v>4290</v>
      </c>
      <c r="AC109" s="3" t="s">
        <v>4445</v>
      </c>
      <c r="AD109" s="3" t="s">
        <v>4599</v>
      </c>
      <c r="AE109" s="3" t="s">
        <v>4845</v>
      </c>
    </row>
    <row r="110" spans="1:31" ht="30" x14ac:dyDescent="0.25">
      <c r="A110" s="15" t="s">
        <v>915</v>
      </c>
      <c r="B110" s="15" t="s">
        <v>903</v>
      </c>
      <c r="C110" s="9" t="s">
        <v>1072</v>
      </c>
      <c r="D110" s="8" t="s">
        <v>1462</v>
      </c>
      <c r="E110" s="18" t="s">
        <v>1560</v>
      </c>
      <c r="F110" s="18" t="s">
        <v>3066</v>
      </c>
      <c r="G110" s="9" t="s">
        <v>1335</v>
      </c>
      <c r="H110" s="8" t="s">
        <v>1847</v>
      </c>
      <c r="I110" s="16" t="s">
        <v>1700</v>
      </c>
      <c r="J110" s="8" t="s">
        <v>1991</v>
      </c>
      <c r="K110" s="16" t="s">
        <v>2129</v>
      </c>
      <c r="L110" s="16" t="s">
        <v>2260</v>
      </c>
      <c r="M110" s="8" t="s">
        <v>2388</v>
      </c>
      <c r="N110" s="8" t="s">
        <v>1436</v>
      </c>
      <c r="O110" s="8" t="s">
        <v>1436</v>
      </c>
      <c r="P110" s="8" t="s">
        <v>2520</v>
      </c>
      <c r="Q110" s="8" t="s">
        <v>2520</v>
      </c>
      <c r="R110" s="8" t="s">
        <v>2657</v>
      </c>
      <c r="S110" s="8" t="s">
        <v>2791</v>
      </c>
      <c r="T110" s="3" t="s">
        <v>2933</v>
      </c>
      <c r="U110" s="3" t="s">
        <v>3225</v>
      </c>
      <c r="V110" s="3" t="s">
        <v>3377</v>
      </c>
      <c r="W110" s="3" t="s">
        <v>3535</v>
      </c>
      <c r="X110" s="3" t="s">
        <v>3687</v>
      </c>
      <c r="Y110" s="3" t="s">
        <v>3840</v>
      </c>
      <c r="Z110" s="3" t="s">
        <v>3992</v>
      </c>
      <c r="AA110" s="3" t="s">
        <v>4149</v>
      </c>
      <c r="AB110" s="3" t="s">
        <v>4291</v>
      </c>
      <c r="AC110" s="3" t="s">
        <v>4446</v>
      </c>
      <c r="AD110" s="3" t="s">
        <v>4600</v>
      </c>
      <c r="AE110" s="3" t="s">
        <v>4846</v>
      </c>
    </row>
    <row r="111" spans="1:31" x14ac:dyDescent="0.25">
      <c r="A111" s="15" t="s">
        <v>914</v>
      </c>
      <c r="B111" s="15" t="s">
        <v>120</v>
      </c>
      <c r="C111" s="9" t="s">
        <v>120</v>
      </c>
      <c r="D111" s="8" t="s">
        <v>1190</v>
      </c>
      <c r="E111" s="8" t="s">
        <v>379</v>
      </c>
      <c r="F111" s="8" t="s">
        <v>462</v>
      </c>
      <c r="G111" s="9" t="s">
        <v>463</v>
      </c>
      <c r="H111" s="8" t="s">
        <v>587</v>
      </c>
      <c r="I111" s="16" t="s">
        <v>659</v>
      </c>
      <c r="J111" s="8" t="s">
        <v>529</v>
      </c>
      <c r="K111" s="16" t="s">
        <v>780</v>
      </c>
      <c r="L111" s="16" t="s">
        <v>626</v>
      </c>
      <c r="M111" s="8" t="s">
        <v>810</v>
      </c>
      <c r="N111" s="8" t="s">
        <v>139</v>
      </c>
      <c r="O111" s="8" t="s">
        <v>391</v>
      </c>
      <c r="P111" s="8" t="s">
        <v>513</v>
      </c>
      <c r="Q111" s="8" t="s">
        <v>158</v>
      </c>
      <c r="R111" s="8" t="s">
        <v>220</v>
      </c>
      <c r="S111" s="8" t="s">
        <v>410</v>
      </c>
      <c r="T111" s="3" t="s">
        <v>554</v>
      </c>
      <c r="U111" s="3" t="s">
        <v>3226</v>
      </c>
      <c r="V111" s="3" t="s">
        <v>3378</v>
      </c>
      <c r="W111" s="3" t="s">
        <v>3536</v>
      </c>
      <c r="X111" s="3" t="s">
        <v>3688</v>
      </c>
      <c r="Y111" s="3" t="s">
        <v>3841</v>
      </c>
      <c r="Z111" s="3" t="s">
        <v>3993</v>
      </c>
      <c r="AA111" s="3" t="s">
        <v>4150</v>
      </c>
      <c r="AB111" s="3" t="s">
        <v>4292</v>
      </c>
      <c r="AC111" s="3" t="s">
        <v>4447</v>
      </c>
      <c r="AD111" s="3" t="s">
        <v>4601</v>
      </c>
      <c r="AE111" s="3" t="s">
        <v>4847</v>
      </c>
    </row>
    <row r="112" spans="1:31" ht="30" x14ac:dyDescent="0.25">
      <c r="A112" s="15" t="s">
        <v>914</v>
      </c>
      <c r="B112" s="15" t="s">
        <v>48</v>
      </c>
      <c r="C112" s="9" t="s">
        <v>48</v>
      </c>
      <c r="D112" s="8" t="s">
        <v>1190</v>
      </c>
      <c r="E112" s="8" t="s">
        <v>239</v>
      </c>
      <c r="F112" s="8" t="s">
        <v>464</v>
      </c>
      <c r="G112" s="9" t="s">
        <v>465</v>
      </c>
      <c r="H112" s="8" t="s">
        <v>588</v>
      </c>
      <c r="I112" s="16" t="s">
        <v>660</v>
      </c>
      <c r="J112" s="8" t="s">
        <v>287</v>
      </c>
      <c r="K112" s="16" t="s">
        <v>709</v>
      </c>
      <c r="L112" s="16" t="s">
        <v>627</v>
      </c>
      <c r="M112" s="8" t="s">
        <v>811</v>
      </c>
      <c r="N112" s="8" t="s">
        <v>140</v>
      </c>
      <c r="O112" s="8" t="s">
        <v>392</v>
      </c>
      <c r="P112" s="8" t="s">
        <v>159</v>
      </c>
      <c r="Q112" s="8" t="s">
        <v>159</v>
      </c>
      <c r="R112" s="8" t="s">
        <v>720</v>
      </c>
      <c r="S112" s="8" t="s">
        <v>768</v>
      </c>
      <c r="T112" s="3" t="s">
        <v>565</v>
      </c>
      <c r="U112" s="3" t="s">
        <v>3227</v>
      </c>
      <c r="V112" s="3" t="s">
        <v>3379</v>
      </c>
      <c r="W112" s="3" t="s">
        <v>3537</v>
      </c>
      <c r="X112" s="3" t="s">
        <v>3689</v>
      </c>
      <c r="Y112" s="3" t="s">
        <v>3842</v>
      </c>
      <c r="Z112" s="3" t="s">
        <v>3994</v>
      </c>
      <c r="AA112" s="3" t="s">
        <v>4151</v>
      </c>
      <c r="AB112" s="3" t="s">
        <v>4293</v>
      </c>
      <c r="AC112" s="3" t="s">
        <v>4448</v>
      </c>
      <c r="AD112" s="3" t="s">
        <v>4602</v>
      </c>
      <c r="AE112" s="3" t="s">
        <v>4848</v>
      </c>
    </row>
    <row r="113" spans="1:31" x14ac:dyDescent="0.25">
      <c r="A113" s="15" t="s">
        <v>914</v>
      </c>
      <c r="B113" s="15" t="s">
        <v>917</v>
      </c>
      <c r="C113" s="9" t="s">
        <v>917</v>
      </c>
      <c r="D113" s="8" t="s">
        <v>1462</v>
      </c>
      <c r="E113" s="8" t="s">
        <v>1563</v>
      </c>
      <c r="F113" s="8" t="s">
        <v>1338</v>
      </c>
      <c r="G113" s="9" t="s">
        <v>1338</v>
      </c>
      <c r="H113" s="8" t="s">
        <v>1850</v>
      </c>
      <c r="I113" s="16" t="s">
        <v>1703</v>
      </c>
      <c r="J113" s="8" t="s">
        <v>1993</v>
      </c>
      <c r="K113" s="16" t="s">
        <v>2132</v>
      </c>
      <c r="L113" s="16" t="s">
        <v>2261</v>
      </c>
      <c r="M113" s="8" t="s">
        <v>2391</v>
      </c>
      <c r="N113" s="8" t="s">
        <v>1225</v>
      </c>
      <c r="O113" s="8" t="s">
        <v>1225</v>
      </c>
      <c r="P113" s="8" t="s">
        <v>2521</v>
      </c>
      <c r="Q113" s="8" t="s">
        <v>2521</v>
      </c>
      <c r="R113" s="8" t="s">
        <v>2659</v>
      </c>
      <c r="S113" s="8" t="s">
        <v>2793</v>
      </c>
      <c r="T113" s="3" t="s">
        <v>2936</v>
      </c>
      <c r="U113" s="3" t="s">
        <v>3228</v>
      </c>
      <c r="V113" s="3" t="s">
        <v>3380</v>
      </c>
      <c r="W113" s="3" t="s">
        <v>3538</v>
      </c>
      <c r="X113" s="3" t="s">
        <v>3690</v>
      </c>
      <c r="Y113" s="3" t="s">
        <v>3843</v>
      </c>
      <c r="Z113" s="3" t="s">
        <v>3995</v>
      </c>
      <c r="AA113" s="3" t="s">
        <v>4152</v>
      </c>
      <c r="AB113" s="3" t="s">
        <v>4294</v>
      </c>
      <c r="AC113" s="3" t="s">
        <v>4449</v>
      </c>
      <c r="AD113" s="3" t="s">
        <v>4603</v>
      </c>
      <c r="AE113" s="3" t="s">
        <v>4849</v>
      </c>
    </row>
    <row r="114" spans="1:31" ht="30" x14ac:dyDescent="0.25">
      <c r="A114" s="15" t="s">
        <v>914</v>
      </c>
      <c r="B114" s="15" t="s">
        <v>959</v>
      </c>
      <c r="C114" s="9" t="s">
        <v>49</v>
      </c>
      <c r="D114" s="8" t="s">
        <v>1190</v>
      </c>
      <c r="E114" s="8" t="s">
        <v>240</v>
      </c>
      <c r="F114" s="8" t="s">
        <v>466</v>
      </c>
      <c r="G114" s="9" t="s">
        <v>467</v>
      </c>
      <c r="H114" s="8" t="s">
        <v>589</v>
      </c>
      <c r="I114" s="16" t="s">
        <v>661</v>
      </c>
      <c r="J114" s="8" t="s">
        <v>530</v>
      </c>
      <c r="K114" s="16" t="s">
        <v>781</v>
      </c>
      <c r="L114" s="16" t="s">
        <v>628</v>
      </c>
      <c r="M114" s="8" t="s">
        <v>812</v>
      </c>
      <c r="N114" s="8" t="s">
        <v>141</v>
      </c>
      <c r="O114" s="8" t="s">
        <v>141</v>
      </c>
      <c r="P114" s="8" t="s">
        <v>160</v>
      </c>
      <c r="Q114" s="8" t="s">
        <v>171</v>
      </c>
      <c r="R114" s="8" t="s">
        <v>721</v>
      </c>
      <c r="S114" s="8" t="s">
        <v>766</v>
      </c>
      <c r="T114" s="3" t="s">
        <v>209</v>
      </c>
      <c r="U114" s="3" t="s">
        <v>3229</v>
      </c>
      <c r="V114" s="3" t="s">
        <v>3381</v>
      </c>
      <c r="W114" s="3" t="s">
        <v>3539</v>
      </c>
      <c r="X114" s="3" t="s">
        <v>3691</v>
      </c>
      <c r="Y114" s="3" t="s">
        <v>3844</v>
      </c>
      <c r="Z114" s="3" t="s">
        <v>3996</v>
      </c>
      <c r="AA114" s="3" t="s">
        <v>4153</v>
      </c>
      <c r="AB114" s="3" t="s">
        <v>4295</v>
      </c>
      <c r="AC114" s="3" t="s">
        <v>4450</v>
      </c>
      <c r="AD114" s="3" t="s">
        <v>4604</v>
      </c>
      <c r="AE114" s="3" t="s">
        <v>4850</v>
      </c>
    </row>
    <row r="115" spans="1:31" ht="30" x14ac:dyDescent="0.25">
      <c r="A115" s="15" t="s">
        <v>914</v>
      </c>
      <c r="B115" s="15" t="s">
        <v>960</v>
      </c>
      <c r="C115" s="9" t="s">
        <v>50</v>
      </c>
      <c r="D115" s="8" t="s">
        <v>1190</v>
      </c>
      <c r="E115" s="8" t="s">
        <v>421</v>
      </c>
      <c r="F115" s="8" t="s">
        <v>468</v>
      </c>
      <c r="G115" s="9" t="s">
        <v>469</v>
      </c>
      <c r="H115" s="8" t="s">
        <v>590</v>
      </c>
      <c r="I115" s="16" t="s">
        <v>662</v>
      </c>
      <c r="J115" s="8" t="s">
        <v>531</v>
      </c>
      <c r="K115" s="16" t="s">
        <v>782</v>
      </c>
      <c r="L115" s="16" t="s">
        <v>629</v>
      </c>
      <c r="M115" s="8" t="s">
        <v>813</v>
      </c>
      <c r="N115" s="8" t="s">
        <v>142</v>
      </c>
      <c r="O115" s="8" t="s">
        <v>428</v>
      </c>
      <c r="P115" s="8" t="s">
        <v>161</v>
      </c>
      <c r="Q115" s="8" t="s">
        <v>172</v>
      </c>
      <c r="R115" s="8" t="s">
        <v>221</v>
      </c>
      <c r="S115" s="8" t="s">
        <v>767</v>
      </c>
      <c r="T115" s="3" t="s">
        <v>555</v>
      </c>
      <c r="U115" s="3" t="s">
        <v>3230</v>
      </c>
      <c r="V115" s="3" t="s">
        <v>3382</v>
      </c>
      <c r="W115" s="3" t="s">
        <v>3540</v>
      </c>
      <c r="X115" s="3" t="s">
        <v>3692</v>
      </c>
      <c r="Y115" s="3" t="s">
        <v>3845</v>
      </c>
      <c r="Z115" s="3" t="s">
        <v>3997</v>
      </c>
      <c r="AA115" s="3" t="s">
        <v>4154</v>
      </c>
      <c r="AB115" s="3" t="s">
        <v>4296</v>
      </c>
      <c r="AC115" s="3" t="s">
        <v>4451</v>
      </c>
      <c r="AD115" s="3" t="s">
        <v>4605</v>
      </c>
      <c r="AE115" s="3" t="s">
        <v>4851</v>
      </c>
    </row>
    <row r="116" spans="1:31" ht="30" x14ac:dyDescent="0.25">
      <c r="A116" s="15" t="s">
        <v>914</v>
      </c>
      <c r="B116" s="15" t="s">
        <v>51</v>
      </c>
      <c r="C116" s="9" t="s">
        <v>51</v>
      </c>
      <c r="D116" s="8" t="s">
        <v>1190</v>
      </c>
      <c r="E116" s="8" t="s">
        <v>422</v>
      </c>
      <c r="F116" s="8" t="s">
        <v>470</v>
      </c>
      <c r="G116" s="9" t="s">
        <v>471</v>
      </c>
      <c r="H116" s="8" t="s">
        <v>591</v>
      </c>
      <c r="I116" s="16" t="s">
        <v>663</v>
      </c>
      <c r="J116" s="8" t="s">
        <v>532</v>
      </c>
      <c r="K116" s="16" t="s">
        <v>697</v>
      </c>
      <c r="L116" s="16" t="s">
        <v>630</v>
      </c>
      <c r="M116" s="8" t="s">
        <v>814</v>
      </c>
      <c r="N116" s="8" t="s">
        <v>143</v>
      </c>
      <c r="O116" s="8" t="s">
        <v>429</v>
      </c>
      <c r="P116" s="8" t="s">
        <v>514</v>
      </c>
      <c r="Q116" s="8" t="s">
        <v>507</v>
      </c>
      <c r="R116" s="8" t="s">
        <v>222</v>
      </c>
      <c r="S116" s="8" t="s">
        <v>184</v>
      </c>
      <c r="T116" s="3" t="s">
        <v>556</v>
      </c>
      <c r="U116" s="3" t="s">
        <v>3231</v>
      </c>
      <c r="V116" s="3" t="s">
        <v>3383</v>
      </c>
      <c r="W116" s="3" t="s">
        <v>3541</v>
      </c>
      <c r="X116" s="3" t="s">
        <v>3693</v>
      </c>
      <c r="Y116" s="3" t="s">
        <v>3846</v>
      </c>
      <c r="Z116" s="3" t="s">
        <v>3998</v>
      </c>
      <c r="AA116" s="3" t="s">
        <v>4155</v>
      </c>
      <c r="AB116" s="3" t="s">
        <v>4297</v>
      </c>
      <c r="AC116" s="3" t="s">
        <v>4452</v>
      </c>
      <c r="AD116" s="3" t="s">
        <v>4606</v>
      </c>
      <c r="AE116" s="3" t="s">
        <v>4852</v>
      </c>
    </row>
    <row r="117" spans="1:31" ht="30" x14ac:dyDescent="0.25">
      <c r="A117" s="15" t="s">
        <v>914</v>
      </c>
      <c r="B117" s="15" t="s">
        <v>52</v>
      </c>
      <c r="C117" s="9" t="s">
        <v>52</v>
      </c>
      <c r="D117" s="8" t="s">
        <v>1190</v>
      </c>
      <c r="E117" s="8" t="s">
        <v>423</v>
      </c>
      <c r="F117" s="8" t="s">
        <v>472</v>
      </c>
      <c r="G117" s="9" t="s">
        <v>473</v>
      </c>
      <c r="H117" s="8" t="s">
        <v>592</v>
      </c>
      <c r="I117" s="16" t="s">
        <v>664</v>
      </c>
      <c r="J117" s="8" t="s">
        <v>533</v>
      </c>
      <c r="K117" s="16" t="s">
        <v>710</v>
      </c>
      <c r="L117" s="16" t="s">
        <v>631</v>
      </c>
      <c r="M117" s="8" t="s">
        <v>815</v>
      </c>
      <c r="N117" s="8" t="s">
        <v>144</v>
      </c>
      <c r="O117" s="8" t="s">
        <v>430</v>
      </c>
      <c r="P117" s="8" t="s">
        <v>515</v>
      </c>
      <c r="Q117" s="8" t="s">
        <v>676</v>
      </c>
      <c r="R117" s="8" t="s">
        <v>223</v>
      </c>
      <c r="S117" s="8" t="s">
        <v>732</v>
      </c>
      <c r="T117" s="3" t="s">
        <v>557</v>
      </c>
      <c r="U117" s="3" t="s">
        <v>3232</v>
      </c>
      <c r="V117" s="3" t="s">
        <v>3384</v>
      </c>
      <c r="W117" s="3" t="s">
        <v>3542</v>
      </c>
      <c r="X117" s="3" t="s">
        <v>3694</v>
      </c>
      <c r="Y117" s="3" t="s">
        <v>3847</v>
      </c>
      <c r="Z117" s="3" t="s">
        <v>3999</v>
      </c>
      <c r="AA117" s="3" t="s">
        <v>4156</v>
      </c>
      <c r="AB117" s="3" t="s">
        <v>4298</v>
      </c>
      <c r="AC117" s="3" t="s">
        <v>4453</v>
      </c>
      <c r="AD117" s="3" t="s">
        <v>4607</v>
      </c>
      <c r="AE117" s="3" t="s">
        <v>4853</v>
      </c>
    </row>
    <row r="118" spans="1:31" ht="45" x14ac:dyDescent="0.25">
      <c r="A118" s="15" t="s">
        <v>914</v>
      </c>
      <c r="B118" s="15" t="s">
        <v>918</v>
      </c>
      <c r="C118" s="9" t="s">
        <v>47</v>
      </c>
      <c r="D118" s="8" t="s">
        <v>1190</v>
      </c>
      <c r="E118" s="8" t="s">
        <v>238</v>
      </c>
      <c r="F118" s="8" t="s">
        <v>461</v>
      </c>
      <c r="G118" s="9" t="s">
        <v>461</v>
      </c>
      <c r="H118" s="8" t="s">
        <v>586</v>
      </c>
      <c r="I118" s="16" t="s">
        <v>658</v>
      </c>
      <c r="J118" s="8" t="s">
        <v>528</v>
      </c>
      <c r="K118" s="16" t="s">
        <v>696</v>
      </c>
      <c r="L118" s="16" t="s">
        <v>625</v>
      </c>
      <c r="M118" s="8" t="s">
        <v>809</v>
      </c>
      <c r="N118" s="8" t="s">
        <v>249</v>
      </c>
      <c r="O118" s="8" t="s">
        <v>249</v>
      </c>
      <c r="P118" s="8" t="s">
        <v>157</v>
      </c>
      <c r="Q118" s="8" t="s">
        <v>157</v>
      </c>
      <c r="R118" s="8" t="s">
        <v>719</v>
      </c>
      <c r="S118" s="8" t="s">
        <v>731</v>
      </c>
      <c r="T118" s="3" t="s">
        <v>553</v>
      </c>
      <c r="U118" s="3" t="s">
        <v>3233</v>
      </c>
      <c r="V118" s="3" t="s">
        <v>3385</v>
      </c>
      <c r="W118" s="3" t="s">
        <v>3543</v>
      </c>
      <c r="X118" s="3" t="s">
        <v>3695</v>
      </c>
      <c r="Y118" s="3" t="s">
        <v>3848</v>
      </c>
      <c r="Z118" s="3" t="s">
        <v>4000</v>
      </c>
      <c r="AA118" s="3" t="s">
        <v>4157</v>
      </c>
      <c r="AB118" s="3" t="s">
        <v>4299</v>
      </c>
      <c r="AC118" s="3" t="s">
        <v>4454</v>
      </c>
      <c r="AD118" s="3" t="s">
        <v>4608</v>
      </c>
      <c r="AE118" s="3" t="s">
        <v>4854</v>
      </c>
    </row>
    <row r="119" spans="1:31" ht="30" x14ac:dyDescent="0.25">
      <c r="A119" s="15" t="s">
        <v>914</v>
      </c>
      <c r="B119" s="15" t="s">
        <v>919</v>
      </c>
      <c r="C119" s="9" t="s">
        <v>920</v>
      </c>
      <c r="D119" s="8" t="s">
        <v>1462</v>
      </c>
      <c r="E119" s="8" t="s">
        <v>1567</v>
      </c>
      <c r="F119" s="8" t="s">
        <v>3073</v>
      </c>
      <c r="G119" s="9" t="s">
        <v>1344</v>
      </c>
      <c r="H119" s="8" t="s">
        <v>1856</v>
      </c>
      <c r="I119" s="16" t="s">
        <v>1709</v>
      </c>
      <c r="J119" s="8" t="s">
        <v>1999</v>
      </c>
      <c r="K119" s="16" t="s">
        <v>2138</v>
      </c>
      <c r="L119" s="16" t="s">
        <v>2262</v>
      </c>
      <c r="M119" s="8" t="s">
        <v>2397</v>
      </c>
      <c r="N119" s="8" t="s">
        <v>1439</v>
      </c>
      <c r="O119" s="8" t="s">
        <v>1439</v>
      </c>
      <c r="P119" s="8" t="s">
        <v>2526</v>
      </c>
      <c r="Q119" s="8" t="s">
        <v>2526</v>
      </c>
      <c r="R119" s="8" t="s">
        <v>2660</v>
      </c>
      <c r="S119" s="8" t="s">
        <v>2799</v>
      </c>
      <c r="T119" s="3" t="s">
        <v>2941</v>
      </c>
      <c r="U119" s="3" t="s">
        <v>3234</v>
      </c>
      <c r="V119" s="3" t="s">
        <v>3386</v>
      </c>
      <c r="W119" s="3" t="s">
        <v>3544</v>
      </c>
      <c r="X119" s="3" t="s">
        <v>3696</v>
      </c>
      <c r="Y119" s="3" t="s">
        <v>3849</v>
      </c>
      <c r="Z119" s="3" t="s">
        <v>4001</v>
      </c>
      <c r="AA119" s="3" t="s">
        <v>4158</v>
      </c>
      <c r="AB119" s="3" t="s">
        <v>4300</v>
      </c>
      <c r="AC119" s="3" t="s">
        <v>4455</v>
      </c>
      <c r="AD119" s="3" t="s">
        <v>4609</v>
      </c>
      <c r="AE119" s="3" t="s">
        <v>4855</v>
      </c>
    </row>
    <row r="120" spans="1:31" ht="45" x14ac:dyDescent="0.25">
      <c r="A120" s="15" t="s">
        <v>914</v>
      </c>
      <c r="B120" s="15" t="s">
        <v>921</v>
      </c>
      <c r="C120" s="9" t="s">
        <v>922</v>
      </c>
      <c r="D120" s="8" t="s">
        <v>1462</v>
      </c>
      <c r="E120" s="8" t="s">
        <v>1568</v>
      </c>
      <c r="F120" s="8" t="s">
        <v>3074</v>
      </c>
      <c r="G120" s="9" t="s">
        <v>1345</v>
      </c>
      <c r="H120" s="8" t="s">
        <v>1857</v>
      </c>
      <c r="I120" s="16" t="s">
        <v>1710</v>
      </c>
      <c r="J120" s="8" t="s">
        <v>2000</v>
      </c>
      <c r="K120" s="16" t="s">
        <v>2139</v>
      </c>
      <c r="L120" s="16" t="s">
        <v>2263</v>
      </c>
      <c r="M120" s="8" t="s">
        <v>2398</v>
      </c>
      <c r="N120" s="8" t="s">
        <v>1440</v>
      </c>
      <c r="O120" s="8" t="s">
        <v>1440</v>
      </c>
      <c r="P120" s="8" t="s">
        <v>2527</v>
      </c>
      <c r="Q120" s="8" t="s">
        <v>2527</v>
      </c>
      <c r="R120" s="8" t="s">
        <v>2661</v>
      </c>
      <c r="S120" s="8" t="s">
        <v>2800</v>
      </c>
      <c r="T120" s="3" t="s">
        <v>2942</v>
      </c>
      <c r="U120" s="3" t="s">
        <v>3235</v>
      </c>
      <c r="V120" s="3" t="s">
        <v>3387</v>
      </c>
      <c r="W120" s="3" t="s">
        <v>3545</v>
      </c>
      <c r="X120" s="3" t="s">
        <v>3697</v>
      </c>
      <c r="Y120" s="3" t="s">
        <v>3850</v>
      </c>
      <c r="Z120" s="3" t="s">
        <v>4002</v>
      </c>
      <c r="AA120" s="3" t="s">
        <v>4159</v>
      </c>
      <c r="AB120" s="3" t="s">
        <v>4301</v>
      </c>
      <c r="AC120" s="3" t="s">
        <v>4456</v>
      </c>
      <c r="AD120" s="3" t="s">
        <v>4610</v>
      </c>
      <c r="AE120" s="3" t="s">
        <v>4856</v>
      </c>
    </row>
    <row r="121" spans="1:31" x14ac:dyDescent="0.25">
      <c r="A121" s="15" t="s">
        <v>914</v>
      </c>
      <c r="B121" s="15" t="s">
        <v>923</v>
      </c>
      <c r="C121" s="9" t="s">
        <v>924</v>
      </c>
      <c r="D121" s="8" t="s">
        <v>1462</v>
      </c>
      <c r="E121" s="8" t="s">
        <v>1569</v>
      </c>
      <c r="F121" s="8" t="s">
        <v>3075</v>
      </c>
      <c r="G121" s="9" t="s">
        <v>1346</v>
      </c>
      <c r="H121" s="8" t="s">
        <v>1858</v>
      </c>
      <c r="I121" s="16" t="s">
        <v>1711</v>
      </c>
      <c r="J121" s="8" t="s">
        <v>2001</v>
      </c>
      <c r="K121" s="16" t="s">
        <v>2140</v>
      </c>
      <c r="L121" s="16" t="s">
        <v>2264</v>
      </c>
      <c r="M121" s="8" t="s">
        <v>2399</v>
      </c>
      <c r="N121" s="8" t="s">
        <v>1441</v>
      </c>
      <c r="O121" s="8" t="s">
        <v>1441</v>
      </c>
      <c r="P121" s="8" t="s">
        <v>2528</v>
      </c>
      <c r="Q121" s="8" t="s">
        <v>2528</v>
      </c>
      <c r="R121" s="8" t="s">
        <v>2662</v>
      </c>
      <c r="S121" s="8" t="s">
        <v>2801</v>
      </c>
      <c r="T121" s="3" t="s">
        <v>2943</v>
      </c>
      <c r="U121" s="3" t="s">
        <v>3236</v>
      </c>
      <c r="V121" s="3" t="s">
        <v>3388</v>
      </c>
      <c r="W121" s="3" t="s">
        <v>3546</v>
      </c>
      <c r="X121" s="3" t="s">
        <v>3698</v>
      </c>
      <c r="Y121" s="3" t="s">
        <v>3851</v>
      </c>
      <c r="Z121" s="3" t="s">
        <v>4003</v>
      </c>
      <c r="AA121" s="3" t="s">
        <v>4160</v>
      </c>
      <c r="AB121" s="3" t="s">
        <v>4302</v>
      </c>
      <c r="AC121" s="3" t="s">
        <v>4457</v>
      </c>
      <c r="AD121" s="3" t="s">
        <v>4611</v>
      </c>
      <c r="AE121" s="3" t="s">
        <v>4857</v>
      </c>
    </row>
    <row r="122" spans="1:31" ht="30" x14ac:dyDescent="0.25">
      <c r="A122" s="15" t="s">
        <v>914</v>
      </c>
      <c r="B122" s="15" t="s">
        <v>925</v>
      </c>
      <c r="C122" s="9" t="s">
        <v>925</v>
      </c>
      <c r="D122" s="8" t="s">
        <v>1462</v>
      </c>
      <c r="E122" s="8" t="s">
        <v>1570</v>
      </c>
      <c r="F122" s="8" t="s">
        <v>3076</v>
      </c>
      <c r="G122" s="9" t="s">
        <v>1347</v>
      </c>
      <c r="H122" s="8" t="s">
        <v>1859</v>
      </c>
      <c r="I122" s="16" t="s">
        <v>1712</v>
      </c>
      <c r="J122" s="8" t="s">
        <v>2002</v>
      </c>
      <c r="K122" s="16" t="s">
        <v>2141</v>
      </c>
      <c r="L122" s="16" t="s">
        <v>2265</v>
      </c>
      <c r="M122" s="8" t="s">
        <v>2400</v>
      </c>
      <c r="N122" s="8" t="s">
        <v>1442</v>
      </c>
      <c r="O122" s="8" t="s">
        <v>1442</v>
      </c>
      <c r="P122" s="8" t="s">
        <v>2529</v>
      </c>
      <c r="Q122" s="8" t="s">
        <v>2529</v>
      </c>
      <c r="R122" s="8" t="s">
        <v>2663</v>
      </c>
      <c r="S122" s="8" t="s">
        <v>2802</v>
      </c>
      <c r="T122" s="3" t="s">
        <v>2944</v>
      </c>
      <c r="U122" s="3" t="s">
        <v>3237</v>
      </c>
      <c r="V122" s="3" t="s">
        <v>3389</v>
      </c>
      <c r="W122" s="3" t="s">
        <v>3547</v>
      </c>
      <c r="X122" s="3" t="s">
        <v>3699</v>
      </c>
      <c r="Y122" s="3" t="s">
        <v>3852</v>
      </c>
      <c r="Z122" s="3" t="s">
        <v>4004</v>
      </c>
      <c r="AA122" s="3" t="s">
        <v>4161</v>
      </c>
      <c r="AB122" s="3" t="s">
        <v>4303</v>
      </c>
      <c r="AC122" s="3" t="s">
        <v>4458</v>
      </c>
      <c r="AD122" s="3" t="s">
        <v>4612</v>
      </c>
      <c r="AE122" s="3" t="s">
        <v>4858</v>
      </c>
    </row>
    <row r="123" spans="1:31" ht="30" x14ac:dyDescent="0.25">
      <c r="A123" s="15" t="s">
        <v>914</v>
      </c>
      <c r="B123" s="15" t="s">
        <v>926</v>
      </c>
      <c r="C123" s="9" t="s">
        <v>927</v>
      </c>
      <c r="D123" s="8" t="s">
        <v>1462</v>
      </c>
      <c r="E123" s="8" t="s">
        <v>1571</v>
      </c>
      <c r="F123" s="8" t="s">
        <v>3077</v>
      </c>
      <c r="G123" s="9" t="s">
        <v>1348</v>
      </c>
      <c r="H123" s="8" t="s">
        <v>1860</v>
      </c>
      <c r="I123" s="16" t="s">
        <v>1713</v>
      </c>
      <c r="J123" s="8" t="s">
        <v>2003</v>
      </c>
      <c r="K123" s="16" t="s">
        <v>2142</v>
      </c>
      <c r="L123" s="16" t="s">
        <v>2266</v>
      </c>
      <c r="M123" s="8" t="s">
        <v>2401</v>
      </c>
      <c r="N123" s="8" t="s">
        <v>1443</v>
      </c>
      <c r="O123" s="8" t="s">
        <v>1443</v>
      </c>
      <c r="P123" s="8" t="s">
        <v>2530</v>
      </c>
      <c r="Q123" s="8" t="s">
        <v>2530</v>
      </c>
      <c r="R123" s="8" t="s">
        <v>2664</v>
      </c>
      <c r="S123" s="8" t="s">
        <v>2803</v>
      </c>
      <c r="T123" s="3" t="s">
        <v>2945</v>
      </c>
      <c r="U123" s="3" t="s">
        <v>3238</v>
      </c>
      <c r="V123" s="3" t="s">
        <v>3390</v>
      </c>
      <c r="W123" s="3" t="s">
        <v>3548</v>
      </c>
      <c r="X123" s="3" t="s">
        <v>3700</v>
      </c>
      <c r="Y123" s="3" t="s">
        <v>3853</v>
      </c>
      <c r="Z123" s="3" t="s">
        <v>4005</v>
      </c>
      <c r="AA123" s="3" t="s">
        <v>4162</v>
      </c>
      <c r="AB123" s="3" t="s">
        <v>4304</v>
      </c>
      <c r="AC123" s="3" t="s">
        <v>4459</v>
      </c>
      <c r="AD123" s="3" t="s">
        <v>4613</v>
      </c>
      <c r="AE123" s="3" t="s">
        <v>4859</v>
      </c>
    </row>
    <row r="124" spans="1:31" x14ac:dyDescent="0.25">
      <c r="A124" s="15" t="s">
        <v>914</v>
      </c>
      <c r="B124" s="15" t="s">
        <v>98</v>
      </c>
      <c r="C124" s="9" t="s">
        <v>98</v>
      </c>
      <c r="D124" s="8" t="s">
        <v>1190</v>
      </c>
      <c r="E124" s="8" t="s">
        <v>382</v>
      </c>
      <c r="F124" s="8" t="s">
        <v>481</v>
      </c>
      <c r="G124" s="9" t="s">
        <v>482</v>
      </c>
      <c r="H124" s="8" t="s">
        <v>597</v>
      </c>
      <c r="I124" s="16" t="s">
        <v>668</v>
      </c>
      <c r="J124" s="8" t="s">
        <v>536</v>
      </c>
      <c r="K124" s="16" t="s">
        <v>266</v>
      </c>
      <c r="L124" s="16" t="s">
        <v>636</v>
      </c>
      <c r="M124" s="8" t="s">
        <v>820</v>
      </c>
      <c r="N124" s="8" t="s">
        <v>145</v>
      </c>
      <c r="O124" s="8" t="s">
        <v>393</v>
      </c>
      <c r="P124" s="8" t="s">
        <v>162</v>
      </c>
      <c r="Q124" s="8" t="s">
        <v>162</v>
      </c>
      <c r="R124" s="8" t="s">
        <v>224</v>
      </c>
      <c r="S124" s="8" t="s">
        <v>734</v>
      </c>
      <c r="T124" s="3" t="s">
        <v>560</v>
      </c>
      <c r="U124" s="3" t="s">
        <v>3239</v>
      </c>
      <c r="V124" s="3" t="s">
        <v>3391</v>
      </c>
      <c r="W124" s="3" t="s">
        <v>3549</v>
      </c>
      <c r="X124" s="3" t="s">
        <v>3701</v>
      </c>
      <c r="Y124" s="3" t="s">
        <v>3854</v>
      </c>
      <c r="Z124" s="3" t="s">
        <v>4006</v>
      </c>
      <c r="AA124" s="3" t="s">
        <v>4163</v>
      </c>
      <c r="AB124" s="3" t="s">
        <v>4305</v>
      </c>
      <c r="AC124" s="3" t="s">
        <v>4460</v>
      </c>
      <c r="AD124" s="3" t="s">
        <v>4614</v>
      </c>
      <c r="AE124" s="3" t="s">
        <v>4860</v>
      </c>
    </row>
    <row r="125" spans="1:31" ht="30" x14ac:dyDescent="0.25">
      <c r="A125" s="15" t="s">
        <v>914</v>
      </c>
      <c r="B125" s="15" t="s">
        <v>928</v>
      </c>
      <c r="C125" s="9" t="s">
        <v>929</v>
      </c>
      <c r="D125" s="8" t="s">
        <v>1462</v>
      </c>
      <c r="E125" s="8" t="s">
        <v>1573</v>
      </c>
      <c r="F125" s="8" t="s">
        <v>3079</v>
      </c>
      <c r="G125" s="9" t="s">
        <v>1350</v>
      </c>
      <c r="H125" s="8" t="s">
        <v>1862</v>
      </c>
      <c r="I125" s="16" t="s">
        <v>1715</v>
      </c>
      <c r="J125" s="8" t="s">
        <v>2005</v>
      </c>
      <c r="K125" s="16" t="s">
        <v>2144</v>
      </c>
      <c r="L125" s="16" t="s">
        <v>2267</v>
      </c>
      <c r="M125" s="8" t="s">
        <v>2403</v>
      </c>
      <c r="N125" s="8" t="s">
        <v>1444</v>
      </c>
      <c r="O125" s="8" t="s">
        <v>1444</v>
      </c>
      <c r="P125" s="8" t="s">
        <v>2532</v>
      </c>
      <c r="Q125" s="8" t="s">
        <v>2532</v>
      </c>
      <c r="R125" s="8" t="s">
        <v>2666</v>
      </c>
      <c r="S125" s="8" t="s">
        <v>2805</v>
      </c>
      <c r="T125" s="3" t="s">
        <v>2947</v>
      </c>
      <c r="U125" s="3" t="s">
        <v>3240</v>
      </c>
      <c r="V125" s="3" t="s">
        <v>3392</v>
      </c>
      <c r="W125" s="3" t="s">
        <v>3550</v>
      </c>
      <c r="X125" s="3" t="s">
        <v>3702</v>
      </c>
      <c r="Y125" s="3" t="s">
        <v>3855</v>
      </c>
      <c r="Z125" s="3" t="s">
        <v>4007</v>
      </c>
      <c r="AA125" s="3" t="s">
        <v>4164</v>
      </c>
      <c r="AB125" s="3" t="s">
        <v>4306</v>
      </c>
      <c r="AC125" s="3" t="s">
        <v>4461</v>
      </c>
      <c r="AD125" s="3" t="s">
        <v>4615</v>
      </c>
      <c r="AE125" s="3" t="s">
        <v>4861</v>
      </c>
    </row>
    <row r="126" spans="1:31" ht="30" x14ac:dyDescent="0.25">
      <c r="A126" s="15" t="s">
        <v>914</v>
      </c>
      <c r="B126" s="15" t="s">
        <v>930</v>
      </c>
      <c r="C126" s="9" t="s">
        <v>931</v>
      </c>
      <c r="D126" s="8" t="s">
        <v>1462</v>
      </c>
      <c r="E126" s="8" t="s">
        <v>1574</v>
      </c>
      <c r="F126" s="8" t="s">
        <v>3080</v>
      </c>
      <c r="G126" s="9" t="s">
        <v>1351</v>
      </c>
      <c r="H126" s="8" t="s">
        <v>1863</v>
      </c>
      <c r="I126" s="16" t="s">
        <v>1716</v>
      </c>
      <c r="J126" s="8" t="s">
        <v>2006</v>
      </c>
      <c r="K126" s="16" t="s">
        <v>2145</v>
      </c>
      <c r="L126" s="16" t="s">
        <v>2268</v>
      </c>
      <c r="M126" s="8" t="s">
        <v>2404</v>
      </c>
      <c r="N126" s="8" t="s">
        <v>1445</v>
      </c>
      <c r="O126" s="8" t="s">
        <v>1445</v>
      </c>
      <c r="P126" s="8" t="s">
        <v>2533</v>
      </c>
      <c r="Q126" s="8" t="s">
        <v>2533</v>
      </c>
      <c r="R126" s="8" t="s">
        <v>2667</v>
      </c>
      <c r="S126" s="8" t="s">
        <v>2806</v>
      </c>
      <c r="T126" s="3" t="s">
        <v>2948</v>
      </c>
      <c r="U126" s="3" t="s">
        <v>3241</v>
      </c>
      <c r="V126" s="3" t="s">
        <v>3393</v>
      </c>
      <c r="W126" s="3" t="s">
        <v>3551</v>
      </c>
      <c r="X126" s="3" t="s">
        <v>3703</v>
      </c>
      <c r="Y126" s="3" t="s">
        <v>3856</v>
      </c>
      <c r="Z126" s="3" t="s">
        <v>4008</v>
      </c>
      <c r="AA126" s="3" t="s">
        <v>4165</v>
      </c>
      <c r="AB126" s="3" t="s">
        <v>4307</v>
      </c>
      <c r="AC126" s="3" t="s">
        <v>4462</v>
      </c>
      <c r="AD126" s="3" t="s">
        <v>4616</v>
      </c>
      <c r="AE126" s="3" t="s">
        <v>4862</v>
      </c>
    </row>
    <row r="127" spans="1:31" ht="30" x14ac:dyDescent="0.25">
      <c r="A127" s="15" t="s">
        <v>914</v>
      </c>
      <c r="B127" s="15" t="s">
        <v>932</v>
      </c>
      <c r="C127" s="9" t="s">
        <v>933</v>
      </c>
      <c r="D127" s="8" t="s">
        <v>1462</v>
      </c>
      <c r="E127" s="8" t="s">
        <v>1575</v>
      </c>
      <c r="F127" s="8" t="s">
        <v>3081</v>
      </c>
      <c r="G127" s="9" t="s">
        <v>1352</v>
      </c>
      <c r="H127" s="8" t="s">
        <v>1864</v>
      </c>
      <c r="I127" s="16" t="s">
        <v>1717</v>
      </c>
      <c r="J127" s="8" t="s">
        <v>2007</v>
      </c>
      <c r="K127" s="16" t="s">
        <v>2146</v>
      </c>
      <c r="L127" s="16" t="s">
        <v>2269</v>
      </c>
      <c r="M127" s="8" t="s">
        <v>2405</v>
      </c>
      <c r="N127" s="8" t="s">
        <v>1227</v>
      </c>
      <c r="O127" s="8" t="s">
        <v>1227</v>
      </c>
      <c r="P127" s="8" t="s">
        <v>2534</v>
      </c>
      <c r="Q127" s="8" t="s">
        <v>2534</v>
      </c>
      <c r="R127" s="8" t="s">
        <v>2668</v>
      </c>
      <c r="S127" s="8" t="s">
        <v>2807</v>
      </c>
      <c r="T127" s="3" t="s">
        <v>2949</v>
      </c>
      <c r="U127" s="3" t="s">
        <v>3242</v>
      </c>
      <c r="V127" s="3" t="s">
        <v>3394</v>
      </c>
      <c r="W127" s="3" t="s">
        <v>3552</v>
      </c>
      <c r="X127" s="3" t="s">
        <v>3704</v>
      </c>
      <c r="Y127" s="3" t="s">
        <v>3857</v>
      </c>
      <c r="Z127" s="3" t="s">
        <v>4009</v>
      </c>
      <c r="AA127" s="3" t="s">
        <v>4166</v>
      </c>
      <c r="AB127" s="3" t="s">
        <v>4308</v>
      </c>
      <c r="AC127" s="3" t="s">
        <v>4463</v>
      </c>
      <c r="AD127" s="3" t="s">
        <v>4617</v>
      </c>
      <c r="AE127" s="3" t="s">
        <v>4863</v>
      </c>
    </row>
    <row r="128" spans="1:31" ht="30" x14ac:dyDescent="0.25">
      <c r="A128" s="15" t="s">
        <v>915</v>
      </c>
      <c r="B128" s="15" t="s">
        <v>904</v>
      </c>
      <c r="C128" s="9" t="s">
        <v>904</v>
      </c>
      <c r="D128" s="8" t="s">
        <v>1462</v>
      </c>
      <c r="E128" s="18" t="s">
        <v>1576</v>
      </c>
      <c r="F128" s="18" t="s">
        <v>3082</v>
      </c>
      <c r="G128" s="9" t="s">
        <v>1353</v>
      </c>
      <c r="H128" s="8" t="s">
        <v>1865</v>
      </c>
      <c r="I128" s="16" t="s">
        <v>1718</v>
      </c>
      <c r="J128" s="8" t="s">
        <v>2008</v>
      </c>
      <c r="K128" s="16" t="s">
        <v>2147</v>
      </c>
      <c r="L128" s="16" t="s">
        <v>2270</v>
      </c>
      <c r="M128" s="8" t="s">
        <v>2406</v>
      </c>
      <c r="N128" s="8" t="s">
        <v>1228</v>
      </c>
      <c r="O128" s="8" t="s">
        <v>1228</v>
      </c>
      <c r="P128" s="8" t="s">
        <v>2535</v>
      </c>
      <c r="Q128" s="8" t="s">
        <v>2535</v>
      </c>
      <c r="R128" s="8" t="s">
        <v>2669</v>
      </c>
      <c r="S128" s="8" t="s">
        <v>2808</v>
      </c>
      <c r="T128" s="3" t="s">
        <v>2950</v>
      </c>
      <c r="U128" s="3" t="s">
        <v>3243</v>
      </c>
      <c r="V128" s="3" t="s">
        <v>3395</v>
      </c>
      <c r="W128" s="3" t="s">
        <v>3553</v>
      </c>
      <c r="X128" s="3" t="s">
        <v>3705</v>
      </c>
      <c r="Y128" s="3" t="s">
        <v>3858</v>
      </c>
      <c r="Z128" s="3" t="s">
        <v>4010</v>
      </c>
      <c r="AA128" s="3" t="s">
        <v>4167</v>
      </c>
      <c r="AB128" s="3" t="s">
        <v>4309</v>
      </c>
      <c r="AC128" s="3" t="s">
        <v>4464</v>
      </c>
      <c r="AD128" s="3" t="s">
        <v>4618</v>
      </c>
      <c r="AE128" s="3" t="s">
        <v>4864</v>
      </c>
    </row>
    <row r="129" spans="1:31" ht="30" x14ac:dyDescent="0.25">
      <c r="A129" s="15" t="s">
        <v>1039</v>
      </c>
      <c r="B129" s="15" t="s">
        <v>1038</v>
      </c>
      <c r="C129" s="9" t="s">
        <v>1038</v>
      </c>
      <c r="D129" s="8" t="s">
        <v>1462</v>
      </c>
      <c r="E129" s="18" t="s">
        <v>1577</v>
      </c>
      <c r="F129" s="18" t="s">
        <v>3083</v>
      </c>
      <c r="G129" s="9" t="s">
        <v>1354</v>
      </c>
      <c r="H129" s="8" t="s">
        <v>1866</v>
      </c>
      <c r="I129" s="16" t="s">
        <v>1719</v>
      </c>
      <c r="J129" s="8" t="s">
        <v>2009</v>
      </c>
      <c r="K129" s="16" t="s">
        <v>2148</v>
      </c>
      <c r="L129" s="16" t="s">
        <v>2271</v>
      </c>
      <c r="M129" s="8" t="s">
        <v>2407</v>
      </c>
      <c r="N129" s="8" t="s">
        <v>1229</v>
      </c>
      <c r="O129" s="8" t="s">
        <v>1229</v>
      </c>
      <c r="P129" s="8" t="s">
        <v>2536</v>
      </c>
      <c r="Q129" s="8" t="s">
        <v>2536</v>
      </c>
      <c r="R129" s="8" t="s">
        <v>2670</v>
      </c>
      <c r="S129" s="8" t="s">
        <v>2809</v>
      </c>
      <c r="T129" s="3" t="s">
        <v>2951</v>
      </c>
      <c r="U129" s="3" t="s">
        <v>3244</v>
      </c>
      <c r="V129" s="3" t="s">
        <v>3396</v>
      </c>
      <c r="W129" s="3" t="s">
        <v>3554</v>
      </c>
      <c r="X129" s="3" t="s">
        <v>3706</v>
      </c>
      <c r="Y129" s="3" t="s">
        <v>3859</v>
      </c>
      <c r="Z129" s="3" t="s">
        <v>4011</v>
      </c>
      <c r="AA129" s="3" t="s">
        <v>4168</v>
      </c>
      <c r="AB129" s="3" t="s">
        <v>4310</v>
      </c>
      <c r="AC129" s="3" t="s">
        <v>4465</v>
      </c>
      <c r="AD129" s="3" t="s">
        <v>4619</v>
      </c>
      <c r="AE129" s="3" t="s">
        <v>4865</v>
      </c>
    </row>
    <row r="130" spans="1:31" ht="45" x14ac:dyDescent="0.25">
      <c r="A130" s="15" t="s">
        <v>915</v>
      </c>
      <c r="B130" s="15" t="s">
        <v>1027</v>
      </c>
      <c r="C130" s="9" t="s">
        <v>1027</v>
      </c>
      <c r="D130" s="8" t="s">
        <v>1462</v>
      </c>
      <c r="E130" s="18" t="s">
        <v>1578</v>
      </c>
      <c r="F130" s="18" t="s">
        <v>3084</v>
      </c>
      <c r="G130" s="9" t="s">
        <v>1355</v>
      </c>
      <c r="H130" s="8" t="s">
        <v>1867</v>
      </c>
      <c r="I130" s="16" t="s">
        <v>1720</v>
      </c>
      <c r="J130" s="8" t="s">
        <v>2010</v>
      </c>
      <c r="K130" s="16" t="s">
        <v>2149</v>
      </c>
      <c r="L130" s="16" t="s">
        <v>2272</v>
      </c>
      <c r="M130" s="8" t="s">
        <v>2408</v>
      </c>
      <c r="N130" s="8" t="s">
        <v>1230</v>
      </c>
      <c r="O130" s="8" t="s">
        <v>1230</v>
      </c>
      <c r="P130" s="8" t="s">
        <v>2537</v>
      </c>
      <c r="Q130" s="8" t="s">
        <v>2537</v>
      </c>
      <c r="R130" s="8" t="s">
        <v>2671</v>
      </c>
      <c r="S130" s="8" t="s">
        <v>2810</v>
      </c>
      <c r="T130" s="3" t="s">
        <v>2952</v>
      </c>
      <c r="U130" s="3" t="s">
        <v>3245</v>
      </c>
      <c r="V130" s="3" t="s">
        <v>3396</v>
      </c>
      <c r="W130" s="3" t="s">
        <v>3555</v>
      </c>
      <c r="X130" s="3" t="s">
        <v>3707</v>
      </c>
      <c r="Y130" s="3" t="s">
        <v>3860</v>
      </c>
      <c r="Z130" s="3" t="s">
        <v>4012</v>
      </c>
      <c r="AA130" s="3" t="s">
        <v>4169</v>
      </c>
      <c r="AB130" s="3" t="s">
        <v>4311</v>
      </c>
      <c r="AC130" s="3" t="s">
        <v>4466</v>
      </c>
      <c r="AD130" s="3" t="s">
        <v>4620</v>
      </c>
      <c r="AE130" s="3" t="s">
        <v>4866</v>
      </c>
    </row>
    <row r="131" spans="1:31" ht="30" x14ac:dyDescent="0.25">
      <c r="A131" s="15" t="s">
        <v>914</v>
      </c>
      <c r="B131" s="15" t="s">
        <v>934</v>
      </c>
      <c r="C131" s="9" t="s">
        <v>934</v>
      </c>
      <c r="D131" s="8" t="s">
        <v>1462</v>
      </c>
      <c r="E131" s="8" t="s">
        <v>1579</v>
      </c>
      <c r="F131" s="8" t="s">
        <v>3085</v>
      </c>
      <c r="G131" s="9" t="s">
        <v>1356</v>
      </c>
      <c r="H131" s="8" t="s">
        <v>1868</v>
      </c>
      <c r="I131" s="16" t="s">
        <v>1721</v>
      </c>
      <c r="J131" s="8" t="s">
        <v>2011</v>
      </c>
      <c r="K131" s="16" t="s">
        <v>2150</v>
      </c>
      <c r="L131" s="16" t="s">
        <v>2273</v>
      </c>
      <c r="M131" s="8" t="s">
        <v>2409</v>
      </c>
      <c r="N131" s="8" t="s">
        <v>1446</v>
      </c>
      <c r="O131" s="8" t="s">
        <v>1446</v>
      </c>
      <c r="P131" s="8" t="s">
        <v>2538</v>
      </c>
      <c r="Q131" s="8" t="s">
        <v>2538</v>
      </c>
      <c r="R131" s="8" t="s">
        <v>2672</v>
      </c>
      <c r="S131" s="8" t="s">
        <v>2811</v>
      </c>
      <c r="T131" s="3" t="s">
        <v>2953</v>
      </c>
      <c r="U131" s="3" t="s">
        <v>3246</v>
      </c>
      <c r="V131" s="3" t="s">
        <v>3397</v>
      </c>
      <c r="W131" s="3" t="s">
        <v>3556</v>
      </c>
      <c r="X131" s="3" t="s">
        <v>3708</v>
      </c>
      <c r="Y131" s="3" t="s">
        <v>3861</v>
      </c>
      <c r="Z131" s="3" t="s">
        <v>4013</v>
      </c>
      <c r="AA131" s="3" t="s">
        <v>4170</v>
      </c>
      <c r="AB131" s="3" t="s">
        <v>4312</v>
      </c>
      <c r="AC131" s="3" t="s">
        <v>4467</v>
      </c>
      <c r="AD131" s="3" t="s">
        <v>4621</v>
      </c>
      <c r="AE131" s="3" t="s">
        <v>4867</v>
      </c>
    </row>
    <row r="132" spans="1:31" ht="45" x14ac:dyDescent="0.25">
      <c r="A132" s="15" t="s">
        <v>914</v>
      </c>
      <c r="B132" s="15" t="s">
        <v>935</v>
      </c>
      <c r="C132" s="9" t="s">
        <v>935</v>
      </c>
      <c r="D132" s="8" t="s">
        <v>1462</v>
      </c>
      <c r="E132" s="8" t="s">
        <v>1580</v>
      </c>
      <c r="F132" s="8" t="s">
        <v>3086</v>
      </c>
      <c r="G132" s="9" t="s">
        <v>1357</v>
      </c>
      <c r="H132" s="8" t="s">
        <v>1869</v>
      </c>
      <c r="I132" s="16" t="s">
        <v>1722</v>
      </c>
      <c r="J132" s="8" t="s">
        <v>2012</v>
      </c>
      <c r="K132" s="16" t="s">
        <v>2151</v>
      </c>
      <c r="L132" s="16" t="s">
        <v>2274</v>
      </c>
      <c r="M132" s="8" t="s">
        <v>2410</v>
      </c>
      <c r="N132" s="8" t="s">
        <v>1231</v>
      </c>
      <c r="O132" s="8" t="s">
        <v>1231</v>
      </c>
      <c r="P132" s="8" t="s">
        <v>2539</v>
      </c>
      <c r="Q132" s="8" t="s">
        <v>2539</v>
      </c>
      <c r="R132" s="8" t="s">
        <v>2673</v>
      </c>
      <c r="S132" s="8" t="s">
        <v>2812</v>
      </c>
      <c r="T132" s="3" t="s">
        <v>2954</v>
      </c>
      <c r="U132" s="3" t="s">
        <v>3247</v>
      </c>
      <c r="V132" s="3" t="s">
        <v>3398</v>
      </c>
      <c r="W132" s="3" t="s">
        <v>3557</v>
      </c>
      <c r="X132" s="3" t="s">
        <v>3709</v>
      </c>
      <c r="Y132" s="3" t="s">
        <v>3862</v>
      </c>
      <c r="Z132" s="3" t="s">
        <v>4014</v>
      </c>
      <c r="AA132" s="3" t="s">
        <v>4171</v>
      </c>
      <c r="AB132" s="3" t="s">
        <v>4313</v>
      </c>
      <c r="AC132" s="3" t="s">
        <v>4468</v>
      </c>
      <c r="AD132" s="3" t="s">
        <v>4622</v>
      </c>
      <c r="AE132" s="3" t="s">
        <v>4868</v>
      </c>
    </row>
    <row r="133" spans="1:31" ht="30" x14ac:dyDescent="0.25">
      <c r="A133" s="15" t="s">
        <v>914</v>
      </c>
      <c r="B133" s="15" t="s">
        <v>936</v>
      </c>
      <c r="C133" s="9" t="s">
        <v>936</v>
      </c>
      <c r="D133" s="8" t="s">
        <v>1462</v>
      </c>
      <c r="E133" s="8" t="s">
        <v>1581</v>
      </c>
      <c r="F133" s="8" t="s">
        <v>3087</v>
      </c>
      <c r="G133" s="9" t="s">
        <v>1358</v>
      </c>
      <c r="H133" s="8" t="s">
        <v>1870</v>
      </c>
      <c r="I133" s="16" t="s">
        <v>1723</v>
      </c>
      <c r="J133" s="8" t="s">
        <v>2013</v>
      </c>
      <c r="K133" s="16" t="s">
        <v>2152</v>
      </c>
      <c r="L133" s="16" t="s">
        <v>2275</v>
      </c>
      <c r="M133" s="8" t="s">
        <v>2411</v>
      </c>
      <c r="N133" s="8" t="s">
        <v>1447</v>
      </c>
      <c r="O133" s="8" t="s">
        <v>1447</v>
      </c>
      <c r="P133" s="8" t="s">
        <v>2540</v>
      </c>
      <c r="Q133" s="8" t="s">
        <v>2540</v>
      </c>
      <c r="R133" s="8" t="s">
        <v>2674</v>
      </c>
      <c r="S133" s="8" t="s">
        <v>2813</v>
      </c>
      <c r="T133" s="3" t="s">
        <v>2955</v>
      </c>
      <c r="U133" s="3" t="s">
        <v>3248</v>
      </c>
      <c r="V133" s="3" t="s">
        <v>3399</v>
      </c>
      <c r="W133" s="3" t="s">
        <v>3558</v>
      </c>
      <c r="X133" s="3" t="s">
        <v>3710</v>
      </c>
      <c r="Y133" s="3" t="s">
        <v>3863</v>
      </c>
      <c r="Z133" s="3" t="s">
        <v>4015</v>
      </c>
      <c r="AA133" s="3" t="s">
        <v>4172</v>
      </c>
      <c r="AB133" s="3" t="s">
        <v>4314</v>
      </c>
      <c r="AC133" s="3" t="s">
        <v>4469</v>
      </c>
      <c r="AD133" s="3" t="s">
        <v>4623</v>
      </c>
      <c r="AE133" s="3" t="s">
        <v>4869</v>
      </c>
    </row>
    <row r="134" spans="1:31" ht="30" x14ac:dyDescent="0.25">
      <c r="A134" s="15" t="s">
        <v>914</v>
      </c>
      <c r="B134" s="15" t="s">
        <v>937</v>
      </c>
      <c r="C134" s="9" t="s">
        <v>937</v>
      </c>
      <c r="D134" s="8" t="s">
        <v>1462</v>
      </c>
      <c r="E134" s="8" t="s">
        <v>1582</v>
      </c>
      <c r="F134" s="8" t="s">
        <v>3088</v>
      </c>
      <c r="G134" s="9" t="s">
        <v>1359</v>
      </c>
      <c r="H134" s="8" t="s">
        <v>1871</v>
      </c>
      <c r="I134" s="16" t="s">
        <v>1724</v>
      </c>
      <c r="J134" s="8" t="s">
        <v>2014</v>
      </c>
      <c r="K134" s="16" t="s">
        <v>2153</v>
      </c>
      <c r="L134" s="16" t="s">
        <v>2276</v>
      </c>
      <c r="M134" s="8" t="s">
        <v>2412</v>
      </c>
      <c r="N134" s="8" t="s">
        <v>1232</v>
      </c>
      <c r="O134" s="8" t="s">
        <v>1232</v>
      </c>
      <c r="P134" s="8" t="s">
        <v>2541</v>
      </c>
      <c r="Q134" s="8" t="s">
        <v>2541</v>
      </c>
      <c r="R134" s="8" t="s">
        <v>2675</v>
      </c>
      <c r="S134" s="8" t="s">
        <v>2814</v>
      </c>
      <c r="T134" s="3" t="s">
        <v>2956</v>
      </c>
      <c r="U134" s="3" t="s">
        <v>3249</v>
      </c>
      <c r="V134" s="3" t="s">
        <v>3400</v>
      </c>
      <c r="W134" s="3" t="s">
        <v>3559</v>
      </c>
      <c r="X134" s="3" t="s">
        <v>3711</v>
      </c>
      <c r="Y134" s="3" t="s">
        <v>3864</v>
      </c>
      <c r="Z134" s="3" t="s">
        <v>4016</v>
      </c>
      <c r="AA134" s="3" t="s">
        <v>4173</v>
      </c>
      <c r="AB134" s="3" t="s">
        <v>4315</v>
      </c>
      <c r="AC134" s="3" t="s">
        <v>4470</v>
      </c>
      <c r="AD134" s="3" t="s">
        <v>4624</v>
      </c>
      <c r="AE134" s="3" t="s">
        <v>4870</v>
      </c>
    </row>
    <row r="135" spans="1:31" x14ac:dyDescent="0.25">
      <c r="A135" s="15" t="s">
        <v>1039</v>
      </c>
      <c r="B135" s="15" t="s">
        <v>1045</v>
      </c>
      <c r="C135" s="9" t="s">
        <v>1045</v>
      </c>
      <c r="D135" s="8" t="s">
        <v>1462</v>
      </c>
      <c r="E135" s="8" t="s">
        <v>1583</v>
      </c>
      <c r="F135" s="8" t="s">
        <v>3089</v>
      </c>
      <c r="G135" s="9" t="s">
        <v>1360</v>
      </c>
      <c r="H135" s="8" t="s">
        <v>1872</v>
      </c>
      <c r="I135" s="16" t="s">
        <v>1725</v>
      </c>
      <c r="J135" s="8" t="s">
        <v>2015</v>
      </c>
      <c r="K135" s="16" t="s">
        <v>2154</v>
      </c>
      <c r="L135" s="16" t="s">
        <v>2277</v>
      </c>
      <c r="M135" s="8" t="s">
        <v>2413</v>
      </c>
      <c r="N135" s="8" t="s">
        <v>1233</v>
      </c>
      <c r="O135" s="8" t="s">
        <v>1233</v>
      </c>
      <c r="P135" s="8" t="s">
        <v>2542</v>
      </c>
      <c r="Q135" s="8" t="s">
        <v>2542</v>
      </c>
      <c r="R135" s="8" t="s">
        <v>2676</v>
      </c>
      <c r="S135" s="8" t="s">
        <v>2815</v>
      </c>
      <c r="T135" s="3" t="s">
        <v>2957</v>
      </c>
      <c r="U135" s="3" t="s">
        <v>3250</v>
      </c>
      <c r="V135" s="3" t="s">
        <v>3401</v>
      </c>
      <c r="W135" s="3" t="s">
        <v>3560</v>
      </c>
      <c r="X135" s="3" t="s">
        <v>3712</v>
      </c>
      <c r="Y135" s="3" t="s">
        <v>3865</v>
      </c>
      <c r="Z135" s="3" t="s">
        <v>4017</v>
      </c>
      <c r="AA135" s="3" t="s">
        <v>4174</v>
      </c>
      <c r="AB135" s="3" t="s">
        <v>4316</v>
      </c>
      <c r="AC135" s="3" t="s">
        <v>4471</v>
      </c>
      <c r="AD135" s="3" t="s">
        <v>4625</v>
      </c>
      <c r="AE135" s="3" t="s">
        <v>4871</v>
      </c>
    </row>
    <row r="136" spans="1:31" ht="135" x14ac:dyDescent="0.25">
      <c r="A136" s="15" t="s">
        <v>71</v>
      </c>
      <c r="B136" s="15" t="s">
        <v>1046</v>
      </c>
      <c r="C136" s="9" t="s">
        <v>1083</v>
      </c>
      <c r="D136" s="8" t="s">
        <v>1462</v>
      </c>
      <c r="E136" s="8" t="s">
        <v>1584</v>
      </c>
      <c r="F136" s="8" t="s">
        <v>3090</v>
      </c>
      <c r="G136" s="9" t="s">
        <v>1361</v>
      </c>
      <c r="H136" s="8" t="s">
        <v>1873</v>
      </c>
      <c r="I136" s="16" t="s">
        <v>1726</v>
      </c>
      <c r="J136" s="8" t="s">
        <v>2016</v>
      </c>
      <c r="K136" s="16" t="s">
        <v>2155</v>
      </c>
      <c r="L136" s="16" t="s">
        <v>2278</v>
      </c>
      <c r="M136" s="8" t="s">
        <v>2414</v>
      </c>
      <c r="N136" s="8" t="s">
        <v>1448</v>
      </c>
      <c r="O136" s="8" t="s">
        <v>1448</v>
      </c>
      <c r="P136" s="8" t="s">
        <v>2543</v>
      </c>
      <c r="Q136" s="8" t="s">
        <v>2543</v>
      </c>
      <c r="R136" s="8" t="s">
        <v>2677</v>
      </c>
      <c r="S136" s="8" t="s">
        <v>2816</v>
      </c>
      <c r="T136" s="3" t="s">
        <v>2958</v>
      </c>
      <c r="U136" s="3" t="s">
        <v>3251</v>
      </c>
      <c r="V136" s="3" t="s">
        <v>3402</v>
      </c>
      <c r="W136" s="3" t="s">
        <v>3561</v>
      </c>
      <c r="X136" s="3" t="s">
        <v>3713</v>
      </c>
      <c r="Y136" s="3" t="s">
        <v>3866</v>
      </c>
      <c r="Z136" s="3" t="s">
        <v>4018</v>
      </c>
      <c r="AA136" s="3" t="s">
        <v>4175</v>
      </c>
      <c r="AB136" s="3" t="s">
        <v>4317</v>
      </c>
      <c r="AC136" s="3" t="s">
        <v>4472</v>
      </c>
      <c r="AD136" s="3" t="s">
        <v>4626</v>
      </c>
      <c r="AE136" s="3" t="s">
        <v>4872</v>
      </c>
    </row>
    <row r="137" spans="1:31" ht="30" x14ac:dyDescent="0.25">
      <c r="A137" s="15" t="s">
        <v>914</v>
      </c>
      <c r="B137" s="15" t="s">
        <v>938</v>
      </c>
      <c r="C137" s="9" t="s">
        <v>938</v>
      </c>
      <c r="D137" s="8" t="s">
        <v>1462</v>
      </c>
      <c r="E137" s="8" t="s">
        <v>1585</v>
      </c>
      <c r="F137" s="8" t="s">
        <v>3091</v>
      </c>
      <c r="G137" s="9" t="s">
        <v>1362</v>
      </c>
      <c r="H137" s="8" t="s">
        <v>1874</v>
      </c>
      <c r="I137" s="16" t="s">
        <v>1727</v>
      </c>
      <c r="J137" s="8" t="s">
        <v>2017</v>
      </c>
      <c r="K137" s="16" t="s">
        <v>2156</v>
      </c>
      <c r="L137" s="16" t="s">
        <v>2279</v>
      </c>
      <c r="M137" s="8" t="s">
        <v>2415</v>
      </c>
      <c r="N137" s="8" t="s">
        <v>1234</v>
      </c>
      <c r="O137" s="8" t="s">
        <v>1234</v>
      </c>
      <c r="P137" s="8" t="s">
        <v>2544</v>
      </c>
      <c r="Q137" s="8" t="s">
        <v>2544</v>
      </c>
      <c r="R137" s="8" t="s">
        <v>2678</v>
      </c>
      <c r="S137" s="8" t="s">
        <v>2817</v>
      </c>
      <c r="T137" s="3" t="s">
        <v>2959</v>
      </c>
      <c r="U137" s="3" t="s">
        <v>3252</v>
      </c>
      <c r="V137" s="3" t="s">
        <v>3403</v>
      </c>
      <c r="W137" s="3" t="s">
        <v>3562</v>
      </c>
      <c r="X137" s="3" t="s">
        <v>3714</v>
      </c>
      <c r="Y137" s="3" t="s">
        <v>3867</v>
      </c>
      <c r="Z137" s="3" t="s">
        <v>4019</v>
      </c>
      <c r="AA137" s="3" t="s">
        <v>4176</v>
      </c>
      <c r="AB137" s="3" t="s">
        <v>4318</v>
      </c>
      <c r="AC137" s="3" t="s">
        <v>4473</v>
      </c>
      <c r="AD137" s="3" t="s">
        <v>4627</v>
      </c>
      <c r="AE137" s="3" t="s">
        <v>4873</v>
      </c>
    </row>
    <row r="138" spans="1:31" x14ac:dyDescent="0.25">
      <c r="A138" s="15" t="s">
        <v>915</v>
      </c>
      <c r="B138" s="15" t="s">
        <v>971</v>
      </c>
      <c r="C138" s="9" t="s">
        <v>971</v>
      </c>
      <c r="D138" s="8" t="s">
        <v>1462</v>
      </c>
      <c r="E138" s="8" t="s">
        <v>1586</v>
      </c>
      <c r="F138" s="8" t="s">
        <v>3092</v>
      </c>
      <c r="G138" s="9" t="s">
        <v>1363</v>
      </c>
      <c r="H138" s="8" t="s">
        <v>1875</v>
      </c>
      <c r="I138" s="16" t="s">
        <v>1728</v>
      </c>
      <c r="J138" s="8" t="s">
        <v>2018</v>
      </c>
      <c r="K138" s="16" t="s">
        <v>2157</v>
      </c>
      <c r="L138" s="16" t="s">
        <v>2280</v>
      </c>
      <c r="M138" s="8" t="s">
        <v>2416</v>
      </c>
      <c r="N138" s="8" t="s">
        <v>1235</v>
      </c>
      <c r="O138" s="8" t="s">
        <v>1235</v>
      </c>
      <c r="P138" s="8" t="s">
        <v>1235</v>
      </c>
      <c r="Q138" s="8" t="s">
        <v>1235</v>
      </c>
      <c r="R138" s="8" t="s">
        <v>2679</v>
      </c>
      <c r="S138" s="8" t="s">
        <v>2818</v>
      </c>
      <c r="T138" s="3" t="s">
        <v>2960</v>
      </c>
      <c r="U138" s="3" t="s">
        <v>3253</v>
      </c>
      <c r="V138" s="3" t="s">
        <v>3404</v>
      </c>
      <c r="W138" s="3" t="s">
        <v>3563</v>
      </c>
      <c r="X138" s="3" t="s">
        <v>3715</v>
      </c>
      <c r="Y138" s="3" t="s">
        <v>3868</v>
      </c>
      <c r="Z138" s="3" t="s">
        <v>1363</v>
      </c>
      <c r="AA138" s="3" t="s">
        <v>4177</v>
      </c>
      <c r="AB138" s="3" t="s">
        <v>4319</v>
      </c>
      <c r="AC138" s="3" t="s">
        <v>4474</v>
      </c>
      <c r="AD138" s="3" t="s">
        <v>4628</v>
      </c>
      <c r="AE138" s="3" t="s">
        <v>4874</v>
      </c>
    </row>
    <row r="139" spans="1:31" ht="60" x14ac:dyDescent="0.25">
      <c r="A139" s="15" t="s">
        <v>914</v>
      </c>
      <c r="B139" s="15" t="s">
        <v>291</v>
      </c>
      <c r="C139" s="9" t="s">
        <v>291</v>
      </c>
      <c r="D139" s="8" t="s">
        <v>1190</v>
      </c>
      <c r="E139" s="8" t="s">
        <v>381</v>
      </c>
      <c r="F139" s="8" t="s">
        <v>479</v>
      </c>
      <c r="G139" s="9" t="s">
        <v>480</v>
      </c>
      <c r="H139" s="8" t="s">
        <v>596</v>
      </c>
      <c r="I139" s="16" t="s">
        <v>667</v>
      </c>
      <c r="J139" s="8" t="s">
        <v>535</v>
      </c>
      <c r="K139" s="16" t="s">
        <v>783</v>
      </c>
      <c r="L139" s="16" t="s">
        <v>635</v>
      </c>
      <c r="M139" s="8" t="s">
        <v>819</v>
      </c>
      <c r="N139" s="8" t="s">
        <v>300</v>
      </c>
      <c r="O139" s="8" t="s">
        <v>434</v>
      </c>
      <c r="P139" s="8" t="s">
        <v>301</v>
      </c>
      <c r="Q139" s="8" t="s">
        <v>304</v>
      </c>
      <c r="R139" s="8" t="s">
        <v>723</v>
      </c>
      <c r="S139" s="8" t="s">
        <v>733</v>
      </c>
      <c r="T139" s="3" t="s">
        <v>559</v>
      </c>
      <c r="U139" s="3" t="s">
        <v>3254</v>
      </c>
      <c r="V139" s="3" t="s">
        <v>3405</v>
      </c>
      <c r="W139" s="3" t="s">
        <v>3564</v>
      </c>
      <c r="X139" s="3" t="s">
        <v>3716</v>
      </c>
      <c r="Y139" s="3" t="s">
        <v>3869</v>
      </c>
      <c r="Z139" s="3" t="s">
        <v>4020</v>
      </c>
      <c r="AA139" s="3" t="s">
        <v>4178</v>
      </c>
      <c r="AB139" s="3" t="s">
        <v>4320</v>
      </c>
      <c r="AC139" s="3" t="s">
        <v>4475</v>
      </c>
      <c r="AD139" s="3" t="s">
        <v>4629</v>
      </c>
      <c r="AE139" s="3" t="s">
        <v>4875</v>
      </c>
    </row>
    <row r="140" spans="1:31" ht="30" x14ac:dyDescent="0.25">
      <c r="A140" s="15" t="s">
        <v>914</v>
      </c>
      <c r="B140" s="15" t="s">
        <v>60</v>
      </c>
      <c r="C140" s="9" t="s">
        <v>60</v>
      </c>
      <c r="D140" s="8" t="s">
        <v>1190</v>
      </c>
      <c r="E140" s="11" t="s">
        <v>383</v>
      </c>
      <c r="F140" s="11" t="s">
        <v>483</v>
      </c>
      <c r="G140" s="9" t="s">
        <v>483</v>
      </c>
      <c r="H140" s="8" t="s">
        <v>598</v>
      </c>
      <c r="I140" s="16" t="s">
        <v>669</v>
      </c>
      <c r="J140" s="8" t="s">
        <v>537</v>
      </c>
      <c r="K140" s="16" t="s">
        <v>267</v>
      </c>
      <c r="L140" s="16" t="s">
        <v>637</v>
      </c>
      <c r="M140" s="8" t="s">
        <v>821</v>
      </c>
      <c r="N140" s="8" t="s">
        <v>146</v>
      </c>
      <c r="O140" s="8" t="s">
        <v>146</v>
      </c>
      <c r="P140" s="8" t="s">
        <v>163</v>
      </c>
      <c r="Q140" s="11" t="s">
        <v>173</v>
      </c>
      <c r="R140" s="8" t="s">
        <v>225</v>
      </c>
      <c r="S140" s="8" t="s">
        <v>735</v>
      </c>
      <c r="T140" s="3" t="s">
        <v>561</v>
      </c>
      <c r="U140" s="3" t="s">
        <v>3255</v>
      </c>
      <c r="V140" s="3" t="s">
        <v>3406</v>
      </c>
      <c r="W140" s="3" t="s">
        <v>3565</v>
      </c>
      <c r="X140" s="3" t="s">
        <v>3717</v>
      </c>
      <c r="Y140" s="3" t="s">
        <v>3870</v>
      </c>
      <c r="Z140" s="3" t="s">
        <v>4021</v>
      </c>
      <c r="AA140" s="3" t="s">
        <v>4179</v>
      </c>
      <c r="AB140" s="3" t="s">
        <v>4321</v>
      </c>
      <c r="AC140" s="3" t="s">
        <v>4476</v>
      </c>
      <c r="AD140" s="3" t="s">
        <v>4630</v>
      </c>
      <c r="AE140" s="3" t="s">
        <v>4876</v>
      </c>
    </row>
    <row r="141" spans="1:31" ht="30" x14ac:dyDescent="0.25">
      <c r="A141" s="15" t="s">
        <v>914</v>
      </c>
      <c r="B141" s="15" t="s">
        <v>61</v>
      </c>
      <c r="C141" s="9" t="s">
        <v>61</v>
      </c>
      <c r="D141" s="8" t="s">
        <v>1190</v>
      </c>
      <c r="E141" s="8" t="s">
        <v>241</v>
      </c>
      <c r="F141" s="8" t="s">
        <v>484</v>
      </c>
      <c r="G141" s="9" t="s">
        <v>485</v>
      </c>
      <c r="H141" s="8" t="s">
        <v>599</v>
      </c>
      <c r="I141" s="16" t="s">
        <v>670</v>
      </c>
      <c r="J141" s="8" t="s">
        <v>538</v>
      </c>
      <c r="K141" s="16" t="s">
        <v>268</v>
      </c>
      <c r="L141" s="16" t="s">
        <v>638</v>
      </c>
      <c r="M141" s="8" t="s">
        <v>822</v>
      </c>
      <c r="N141" s="8" t="s">
        <v>147</v>
      </c>
      <c r="O141" s="8" t="s">
        <v>147</v>
      </c>
      <c r="P141" s="8" t="s">
        <v>164</v>
      </c>
      <c r="Q141" s="8" t="s">
        <v>174</v>
      </c>
      <c r="R141" s="8" t="s">
        <v>226</v>
      </c>
      <c r="S141" s="8" t="s">
        <v>736</v>
      </c>
      <c r="T141" s="3" t="s">
        <v>562</v>
      </c>
      <c r="U141" s="3" t="s">
        <v>3256</v>
      </c>
      <c r="V141" s="3" t="s">
        <v>3407</v>
      </c>
      <c r="W141" s="3" t="s">
        <v>3566</v>
      </c>
      <c r="X141" s="3" t="s">
        <v>3718</v>
      </c>
      <c r="Y141" s="3" t="s">
        <v>3871</v>
      </c>
      <c r="Z141" s="3" t="s">
        <v>4022</v>
      </c>
      <c r="AA141" s="3" t="s">
        <v>4180</v>
      </c>
      <c r="AB141" s="3" t="s">
        <v>4322</v>
      </c>
      <c r="AC141" s="3" t="s">
        <v>4477</v>
      </c>
      <c r="AD141" s="3" t="s">
        <v>4631</v>
      </c>
      <c r="AE141" s="3" t="s">
        <v>4877</v>
      </c>
    </row>
    <row r="142" spans="1:31" x14ac:dyDescent="0.25">
      <c r="A142" s="15" t="s">
        <v>915</v>
      </c>
      <c r="B142" s="15" t="s">
        <v>972</v>
      </c>
      <c r="C142" s="9" t="s">
        <v>972</v>
      </c>
      <c r="D142" s="8" t="s">
        <v>1462</v>
      </c>
      <c r="E142" s="8" t="s">
        <v>1590</v>
      </c>
      <c r="F142" s="8" t="s">
        <v>3095</v>
      </c>
      <c r="G142" s="9" t="s">
        <v>1367</v>
      </c>
      <c r="H142" s="8" t="s">
        <v>1879</v>
      </c>
      <c r="I142" s="16" t="s">
        <v>1732</v>
      </c>
      <c r="J142" s="8" t="s">
        <v>2022</v>
      </c>
      <c r="K142" s="16" t="s">
        <v>2160</v>
      </c>
      <c r="L142" s="16" t="s">
        <v>2281</v>
      </c>
      <c r="M142" s="8" t="s">
        <v>2420</v>
      </c>
      <c r="N142" s="8" t="s">
        <v>1236</v>
      </c>
      <c r="O142" s="8" t="s">
        <v>1236</v>
      </c>
      <c r="P142" s="8" t="s">
        <v>2547</v>
      </c>
      <c r="Q142" s="8" t="s">
        <v>2547</v>
      </c>
      <c r="R142" s="8" t="s">
        <v>2681</v>
      </c>
      <c r="S142" s="8" t="s">
        <v>2822</v>
      </c>
      <c r="T142" s="3" t="s">
        <v>2964</v>
      </c>
      <c r="U142" s="3" t="s">
        <v>3257</v>
      </c>
      <c r="V142" s="3" t="s">
        <v>3408</v>
      </c>
      <c r="W142" s="3" t="s">
        <v>3567</v>
      </c>
      <c r="X142" s="3" t="s">
        <v>3719</v>
      </c>
      <c r="Y142" s="3" t="s">
        <v>3872</v>
      </c>
      <c r="Z142" s="3" t="s">
        <v>4023</v>
      </c>
      <c r="AA142" s="3" t="s">
        <v>4181</v>
      </c>
      <c r="AB142" s="3" t="s">
        <v>4323</v>
      </c>
      <c r="AC142" s="3" t="s">
        <v>4478</v>
      </c>
      <c r="AD142" s="3" t="s">
        <v>4632</v>
      </c>
      <c r="AE142" s="3" t="s">
        <v>4878</v>
      </c>
    </row>
    <row r="143" spans="1:31" ht="30" x14ac:dyDescent="0.25">
      <c r="A143" s="15" t="s">
        <v>914</v>
      </c>
      <c r="B143" s="15" t="s">
        <v>62</v>
      </c>
      <c r="C143" s="9" t="s">
        <v>62</v>
      </c>
      <c r="D143" s="8" t="s">
        <v>1190</v>
      </c>
      <c r="E143" s="8" t="s">
        <v>384</v>
      </c>
      <c r="F143" s="8" t="s">
        <v>488</v>
      </c>
      <c r="G143" s="9" t="s">
        <v>489</v>
      </c>
      <c r="H143" s="8" t="s">
        <v>601</v>
      </c>
      <c r="I143" s="16" t="s">
        <v>672</v>
      </c>
      <c r="J143" s="8" t="s">
        <v>794</v>
      </c>
      <c r="K143" s="16" t="s">
        <v>270</v>
      </c>
      <c r="L143" s="16" t="s">
        <v>640</v>
      </c>
      <c r="M143" s="8" t="s">
        <v>823</v>
      </c>
      <c r="N143" s="8" t="s">
        <v>250</v>
      </c>
      <c r="O143" s="8" t="s">
        <v>394</v>
      </c>
      <c r="P143" s="8" t="s">
        <v>520</v>
      </c>
      <c r="Q143" s="8" t="s">
        <v>175</v>
      </c>
      <c r="R143" s="8" t="s">
        <v>227</v>
      </c>
      <c r="S143" s="8" t="s">
        <v>737</v>
      </c>
      <c r="T143" s="3" t="s">
        <v>563</v>
      </c>
      <c r="U143" s="3" t="s">
        <v>3258</v>
      </c>
      <c r="V143" s="3" t="s">
        <v>3409</v>
      </c>
      <c r="W143" s="3" t="s">
        <v>3568</v>
      </c>
      <c r="X143" s="3" t="s">
        <v>3720</v>
      </c>
      <c r="Y143" s="3" t="s">
        <v>3873</v>
      </c>
      <c r="Z143" s="3" t="s">
        <v>4024</v>
      </c>
      <c r="AA143" s="3" t="s">
        <v>4182</v>
      </c>
      <c r="AB143" s="3" t="s">
        <v>4324</v>
      </c>
      <c r="AC143" s="3" t="s">
        <v>4479</v>
      </c>
      <c r="AD143" s="3" t="s">
        <v>4633</v>
      </c>
      <c r="AE143" s="3" t="s">
        <v>4879</v>
      </c>
    </row>
    <row r="144" spans="1:31" x14ac:dyDescent="0.25">
      <c r="A144" s="15" t="s">
        <v>71</v>
      </c>
      <c r="B144" s="15" t="s">
        <v>38</v>
      </c>
      <c r="C144" s="9" t="s">
        <v>313</v>
      </c>
      <c r="D144" s="8" t="s">
        <v>1190</v>
      </c>
      <c r="E144" s="11" t="s">
        <v>317</v>
      </c>
      <c r="F144" s="11" t="s">
        <v>474</v>
      </c>
      <c r="G144" s="9" t="s">
        <v>474</v>
      </c>
      <c r="H144" s="8" t="s">
        <v>593</v>
      </c>
      <c r="I144" s="16" t="s">
        <v>316</v>
      </c>
      <c r="J144" s="8" t="s">
        <v>534</v>
      </c>
      <c r="K144" s="16" t="s">
        <v>314</v>
      </c>
      <c r="L144" s="16" t="s">
        <v>632</v>
      </c>
      <c r="M144" s="8" t="s">
        <v>816</v>
      </c>
      <c r="N144" s="8" t="s">
        <v>318</v>
      </c>
      <c r="O144" s="8" t="s">
        <v>431</v>
      </c>
      <c r="P144" s="8" t="s">
        <v>516</v>
      </c>
      <c r="Q144" s="11" t="s">
        <v>319</v>
      </c>
      <c r="R144" s="8" t="s">
        <v>320</v>
      </c>
      <c r="S144" s="8" t="s">
        <v>411</v>
      </c>
      <c r="T144" s="3" t="s">
        <v>558</v>
      </c>
      <c r="U144" s="3" t="s">
        <v>3259</v>
      </c>
      <c r="V144" s="3" t="s">
        <v>3410</v>
      </c>
      <c r="W144" s="3" t="s">
        <v>3569</v>
      </c>
      <c r="X144" s="3" t="s">
        <v>3721</v>
      </c>
      <c r="Y144" s="3" t="s">
        <v>3874</v>
      </c>
      <c r="Z144" s="3" t="s">
        <v>4025</v>
      </c>
      <c r="AA144" s="3" t="s">
        <v>4183</v>
      </c>
      <c r="AB144" s="3" t="s">
        <v>4325</v>
      </c>
      <c r="AC144" s="3" t="s">
        <v>4480</v>
      </c>
      <c r="AD144" s="3" t="s">
        <v>4634</v>
      </c>
      <c r="AE144" s="3" t="s">
        <v>4880</v>
      </c>
    </row>
    <row r="145" spans="1:31" x14ac:dyDescent="0.25">
      <c r="A145" s="15" t="s">
        <v>71</v>
      </c>
      <c r="B145" s="15" t="s">
        <v>39</v>
      </c>
      <c r="C145" s="9" t="s">
        <v>315</v>
      </c>
      <c r="D145" s="8" t="s">
        <v>1190</v>
      </c>
      <c r="E145" s="8" t="s">
        <v>380</v>
      </c>
      <c r="F145" s="8" t="s">
        <v>475</v>
      </c>
      <c r="G145" s="9" t="s">
        <v>476</v>
      </c>
      <c r="H145" s="8" t="s">
        <v>594</v>
      </c>
      <c r="I145" s="16" t="s">
        <v>665</v>
      </c>
      <c r="J145" s="8" t="s">
        <v>792</v>
      </c>
      <c r="K145" s="16" t="s">
        <v>698</v>
      </c>
      <c r="L145" s="16" t="s">
        <v>633</v>
      </c>
      <c r="M145" s="8" t="s">
        <v>817</v>
      </c>
      <c r="N145" s="8" t="s">
        <v>432</v>
      </c>
      <c r="O145" s="8" t="s">
        <v>432</v>
      </c>
      <c r="P145" s="8" t="s">
        <v>517</v>
      </c>
      <c r="Q145" s="8" t="s">
        <v>741</v>
      </c>
      <c r="R145" s="8" t="s">
        <v>722</v>
      </c>
      <c r="S145" s="8" t="s">
        <v>412</v>
      </c>
      <c r="T145" s="3" t="s">
        <v>566</v>
      </c>
      <c r="U145" s="3" t="s">
        <v>3260</v>
      </c>
      <c r="V145" s="3" t="s">
        <v>3411</v>
      </c>
      <c r="W145" s="3" t="s">
        <v>3570</v>
      </c>
      <c r="X145" s="3" t="s">
        <v>3722</v>
      </c>
      <c r="Y145" s="3" t="s">
        <v>3875</v>
      </c>
      <c r="Z145" s="3" t="s">
        <v>4026</v>
      </c>
      <c r="AA145" s="3" t="s">
        <v>4184</v>
      </c>
      <c r="AB145" s="3" t="s">
        <v>4326</v>
      </c>
      <c r="AC145" s="3" t="s">
        <v>4481</v>
      </c>
      <c r="AD145" s="3" t="s">
        <v>4635</v>
      </c>
      <c r="AE145" s="3" t="s">
        <v>4881</v>
      </c>
    </row>
    <row r="146" spans="1:31" ht="375" x14ac:dyDescent="0.25">
      <c r="A146" s="15" t="s">
        <v>71</v>
      </c>
      <c r="B146" s="15" t="s">
        <v>59</v>
      </c>
      <c r="C146" s="10" t="s">
        <v>113</v>
      </c>
      <c r="D146" s="8" t="s">
        <v>1190</v>
      </c>
      <c r="E146" s="8" t="s">
        <v>424</v>
      </c>
      <c r="F146" s="8" t="s">
        <v>477</v>
      </c>
      <c r="G146" s="10" t="s">
        <v>478</v>
      </c>
      <c r="H146" s="11" t="s">
        <v>595</v>
      </c>
      <c r="I146" s="16" t="s">
        <v>666</v>
      </c>
      <c r="J146" s="11" t="s">
        <v>742</v>
      </c>
      <c r="K146" s="16" t="s">
        <v>760</v>
      </c>
      <c r="L146" s="16" t="s">
        <v>634</v>
      </c>
      <c r="M146" s="8" t="s">
        <v>818</v>
      </c>
      <c r="N146" s="11" t="s">
        <v>775</v>
      </c>
      <c r="O146" s="8" t="s">
        <v>433</v>
      </c>
      <c r="P146" s="8" t="s">
        <v>518</v>
      </c>
      <c r="Q146" s="8" t="s">
        <v>677</v>
      </c>
      <c r="R146" s="8" t="s">
        <v>764</v>
      </c>
      <c r="S146" s="8" t="s">
        <v>769</v>
      </c>
      <c r="T146" s="3" t="s">
        <v>743</v>
      </c>
      <c r="U146" s="3" t="s">
        <v>3261</v>
      </c>
      <c r="V146" s="3" t="s">
        <v>3412</v>
      </c>
      <c r="W146" s="3" t="s">
        <v>3571</v>
      </c>
      <c r="X146" s="3" t="s">
        <v>3723</v>
      </c>
      <c r="Y146" s="3" t="s">
        <v>3876</v>
      </c>
      <c r="Z146" s="3" t="s">
        <v>4027</v>
      </c>
      <c r="AA146" s="3" t="s">
        <v>4185</v>
      </c>
      <c r="AB146" s="3" t="s">
        <v>4327</v>
      </c>
      <c r="AC146" s="3" t="s">
        <v>4482</v>
      </c>
      <c r="AD146" s="3" t="s">
        <v>4636</v>
      </c>
      <c r="AE146" s="3" t="s">
        <v>4882</v>
      </c>
    </row>
    <row r="147" spans="1:31" ht="315" x14ac:dyDescent="0.25">
      <c r="A147" s="15" t="s">
        <v>71</v>
      </c>
      <c r="B147" s="15" t="s">
        <v>63</v>
      </c>
      <c r="C147" s="10" t="s">
        <v>114</v>
      </c>
      <c r="D147" s="8" t="s">
        <v>1190</v>
      </c>
      <c r="E147" s="8" t="s">
        <v>425</v>
      </c>
      <c r="F147" s="8" t="s">
        <v>486</v>
      </c>
      <c r="G147" s="10" t="s">
        <v>487</v>
      </c>
      <c r="H147" s="11" t="s">
        <v>600</v>
      </c>
      <c r="I147" s="16" t="s">
        <v>671</v>
      </c>
      <c r="J147" s="11" t="s">
        <v>793</v>
      </c>
      <c r="K147" s="16" t="s">
        <v>269</v>
      </c>
      <c r="L147" s="16" t="s">
        <v>639</v>
      </c>
      <c r="M147" s="8" t="s">
        <v>830</v>
      </c>
      <c r="N147" s="11" t="s">
        <v>776</v>
      </c>
      <c r="O147" s="8" t="s">
        <v>435</v>
      </c>
      <c r="P147" s="8" t="s">
        <v>519</v>
      </c>
      <c r="Q147" s="8" t="s">
        <v>744</v>
      </c>
      <c r="R147" s="8" t="s">
        <v>724</v>
      </c>
      <c r="S147" s="8" t="s">
        <v>770</v>
      </c>
      <c r="T147" s="3" t="s">
        <v>567</v>
      </c>
      <c r="U147" s="3" t="s">
        <v>3262</v>
      </c>
      <c r="V147" s="3" t="s">
        <v>3413</v>
      </c>
      <c r="W147" s="3" t="s">
        <v>3572</v>
      </c>
      <c r="X147" s="3" t="s">
        <v>3724</v>
      </c>
      <c r="Y147" s="3" t="s">
        <v>3877</v>
      </c>
      <c r="Z147" s="3" t="s">
        <v>4028</v>
      </c>
      <c r="AA147" s="3" t="s">
        <v>4186</v>
      </c>
      <c r="AB147" s="3" t="s">
        <v>4328</v>
      </c>
      <c r="AC147" s="3" t="s">
        <v>4483</v>
      </c>
      <c r="AD147" s="3" t="s">
        <v>4637</v>
      </c>
      <c r="AE147" s="3" t="s">
        <v>4883</v>
      </c>
    </row>
    <row r="148" spans="1:31" ht="255" x14ac:dyDescent="0.25">
      <c r="A148" s="15" t="s">
        <v>71</v>
      </c>
      <c r="B148" s="15" t="s">
        <v>1026</v>
      </c>
      <c r="C148" s="10" t="s">
        <v>1082</v>
      </c>
      <c r="D148" s="8" t="s">
        <v>1462</v>
      </c>
      <c r="E148" s="8" t="s">
        <v>1595</v>
      </c>
      <c r="F148" s="8" t="s">
        <v>3101</v>
      </c>
      <c r="G148" s="10" t="s">
        <v>1373</v>
      </c>
      <c r="H148" s="11" t="s">
        <v>1885</v>
      </c>
      <c r="I148" s="16" t="s">
        <v>1737</v>
      </c>
      <c r="J148" s="11" t="s">
        <v>2028</v>
      </c>
      <c r="K148" s="16" t="s">
        <v>2166</v>
      </c>
      <c r="L148" s="16" t="s">
        <v>2284</v>
      </c>
      <c r="M148" s="8" t="s">
        <v>2426</v>
      </c>
      <c r="N148" s="11" t="s">
        <v>1452</v>
      </c>
      <c r="O148" s="8" t="s">
        <v>1452</v>
      </c>
      <c r="P148" s="8" t="s">
        <v>2551</v>
      </c>
      <c r="Q148" s="8" t="s">
        <v>2551</v>
      </c>
      <c r="R148" s="8" t="s">
        <v>2685</v>
      </c>
      <c r="S148" s="8" t="s">
        <v>2827</v>
      </c>
      <c r="T148" s="3" t="s">
        <v>2970</v>
      </c>
      <c r="U148" s="3" t="s">
        <v>3263</v>
      </c>
      <c r="V148" s="3" t="s">
        <v>3414</v>
      </c>
      <c r="W148" s="3" t="s">
        <v>3573</v>
      </c>
      <c r="X148" s="3" t="s">
        <v>3725</v>
      </c>
      <c r="Y148" s="3" t="s">
        <v>3878</v>
      </c>
      <c r="Z148" s="3" t="s">
        <v>4029</v>
      </c>
      <c r="AA148" s="3" t="s">
        <v>4187</v>
      </c>
      <c r="AB148" s="3" t="s">
        <v>4329</v>
      </c>
      <c r="AC148" s="3" t="s">
        <v>4484</v>
      </c>
      <c r="AD148" s="3" t="s">
        <v>4638</v>
      </c>
      <c r="AE148" s="3" t="s">
        <v>4884</v>
      </c>
    </row>
    <row r="149" spans="1:31" ht="195" x14ac:dyDescent="0.25">
      <c r="A149" s="15" t="s">
        <v>71</v>
      </c>
      <c r="B149" s="15" t="s">
        <v>1016</v>
      </c>
      <c r="C149" s="10" t="s">
        <v>1057</v>
      </c>
      <c r="D149" s="8" t="s">
        <v>1462</v>
      </c>
      <c r="E149" s="8" t="s">
        <v>1596</v>
      </c>
      <c r="F149" s="8" t="s">
        <v>3102</v>
      </c>
      <c r="G149" s="10" t="s">
        <v>1374</v>
      </c>
      <c r="H149" s="11" t="s">
        <v>1886</v>
      </c>
      <c r="I149" s="16" t="s">
        <v>1738</v>
      </c>
      <c r="J149" s="11" t="s">
        <v>2029</v>
      </c>
      <c r="K149" s="16" t="s">
        <v>2167</v>
      </c>
      <c r="L149" s="16" t="s">
        <v>2285</v>
      </c>
      <c r="M149" s="8" t="s">
        <v>2427</v>
      </c>
      <c r="N149" s="11" t="s">
        <v>1453</v>
      </c>
      <c r="O149" s="8" t="s">
        <v>1453</v>
      </c>
      <c r="P149" s="8" t="s">
        <v>2552</v>
      </c>
      <c r="Q149" s="8" t="s">
        <v>2552</v>
      </c>
      <c r="R149" s="8" t="s">
        <v>2686</v>
      </c>
      <c r="S149" s="8" t="s">
        <v>2828</v>
      </c>
      <c r="T149" s="3" t="s">
        <v>2971</v>
      </c>
      <c r="U149" s="3" t="s">
        <v>3264</v>
      </c>
      <c r="V149" s="3" t="s">
        <v>3415</v>
      </c>
      <c r="W149" s="3" t="s">
        <v>3574</v>
      </c>
      <c r="X149" s="3" t="s">
        <v>3726</v>
      </c>
      <c r="Y149" s="3" t="s">
        <v>3879</v>
      </c>
      <c r="Z149" s="3" t="s">
        <v>4030</v>
      </c>
      <c r="AA149" s="3" t="s">
        <v>4188</v>
      </c>
      <c r="AB149" s="3" t="s">
        <v>4330</v>
      </c>
      <c r="AC149" s="3" t="s">
        <v>4485</v>
      </c>
      <c r="AD149" s="3" t="s">
        <v>4639</v>
      </c>
      <c r="AE149" s="3" t="s">
        <v>4885</v>
      </c>
    </row>
    <row r="150" spans="1:31" ht="30" x14ac:dyDescent="0.25">
      <c r="A150" s="15" t="s">
        <v>71</v>
      </c>
      <c r="B150" s="15" t="s">
        <v>321</v>
      </c>
      <c r="C150" s="9" t="s">
        <v>1010</v>
      </c>
      <c r="D150" s="8" t="s">
        <v>1462</v>
      </c>
      <c r="E150" s="8" t="s">
        <v>1597</v>
      </c>
      <c r="F150" s="8" t="s">
        <v>3103</v>
      </c>
      <c r="G150" s="9" t="s">
        <v>1375</v>
      </c>
      <c r="H150" s="8" t="s">
        <v>1887</v>
      </c>
      <c r="I150" s="16" t="s">
        <v>1739</v>
      </c>
      <c r="J150" s="8" t="s">
        <v>2030</v>
      </c>
      <c r="K150" s="16" t="s">
        <v>2168</v>
      </c>
      <c r="L150" s="16" t="s">
        <v>2286</v>
      </c>
      <c r="M150" s="8" t="s">
        <v>2428</v>
      </c>
      <c r="N150" s="8" t="s">
        <v>1237</v>
      </c>
      <c r="O150" s="8" t="s">
        <v>1237</v>
      </c>
      <c r="P150" s="8" t="s">
        <v>2553</v>
      </c>
      <c r="Q150" s="8" t="s">
        <v>2553</v>
      </c>
      <c r="R150" s="8" t="s">
        <v>2687</v>
      </c>
      <c r="S150" s="8" t="s">
        <v>2829</v>
      </c>
      <c r="T150" s="3" t="s">
        <v>2972</v>
      </c>
      <c r="U150" s="3" t="s">
        <v>3265</v>
      </c>
      <c r="V150" s="3" t="s">
        <v>3416</v>
      </c>
      <c r="W150" s="3" t="s">
        <v>3575</v>
      </c>
      <c r="X150" s="3" t="s">
        <v>3727</v>
      </c>
      <c r="Y150" s="3" t="s">
        <v>3880</v>
      </c>
      <c r="Z150" s="3" t="s">
        <v>4031</v>
      </c>
      <c r="AA150" s="3" t="s">
        <v>4189</v>
      </c>
      <c r="AB150" s="3" t="s">
        <v>4331</v>
      </c>
      <c r="AC150" s="3" t="s">
        <v>4486</v>
      </c>
      <c r="AD150" s="3" t="s">
        <v>4640</v>
      </c>
      <c r="AE150" s="3" t="s">
        <v>4886</v>
      </c>
    </row>
    <row r="151" spans="1:31" x14ac:dyDescent="0.25">
      <c r="A151" s="15" t="s">
        <v>71</v>
      </c>
      <c r="B151" s="15" t="s">
        <v>323</v>
      </c>
      <c r="C151" s="9" t="s">
        <v>322</v>
      </c>
      <c r="D151" s="8" t="s">
        <v>1190</v>
      </c>
      <c r="E151" s="8" t="s">
        <v>330</v>
      </c>
      <c r="F151" s="8" t="s">
        <v>705</v>
      </c>
      <c r="G151" s="9" t="s">
        <v>490</v>
      </c>
      <c r="H151" s="8" t="s">
        <v>334</v>
      </c>
      <c r="I151" s="16" t="s">
        <v>338</v>
      </c>
      <c r="J151" s="8" t="s">
        <v>340</v>
      </c>
      <c r="K151" s="16" t="s">
        <v>342</v>
      </c>
      <c r="L151" s="16" t="s">
        <v>641</v>
      </c>
      <c r="M151" s="8" t="s">
        <v>824</v>
      </c>
      <c r="N151" s="8" t="s">
        <v>395</v>
      </c>
      <c r="O151" s="8" t="s">
        <v>395</v>
      </c>
      <c r="P151" s="8" t="s">
        <v>348</v>
      </c>
      <c r="Q151" s="8" t="s">
        <v>348</v>
      </c>
      <c r="R151" s="8" t="s">
        <v>361</v>
      </c>
      <c r="S151" s="8" t="s">
        <v>354</v>
      </c>
      <c r="T151" s="3" t="s">
        <v>359</v>
      </c>
      <c r="U151" s="3" t="s">
        <v>3266</v>
      </c>
      <c r="V151" s="3" t="s">
        <v>3417</v>
      </c>
      <c r="W151" s="3" t="s">
        <v>3576</v>
      </c>
      <c r="X151" s="3" t="s">
        <v>3728</v>
      </c>
      <c r="Y151" s="3" t="s">
        <v>3881</v>
      </c>
      <c r="Z151" s="3" t="s">
        <v>4032</v>
      </c>
      <c r="AA151" s="3" t="s">
        <v>4190</v>
      </c>
      <c r="AB151" s="3" t="s">
        <v>4332</v>
      </c>
      <c r="AC151" s="3" t="s">
        <v>4487</v>
      </c>
      <c r="AD151" s="3" t="s">
        <v>4641</v>
      </c>
      <c r="AE151" s="3" t="s">
        <v>4887</v>
      </c>
    </row>
    <row r="152" spans="1:31" x14ac:dyDescent="0.25">
      <c r="A152" s="15" t="s">
        <v>71</v>
      </c>
      <c r="B152" s="15" t="s">
        <v>324</v>
      </c>
      <c r="C152" s="9" t="s">
        <v>327</v>
      </c>
      <c r="D152" s="8" t="s">
        <v>1190</v>
      </c>
      <c r="E152" s="8" t="s">
        <v>331</v>
      </c>
      <c r="F152" s="8" t="s">
        <v>491</v>
      </c>
      <c r="G152" s="9" t="s">
        <v>492</v>
      </c>
      <c r="H152" s="8" t="s">
        <v>335</v>
      </c>
      <c r="I152" s="16" t="s">
        <v>673</v>
      </c>
      <c r="J152" s="8" t="s">
        <v>539</v>
      </c>
      <c r="K152" s="16" t="s">
        <v>343</v>
      </c>
      <c r="L152" s="16" t="s">
        <v>642</v>
      </c>
      <c r="M152" s="8" t="s">
        <v>360</v>
      </c>
      <c r="N152" s="8" t="s">
        <v>345</v>
      </c>
      <c r="O152" s="8" t="s">
        <v>345</v>
      </c>
      <c r="P152" s="8" t="s">
        <v>521</v>
      </c>
      <c r="Q152" s="8" t="s">
        <v>349</v>
      </c>
      <c r="R152" s="8" t="s">
        <v>352</v>
      </c>
      <c r="S152" s="8" t="s">
        <v>413</v>
      </c>
      <c r="T152" s="3" t="s">
        <v>358</v>
      </c>
      <c r="U152" s="3" t="s">
        <v>3267</v>
      </c>
      <c r="V152" s="3" t="s">
        <v>3418</v>
      </c>
      <c r="W152" s="3" t="s">
        <v>3577</v>
      </c>
      <c r="X152" s="3" t="s">
        <v>3729</v>
      </c>
      <c r="Y152" s="3" t="s">
        <v>3882</v>
      </c>
      <c r="Z152" s="3" t="s">
        <v>4033</v>
      </c>
      <c r="AA152" s="3" t="s">
        <v>4191</v>
      </c>
      <c r="AB152" s="3" t="s">
        <v>4333</v>
      </c>
      <c r="AC152" s="3" t="s">
        <v>4488</v>
      </c>
      <c r="AD152" s="3" t="s">
        <v>4642</v>
      </c>
      <c r="AE152" s="3" t="s">
        <v>4888</v>
      </c>
    </row>
    <row r="153" spans="1:31" x14ac:dyDescent="0.25">
      <c r="A153" s="15" t="s">
        <v>71</v>
      </c>
      <c r="B153" s="15" t="s">
        <v>325</v>
      </c>
      <c r="C153" s="9" t="s">
        <v>328</v>
      </c>
      <c r="D153" s="8" t="s">
        <v>1190</v>
      </c>
      <c r="E153" s="8" t="s">
        <v>332</v>
      </c>
      <c r="F153" s="8" t="s">
        <v>493</v>
      </c>
      <c r="G153" s="9" t="s">
        <v>494</v>
      </c>
      <c r="H153" s="8" t="s">
        <v>336</v>
      </c>
      <c r="I153" s="16" t="s">
        <v>674</v>
      </c>
      <c r="J153" s="8" t="s">
        <v>540</v>
      </c>
      <c r="K153" s="16" t="s">
        <v>699</v>
      </c>
      <c r="L153" s="16" t="s">
        <v>643</v>
      </c>
      <c r="M153" s="8" t="s">
        <v>825</v>
      </c>
      <c r="N153" s="8" t="s">
        <v>346</v>
      </c>
      <c r="O153" s="8" t="s">
        <v>346</v>
      </c>
      <c r="P153" s="8" t="s">
        <v>346</v>
      </c>
      <c r="Q153" s="8" t="s">
        <v>346</v>
      </c>
      <c r="R153" s="8" t="s">
        <v>353</v>
      </c>
      <c r="S153" s="8" t="s">
        <v>414</v>
      </c>
      <c r="T153" s="3" t="s">
        <v>357</v>
      </c>
      <c r="U153" s="3" t="s">
        <v>3268</v>
      </c>
      <c r="V153" s="3" t="s">
        <v>3419</v>
      </c>
      <c r="W153" s="3" t="s">
        <v>3578</v>
      </c>
      <c r="X153" s="3" t="s">
        <v>3730</v>
      </c>
      <c r="Y153" s="3" t="s">
        <v>3883</v>
      </c>
      <c r="Z153" s="3" t="s">
        <v>4034</v>
      </c>
      <c r="AA153" s="3" t="s">
        <v>4192</v>
      </c>
      <c r="AB153" s="3" t="s">
        <v>4334</v>
      </c>
      <c r="AC153" s="3" t="s">
        <v>4489</v>
      </c>
      <c r="AD153" s="3" t="s">
        <v>4643</v>
      </c>
      <c r="AE153" s="3" t="s">
        <v>4889</v>
      </c>
    </row>
    <row r="154" spans="1:31" x14ac:dyDescent="0.25">
      <c r="A154" s="15" t="s">
        <v>71</v>
      </c>
      <c r="B154" s="15" t="s">
        <v>326</v>
      </c>
      <c r="C154" s="9" t="s">
        <v>329</v>
      </c>
      <c r="D154" s="8" t="s">
        <v>1190</v>
      </c>
      <c r="E154" s="8" t="s">
        <v>333</v>
      </c>
      <c r="F154" s="8" t="s">
        <v>495</v>
      </c>
      <c r="G154" s="9" t="s">
        <v>496</v>
      </c>
      <c r="H154" s="8" t="s">
        <v>337</v>
      </c>
      <c r="I154" s="16" t="s">
        <v>339</v>
      </c>
      <c r="J154" s="8" t="s">
        <v>341</v>
      </c>
      <c r="K154" s="16" t="s">
        <v>344</v>
      </c>
      <c r="L154" s="16" t="s">
        <v>644</v>
      </c>
      <c r="M154" s="8" t="s">
        <v>826</v>
      </c>
      <c r="N154" s="8" t="s">
        <v>347</v>
      </c>
      <c r="O154" s="8" t="s">
        <v>347</v>
      </c>
      <c r="P154" s="8" t="s">
        <v>350</v>
      </c>
      <c r="Q154" s="8" t="s">
        <v>351</v>
      </c>
      <c r="R154" s="8" t="s">
        <v>725</v>
      </c>
      <c r="S154" s="8" t="s">
        <v>355</v>
      </c>
      <c r="T154" s="3" t="s">
        <v>356</v>
      </c>
      <c r="U154" s="3" t="s">
        <v>3269</v>
      </c>
      <c r="V154" s="3" t="s">
        <v>3420</v>
      </c>
      <c r="W154" s="3" t="s">
        <v>3579</v>
      </c>
      <c r="X154" s="3" t="s">
        <v>3731</v>
      </c>
      <c r="Y154" s="3" t="s">
        <v>3884</v>
      </c>
      <c r="Z154" s="3" t="s">
        <v>4035</v>
      </c>
      <c r="AA154" s="3" t="s">
        <v>4193</v>
      </c>
      <c r="AB154" s="3" t="s">
        <v>4335</v>
      </c>
      <c r="AC154" s="3" t="s">
        <v>4490</v>
      </c>
      <c r="AD154" s="3" t="s">
        <v>4644</v>
      </c>
      <c r="AE154" s="3" t="s">
        <v>4890</v>
      </c>
    </row>
    <row r="155" spans="1:31" x14ac:dyDescent="0.25">
      <c r="A155" s="15" t="s">
        <v>71</v>
      </c>
      <c r="B155" s="15" t="s">
        <v>362</v>
      </c>
      <c r="C155" s="9" t="s">
        <v>363</v>
      </c>
      <c r="D155" s="8" t="s">
        <v>1190</v>
      </c>
      <c r="E155" s="9" t="s">
        <v>385</v>
      </c>
      <c r="F155" s="9" t="s">
        <v>297</v>
      </c>
      <c r="G155" s="9" t="s">
        <v>497</v>
      </c>
      <c r="H155" s="9" t="s">
        <v>364</v>
      </c>
      <c r="I155" s="9" t="s">
        <v>365</v>
      </c>
      <c r="J155" s="9" t="s">
        <v>366</v>
      </c>
      <c r="K155" s="9" t="s">
        <v>367</v>
      </c>
      <c r="L155" s="9" t="s">
        <v>645</v>
      </c>
      <c r="M155" s="9" t="s">
        <v>827</v>
      </c>
      <c r="N155" s="8" t="s">
        <v>368</v>
      </c>
      <c r="O155" s="9" t="s">
        <v>368</v>
      </c>
      <c r="P155" s="9" t="s">
        <v>369</v>
      </c>
      <c r="Q155" s="9" t="s">
        <v>369</v>
      </c>
      <c r="R155" s="9" t="s">
        <v>370</v>
      </c>
      <c r="S155" s="9" t="s">
        <v>415</v>
      </c>
      <c r="T155" s="3" t="s">
        <v>371</v>
      </c>
      <c r="U155" s="3" t="s">
        <v>365</v>
      </c>
      <c r="V155" s="3" t="s">
        <v>3421</v>
      </c>
      <c r="W155" s="3" t="s">
        <v>3580</v>
      </c>
      <c r="X155" s="3" t="s">
        <v>3732</v>
      </c>
      <c r="Y155" s="3" t="s">
        <v>3885</v>
      </c>
      <c r="Z155" s="3" t="s">
        <v>4036</v>
      </c>
      <c r="AA155" s="3" t="s">
        <v>4194</v>
      </c>
      <c r="AB155" s="3" t="s">
        <v>3580</v>
      </c>
      <c r="AC155" s="3" t="s">
        <v>4491</v>
      </c>
      <c r="AD155" s="3" t="s">
        <v>4645</v>
      </c>
      <c r="AE155" s="3" t="s">
        <v>4891</v>
      </c>
    </row>
    <row r="156" spans="1:31" x14ac:dyDescent="0.25">
      <c r="A156" s="15" t="s">
        <v>71</v>
      </c>
      <c r="B156" s="15" t="s">
        <v>128</v>
      </c>
      <c r="C156" s="9" t="s">
        <v>253</v>
      </c>
      <c r="D156" s="8" t="s">
        <v>1190</v>
      </c>
      <c r="E156" s="8" t="s">
        <v>296</v>
      </c>
      <c r="F156" s="8" t="s">
        <v>297</v>
      </c>
      <c r="G156" s="9" t="s">
        <v>497</v>
      </c>
      <c r="H156" s="8" t="s">
        <v>602</v>
      </c>
      <c r="I156" s="8" t="s">
        <v>193</v>
      </c>
      <c r="J156" s="8" t="s">
        <v>298</v>
      </c>
      <c r="K156" s="9" t="s">
        <v>299</v>
      </c>
      <c r="L156" s="9" t="s">
        <v>646</v>
      </c>
      <c r="M156" s="8" t="s">
        <v>312</v>
      </c>
      <c r="N156" s="8" t="s">
        <v>288</v>
      </c>
      <c r="O156" s="8" t="s">
        <v>288</v>
      </c>
      <c r="P156" s="8" t="s">
        <v>302</v>
      </c>
      <c r="Q156" s="8" t="s">
        <v>302</v>
      </c>
      <c r="R156" s="8" t="s">
        <v>307</v>
      </c>
      <c r="S156" s="8" t="s">
        <v>416</v>
      </c>
      <c r="T156" s="3" t="s">
        <v>308</v>
      </c>
      <c r="U156" s="3" t="s">
        <v>3270</v>
      </c>
      <c r="V156" s="3" t="s">
        <v>3422</v>
      </c>
      <c r="W156" s="3" t="s">
        <v>3581</v>
      </c>
      <c r="X156" s="3" t="s">
        <v>3733</v>
      </c>
      <c r="Y156" s="3" t="s">
        <v>3886</v>
      </c>
      <c r="Z156" s="3" t="s">
        <v>4037</v>
      </c>
      <c r="AA156" s="3" t="s">
        <v>4195</v>
      </c>
      <c r="AB156" s="3" t="s">
        <v>3581</v>
      </c>
      <c r="AC156" s="3" t="s">
        <v>4492</v>
      </c>
      <c r="AD156" s="3" t="s">
        <v>4646</v>
      </c>
      <c r="AE156" s="3" t="s">
        <v>4892</v>
      </c>
    </row>
    <row r="157" spans="1:31" ht="105" x14ac:dyDescent="0.25">
      <c r="A157" s="15" t="s">
        <v>71</v>
      </c>
      <c r="B157" s="15" t="s">
        <v>1183</v>
      </c>
      <c r="C157" s="9" t="s">
        <v>1184</v>
      </c>
      <c r="D157" s="8" t="s">
        <v>1462</v>
      </c>
      <c r="E157" s="8" t="s">
        <v>1600</v>
      </c>
      <c r="F157" s="8" t="s">
        <v>3106</v>
      </c>
      <c r="G157" s="9" t="s">
        <v>1380</v>
      </c>
      <c r="H157" s="8" t="s">
        <v>1891</v>
      </c>
      <c r="I157" s="8" t="s">
        <v>1742</v>
      </c>
      <c r="J157" s="8" t="s">
        <v>2035</v>
      </c>
      <c r="K157" s="9" t="s">
        <v>2171</v>
      </c>
      <c r="L157" s="9" t="s">
        <v>2287</v>
      </c>
      <c r="M157" s="8" t="s">
        <v>2434</v>
      </c>
      <c r="N157" s="8" t="s">
        <v>1239</v>
      </c>
      <c r="O157" s="8" t="s">
        <v>1239</v>
      </c>
      <c r="P157" s="8" t="s">
        <v>2554</v>
      </c>
      <c r="Q157" s="8" t="s">
        <v>2554</v>
      </c>
      <c r="R157" s="8" t="s">
        <v>2689</v>
      </c>
      <c r="S157" s="8" t="s">
        <v>2832</v>
      </c>
      <c r="T157" s="3" t="s">
        <v>2974</v>
      </c>
      <c r="U157" s="3" t="s">
        <v>3271</v>
      </c>
      <c r="V157" s="3" t="s">
        <v>3423</v>
      </c>
      <c r="W157" s="3" t="s">
        <v>3582</v>
      </c>
      <c r="X157" s="3" t="s">
        <v>3734</v>
      </c>
      <c r="Y157" s="3" t="s">
        <v>3887</v>
      </c>
      <c r="Z157" s="3" t="s">
        <v>4038</v>
      </c>
      <c r="AA157" s="3" t="s">
        <v>4196</v>
      </c>
      <c r="AB157" s="3" t="s">
        <v>4336</v>
      </c>
      <c r="AC157" s="3" t="s">
        <v>4493</v>
      </c>
      <c r="AD157" s="3" t="s">
        <v>4647</v>
      </c>
      <c r="AE157" s="3" t="s">
        <v>4893</v>
      </c>
    </row>
    <row r="158" spans="1:31" ht="60" x14ac:dyDescent="0.25">
      <c r="A158" s="15" t="s">
        <v>71</v>
      </c>
      <c r="B158" s="15" t="s">
        <v>115</v>
      </c>
      <c r="C158" s="9" t="s">
        <v>1089</v>
      </c>
      <c r="D158" s="8" t="s">
        <v>1462</v>
      </c>
      <c r="E158" s="8" t="s">
        <v>1601</v>
      </c>
      <c r="F158" s="8" t="s">
        <v>3107</v>
      </c>
      <c r="G158" s="9" t="s">
        <v>1381</v>
      </c>
      <c r="H158" s="8" t="s">
        <v>1892</v>
      </c>
      <c r="I158" s="16" t="s">
        <v>1743</v>
      </c>
      <c r="J158" s="8" t="s">
        <v>2036</v>
      </c>
      <c r="K158" s="16" t="s">
        <v>2172</v>
      </c>
      <c r="L158" s="16" t="s">
        <v>2288</v>
      </c>
      <c r="M158" s="8" t="s">
        <v>2435</v>
      </c>
      <c r="N158" s="8" t="s">
        <v>1456</v>
      </c>
      <c r="O158" s="8" t="s">
        <v>1456</v>
      </c>
      <c r="P158" s="8" t="s">
        <v>2555</v>
      </c>
      <c r="Q158" s="8" t="s">
        <v>2555</v>
      </c>
      <c r="R158" s="8" t="s">
        <v>2690</v>
      </c>
      <c r="S158" s="8" t="s">
        <v>2833</v>
      </c>
      <c r="T158" s="3" t="s">
        <v>2975</v>
      </c>
      <c r="U158" s="3" t="s">
        <v>3272</v>
      </c>
      <c r="V158" s="3" t="s">
        <v>3424</v>
      </c>
      <c r="W158" s="3" t="s">
        <v>3583</v>
      </c>
      <c r="X158" s="3" t="s">
        <v>3735</v>
      </c>
      <c r="Y158" s="3" t="s">
        <v>3888</v>
      </c>
      <c r="Z158" s="3" t="s">
        <v>4039</v>
      </c>
      <c r="AA158" s="3" t="s">
        <v>4197</v>
      </c>
      <c r="AB158" s="3" t="s">
        <v>4337</v>
      </c>
      <c r="AC158" s="3" t="s">
        <v>4494</v>
      </c>
      <c r="AD158" s="3" t="s">
        <v>4648</v>
      </c>
      <c r="AE158" s="3" t="s">
        <v>4894</v>
      </c>
    </row>
    <row r="159" spans="1:31" x14ac:dyDescent="0.25">
      <c r="A159" s="15" t="s">
        <v>71</v>
      </c>
      <c r="B159" s="15" t="s">
        <v>1007</v>
      </c>
      <c r="C159" s="3" t="s">
        <v>1161</v>
      </c>
      <c r="D159" s="3" t="s">
        <v>1462</v>
      </c>
      <c r="E159" s="3" t="s">
        <v>1602</v>
      </c>
      <c r="F159" s="3" t="s">
        <v>3108</v>
      </c>
      <c r="G159" s="3" t="s">
        <v>1382</v>
      </c>
      <c r="H159" s="3" t="s">
        <v>1893</v>
      </c>
      <c r="I159" s="3" t="s">
        <v>1744</v>
      </c>
      <c r="J159" s="3" t="s">
        <v>2037</v>
      </c>
      <c r="K159" s="3" t="s">
        <v>2173</v>
      </c>
      <c r="L159" s="3" t="s">
        <v>2289</v>
      </c>
      <c r="M159" s="3" t="s">
        <v>4966</v>
      </c>
      <c r="N159" s="3" t="s">
        <v>1240</v>
      </c>
      <c r="O159" s="3" t="s">
        <v>1240</v>
      </c>
      <c r="P159" s="3" t="s">
        <v>2556</v>
      </c>
      <c r="Q159" s="3" t="s">
        <v>2556</v>
      </c>
      <c r="R159" s="3" t="s">
        <v>2691</v>
      </c>
      <c r="S159" s="3" t="s">
        <v>2834</v>
      </c>
      <c r="T159" s="3" t="s">
        <v>2976</v>
      </c>
      <c r="U159" s="3" t="s">
        <v>3273</v>
      </c>
      <c r="V159" s="3" t="s">
        <v>3425</v>
      </c>
      <c r="W159" s="3" t="s">
        <v>3584</v>
      </c>
      <c r="X159" s="3" t="s">
        <v>3736</v>
      </c>
      <c r="Y159" s="3" t="s">
        <v>3889</v>
      </c>
      <c r="Z159" s="3" t="s">
        <v>4040</v>
      </c>
      <c r="AA159" s="3" t="s">
        <v>4198</v>
      </c>
      <c r="AB159" s="3" t="s">
        <v>4338</v>
      </c>
      <c r="AC159" s="3" t="s">
        <v>4495</v>
      </c>
      <c r="AD159" s="3" t="s">
        <v>4649</v>
      </c>
      <c r="AE159" s="3" t="s">
        <v>4895</v>
      </c>
    </row>
    <row r="160" spans="1:31" ht="60" x14ac:dyDescent="0.25">
      <c r="A160" s="15" t="s">
        <v>71</v>
      </c>
      <c r="B160" s="15" t="s">
        <v>1009</v>
      </c>
      <c r="C160" s="3" t="s">
        <v>1056</v>
      </c>
      <c r="D160" s="3" t="s">
        <v>1462</v>
      </c>
      <c r="E160" s="3" t="s">
        <v>1603</v>
      </c>
      <c r="F160" s="3" t="s">
        <v>3109</v>
      </c>
      <c r="G160" s="3" t="s">
        <v>1383</v>
      </c>
      <c r="H160" s="3" t="s">
        <v>1894</v>
      </c>
      <c r="I160" s="3" t="s">
        <v>1745</v>
      </c>
      <c r="J160" s="3" t="s">
        <v>2038</v>
      </c>
      <c r="K160" s="3" t="s">
        <v>2174</v>
      </c>
      <c r="L160" s="3" t="s">
        <v>2290</v>
      </c>
      <c r="M160" s="3" t="s">
        <v>2437</v>
      </c>
      <c r="N160" s="3" t="s">
        <v>1457</v>
      </c>
      <c r="O160" s="3" t="s">
        <v>1457</v>
      </c>
      <c r="P160" s="3" t="s">
        <v>2557</v>
      </c>
      <c r="Q160" s="3" t="s">
        <v>2557</v>
      </c>
      <c r="R160" s="3" t="s">
        <v>2692</v>
      </c>
      <c r="S160" s="3" t="s">
        <v>2835</v>
      </c>
      <c r="T160" s="3" t="s">
        <v>2977</v>
      </c>
      <c r="U160" s="3" t="s">
        <v>3274</v>
      </c>
      <c r="V160" s="3" t="s">
        <v>3426</v>
      </c>
      <c r="W160" s="3" t="s">
        <v>3585</v>
      </c>
      <c r="X160" s="3" t="s">
        <v>3737</v>
      </c>
      <c r="Y160" s="3" t="s">
        <v>3890</v>
      </c>
      <c r="Z160" s="3" t="s">
        <v>4041</v>
      </c>
      <c r="AA160" s="3" t="s">
        <v>4199</v>
      </c>
      <c r="AB160" s="3" t="s">
        <v>4339</v>
      </c>
      <c r="AC160" s="3" t="s">
        <v>4496</v>
      </c>
      <c r="AD160" s="3" t="s">
        <v>4650</v>
      </c>
      <c r="AE160" s="3" t="s">
        <v>4896</v>
      </c>
    </row>
    <row r="161" spans="1:31" ht="30" x14ac:dyDescent="0.25">
      <c r="A161" s="15" t="s">
        <v>71</v>
      </c>
      <c r="B161" s="15" t="s">
        <v>1008</v>
      </c>
      <c r="C161" s="3" t="s">
        <v>1162</v>
      </c>
      <c r="D161" s="3" t="s">
        <v>1462</v>
      </c>
      <c r="E161" s="3" t="s">
        <v>1604</v>
      </c>
      <c r="F161" s="3" t="s">
        <v>3110</v>
      </c>
      <c r="G161" s="3" t="s">
        <v>1384</v>
      </c>
      <c r="H161" s="3" t="s">
        <v>1895</v>
      </c>
      <c r="I161" s="3" t="s">
        <v>1746</v>
      </c>
      <c r="J161" s="3" t="s">
        <v>2039</v>
      </c>
      <c r="K161" s="3" t="s">
        <v>2175</v>
      </c>
      <c r="L161" s="3" t="s">
        <v>2291</v>
      </c>
      <c r="M161" s="3" t="s">
        <v>2438</v>
      </c>
      <c r="N161" s="3" t="s">
        <v>1241</v>
      </c>
      <c r="O161" s="3" t="s">
        <v>1241</v>
      </c>
      <c r="P161" s="3" t="s">
        <v>2558</v>
      </c>
      <c r="Q161" s="3" t="s">
        <v>2558</v>
      </c>
      <c r="R161" s="3" t="s">
        <v>2693</v>
      </c>
      <c r="S161" s="3" t="s">
        <v>2836</v>
      </c>
      <c r="T161" s="3" t="s">
        <v>2978</v>
      </c>
      <c r="U161" s="3" t="s">
        <v>3275</v>
      </c>
      <c r="V161" s="3" t="s">
        <v>3427</v>
      </c>
      <c r="W161" s="3" t="s">
        <v>3586</v>
      </c>
      <c r="X161" s="3" t="s">
        <v>3738</v>
      </c>
      <c r="Y161" s="3" t="s">
        <v>3891</v>
      </c>
      <c r="Z161" s="3" t="s">
        <v>4042</v>
      </c>
      <c r="AA161" s="3" t="s">
        <v>4200</v>
      </c>
      <c r="AB161" s="3" t="s">
        <v>4340</v>
      </c>
      <c r="AC161" s="3" t="s">
        <v>4497</v>
      </c>
      <c r="AD161" s="3" t="s">
        <v>4651</v>
      </c>
      <c r="AE161" s="3" t="s">
        <v>4897</v>
      </c>
    </row>
    <row r="162" spans="1:31" x14ac:dyDescent="0.25">
      <c r="A162" s="15" t="s">
        <v>71</v>
      </c>
      <c r="B162" s="15" t="s">
        <v>440</v>
      </c>
      <c r="C162" s="9" t="s">
        <v>1163</v>
      </c>
      <c r="D162" s="8" t="s">
        <v>1462</v>
      </c>
      <c r="E162" s="9" t="s">
        <v>1605</v>
      </c>
      <c r="F162" s="9" t="s">
        <v>3111</v>
      </c>
      <c r="G162" s="9" t="s">
        <v>1385</v>
      </c>
      <c r="H162" s="9" t="s">
        <v>1896</v>
      </c>
      <c r="I162" s="9" t="s">
        <v>1747</v>
      </c>
      <c r="J162" s="9" t="s">
        <v>2040</v>
      </c>
      <c r="K162" s="9" t="s">
        <v>2176</v>
      </c>
      <c r="L162" s="9" t="s">
        <v>2292</v>
      </c>
      <c r="M162" s="9" t="s">
        <v>4967</v>
      </c>
      <c r="N162" s="9" t="s">
        <v>1242</v>
      </c>
      <c r="O162" s="9" t="s">
        <v>1242</v>
      </c>
      <c r="P162" s="9" t="s">
        <v>2559</v>
      </c>
      <c r="Q162" s="9" t="s">
        <v>2559</v>
      </c>
      <c r="R162" s="9" t="s">
        <v>2694</v>
      </c>
      <c r="S162" s="9" t="s">
        <v>2837</v>
      </c>
      <c r="T162" s="3" t="s">
        <v>2979</v>
      </c>
      <c r="U162" s="3" t="s">
        <v>3276</v>
      </c>
      <c r="V162" s="3" t="s">
        <v>3428</v>
      </c>
      <c r="W162" s="3" t="s">
        <v>3587</v>
      </c>
      <c r="X162" s="3" t="s">
        <v>3739</v>
      </c>
      <c r="Y162" s="3" t="s">
        <v>3892</v>
      </c>
      <c r="Z162" s="3" t="s">
        <v>4043</v>
      </c>
      <c r="AA162" s="3" t="s">
        <v>4201</v>
      </c>
      <c r="AB162" s="3" t="s">
        <v>3587</v>
      </c>
      <c r="AC162" s="3" t="s">
        <v>4498</v>
      </c>
      <c r="AD162" s="3" t="s">
        <v>4652</v>
      </c>
      <c r="AE162" s="3" t="s">
        <v>4898</v>
      </c>
    </row>
    <row r="163" spans="1:31" x14ac:dyDescent="0.25">
      <c r="A163" s="15" t="s">
        <v>71</v>
      </c>
      <c r="B163" s="15" t="s">
        <v>1017</v>
      </c>
      <c r="C163" s="3" t="s">
        <v>1017</v>
      </c>
      <c r="D163" s="3" t="s">
        <v>1462</v>
      </c>
      <c r="E163" s="3" t="s">
        <v>1606</v>
      </c>
      <c r="F163" s="3" t="s">
        <v>3112</v>
      </c>
      <c r="G163" s="3" t="s">
        <v>1386</v>
      </c>
      <c r="H163" s="3" t="s">
        <v>1897</v>
      </c>
      <c r="I163" s="3" t="s">
        <v>1748</v>
      </c>
      <c r="J163" s="3" t="s">
        <v>2041</v>
      </c>
      <c r="K163" s="3" t="s">
        <v>2177</v>
      </c>
      <c r="L163" s="3" t="s">
        <v>2293</v>
      </c>
      <c r="M163" s="3" t="s">
        <v>2440</v>
      </c>
      <c r="N163" s="3" t="s">
        <v>1243</v>
      </c>
      <c r="O163" s="3" t="s">
        <v>1243</v>
      </c>
      <c r="P163" s="3" t="s">
        <v>2560</v>
      </c>
      <c r="Q163" s="3" t="s">
        <v>2560</v>
      </c>
      <c r="R163" s="3" t="s">
        <v>2695</v>
      </c>
      <c r="S163" s="3" t="s">
        <v>2838</v>
      </c>
      <c r="T163" s="3" t="s">
        <v>2980</v>
      </c>
      <c r="U163" s="3" t="s">
        <v>3277</v>
      </c>
      <c r="V163" s="3" t="s">
        <v>3429</v>
      </c>
      <c r="W163" s="3" t="s">
        <v>3588</v>
      </c>
      <c r="X163" s="3" t="s">
        <v>3740</v>
      </c>
      <c r="Y163" s="3" t="s">
        <v>3893</v>
      </c>
      <c r="Z163" s="3" t="s">
        <v>4044</v>
      </c>
      <c r="AA163" s="3" t="s">
        <v>4202</v>
      </c>
      <c r="AB163" s="3" t="s">
        <v>4341</v>
      </c>
      <c r="AC163" s="3" t="s">
        <v>4499</v>
      </c>
      <c r="AD163" s="3" t="s">
        <v>4653</v>
      </c>
      <c r="AE163" s="3" t="s">
        <v>4899</v>
      </c>
    </row>
    <row r="164" spans="1:31" s="2" customFormat="1" x14ac:dyDescent="0.25">
      <c r="A164" s="17" t="s">
        <v>71</v>
      </c>
      <c r="B164" s="15" t="s">
        <v>437</v>
      </c>
      <c r="D164" s="2" t="s">
        <v>1190</v>
      </c>
      <c r="E164" s="2" t="s">
        <v>787</v>
      </c>
      <c r="F164" s="2" t="s">
        <v>707</v>
      </c>
      <c r="G164" s="2" t="s">
        <v>708</v>
      </c>
      <c r="H164" s="3" t="s">
        <v>603</v>
      </c>
      <c r="I164" s="2" t="s">
        <v>441</v>
      </c>
      <c r="J164" s="2" t="s">
        <v>541</v>
      </c>
      <c r="K164" s="2" t="s">
        <v>784</v>
      </c>
      <c r="L164" s="21" t="s">
        <v>771</v>
      </c>
      <c r="M164" s="2" t="s">
        <v>828</v>
      </c>
      <c r="N164" s="2" t="s">
        <v>417</v>
      </c>
      <c r="O164" s="2" t="s">
        <v>787</v>
      </c>
      <c r="P164" s="2" t="s">
        <v>846</v>
      </c>
      <c r="Q164" s="2" t="s">
        <v>678</v>
      </c>
      <c r="R164" s="2" t="s">
        <v>418</v>
      </c>
      <c r="S164" s="2" t="s">
        <v>738</v>
      </c>
      <c r="T164" s="2" t="s">
        <v>564</v>
      </c>
      <c r="U164" s="2" t="s">
        <v>4693</v>
      </c>
      <c r="V164" s="2" t="s">
        <v>4693</v>
      </c>
      <c r="W164" s="2" t="s">
        <v>4693</v>
      </c>
      <c r="X164" s="2" t="s">
        <v>4693</v>
      </c>
      <c r="Y164" s="2" t="s">
        <v>4693</v>
      </c>
      <c r="Z164" s="2" t="s">
        <v>4693</v>
      </c>
      <c r="AA164" s="2" t="s">
        <v>4693</v>
      </c>
      <c r="AB164" s="2" t="s">
        <v>4693</v>
      </c>
      <c r="AC164" s="2" t="s">
        <v>4693</v>
      </c>
      <c r="AD164" s="2" t="s">
        <v>4693</v>
      </c>
      <c r="AE164" s="3"/>
    </row>
  </sheetData>
  <conditionalFormatting sqref="B1:B1048576">
    <cfRule type="duplicateValues" dxfId="6" priority="109"/>
  </conditionalFormatting>
  <conditionalFormatting sqref="C1:S164">
    <cfRule type="containsBlanks" dxfId="5" priority="71">
      <formula>LEN(TRIM(C1))=0</formula>
    </cfRule>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19C82-A0F9-45B6-96E6-AFC6615E1430}">
  <dimension ref="A1:Q42"/>
  <sheetViews>
    <sheetView showGridLines="0" workbookViewId="0">
      <selection activeCell="H17" sqref="H17"/>
    </sheetView>
  </sheetViews>
  <sheetFormatPr defaultRowHeight="15" x14ac:dyDescent="0.25"/>
  <cols>
    <col min="1" max="1" width="28" style="27" customWidth="1"/>
    <col min="2" max="3" width="15" customWidth="1"/>
    <col min="4" max="5" width="22.7109375" style="41" customWidth="1"/>
    <col min="6" max="6" width="15" customWidth="1"/>
    <col min="7" max="7" width="30.42578125" customWidth="1"/>
    <col min="8" max="8" width="38.28515625" customWidth="1"/>
    <col min="9" max="17" width="15" customWidth="1"/>
  </cols>
  <sheetData>
    <row r="1" spans="1:17" s="2" customFormat="1" ht="54" customHeight="1" x14ac:dyDescent="0.25">
      <c r="A1" s="44" t="s">
        <v>3125</v>
      </c>
      <c r="B1" s="44"/>
      <c r="C1" s="44"/>
      <c r="D1" s="44"/>
      <c r="E1" s="44"/>
      <c r="F1" s="44"/>
      <c r="G1" s="44"/>
      <c r="H1" s="44"/>
      <c r="I1" s="3"/>
      <c r="J1" s="3"/>
      <c r="K1" s="3"/>
      <c r="L1" s="3"/>
      <c r="M1" s="3"/>
      <c r="N1" s="3"/>
      <c r="O1" s="3"/>
      <c r="P1" s="3"/>
      <c r="Q1" s="3"/>
    </row>
    <row r="2" spans="1:17" ht="54" customHeight="1" x14ac:dyDescent="0.25">
      <c r="A2" s="45" t="s">
        <v>4901</v>
      </c>
      <c r="B2" s="45" t="s">
        <v>1191</v>
      </c>
      <c r="C2" s="45" t="s">
        <v>4661</v>
      </c>
      <c r="D2" s="45" t="s">
        <v>4668</v>
      </c>
      <c r="E2" s="45"/>
      <c r="F2" s="45" t="s">
        <v>3741</v>
      </c>
      <c r="G2" s="45" t="s">
        <v>4671</v>
      </c>
      <c r="H2" s="45" t="s">
        <v>4670</v>
      </c>
    </row>
    <row r="3" spans="1:17" ht="56.25" customHeight="1" x14ac:dyDescent="0.25">
      <c r="A3" s="46"/>
      <c r="B3" s="46"/>
      <c r="C3" s="46"/>
      <c r="D3" s="42" t="s">
        <v>4669</v>
      </c>
      <c r="E3" s="42" t="s">
        <v>4672</v>
      </c>
      <c r="F3" s="46"/>
      <c r="G3" s="46"/>
      <c r="H3" s="46"/>
    </row>
    <row r="4" spans="1:17" ht="15" customHeight="1" x14ac:dyDescent="0.25">
      <c r="A4" s="35"/>
      <c r="B4" s="37"/>
      <c r="C4" s="37"/>
      <c r="D4" s="36"/>
      <c r="E4" s="36"/>
      <c r="F4" s="37"/>
      <c r="G4" s="37"/>
      <c r="H4" s="37"/>
    </row>
    <row r="5" spans="1:17" x14ac:dyDescent="0.25">
      <c r="A5" s="28" t="s">
        <v>4654</v>
      </c>
      <c r="B5" s="28" t="s">
        <v>4659</v>
      </c>
      <c r="C5" s="28" t="s">
        <v>4660</v>
      </c>
      <c r="D5" s="38" t="s">
        <v>4654</v>
      </c>
      <c r="E5" s="38" t="s">
        <v>4692</v>
      </c>
      <c r="F5" s="43" t="s">
        <v>4667</v>
      </c>
      <c r="G5" s="29"/>
      <c r="H5" s="29"/>
    </row>
    <row r="6" spans="1:17" x14ac:dyDescent="0.25">
      <c r="A6" s="30" t="s">
        <v>228</v>
      </c>
      <c r="B6" s="31" t="s">
        <v>3126</v>
      </c>
      <c r="C6" s="31" t="s">
        <v>4658</v>
      </c>
      <c r="D6" s="39" t="s">
        <v>228</v>
      </c>
      <c r="E6" s="39" t="s">
        <v>399</v>
      </c>
      <c r="F6" s="31" t="s">
        <v>4942</v>
      </c>
      <c r="G6" s="32"/>
      <c r="H6" s="32"/>
    </row>
    <row r="7" spans="1:17" x14ac:dyDescent="0.25">
      <c r="A7" s="30" t="s">
        <v>436</v>
      </c>
      <c r="B7" s="31" t="s">
        <v>3126</v>
      </c>
      <c r="C7" s="31" t="s">
        <v>4658</v>
      </c>
      <c r="D7" s="39" t="s">
        <v>436</v>
      </c>
      <c r="E7" s="39" t="s">
        <v>703</v>
      </c>
      <c r="F7" s="31"/>
      <c r="G7" s="32"/>
      <c r="H7" s="32"/>
    </row>
    <row r="8" spans="1:17" x14ac:dyDescent="0.25">
      <c r="A8" s="30" t="s">
        <v>185</v>
      </c>
      <c r="B8" s="31" t="s">
        <v>3126</v>
      </c>
      <c r="C8" s="31" t="s">
        <v>4658</v>
      </c>
      <c r="D8" s="39" t="s">
        <v>185</v>
      </c>
      <c r="E8" s="39" t="s">
        <v>702</v>
      </c>
      <c r="F8" s="31"/>
      <c r="G8" s="32"/>
      <c r="H8" s="32"/>
    </row>
    <row r="9" spans="1:17" x14ac:dyDescent="0.25">
      <c r="A9" s="31" t="s">
        <v>3278</v>
      </c>
      <c r="B9" s="31" t="s">
        <v>4659</v>
      </c>
      <c r="C9" s="31" t="s">
        <v>4658</v>
      </c>
      <c r="D9" s="39" t="s">
        <v>3278</v>
      </c>
      <c r="E9" s="39" t="s">
        <v>4683</v>
      </c>
      <c r="F9" s="31" t="s">
        <v>4942</v>
      </c>
      <c r="G9" s="32"/>
      <c r="H9" s="32"/>
    </row>
    <row r="10" spans="1:17" x14ac:dyDescent="0.25">
      <c r="A10" s="30" t="s">
        <v>112</v>
      </c>
      <c r="B10" s="31" t="s">
        <v>3126</v>
      </c>
      <c r="C10" s="31" t="s">
        <v>4658</v>
      </c>
      <c r="D10" s="39" t="s">
        <v>112</v>
      </c>
      <c r="E10" s="39" t="s">
        <v>276</v>
      </c>
      <c r="F10" s="31" t="s">
        <v>4942</v>
      </c>
      <c r="G10" s="32"/>
      <c r="H10" s="32"/>
    </row>
    <row r="11" spans="1:17" x14ac:dyDescent="0.25">
      <c r="A11" s="30" t="s">
        <v>111</v>
      </c>
      <c r="B11" s="31" t="s">
        <v>3126</v>
      </c>
      <c r="C11" s="31" t="s">
        <v>4658</v>
      </c>
      <c r="D11" s="39" t="s">
        <v>111</v>
      </c>
      <c r="E11" s="39" t="s">
        <v>198</v>
      </c>
      <c r="F11" s="31" t="s">
        <v>4942</v>
      </c>
      <c r="G11" s="32"/>
      <c r="H11" s="32"/>
    </row>
    <row r="12" spans="1:17" x14ac:dyDescent="0.25">
      <c r="A12" s="30" t="s">
        <v>110</v>
      </c>
      <c r="B12" s="31" t="s">
        <v>3126</v>
      </c>
      <c r="C12" s="31" t="s">
        <v>4658</v>
      </c>
      <c r="D12" s="39" t="s">
        <v>110</v>
      </c>
      <c r="E12" s="39" t="s">
        <v>275</v>
      </c>
      <c r="F12" s="31" t="s">
        <v>4942</v>
      </c>
      <c r="G12" s="32"/>
      <c r="H12" s="32"/>
    </row>
    <row r="13" spans="1:17" x14ac:dyDescent="0.25">
      <c r="A13" s="31" t="s">
        <v>3430</v>
      </c>
      <c r="B13" s="31" t="s">
        <v>4659</v>
      </c>
      <c r="C13" s="31" t="s">
        <v>4658</v>
      </c>
      <c r="D13" s="39" t="s">
        <v>3430</v>
      </c>
      <c r="E13" s="39" t="s">
        <v>4684</v>
      </c>
      <c r="F13" s="31" t="s">
        <v>4942</v>
      </c>
      <c r="G13" s="32"/>
      <c r="H13" s="32"/>
    </row>
    <row r="14" spans="1:17" x14ac:dyDescent="0.25">
      <c r="A14" s="30" t="s">
        <v>109</v>
      </c>
      <c r="B14" s="31" t="s">
        <v>3126</v>
      </c>
      <c r="C14" s="31" t="s">
        <v>4658</v>
      </c>
      <c r="D14" s="39" t="s">
        <v>109</v>
      </c>
      <c r="E14" s="39" t="s">
        <v>692</v>
      </c>
      <c r="F14" s="31" t="s">
        <v>4942</v>
      </c>
      <c r="G14" s="32"/>
      <c r="H14" s="32"/>
    </row>
    <row r="15" spans="1:17" x14ac:dyDescent="0.25">
      <c r="A15" s="34" t="s">
        <v>4742</v>
      </c>
      <c r="B15" s="32" t="s">
        <v>4659</v>
      </c>
      <c r="C15" s="32" t="s">
        <v>4658</v>
      </c>
      <c r="D15" s="40" t="s">
        <v>4742</v>
      </c>
      <c r="E15" s="40" t="s">
        <v>4743</v>
      </c>
      <c r="F15" s="32" t="s">
        <v>4942</v>
      </c>
      <c r="G15" s="32"/>
      <c r="H15" s="32"/>
    </row>
    <row r="16" spans="1:17" x14ac:dyDescent="0.25">
      <c r="A16" s="30" t="s">
        <v>604</v>
      </c>
      <c r="B16" s="31" t="s">
        <v>3126</v>
      </c>
      <c r="C16" s="31" t="s">
        <v>4658</v>
      </c>
      <c r="D16" s="39" t="s">
        <v>604</v>
      </c>
      <c r="E16" s="39" t="s">
        <v>604</v>
      </c>
      <c r="F16" s="31" t="s">
        <v>4942</v>
      </c>
      <c r="G16" s="32"/>
      <c r="H16" s="32"/>
    </row>
    <row r="17" spans="1:8" x14ac:dyDescent="0.25">
      <c r="A17" s="31" t="s">
        <v>3589</v>
      </c>
      <c r="B17" s="31" t="s">
        <v>4659</v>
      </c>
      <c r="C17" s="31" t="s">
        <v>4658</v>
      </c>
      <c r="D17" s="39" t="s">
        <v>3589</v>
      </c>
      <c r="E17" s="39" t="s">
        <v>4685</v>
      </c>
      <c r="F17" s="31" t="s">
        <v>4943</v>
      </c>
      <c r="G17" s="32"/>
      <c r="H17" s="32" t="s">
        <v>4944</v>
      </c>
    </row>
    <row r="18" spans="1:8" x14ac:dyDescent="0.25">
      <c r="A18" s="31" t="s">
        <v>3742</v>
      </c>
      <c r="B18" s="31" t="s">
        <v>4659</v>
      </c>
      <c r="C18" s="31" t="s">
        <v>4658</v>
      </c>
      <c r="D18" s="39" t="s">
        <v>3742</v>
      </c>
      <c r="E18" s="39" t="s">
        <v>4686</v>
      </c>
      <c r="F18" s="31" t="s">
        <v>4942</v>
      </c>
      <c r="G18" s="32"/>
      <c r="H18" s="32"/>
    </row>
    <row r="19" spans="1:8" x14ac:dyDescent="0.25">
      <c r="A19" s="31" t="s">
        <v>3894</v>
      </c>
      <c r="B19" s="31" t="s">
        <v>4659</v>
      </c>
      <c r="C19" s="31" t="s">
        <v>4658</v>
      </c>
      <c r="D19" s="39" t="s">
        <v>3894</v>
      </c>
      <c r="E19" s="39" t="s">
        <v>4687</v>
      </c>
      <c r="F19" s="31" t="s">
        <v>4942</v>
      </c>
      <c r="G19" s="32"/>
      <c r="H19" s="32"/>
    </row>
    <row r="20" spans="1:8" x14ac:dyDescent="0.25">
      <c r="A20" s="31" t="s">
        <v>4045</v>
      </c>
      <c r="B20" s="31" t="s">
        <v>4659</v>
      </c>
      <c r="C20" s="31" t="s">
        <v>4658</v>
      </c>
      <c r="D20" s="39" t="s">
        <v>4045</v>
      </c>
      <c r="E20" s="39" t="s">
        <v>4688</v>
      </c>
      <c r="F20" s="31"/>
      <c r="G20" s="32"/>
      <c r="H20" s="32"/>
    </row>
    <row r="21" spans="1:8" x14ac:dyDescent="0.25">
      <c r="A21" s="31" t="s">
        <v>4655</v>
      </c>
      <c r="B21" s="31" t="s">
        <v>4659</v>
      </c>
      <c r="C21" s="31" t="s">
        <v>4658</v>
      </c>
      <c r="D21" s="39" t="s">
        <v>4655</v>
      </c>
      <c r="E21" s="39" t="s">
        <v>4689</v>
      </c>
      <c r="F21" s="31"/>
      <c r="G21" s="32"/>
      <c r="H21" s="32"/>
    </row>
    <row r="22" spans="1:8" x14ac:dyDescent="0.25">
      <c r="A22" s="30" t="s">
        <v>108</v>
      </c>
      <c r="B22" s="31" t="s">
        <v>3126</v>
      </c>
      <c r="C22" s="31" t="s">
        <v>4658</v>
      </c>
      <c r="D22" s="39" t="s">
        <v>108</v>
      </c>
      <c r="E22" s="39" t="s">
        <v>108</v>
      </c>
      <c r="F22" s="31" t="s">
        <v>4942</v>
      </c>
      <c r="G22" s="32"/>
      <c r="H22" s="32"/>
    </row>
    <row r="23" spans="1:8" x14ac:dyDescent="0.25">
      <c r="A23" s="31" t="s">
        <v>4656</v>
      </c>
      <c r="B23" s="31" t="s">
        <v>4659</v>
      </c>
      <c r="C23" s="31" t="s">
        <v>4658</v>
      </c>
      <c r="D23" s="39" t="s">
        <v>4656</v>
      </c>
      <c r="E23" s="39" t="s">
        <v>4690</v>
      </c>
      <c r="F23" s="31"/>
      <c r="G23" s="32"/>
      <c r="H23" s="32"/>
    </row>
    <row r="24" spans="1:8" x14ac:dyDescent="0.25">
      <c r="A24" s="31" t="s">
        <v>4657</v>
      </c>
      <c r="B24" s="31" t="s">
        <v>4659</v>
      </c>
      <c r="C24" s="31" t="s">
        <v>4660</v>
      </c>
      <c r="D24" s="39" t="s">
        <v>4657</v>
      </c>
      <c r="E24" s="39" t="s">
        <v>4691</v>
      </c>
      <c r="F24" s="33" t="s">
        <v>4667</v>
      </c>
      <c r="G24" s="31"/>
      <c r="H24" s="32"/>
    </row>
    <row r="25" spans="1:8" x14ac:dyDescent="0.25">
      <c r="A25" s="30" t="s">
        <v>73</v>
      </c>
      <c r="B25" s="31" t="s">
        <v>3126</v>
      </c>
      <c r="C25" s="31" t="s">
        <v>4658</v>
      </c>
      <c r="D25" s="39" t="s">
        <v>73</v>
      </c>
      <c r="E25" s="39" t="s">
        <v>849</v>
      </c>
      <c r="F25" s="31" t="s">
        <v>4942</v>
      </c>
      <c r="G25" s="32"/>
      <c r="H25" s="32"/>
    </row>
    <row r="26" spans="1:8" x14ac:dyDescent="0.25">
      <c r="A26" s="30" t="s">
        <v>74</v>
      </c>
      <c r="B26" s="31" t="s">
        <v>3126</v>
      </c>
      <c r="C26" s="31" t="s">
        <v>4658</v>
      </c>
      <c r="D26" s="39" t="s">
        <v>74</v>
      </c>
      <c r="E26" s="39" t="s">
        <v>849</v>
      </c>
      <c r="F26" s="31" t="s">
        <v>4942</v>
      </c>
      <c r="G26" s="32"/>
      <c r="H26" s="32"/>
    </row>
    <row r="27" spans="1:8" x14ac:dyDescent="0.25">
      <c r="A27" s="30" t="s">
        <v>290</v>
      </c>
      <c r="B27" s="31" t="s">
        <v>3126</v>
      </c>
      <c r="C27" s="31" t="s">
        <v>4658</v>
      </c>
      <c r="D27" s="39" t="s">
        <v>290</v>
      </c>
      <c r="E27" s="39" t="s">
        <v>850</v>
      </c>
      <c r="F27" s="31" t="s">
        <v>4942</v>
      </c>
      <c r="G27" s="32"/>
      <c r="H27" s="32"/>
    </row>
    <row r="28" spans="1:8" x14ac:dyDescent="0.25">
      <c r="A28" s="30" t="s">
        <v>289</v>
      </c>
      <c r="B28" s="31" t="s">
        <v>3126</v>
      </c>
      <c r="C28" s="31" t="s">
        <v>4658</v>
      </c>
      <c r="D28" s="39" t="s">
        <v>289</v>
      </c>
      <c r="E28" s="39" t="s">
        <v>851</v>
      </c>
      <c r="F28" s="31" t="s">
        <v>4942</v>
      </c>
      <c r="G28" s="32"/>
      <c r="H28" s="32"/>
    </row>
    <row r="29" spans="1:8" x14ac:dyDescent="0.25">
      <c r="A29" s="30" t="s">
        <v>107</v>
      </c>
      <c r="B29" s="31" t="s">
        <v>3126</v>
      </c>
      <c r="C29" s="31" t="s">
        <v>4658</v>
      </c>
      <c r="D29" s="39" t="s">
        <v>107</v>
      </c>
      <c r="E29" s="39" t="s">
        <v>712</v>
      </c>
      <c r="F29" s="31"/>
      <c r="G29" s="32"/>
      <c r="H29" s="32"/>
    </row>
    <row r="30" spans="1:8" x14ac:dyDescent="0.25">
      <c r="A30" s="30" t="s">
        <v>91</v>
      </c>
      <c r="B30" s="31" t="s">
        <v>3126</v>
      </c>
      <c r="C30" s="31" t="s">
        <v>4658</v>
      </c>
      <c r="D30" s="39" t="s">
        <v>91</v>
      </c>
      <c r="E30" s="39" t="s">
        <v>199</v>
      </c>
      <c r="F30" s="31"/>
      <c r="G30" s="32"/>
      <c r="H30" s="32"/>
    </row>
    <row r="31" spans="1:8" x14ac:dyDescent="0.25">
      <c r="A31" s="30" t="s">
        <v>106</v>
      </c>
      <c r="B31" s="31" t="s">
        <v>3126</v>
      </c>
      <c r="C31" s="31" t="s">
        <v>4658</v>
      </c>
      <c r="D31" s="39" t="s">
        <v>106</v>
      </c>
      <c r="E31" s="39" t="s">
        <v>542</v>
      </c>
      <c r="F31" s="31" t="s">
        <v>4942</v>
      </c>
      <c r="G31" s="32"/>
      <c r="H31" s="32"/>
    </row>
    <row r="32" spans="1:8" x14ac:dyDescent="0.25">
      <c r="A32" s="34"/>
      <c r="B32" s="32"/>
      <c r="C32" s="32"/>
      <c r="D32" s="40"/>
      <c r="E32" s="40"/>
      <c r="F32" s="32"/>
      <c r="G32" s="32"/>
      <c r="H32" s="32"/>
    </row>
    <row r="33" spans="1:8" x14ac:dyDescent="0.25">
      <c r="A33" s="34"/>
      <c r="B33" s="32"/>
      <c r="C33" s="32"/>
      <c r="D33" s="40"/>
      <c r="E33" s="40"/>
      <c r="F33" s="32"/>
      <c r="G33" s="32"/>
      <c r="H33" s="32"/>
    </row>
    <row r="34" spans="1:8" x14ac:dyDescent="0.25">
      <c r="A34" s="34"/>
      <c r="B34" s="32"/>
      <c r="C34" s="32"/>
      <c r="D34" s="40"/>
      <c r="E34" s="40"/>
      <c r="F34" s="32"/>
      <c r="G34" s="32"/>
      <c r="H34" s="32"/>
    </row>
    <row r="35" spans="1:8" x14ac:dyDescent="0.25">
      <c r="A35" s="34"/>
      <c r="B35" s="32"/>
      <c r="C35" s="32"/>
      <c r="D35" s="40"/>
      <c r="E35" s="40"/>
      <c r="F35" s="32"/>
      <c r="G35" s="32"/>
      <c r="H35" s="32"/>
    </row>
    <row r="36" spans="1:8" x14ac:dyDescent="0.25">
      <c r="A36" s="34"/>
      <c r="B36" s="32"/>
      <c r="C36" s="32"/>
      <c r="D36" s="40"/>
      <c r="E36" s="40"/>
      <c r="F36" s="32"/>
      <c r="G36" s="32"/>
      <c r="H36" s="32"/>
    </row>
    <row r="37" spans="1:8" x14ac:dyDescent="0.25">
      <c r="A37" s="34"/>
      <c r="B37" s="32"/>
      <c r="C37" s="32"/>
      <c r="D37" s="40"/>
      <c r="E37" s="40"/>
      <c r="F37" s="32"/>
      <c r="G37" s="32"/>
      <c r="H37" s="32"/>
    </row>
    <row r="38" spans="1:8" x14ac:dyDescent="0.25">
      <c r="A38" s="34"/>
      <c r="B38" s="32"/>
      <c r="C38" s="32"/>
      <c r="D38" s="40"/>
      <c r="E38" s="40"/>
      <c r="F38" s="32"/>
      <c r="G38" s="32"/>
      <c r="H38" s="32"/>
    </row>
    <row r="39" spans="1:8" x14ac:dyDescent="0.25">
      <c r="A39" s="34"/>
      <c r="B39" s="32"/>
      <c r="C39" s="32"/>
      <c r="D39" s="40"/>
      <c r="E39" s="40"/>
      <c r="F39" s="32"/>
      <c r="G39" s="32"/>
      <c r="H39" s="32"/>
    </row>
    <row r="40" spans="1:8" x14ac:dyDescent="0.25">
      <c r="A40" s="34"/>
      <c r="B40" s="32"/>
      <c r="C40" s="32"/>
      <c r="D40" s="40"/>
      <c r="E40" s="40"/>
      <c r="F40" s="32"/>
      <c r="G40" s="32"/>
      <c r="H40" s="32"/>
    </row>
    <row r="41" spans="1:8" x14ac:dyDescent="0.25">
      <c r="A41" s="34"/>
      <c r="B41" s="32"/>
      <c r="C41" s="32"/>
      <c r="D41" s="40"/>
      <c r="E41" s="40"/>
      <c r="F41" s="32"/>
      <c r="G41" s="32"/>
      <c r="H41" s="32"/>
    </row>
    <row r="42" spans="1:8" x14ac:dyDescent="0.25">
      <c r="A42" s="34"/>
      <c r="B42" s="32"/>
      <c r="C42" s="32"/>
      <c r="D42" s="40"/>
      <c r="E42" s="40"/>
      <c r="F42" s="32"/>
      <c r="G42" s="32"/>
      <c r="H42" s="32"/>
    </row>
  </sheetData>
  <autoFilter ref="A4:H4" xr:uid="{0D419C82-A0F9-45B6-96E6-AFC6615E1430}">
    <sortState xmlns:xlrd2="http://schemas.microsoft.com/office/spreadsheetml/2017/richdata2" ref="A5:H31">
      <sortCondition ref="A4"/>
    </sortState>
  </autoFilter>
  <mergeCells count="8">
    <mergeCell ref="A1:H1"/>
    <mergeCell ref="D2:E2"/>
    <mergeCell ref="B2:B3"/>
    <mergeCell ref="C2:C3"/>
    <mergeCell ref="F2:F3"/>
    <mergeCell ref="G2:G3"/>
    <mergeCell ref="H2:H3"/>
    <mergeCell ref="A2:A3"/>
  </mergeCells>
  <conditionalFormatting sqref="A5:A19">
    <cfRule type="containsBlanks" dxfId="4" priority="1">
      <formula>LEN(TRIM(A5))=0</formula>
    </cfRule>
  </conditionalFormatting>
  <hyperlinks>
    <hyperlink ref="F24" r:id="rId1" xr:uid="{C0BC7E16-79FF-42B7-956A-2EB52CF59806}"/>
    <hyperlink ref="F5" r:id="rId2" xr:uid="{496CAF15-22C5-4A02-98AF-71B7AEBF06CE}"/>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4C3D0-9A65-45D8-9E04-53BC49B85EA9}">
  <dimension ref="A1:AE164"/>
  <sheetViews>
    <sheetView zoomScale="85" zoomScaleNormal="85" workbookViewId="0">
      <pane xSplit="3" ySplit="1" topLeftCell="AD78" activePane="bottomRight" state="frozen"/>
      <selection pane="topRight" activeCell="D1" sqref="D1"/>
      <selection pane="bottomLeft" activeCell="A2" sqref="A2"/>
      <selection pane="bottomRight" activeCell="AD80" sqref="AD80"/>
    </sheetView>
  </sheetViews>
  <sheetFormatPr defaultColWidth="9.140625" defaultRowHeight="15" x14ac:dyDescent="0.25"/>
  <cols>
    <col min="1" max="1" width="13.7109375" style="15" customWidth="1"/>
    <col min="2" max="2" width="38" style="15" customWidth="1"/>
    <col min="3" max="30" width="50.7109375" style="3" customWidth="1"/>
    <col min="31" max="31" width="48" style="3" customWidth="1"/>
    <col min="32" max="16384" width="9.140625" style="3"/>
  </cols>
  <sheetData>
    <row r="1" spans="1:31" s="14" customFormat="1" x14ac:dyDescent="0.25">
      <c r="A1" s="13" t="s">
        <v>70</v>
      </c>
      <c r="B1" s="13" t="s">
        <v>0</v>
      </c>
      <c r="C1" s="6" t="s">
        <v>65</v>
      </c>
      <c r="D1" s="7" t="s">
        <v>1191</v>
      </c>
      <c r="E1" s="7" t="s">
        <v>228</v>
      </c>
      <c r="F1" s="7" t="s">
        <v>185</v>
      </c>
      <c r="G1" s="7" t="s">
        <v>436</v>
      </c>
      <c r="H1" s="6" t="s">
        <v>112</v>
      </c>
      <c r="I1" s="6" t="s">
        <v>111</v>
      </c>
      <c r="J1" s="7" t="s">
        <v>110</v>
      </c>
      <c r="K1" s="7" t="s">
        <v>109</v>
      </c>
      <c r="L1" s="7" t="s">
        <v>604</v>
      </c>
      <c r="M1" s="7" t="s">
        <v>108</v>
      </c>
      <c r="N1" s="7" t="s">
        <v>1473</v>
      </c>
      <c r="O1" s="7" t="s">
        <v>1473</v>
      </c>
      <c r="P1" s="7" t="s">
        <v>73</v>
      </c>
      <c r="Q1" s="7" t="s">
        <v>74</v>
      </c>
      <c r="R1" s="7" t="s">
        <v>107</v>
      </c>
      <c r="S1" s="7" t="s">
        <v>91</v>
      </c>
      <c r="T1" s="7" t="s">
        <v>106</v>
      </c>
      <c r="U1" s="6" t="s">
        <v>3278</v>
      </c>
      <c r="V1" s="6" t="s">
        <v>3430</v>
      </c>
      <c r="W1" s="6" t="s">
        <v>3589</v>
      </c>
      <c r="X1" s="6" t="s">
        <v>3742</v>
      </c>
      <c r="Y1" s="6" t="s">
        <v>3894</v>
      </c>
      <c r="Z1" s="14" t="s">
        <v>4045</v>
      </c>
      <c r="AA1" s="14" t="s">
        <v>4655</v>
      </c>
      <c r="AB1" s="14" t="s">
        <v>4656</v>
      </c>
      <c r="AC1" s="14" t="s">
        <v>4657</v>
      </c>
      <c r="AD1" s="14" t="s">
        <v>4654</v>
      </c>
      <c r="AE1" s="14" t="s">
        <v>4742</v>
      </c>
    </row>
    <row r="2" spans="1:31" x14ac:dyDescent="0.25">
      <c r="A2" s="15" t="s">
        <v>71</v>
      </c>
      <c r="B2" s="15" t="s">
        <v>197</v>
      </c>
      <c r="C2" s="12" t="s">
        <v>65</v>
      </c>
      <c r="D2" s="8" t="s">
        <v>1189</v>
      </c>
      <c r="E2" s="8" t="s">
        <v>399</v>
      </c>
      <c r="F2" s="8" t="s">
        <v>702</v>
      </c>
      <c r="G2" s="8" t="s">
        <v>703</v>
      </c>
      <c r="H2" s="12" t="s">
        <v>276</v>
      </c>
      <c r="I2" s="8" t="s">
        <v>198</v>
      </c>
      <c r="J2" s="8" t="s">
        <v>275</v>
      </c>
      <c r="K2" s="8" t="s">
        <v>692</v>
      </c>
      <c r="L2" s="8" t="s">
        <v>604</v>
      </c>
      <c r="M2" s="8" t="s">
        <v>108</v>
      </c>
      <c r="N2" s="8"/>
      <c r="O2" s="8"/>
      <c r="P2" s="8" t="s">
        <v>849</v>
      </c>
      <c r="Q2" s="8" t="s">
        <v>849</v>
      </c>
      <c r="R2" s="8" t="s">
        <v>712</v>
      </c>
      <c r="S2" s="8" t="s">
        <v>199</v>
      </c>
      <c r="T2" s="8" t="s">
        <v>542</v>
      </c>
      <c r="U2" s="12" t="s">
        <v>4683</v>
      </c>
      <c r="V2" s="12" t="s">
        <v>4684</v>
      </c>
      <c r="W2" s="12" t="s">
        <v>4685</v>
      </c>
      <c r="X2" s="12" t="s">
        <v>4686</v>
      </c>
      <c r="Y2" s="12" t="s">
        <v>4687</v>
      </c>
      <c r="Z2" s="3" t="s">
        <v>4688</v>
      </c>
      <c r="AA2" s="3" t="s">
        <v>4689</v>
      </c>
      <c r="AB2" s="3" t="s">
        <v>4690</v>
      </c>
      <c r="AC2" s="3" t="s">
        <v>4691</v>
      </c>
      <c r="AD2" s="3" t="s">
        <v>4692</v>
      </c>
      <c r="AE2" s="3" t="s">
        <v>4743</v>
      </c>
    </row>
    <row r="3" spans="1:31" ht="15" customHeight="1" x14ac:dyDescent="0.25">
      <c r="A3" s="15" t="s">
        <v>71</v>
      </c>
      <c r="B3" s="15" t="s">
        <v>848</v>
      </c>
      <c r="C3" s="12">
        <v>0</v>
      </c>
      <c r="D3" s="8" t="s">
        <v>1189</v>
      </c>
      <c r="E3" s="12">
        <v>0</v>
      </c>
      <c r="F3" s="12">
        <v>0</v>
      </c>
      <c r="G3" s="12">
        <v>0</v>
      </c>
      <c r="H3" s="12">
        <v>0</v>
      </c>
      <c r="I3" s="12">
        <v>0</v>
      </c>
      <c r="J3" s="12">
        <v>0</v>
      </c>
      <c r="K3" s="12">
        <v>0</v>
      </c>
      <c r="L3" s="12">
        <v>0</v>
      </c>
      <c r="M3" s="12">
        <v>0</v>
      </c>
      <c r="N3" s="12">
        <v>0</v>
      </c>
      <c r="O3" s="12">
        <v>0</v>
      </c>
      <c r="P3" s="12">
        <v>0</v>
      </c>
      <c r="Q3" s="12">
        <v>0</v>
      </c>
      <c r="R3" s="12">
        <v>0</v>
      </c>
      <c r="S3" s="12">
        <v>0</v>
      </c>
      <c r="T3" s="12">
        <v>0</v>
      </c>
      <c r="U3" s="12">
        <v>0</v>
      </c>
      <c r="V3" s="12">
        <v>0</v>
      </c>
      <c r="W3" s="12">
        <v>0</v>
      </c>
      <c r="X3" s="12">
        <v>0</v>
      </c>
      <c r="Y3" s="12">
        <v>0</v>
      </c>
      <c r="Z3" s="3">
        <v>0</v>
      </c>
      <c r="AA3" s="3">
        <v>0</v>
      </c>
      <c r="AB3" s="3">
        <v>0</v>
      </c>
      <c r="AC3" s="3">
        <v>0</v>
      </c>
      <c r="AD3" s="3">
        <v>0</v>
      </c>
      <c r="AE3" s="3">
        <v>0</v>
      </c>
    </row>
    <row r="4" spans="1:31" ht="15" customHeight="1" x14ac:dyDescent="0.25">
      <c r="A4" s="15" t="s">
        <v>71</v>
      </c>
      <c r="B4" s="15" t="s">
        <v>785</v>
      </c>
      <c r="C4" s="19">
        <v>1</v>
      </c>
      <c r="D4" s="8" t="s">
        <v>1189</v>
      </c>
      <c r="E4" s="19">
        <v>1</v>
      </c>
      <c r="F4" s="19">
        <v>1</v>
      </c>
      <c r="G4" s="19">
        <v>1</v>
      </c>
      <c r="H4" s="19">
        <v>1</v>
      </c>
      <c r="I4" s="19">
        <v>1</v>
      </c>
      <c r="J4" s="19">
        <v>1</v>
      </c>
      <c r="K4" s="19">
        <v>1</v>
      </c>
      <c r="L4" s="19">
        <v>1</v>
      </c>
      <c r="M4" s="19">
        <v>1</v>
      </c>
      <c r="N4" s="19">
        <v>1</v>
      </c>
      <c r="O4" s="19">
        <v>1</v>
      </c>
      <c r="P4" s="19">
        <v>1</v>
      </c>
      <c r="Q4" s="19">
        <v>1</v>
      </c>
      <c r="R4" s="19">
        <v>0</v>
      </c>
      <c r="S4" s="19">
        <v>1</v>
      </c>
      <c r="T4" s="19">
        <v>1</v>
      </c>
      <c r="U4" s="19">
        <v>1</v>
      </c>
      <c r="V4" s="19">
        <v>1</v>
      </c>
      <c r="W4" s="19">
        <v>1</v>
      </c>
      <c r="X4" s="19">
        <v>1</v>
      </c>
      <c r="Y4" s="19">
        <v>1</v>
      </c>
      <c r="Z4" s="3">
        <v>1</v>
      </c>
      <c r="AA4" s="3">
        <v>1</v>
      </c>
      <c r="AB4" s="3">
        <v>1</v>
      </c>
      <c r="AC4" s="3">
        <v>1</v>
      </c>
      <c r="AD4" s="3">
        <v>1</v>
      </c>
      <c r="AE4" s="3">
        <v>1</v>
      </c>
    </row>
    <row r="5" spans="1:31" x14ac:dyDescent="0.25">
      <c r="A5" s="15" t="s">
        <v>71</v>
      </c>
      <c r="B5" s="15" t="s">
        <v>750</v>
      </c>
      <c r="C5" s="12" t="s">
        <v>739</v>
      </c>
      <c r="D5" s="8" t="s">
        <v>1189</v>
      </c>
      <c r="E5" s="8" t="s">
        <v>746</v>
      </c>
      <c r="F5" s="8" t="s">
        <v>747</v>
      </c>
      <c r="G5" s="8" t="s">
        <v>747</v>
      </c>
      <c r="H5" s="12" t="s">
        <v>748</v>
      </c>
      <c r="I5" s="8" t="s">
        <v>749</v>
      </c>
      <c r="J5" s="8" t="s">
        <v>751</v>
      </c>
      <c r="K5" s="8" t="s">
        <v>745</v>
      </c>
      <c r="L5" s="8" t="s">
        <v>752</v>
      </c>
      <c r="M5" s="8" t="s">
        <v>753</v>
      </c>
      <c r="N5" s="8" t="s">
        <v>754</v>
      </c>
      <c r="O5" s="8" t="s">
        <v>754</v>
      </c>
      <c r="P5" s="8" t="s">
        <v>755</v>
      </c>
      <c r="Q5" s="8" t="s">
        <v>755</v>
      </c>
      <c r="R5" s="8" t="s">
        <v>756</v>
      </c>
      <c r="S5" s="8" t="s">
        <v>757</v>
      </c>
      <c r="T5" s="8" t="s">
        <v>758</v>
      </c>
      <c r="U5" s="12" t="s">
        <v>4673</v>
      </c>
      <c r="V5" s="12" t="s">
        <v>4674</v>
      </c>
      <c r="W5" s="12" t="s">
        <v>4675</v>
      </c>
      <c r="X5" s="12" t="s">
        <v>4676</v>
      </c>
      <c r="Y5" s="12" t="s">
        <v>4677</v>
      </c>
      <c r="Z5" s="3" t="s">
        <v>4678</v>
      </c>
      <c r="AA5" s="3" t="s">
        <v>4679</v>
      </c>
      <c r="AB5" s="3" t="s">
        <v>4680</v>
      </c>
      <c r="AC5" s="3" t="s">
        <v>4681</v>
      </c>
      <c r="AD5" s="3" t="s">
        <v>4682</v>
      </c>
      <c r="AE5" s="3" t="s">
        <v>4900</v>
      </c>
    </row>
    <row r="6" spans="1:31" ht="15" customHeight="1" x14ac:dyDescent="0.25">
      <c r="A6" s="15" t="s">
        <v>71</v>
      </c>
      <c r="B6" s="15" t="s">
        <v>195</v>
      </c>
      <c r="C6" s="9" t="s">
        <v>1169</v>
      </c>
      <c r="D6" s="8" t="s">
        <v>1462</v>
      </c>
      <c r="E6" s="8" t="s">
        <v>1474</v>
      </c>
      <c r="F6" s="8" t="s">
        <v>2981</v>
      </c>
      <c r="G6" s="8" t="s">
        <v>1244</v>
      </c>
      <c r="H6" s="9" t="s">
        <v>1749</v>
      </c>
      <c r="I6" s="8" t="s">
        <v>1607</v>
      </c>
      <c r="J6" s="16" t="s">
        <v>1607</v>
      </c>
      <c r="K6" s="8" t="s">
        <v>2042</v>
      </c>
      <c r="L6" s="16" t="s">
        <v>2178</v>
      </c>
      <c r="M6" s="16" t="s">
        <v>1169</v>
      </c>
      <c r="N6" s="8" t="s">
        <v>1387</v>
      </c>
      <c r="O6" s="8" t="s">
        <v>1387</v>
      </c>
      <c r="P6" s="8" t="s">
        <v>2441</v>
      </c>
      <c r="Q6" s="8" t="s">
        <v>2441</v>
      </c>
      <c r="R6" s="8" t="s">
        <v>2561</v>
      </c>
      <c r="S6" s="8" t="s">
        <v>2696</v>
      </c>
      <c r="T6" s="8" t="s">
        <v>2839</v>
      </c>
      <c r="U6" s="9" t="s">
        <v>3127</v>
      </c>
      <c r="V6" s="9" t="s">
        <v>3279</v>
      </c>
      <c r="W6" s="9" t="s">
        <v>3432</v>
      </c>
      <c r="X6" s="9" t="s">
        <v>3590</v>
      </c>
      <c r="Y6" s="9" t="s">
        <v>3743</v>
      </c>
      <c r="Z6" s="3" t="s">
        <v>3895</v>
      </c>
      <c r="AA6" s="3" t="s">
        <v>4046</v>
      </c>
      <c r="AB6" s="3" t="s">
        <v>4203</v>
      </c>
      <c r="AC6" s="3" t="s">
        <v>4342</v>
      </c>
      <c r="AD6" s="3" t="s">
        <v>4500</v>
      </c>
      <c r="AE6" s="3" t="s">
        <v>4744</v>
      </c>
    </row>
    <row r="7" spans="1:31" ht="15" customHeight="1" x14ac:dyDescent="0.25">
      <c r="A7" s="15" t="s">
        <v>71</v>
      </c>
      <c r="B7" s="15" t="s">
        <v>1011</v>
      </c>
      <c r="C7" s="9" t="s">
        <v>1047</v>
      </c>
      <c r="D7" s="8" t="s">
        <v>1462</v>
      </c>
      <c r="E7" s="8" t="s">
        <v>1475</v>
      </c>
      <c r="F7" s="8" t="s">
        <v>2982</v>
      </c>
      <c r="G7" s="8" t="s">
        <v>1245</v>
      </c>
      <c r="H7" s="9" t="s">
        <v>1750</v>
      </c>
      <c r="I7" s="8" t="s">
        <v>1608</v>
      </c>
      <c r="J7" s="16" t="s">
        <v>1898</v>
      </c>
      <c r="K7" s="8" t="s">
        <v>2043</v>
      </c>
      <c r="L7" s="16" t="s">
        <v>2179</v>
      </c>
      <c r="M7" s="16" t="s">
        <v>2294</v>
      </c>
      <c r="N7" s="8" t="s">
        <v>1192</v>
      </c>
      <c r="O7" s="8" t="s">
        <v>1192</v>
      </c>
      <c r="P7" s="8" t="s">
        <v>2442</v>
      </c>
      <c r="Q7" s="8" t="s">
        <v>2442</v>
      </c>
      <c r="R7" s="8" t="s">
        <v>2562</v>
      </c>
      <c r="S7" s="8" t="s">
        <v>2697</v>
      </c>
      <c r="T7" s="8" t="s">
        <v>2840</v>
      </c>
      <c r="U7" s="9" t="s">
        <v>3128</v>
      </c>
      <c r="V7" s="9" t="s">
        <v>3280</v>
      </c>
      <c r="W7" s="9" t="s">
        <v>3433</v>
      </c>
      <c r="X7" s="9" t="s">
        <v>3591</v>
      </c>
      <c r="Y7" s="9" t="s">
        <v>3744</v>
      </c>
      <c r="Z7" s="3" t="s">
        <v>3896</v>
      </c>
      <c r="AA7" s="3" t="s">
        <v>4047</v>
      </c>
      <c r="AB7" s="3" t="s">
        <v>4204</v>
      </c>
      <c r="AC7" s="3" t="s">
        <v>4343</v>
      </c>
      <c r="AD7" s="3" t="s">
        <v>4501</v>
      </c>
      <c r="AE7" s="3" t="s">
        <v>4745</v>
      </c>
    </row>
    <row r="8" spans="1:31" ht="15" customHeight="1" x14ac:dyDescent="0.25">
      <c r="A8" s="15" t="s">
        <v>71</v>
      </c>
      <c r="B8" s="15" t="s">
        <v>1012</v>
      </c>
      <c r="C8" s="9" t="s">
        <v>1127</v>
      </c>
      <c r="D8" s="8" t="s">
        <v>1462</v>
      </c>
      <c r="E8" s="8" t="s">
        <v>1476</v>
      </c>
      <c r="F8" s="8" t="s">
        <v>2983</v>
      </c>
      <c r="G8" s="8" t="s">
        <v>1246</v>
      </c>
      <c r="H8" s="9" t="s">
        <v>1751</v>
      </c>
      <c r="I8" s="8" t="s">
        <v>1609</v>
      </c>
      <c r="J8" s="16" t="s">
        <v>1899</v>
      </c>
      <c r="K8" s="8" t="s">
        <v>2044</v>
      </c>
      <c r="L8" s="16" t="s">
        <v>2180</v>
      </c>
      <c r="M8" s="16" t="s">
        <v>2295</v>
      </c>
      <c r="N8" s="8" t="s">
        <v>1193</v>
      </c>
      <c r="O8" s="8" t="s">
        <v>1193</v>
      </c>
      <c r="P8" s="8" t="s">
        <v>2443</v>
      </c>
      <c r="Q8" s="8" t="s">
        <v>2443</v>
      </c>
      <c r="R8" s="8" t="s">
        <v>2563</v>
      </c>
      <c r="S8" s="8" t="s">
        <v>2698</v>
      </c>
      <c r="T8" s="8" t="s">
        <v>2841</v>
      </c>
      <c r="U8" s="9" t="s">
        <v>3129</v>
      </c>
      <c r="V8" s="9" t="s">
        <v>3281</v>
      </c>
      <c r="W8" s="9" t="s">
        <v>3434</v>
      </c>
      <c r="X8" s="9" t="s">
        <v>3592</v>
      </c>
      <c r="Y8" s="9" t="s">
        <v>3745</v>
      </c>
      <c r="Z8" s="3" t="s">
        <v>3897</v>
      </c>
      <c r="AA8" s="3" t="s">
        <v>4048</v>
      </c>
      <c r="AB8" s="3" t="s">
        <v>4205</v>
      </c>
      <c r="AC8" s="3" t="s">
        <v>4344</v>
      </c>
      <c r="AD8" s="3" t="s">
        <v>4502</v>
      </c>
      <c r="AE8" s="3" t="s">
        <v>4746</v>
      </c>
    </row>
    <row r="9" spans="1:31" ht="15" customHeight="1" x14ac:dyDescent="0.25">
      <c r="A9" s="15" t="s">
        <v>71</v>
      </c>
      <c r="B9" s="15" t="s">
        <v>1013</v>
      </c>
      <c r="C9" s="9" t="s">
        <v>1126</v>
      </c>
      <c r="D9" s="8" t="s">
        <v>1462</v>
      </c>
      <c r="E9" s="8" t="s">
        <v>1477</v>
      </c>
      <c r="F9" s="8" t="s">
        <v>2984</v>
      </c>
      <c r="G9" s="8" t="s">
        <v>1247</v>
      </c>
      <c r="H9" s="9" t="s">
        <v>1752</v>
      </c>
      <c r="I9" s="8" t="s">
        <v>1610</v>
      </c>
      <c r="J9" s="16" t="s">
        <v>1900</v>
      </c>
      <c r="K9" s="8" t="s">
        <v>2045</v>
      </c>
      <c r="L9" s="16" t="s">
        <v>2181</v>
      </c>
      <c r="M9" s="16" t="s">
        <v>2296</v>
      </c>
      <c r="N9" s="8" t="s">
        <v>1194</v>
      </c>
      <c r="O9" s="8" t="s">
        <v>1194</v>
      </c>
      <c r="P9" s="8" t="s">
        <v>2444</v>
      </c>
      <c r="Q9" s="8" t="s">
        <v>2444</v>
      </c>
      <c r="R9" s="8" t="s">
        <v>2564</v>
      </c>
      <c r="S9" s="8" t="s">
        <v>2699</v>
      </c>
      <c r="T9" s="8" t="s">
        <v>2842</v>
      </c>
      <c r="U9" s="9" t="s">
        <v>3130</v>
      </c>
      <c r="V9" s="9" t="s">
        <v>3282</v>
      </c>
      <c r="W9" s="9" t="s">
        <v>3435</v>
      </c>
      <c r="X9" s="9" t="s">
        <v>3593</v>
      </c>
      <c r="Y9" s="9" t="s">
        <v>3746</v>
      </c>
      <c r="Z9" s="3" t="s">
        <v>3898</v>
      </c>
      <c r="AA9" s="3" t="s">
        <v>4049</v>
      </c>
      <c r="AB9" s="3" t="s">
        <v>4206</v>
      </c>
      <c r="AC9" s="3" t="s">
        <v>4345</v>
      </c>
      <c r="AD9" s="3" t="s">
        <v>4503</v>
      </c>
      <c r="AE9" s="3" t="s">
        <v>4747</v>
      </c>
    </row>
    <row r="10" spans="1:31" ht="35.25" customHeight="1" x14ac:dyDescent="0.25">
      <c r="A10" s="15" t="s">
        <v>71</v>
      </c>
      <c r="B10" s="15" t="s">
        <v>1037</v>
      </c>
      <c r="C10" s="9" t="s">
        <v>1050</v>
      </c>
      <c r="D10" s="8" t="s">
        <v>1462</v>
      </c>
      <c r="E10" s="8" t="s">
        <v>1478</v>
      </c>
      <c r="F10" s="8" t="s">
        <v>2985</v>
      </c>
      <c r="G10" s="8" t="s">
        <v>1248</v>
      </c>
      <c r="H10" s="9" t="s">
        <v>1753</v>
      </c>
      <c r="I10" s="8" t="s">
        <v>1611</v>
      </c>
      <c r="J10" s="16" t="s">
        <v>1901</v>
      </c>
      <c r="K10" s="8" t="s">
        <v>2046</v>
      </c>
      <c r="L10" s="16" t="s">
        <v>2182</v>
      </c>
      <c r="M10" s="16" t="s">
        <v>2297</v>
      </c>
      <c r="N10" s="8" t="s">
        <v>1195</v>
      </c>
      <c r="O10" s="8" t="s">
        <v>1195</v>
      </c>
      <c r="P10" s="8" t="s">
        <v>2445</v>
      </c>
      <c r="Q10" s="8" t="s">
        <v>2445</v>
      </c>
      <c r="R10" s="8" t="s">
        <v>2565</v>
      </c>
      <c r="S10" s="8" t="s">
        <v>2700</v>
      </c>
      <c r="T10" s="8" t="s">
        <v>2843</v>
      </c>
      <c r="U10" s="9" t="s">
        <v>3131</v>
      </c>
      <c r="V10" s="9" t="s">
        <v>3283</v>
      </c>
      <c r="W10" s="9" t="s">
        <v>3436</v>
      </c>
      <c r="X10" s="9" t="s">
        <v>3594</v>
      </c>
      <c r="Y10" s="9" t="s">
        <v>3747</v>
      </c>
      <c r="Z10" s="3" t="s">
        <v>3899</v>
      </c>
      <c r="AA10" s="3" t="s">
        <v>4050</v>
      </c>
      <c r="AB10" s="3" t="s">
        <v>4207</v>
      </c>
      <c r="AC10" s="3" t="s">
        <v>4346</v>
      </c>
      <c r="AD10" s="3" t="s">
        <v>4504</v>
      </c>
      <c r="AE10" s="3" t="s">
        <v>4748</v>
      </c>
    </row>
    <row r="11" spans="1:31" ht="35.25" customHeight="1" x14ac:dyDescent="0.25">
      <c r="A11" s="15" t="s">
        <v>71</v>
      </c>
      <c r="B11" s="15" t="s">
        <v>1164</v>
      </c>
      <c r="C11" s="9" t="s">
        <v>1165</v>
      </c>
      <c r="D11" s="8" t="s">
        <v>1462</v>
      </c>
      <c r="E11" s="8" t="s">
        <v>1479</v>
      </c>
      <c r="F11" s="8" t="s">
        <v>2986</v>
      </c>
      <c r="G11" s="8" t="s">
        <v>1249</v>
      </c>
      <c r="H11" s="9" t="s">
        <v>1754</v>
      </c>
      <c r="I11" s="8" t="s">
        <v>1612</v>
      </c>
      <c r="J11" s="16" t="s">
        <v>1902</v>
      </c>
      <c r="K11" s="8" t="s">
        <v>2047</v>
      </c>
      <c r="L11" s="16" t="s">
        <v>2183</v>
      </c>
      <c r="M11" s="16" t="s">
        <v>2298</v>
      </c>
      <c r="N11" s="8" t="s">
        <v>1388</v>
      </c>
      <c r="O11" s="8" t="s">
        <v>1388</v>
      </c>
      <c r="P11" s="8" t="s">
        <v>2446</v>
      </c>
      <c r="Q11" s="8" t="s">
        <v>2446</v>
      </c>
      <c r="R11" s="8" t="s">
        <v>2566</v>
      </c>
      <c r="S11" s="8" t="s">
        <v>2701</v>
      </c>
      <c r="T11" s="8" t="s">
        <v>2844</v>
      </c>
      <c r="U11" s="9" t="s">
        <v>3132</v>
      </c>
      <c r="V11" s="9" t="s">
        <v>3284</v>
      </c>
      <c r="W11" s="9" t="s">
        <v>3437</v>
      </c>
      <c r="X11" s="9" t="s">
        <v>3595</v>
      </c>
      <c r="Y11" s="9" t="s">
        <v>3748</v>
      </c>
      <c r="Z11" s="3" t="s">
        <v>3900</v>
      </c>
      <c r="AA11" s="3" t="s">
        <v>4051</v>
      </c>
      <c r="AB11" s="3" t="s">
        <v>4208</v>
      </c>
      <c r="AC11" s="3" t="s">
        <v>4347</v>
      </c>
      <c r="AD11" s="3" t="s">
        <v>4505</v>
      </c>
      <c r="AE11" s="3" t="s">
        <v>4749</v>
      </c>
    </row>
    <row r="12" spans="1:31" ht="35.25" customHeight="1" x14ac:dyDescent="0.25">
      <c r="A12" s="15" t="s">
        <v>71</v>
      </c>
      <c r="B12" s="15" t="s">
        <v>1052</v>
      </c>
      <c r="C12" s="9" t="s">
        <v>1051</v>
      </c>
      <c r="D12" s="8" t="s">
        <v>1462</v>
      </c>
      <c r="E12" s="8" t="s">
        <v>1480</v>
      </c>
      <c r="F12" s="8" t="s">
        <v>2987</v>
      </c>
      <c r="G12" s="8" t="s">
        <v>1250</v>
      </c>
      <c r="H12" s="9" t="s">
        <v>1755</v>
      </c>
      <c r="I12" s="8" t="s">
        <v>1613</v>
      </c>
      <c r="J12" s="16" t="s">
        <v>1903</v>
      </c>
      <c r="K12" s="8" t="s">
        <v>2048</v>
      </c>
      <c r="L12" s="16" t="s">
        <v>2184</v>
      </c>
      <c r="M12" s="16" t="s">
        <v>2299</v>
      </c>
      <c r="N12" s="8" t="s">
        <v>1389</v>
      </c>
      <c r="O12" s="8" t="s">
        <v>1389</v>
      </c>
      <c r="P12" s="8" t="s">
        <v>2447</v>
      </c>
      <c r="Q12" s="8" t="s">
        <v>2447</v>
      </c>
      <c r="R12" s="8" t="s">
        <v>2567</v>
      </c>
      <c r="S12" s="8" t="s">
        <v>2702</v>
      </c>
      <c r="T12" s="8" t="s">
        <v>2845</v>
      </c>
      <c r="U12" s="9" t="s">
        <v>3133</v>
      </c>
      <c r="V12" s="9" t="s">
        <v>3285</v>
      </c>
      <c r="W12" s="9" t="s">
        <v>3438</v>
      </c>
      <c r="X12" s="9" t="s">
        <v>3596</v>
      </c>
      <c r="Y12" s="9" t="s">
        <v>3749</v>
      </c>
      <c r="Z12" s="3" t="s">
        <v>3901</v>
      </c>
      <c r="AA12" s="3" t="s">
        <v>4052</v>
      </c>
      <c r="AB12" s="3" t="s">
        <v>4209</v>
      </c>
      <c r="AC12" s="3" t="s">
        <v>4348</v>
      </c>
      <c r="AD12" s="3" t="s">
        <v>4506</v>
      </c>
      <c r="AE12" s="3" t="s">
        <v>4750</v>
      </c>
    </row>
    <row r="13" spans="1:31" ht="30" customHeight="1" x14ac:dyDescent="0.25">
      <c r="A13" s="15" t="s">
        <v>71</v>
      </c>
      <c r="B13" s="15" t="s">
        <v>23</v>
      </c>
      <c r="C13" s="22" t="s">
        <v>1014</v>
      </c>
      <c r="D13" s="8" t="s">
        <v>1190</v>
      </c>
      <c r="E13" s="8" t="s">
        <v>1481</v>
      </c>
      <c r="F13" s="8" t="s">
        <v>2988</v>
      </c>
      <c r="G13" s="8" t="s">
        <v>1251</v>
      </c>
      <c r="H13" s="9" t="s">
        <v>1756</v>
      </c>
      <c r="I13" s="8" t="s">
        <v>1014</v>
      </c>
      <c r="J13" s="16" t="s">
        <v>1904</v>
      </c>
      <c r="K13" s="8" t="s">
        <v>2049</v>
      </c>
      <c r="L13" s="16" t="s">
        <v>2185</v>
      </c>
      <c r="M13" s="16" t="s">
        <v>2300</v>
      </c>
      <c r="N13" s="8" t="s">
        <v>1390</v>
      </c>
      <c r="O13" s="8" t="s">
        <v>1390</v>
      </c>
      <c r="P13" s="8" t="s">
        <v>508</v>
      </c>
      <c r="Q13" s="8" t="s">
        <v>508</v>
      </c>
      <c r="R13" s="8" t="s">
        <v>2568</v>
      </c>
      <c r="S13" s="8" t="s">
        <v>2703</v>
      </c>
      <c r="T13" s="8" t="s">
        <v>2846</v>
      </c>
      <c r="U13" s="22" t="s">
        <v>3134</v>
      </c>
      <c r="V13" s="22" t="s">
        <v>3286</v>
      </c>
      <c r="W13" s="22" t="s">
        <v>3439</v>
      </c>
      <c r="X13" s="22" t="s">
        <v>3597</v>
      </c>
      <c r="Y13" s="22" t="s">
        <v>3750</v>
      </c>
      <c r="Z13" s="3" t="s">
        <v>3902</v>
      </c>
      <c r="AA13" s="3" t="s">
        <v>4053</v>
      </c>
      <c r="AB13" s="3" t="s">
        <v>4210</v>
      </c>
      <c r="AC13" s="3" t="s">
        <v>4349</v>
      </c>
      <c r="AD13" s="3" t="s">
        <v>4507</v>
      </c>
      <c r="AE13" s="3" t="s">
        <v>4751</v>
      </c>
    </row>
    <row r="14" spans="1:31" ht="15" customHeight="1" x14ac:dyDescent="0.25">
      <c r="A14" s="15" t="s">
        <v>71</v>
      </c>
      <c r="B14" s="15" t="s">
        <v>18</v>
      </c>
      <c r="C14" s="9" t="s">
        <v>1059</v>
      </c>
      <c r="D14" s="8" t="s">
        <v>1462</v>
      </c>
      <c r="E14" s="9" t="s">
        <v>1059</v>
      </c>
      <c r="F14" s="9" t="s">
        <v>2989</v>
      </c>
      <c r="G14" s="9" t="s">
        <v>1059</v>
      </c>
      <c r="H14" s="9" t="s">
        <v>1059</v>
      </c>
      <c r="I14" s="9" t="s">
        <v>1059</v>
      </c>
      <c r="J14" s="9" t="s">
        <v>1905</v>
      </c>
      <c r="K14" s="8" t="s">
        <v>1059</v>
      </c>
      <c r="L14" s="16" t="s">
        <v>2186</v>
      </c>
      <c r="M14" s="9" t="s">
        <v>1059</v>
      </c>
      <c r="N14" s="9" t="s">
        <v>1059</v>
      </c>
      <c r="O14" s="9" t="s">
        <v>1059</v>
      </c>
      <c r="P14" s="9" t="s">
        <v>2448</v>
      </c>
      <c r="Q14" s="9" t="s">
        <v>2448</v>
      </c>
      <c r="R14" s="8" t="s">
        <v>2569</v>
      </c>
      <c r="S14" s="9" t="s">
        <v>2704</v>
      </c>
      <c r="T14" s="8" t="s">
        <v>2847</v>
      </c>
      <c r="U14" s="9" t="s">
        <v>1059</v>
      </c>
      <c r="V14" s="9" t="s">
        <v>1059</v>
      </c>
      <c r="W14" s="9" t="s">
        <v>3440</v>
      </c>
      <c r="X14" s="9" t="s">
        <v>3598</v>
      </c>
      <c r="Y14" s="9" t="s">
        <v>3751</v>
      </c>
      <c r="Z14" s="3" t="s">
        <v>3903</v>
      </c>
      <c r="AA14" s="3" t="s">
        <v>4054</v>
      </c>
      <c r="AB14" s="3" t="s">
        <v>4211</v>
      </c>
      <c r="AC14" s="3" t="s">
        <v>4350</v>
      </c>
      <c r="AD14" s="3" t="s">
        <v>4350</v>
      </c>
      <c r="AE14" s="3" t="s">
        <v>1059</v>
      </c>
    </row>
    <row r="15" spans="1:31" ht="15" customHeight="1" x14ac:dyDescent="0.25">
      <c r="A15" s="15" t="s">
        <v>71</v>
      </c>
      <c r="B15" s="15" t="s">
        <v>1174</v>
      </c>
      <c r="C15" s="9" t="s">
        <v>1074</v>
      </c>
      <c r="D15" s="8" t="s">
        <v>1462</v>
      </c>
      <c r="E15" s="9" t="s">
        <v>1482</v>
      </c>
      <c r="F15" s="9" t="s">
        <v>1252</v>
      </c>
      <c r="G15" s="9" t="s">
        <v>1252</v>
      </c>
      <c r="H15" s="9" t="s">
        <v>1757</v>
      </c>
      <c r="I15" s="9" t="s">
        <v>1614</v>
      </c>
      <c r="J15" s="9" t="s">
        <v>1906</v>
      </c>
      <c r="K15" s="8" t="s">
        <v>2050</v>
      </c>
      <c r="L15" s="16" t="s">
        <v>2187</v>
      </c>
      <c r="M15" s="9" t="s">
        <v>2301</v>
      </c>
      <c r="N15" s="9" t="s">
        <v>1461</v>
      </c>
      <c r="O15" s="9" t="s">
        <v>1461</v>
      </c>
      <c r="P15" s="9" t="s">
        <v>2449</v>
      </c>
      <c r="Q15" s="9" t="s">
        <v>2449</v>
      </c>
      <c r="R15" s="8" t="s">
        <v>2570</v>
      </c>
      <c r="S15" s="9" t="s">
        <v>2705</v>
      </c>
      <c r="T15" s="8" t="s">
        <v>2848</v>
      </c>
      <c r="U15" s="9" t="s">
        <v>1614</v>
      </c>
      <c r="V15" s="9" t="s">
        <v>3287</v>
      </c>
      <c r="W15" s="9" t="s">
        <v>3441</v>
      </c>
      <c r="X15" s="9" t="s">
        <v>3599</v>
      </c>
      <c r="Y15" s="9" t="s">
        <v>3752</v>
      </c>
      <c r="Z15" s="3" t="s">
        <v>3904</v>
      </c>
      <c r="AA15" s="3" t="s">
        <v>4055</v>
      </c>
      <c r="AB15" s="3" t="s">
        <v>4212</v>
      </c>
      <c r="AC15" s="3" t="s">
        <v>4351</v>
      </c>
      <c r="AD15" s="3" t="s">
        <v>4508</v>
      </c>
      <c r="AE15" s="3" t="s">
        <v>4752</v>
      </c>
    </row>
    <row r="16" spans="1:31" ht="15" customHeight="1" x14ac:dyDescent="0.25">
      <c r="A16" s="15" t="s">
        <v>71</v>
      </c>
      <c r="B16" s="15" t="s">
        <v>1179</v>
      </c>
      <c r="C16" s="9" t="s">
        <v>1129</v>
      </c>
      <c r="D16" s="8" t="s">
        <v>1462</v>
      </c>
      <c r="E16" s="9" t="s">
        <v>1483</v>
      </c>
      <c r="F16" s="9" t="s">
        <v>2990</v>
      </c>
      <c r="G16" s="9" t="s">
        <v>1253</v>
      </c>
      <c r="H16" s="9" t="s">
        <v>1758</v>
      </c>
      <c r="I16" s="9" t="s">
        <v>1615</v>
      </c>
      <c r="J16" s="9" t="s">
        <v>1907</v>
      </c>
      <c r="K16" s="8" t="s">
        <v>2051</v>
      </c>
      <c r="L16" s="16" t="s">
        <v>2188</v>
      </c>
      <c r="M16" s="9" t="s">
        <v>2302</v>
      </c>
      <c r="N16" s="9" t="s">
        <v>1196</v>
      </c>
      <c r="O16" s="9" t="s">
        <v>1196</v>
      </c>
      <c r="P16" s="9" t="s">
        <v>2450</v>
      </c>
      <c r="Q16" s="9" t="s">
        <v>2450</v>
      </c>
      <c r="R16" s="8" t="s">
        <v>2571</v>
      </c>
      <c r="S16" s="9" t="s">
        <v>2706</v>
      </c>
      <c r="T16" s="8" t="s">
        <v>2849</v>
      </c>
      <c r="U16" s="9" t="s">
        <v>3135</v>
      </c>
      <c r="V16" s="9" t="s">
        <v>3288</v>
      </c>
      <c r="W16" s="9" t="s">
        <v>3442</v>
      </c>
      <c r="X16" s="9" t="s">
        <v>3600</v>
      </c>
      <c r="Y16" s="9" t="s">
        <v>3753</v>
      </c>
      <c r="Z16" s="3" t="s">
        <v>3905</v>
      </c>
      <c r="AA16" s="3" t="s">
        <v>4056</v>
      </c>
      <c r="AB16" s="3" t="s">
        <v>4213</v>
      </c>
      <c r="AC16" s="3" t="s">
        <v>4352</v>
      </c>
      <c r="AD16" s="3" t="s">
        <v>4509</v>
      </c>
      <c r="AE16" s="3" t="s">
        <v>4753</v>
      </c>
    </row>
    <row r="17" spans="1:31" ht="15" customHeight="1" x14ac:dyDescent="0.25">
      <c r="A17" s="15" t="s">
        <v>71</v>
      </c>
      <c r="B17" s="15" t="s">
        <v>1122</v>
      </c>
      <c r="C17" s="9" t="s">
        <v>1122</v>
      </c>
      <c r="D17" s="8" t="s">
        <v>1462</v>
      </c>
      <c r="E17" s="9" t="s">
        <v>1484</v>
      </c>
      <c r="F17" s="9" t="s">
        <v>2991</v>
      </c>
      <c r="G17" s="9" t="s">
        <v>1254</v>
      </c>
      <c r="H17" s="9" t="s">
        <v>1759</v>
      </c>
      <c r="I17" s="9" t="s">
        <v>1616</v>
      </c>
      <c r="J17" s="9" t="s">
        <v>1908</v>
      </c>
      <c r="K17" s="8" t="s">
        <v>2052</v>
      </c>
      <c r="L17" s="16" t="s">
        <v>2189</v>
      </c>
      <c r="M17" s="9" t="s">
        <v>2303</v>
      </c>
      <c r="N17" s="9" t="s">
        <v>1197</v>
      </c>
      <c r="O17" s="9" t="s">
        <v>1197</v>
      </c>
      <c r="P17" s="9" t="s">
        <v>2451</v>
      </c>
      <c r="Q17" s="9" t="s">
        <v>2451</v>
      </c>
      <c r="R17" s="8" t="s">
        <v>2572</v>
      </c>
      <c r="S17" s="9" t="s">
        <v>2707</v>
      </c>
      <c r="T17" s="8" t="s">
        <v>2850</v>
      </c>
      <c r="U17" s="9" t="s">
        <v>3136</v>
      </c>
      <c r="V17" s="9" t="s">
        <v>3289</v>
      </c>
      <c r="W17" s="9" t="s">
        <v>3443</v>
      </c>
      <c r="X17" s="9" t="s">
        <v>3601</v>
      </c>
      <c r="Y17" s="9" t="s">
        <v>3754</v>
      </c>
      <c r="Z17" s="3" t="s">
        <v>3906</v>
      </c>
      <c r="AA17" s="3" t="s">
        <v>4057</v>
      </c>
      <c r="AB17" s="3" t="s">
        <v>4214</v>
      </c>
      <c r="AC17" s="3" t="s">
        <v>4353</v>
      </c>
      <c r="AD17" s="3" t="s">
        <v>4510</v>
      </c>
      <c r="AE17" s="3" t="s">
        <v>4754</v>
      </c>
    </row>
    <row r="18" spans="1:31" ht="15" customHeight="1" x14ac:dyDescent="0.25">
      <c r="A18" s="15" t="s">
        <v>71</v>
      </c>
      <c r="B18" s="15" t="s">
        <v>1123</v>
      </c>
      <c r="C18" s="9" t="s">
        <v>1123</v>
      </c>
      <c r="D18" s="8" t="s">
        <v>1462</v>
      </c>
      <c r="E18" s="9" t="s">
        <v>1485</v>
      </c>
      <c r="F18" s="9" t="s">
        <v>2992</v>
      </c>
      <c r="G18" s="9" t="s">
        <v>1255</v>
      </c>
      <c r="H18" s="9" t="s">
        <v>1760</v>
      </c>
      <c r="I18" s="9" t="s">
        <v>1617</v>
      </c>
      <c r="J18" s="9" t="s">
        <v>1909</v>
      </c>
      <c r="K18" s="8" t="s">
        <v>2053</v>
      </c>
      <c r="L18" s="16" t="s">
        <v>2190</v>
      </c>
      <c r="M18" s="9" t="s">
        <v>2304</v>
      </c>
      <c r="N18" s="9" t="s">
        <v>1198</v>
      </c>
      <c r="O18" s="9" t="s">
        <v>1198</v>
      </c>
      <c r="P18" s="9" t="s">
        <v>1198</v>
      </c>
      <c r="Q18" s="9" t="s">
        <v>1198</v>
      </c>
      <c r="R18" s="8" t="s">
        <v>2573</v>
      </c>
      <c r="S18" s="9" t="s">
        <v>2708</v>
      </c>
      <c r="T18" s="8" t="s">
        <v>2851</v>
      </c>
      <c r="U18" s="9" t="s">
        <v>3137</v>
      </c>
      <c r="V18" s="9" t="s">
        <v>3290</v>
      </c>
      <c r="W18" s="9" t="s">
        <v>3444</v>
      </c>
      <c r="X18" s="9" t="s">
        <v>3602</v>
      </c>
      <c r="Y18" s="9" t="s">
        <v>3755</v>
      </c>
      <c r="Z18" s="3" t="s">
        <v>3907</v>
      </c>
      <c r="AA18" s="3" t="s">
        <v>4058</v>
      </c>
      <c r="AB18" s="3" t="s">
        <v>4215</v>
      </c>
      <c r="AC18" s="3" t="s">
        <v>4354</v>
      </c>
      <c r="AD18" s="3" t="s">
        <v>4511</v>
      </c>
      <c r="AE18" s="3" t="s">
        <v>4755</v>
      </c>
    </row>
    <row r="19" spans="1:31" ht="15" customHeight="1" x14ac:dyDescent="0.25">
      <c r="A19" s="15" t="s">
        <v>71</v>
      </c>
      <c r="B19" s="15" t="s">
        <v>1170</v>
      </c>
      <c r="C19" s="9" t="s">
        <v>1170</v>
      </c>
      <c r="D19" s="8" t="s">
        <v>1462</v>
      </c>
      <c r="E19" s="9" t="s">
        <v>1486</v>
      </c>
      <c r="F19" s="9" t="s">
        <v>2993</v>
      </c>
      <c r="G19" s="9" t="s">
        <v>1256</v>
      </c>
      <c r="H19" s="9" t="s">
        <v>1761</v>
      </c>
      <c r="I19" s="9" t="s">
        <v>1618</v>
      </c>
      <c r="J19" s="9" t="s">
        <v>1910</v>
      </c>
      <c r="K19" s="8" t="s">
        <v>2054</v>
      </c>
      <c r="L19" s="16" t="s">
        <v>2191</v>
      </c>
      <c r="M19" s="9" t="s">
        <v>2305</v>
      </c>
      <c r="N19" s="9" t="s">
        <v>1199</v>
      </c>
      <c r="O19" s="9" t="s">
        <v>1199</v>
      </c>
      <c r="P19" s="9" t="s">
        <v>1199</v>
      </c>
      <c r="Q19" s="9" t="s">
        <v>1199</v>
      </c>
      <c r="R19" s="8" t="s">
        <v>2574</v>
      </c>
      <c r="S19" s="9" t="s">
        <v>2709</v>
      </c>
      <c r="T19" s="8" t="s">
        <v>2852</v>
      </c>
      <c r="U19" s="9" t="s">
        <v>3138</v>
      </c>
      <c r="V19" s="9" t="s">
        <v>3291</v>
      </c>
      <c r="W19" s="9" t="s">
        <v>3445</v>
      </c>
      <c r="X19" s="9" t="s">
        <v>3603</v>
      </c>
      <c r="Y19" s="9" t="s">
        <v>3756</v>
      </c>
      <c r="Z19" s="3" t="s">
        <v>3908</v>
      </c>
      <c r="AA19" s="3" t="s">
        <v>4059</v>
      </c>
      <c r="AB19" s="3" t="s">
        <v>4216</v>
      </c>
      <c r="AC19" s="3" t="s">
        <v>4355</v>
      </c>
      <c r="AD19" s="3" t="s">
        <v>4512</v>
      </c>
      <c r="AE19" s="3" t="s">
        <v>4756</v>
      </c>
    </row>
    <row r="20" spans="1:31" ht="15" customHeight="1" x14ac:dyDescent="0.25">
      <c r="A20" s="15" t="s">
        <v>71</v>
      </c>
      <c r="B20" s="15" t="s">
        <v>1175</v>
      </c>
      <c r="C20" s="9" t="s">
        <v>1130</v>
      </c>
      <c r="D20" s="8" t="s">
        <v>1462</v>
      </c>
      <c r="E20" s="9" t="s">
        <v>1487</v>
      </c>
      <c r="F20" s="9" t="s">
        <v>2994</v>
      </c>
      <c r="G20" s="9" t="s">
        <v>1257</v>
      </c>
      <c r="H20" s="9" t="s">
        <v>1762</v>
      </c>
      <c r="I20" s="9" t="s">
        <v>1619</v>
      </c>
      <c r="J20" s="9" t="s">
        <v>1911</v>
      </c>
      <c r="K20" s="8" t="s">
        <v>2055</v>
      </c>
      <c r="L20" s="16" t="s">
        <v>2192</v>
      </c>
      <c r="M20" s="9" t="s">
        <v>2306</v>
      </c>
      <c r="N20" s="9" t="s">
        <v>1391</v>
      </c>
      <c r="O20" s="9" t="s">
        <v>1391</v>
      </c>
      <c r="P20" s="9" t="s">
        <v>2452</v>
      </c>
      <c r="Q20" s="9" t="s">
        <v>2452</v>
      </c>
      <c r="R20" s="8" t="s">
        <v>2575</v>
      </c>
      <c r="S20" s="9" t="s">
        <v>2710</v>
      </c>
      <c r="T20" s="8" t="s">
        <v>2853</v>
      </c>
      <c r="U20" s="9" t="s">
        <v>3139</v>
      </c>
      <c r="V20" s="9" t="s">
        <v>3292</v>
      </c>
      <c r="W20" s="9" t="s">
        <v>3446</v>
      </c>
      <c r="X20" s="9" t="s">
        <v>3604</v>
      </c>
      <c r="Y20" s="9" t="s">
        <v>3757</v>
      </c>
      <c r="Z20" s="3" t="s">
        <v>3909</v>
      </c>
      <c r="AA20" s="3" t="s">
        <v>4060</v>
      </c>
      <c r="AB20" s="3" t="s">
        <v>4217</v>
      </c>
      <c r="AC20" s="3" t="s">
        <v>4356</v>
      </c>
      <c r="AD20" s="3" t="s">
        <v>4513</v>
      </c>
      <c r="AE20" s="3" t="s">
        <v>4757</v>
      </c>
    </row>
    <row r="21" spans="1:31" ht="15" customHeight="1" x14ac:dyDescent="0.25">
      <c r="A21" s="15" t="s">
        <v>71</v>
      </c>
      <c r="B21" s="15" t="s">
        <v>1180</v>
      </c>
      <c r="C21" s="9" t="s">
        <v>1066</v>
      </c>
      <c r="D21" s="8" t="s">
        <v>1462</v>
      </c>
      <c r="E21" s="9" t="s">
        <v>1488</v>
      </c>
      <c r="F21" s="9" t="s">
        <v>2995</v>
      </c>
      <c r="G21" s="9" t="s">
        <v>1258</v>
      </c>
      <c r="H21" s="9" t="s">
        <v>1763</v>
      </c>
      <c r="I21" s="9" t="s">
        <v>1620</v>
      </c>
      <c r="J21" s="9" t="s">
        <v>1912</v>
      </c>
      <c r="K21" s="8" t="s">
        <v>2056</v>
      </c>
      <c r="L21" s="16" t="s">
        <v>2193</v>
      </c>
      <c r="M21" s="9" t="s">
        <v>2307</v>
      </c>
      <c r="N21" s="9" t="s">
        <v>1200</v>
      </c>
      <c r="O21" s="9" t="s">
        <v>1200</v>
      </c>
      <c r="P21" s="9" t="s">
        <v>2453</v>
      </c>
      <c r="Q21" s="9" t="s">
        <v>2453</v>
      </c>
      <c r="R21" s="8" t="s">
        <v>2576</v>
      </c>
      <c r="S21" s="9" t="s">
        <v>2711</v>
      </c>
      <c r="T21" s="8" t="s">
        <v>2854</v>
      </c>
      <c r="U21" s="9" t="s">
        <v>3140</v>
      </c>
      <c r="V21" s="9" t="s">
        <v>3293</v>
      </c>
      <c r="W21" s="9" t="s">
        <v>3447</v>
      </c>
      <c r="X21" s="9" t="s">
        <v>3605</v>
      </c>
      <c r="Y21" s="9" t="s">
        <v>3758</v>
      </c>
      <c r="Z21" s="3" t="s">
        <v>3910</v>
      </c>
      <c r="AA21" s="3" t="s">
        <v>4061</v>
      </c>
      <c r="AB21" s="3" t="s">
        <v>4218</v>
      </c>
      <c r="AC21" s="3" t="s">
        <v>4357</v>
      </c>
      <c r="AD21" s="3" t="s">
        <v>4514</v>
      </c>
      <c r="AE21" s="3" t="s">
        <v>4758</v>
      </c>
    </row>
    <row r="22" spans="1:31" ht="15" customHeight="1" x14ac:dyDescent="0.25">
      <c r="A22" s="15" t="s">
        <v>71</v>
      </c>
      <c r="B22" s="15" t="s">
        <v>1171</v>
      </c>
      <c r="C22" s="9" t="s">
        <v>1131</v>
      </c>
      <c r="D22" s="8" t="s">
        <v>1462</v>
      </c>
      <c r="E22" s="9" t="s">
        <v>1489</v>
      </c>
      <c r="F22" s="9" t="s">
        <v>2996</v>
      </c>
      <c r="G22" s="9" t="s">
        <v>1259</v>
      </c>
      <c r="H22" s="9" t="s">
        <v>1764</v>
      </c>
      <c r="I22" s="9" t="s">
        <v>1621</v>
      </c>
      <c r="J22" s="9" t="s">
        <v>1913</v>
      </c>
      <c r="K22" s="8" t="s">
        <v>2057</v>
      </c>
      <c r="L22" s="16" t="s">
        <v>2194</v>
      </c>
      <c r="M22" s="9" t="s">
        <v>2308</v>
      </c>
      <c r="N22" s="9" t="s">
        <v>1392</v>
      </c>
      <c r="O22" s="9" t="s">
        <v>1392</v>
      </c>
      <c r="P22" s="9" t="s">
        <v>2454</v>
      </c>
      <c r="Q22" s="9" t="s">
        <v>2454</v>
      </c>
      <c r="R22" s="8" t="s">
        <v>2577</v>
      </c>
      <c r="S22" s="9" t="s">
        <v>2712</v>
      </c>
      <c r="T22" s="8" t="s">
        <v>2855</v>
      </c>
      <c r="U22" s="9" t="s">
        <v>3141</v>
      </c>
      <c r="V22" s="9" t="s">
        <v>3294</v>
      </c>
      <c r="W22" s="9" t="s">
        <v>3448</v>
      </c>
      <c r="X22" s="9" t="s">
        <v>3606</v>
      </c>
      <c r="Y22" s="9" t="s">
        <v>3759</v>
      </c>
      <c r="Z22" s="3" t="s">
        <v>3911</v>
      </c>
      <c r="AA22" s="3" t="s">
        <v>4062</v>
      </c>
      <c r="AB22" s="3" t="s">
        <v>4219</v>
      </c>
      <c r="AC22" s="3" t="s">
        <v>4358</v>
      </c>
      <c r="AD22" s="3" t="s">
        <v>4515</v>
      </c>
      <c r="AE22" s="3" t="s">
        <v>4759</v>
      </c>
    </row>
    <row r="23" spans="1:31" ht="15" customHeight="1" x14ac:dyDescent="0.25">
      <c r="A23" s="15" t="s">
        <v>71</v>
      </c>
      <c r="B23" s="15" t="s">
        <v>1172</v>
      </c>
      <c r="C23" s="9" t="s">
        <v>1166</v>
      </c>
      <c r="D23" s="8" t="s">
        <v>1462</v>
      </c>
      <c r="E23" s="9" t="s">
        <v>1490</v>
      </c>
      <c r="F23" s="9" t="s">
        <v>2997</v>
      </c>
      <c r="G23" s="9" t="s">
        <v>1260</v>
      </c>
      <c r="H23" s="9" t="s">
        <v>1765</v>
      </c>
      <c r="I23" s="9" t="s">
        <v>1622</v>
      </c>
      <c r="J23" s="9" t="s">
        <v>1914</v>
      </c>
      <c r="K23" s="8" t="s">
        <v>2058</v>
      </c>
      <c r="L23" s="16" t="s">
        <v>2195</v>
      </c>
      <c r="M23" s="9" t="s">
        <v>2309</v>
      </c>
      <c r="N23" s="9" t="s">
        <v>1393</v>
      </c>
      <c r="O23" s="9" t="s">
        <v>1393</v>
      </c>
      <c r="P23" s="9" t="s">
        <v>2455</v>
      </c>
      <c r="Q23" s="9" t="s">
        <v>2455</v>
      </c>
      <c r="R23" s="8" t="s">
        <v>2578</v>
      </c>
      <c r="S23" s="9" t="s">
        <v>2713</v>
      </c>
      <c r="T23" s="8" t="s">
        <v>2856</v>
      </c>
      <c r="U23" s="9" t="s">
        <v>3142</v>
      </c>
      <c r="V23" s="9" t="s">
        <v>3295</v>
      </c>
      <c r="W23" s="9" t="s">
        <v>3449</v>
      </c>
      <c r="X23" s="9" t="s">
        <v>3607</v>
      </c>
      <c r="Y23" s="9" t="s">
        <v>3760</v>
      </c>
      <c r="Z23" s="3" t="s">
        <v>3912</v>
      </c>
      <c r="AA23" s="3" t="s">
        <v>4063</v>
      </c>
      <c r="AB23" s="3" t="s">
        <v>4220</v>
      </c>
      <c r="AC23" s="3" t="s">
        <v>4359</v>
      </c>
      <c r="AD23" s="3" t="s">
        <v>4516</v>
      </c>
      <c r="AE23" s="3" t="s">
        <v>4760</v>
      </c>
    </row>
    <row r="24" spans="1:31" ht="15" customHeight="1" x14ac:dyDescent="0.25">
      <c r="A24" s="15" t="s">
        <v>71</v>
      </c>
      <c r="B24" s="15" t="s">
        <v>1173</v>
      </c>
      <c r="C24" s="9" t="s">
        <v>1176</v>
      </c>
      <c r="D24" s="8" t="s">
        <v>1462</v>
      </c>
      <c r="E24" s="9" t="s">
        <v>1491</v>
      </c>
      <c r="F24" s="9" t="s">
        <v>2998</v>
      </c>
      <c r="G24" s="9" t="s">
        <v>1261</v>
      </c>
      <c r="H24" s="9" t="s">
        <v>1766</v>
      </c>
      <c r="I24" s="9" t="s">
        <v>1623</v>
      </c>
      <c r="J24" s="9" t="s">
        <v>1915</v>
      </c>
      <c r="K24" s="8" t="s">
        <v>2059</v>
      </c>
      <c r="L24" s="16" t="s">
        <v>2196</v>
      </c>
      <c r="M24" s="9" t="s">
        <v>2310</v>
      </c>
      <c r="N24" s="9" t="s">
        <v>1394</v>
      </c>
      <c r="O24" s="9" t="s">
        <v>1394</v>
      </c>
      <c r="P24" s="9" t="s">
        <v>2456</v>
      </c>
      <c r="Q24" s="9" t="s">
        <v>2456</v>
      </c>
      <c r="R24" s="8" t="s">
        <v>2579</v>
      </c>
      <c r="S24" s="9" t="s">
        <v>2714</v>
      </c>
      <c r="T24" s="8" t="s">
        <v>2857</v>
      </c>
      <c r="U24" s="9" t="s">
        <v>3143</v>
      </c>
      <c r="V24" s="9" t="s">
        <v>3296</v>
      </c>
      <c r="W24" s="9" t="s">
        <v>3450</v>
      </c>
      <c r="X24" s="9" t="s">
        <v>3608</v>
      </c>
      <c r="Y24" s="9" t="s">
        <v>3761</v>
      </c>
      <c r="Z24" s="3" t="s">
        <v>3913</v>
      </c>
      <c r="AA24" s="3" t="s">
        <v>4064</v>
      </c>
      <c r="AB24" s="3" t="s">
        <v>4221</v>
      </c>
      <c r="AC24" s="3" t="s">
        <v>4360</v>
      </c>
      <c r="AD24" s="3" t="s">
        <v>4517</v>
      </c>
      <c r="AE24" s="3" t="s">
        <v>4761</v>
      </c>
    </row>
    <row r="25" spans="1:31" x14ac:dyDescent="0.25">
      <c r="A25" s="15" t="s">
        <v>915</v>
      </c>
      <c r="B25" s="15" t="s">
        <v>1065</v>
      </c>
      <c r="C25" s="9" t="s">
        <v>1065</v>
      </c>
      <c r="D25" s="8" t="s">
        <v>1462</v>
      </c>
      <c r="E25" s="8" t="s">
        <v>1065</v>
      </c>
      <c r="F25" s="8" t="s">
        <v>2999</v>
      </c>
      <c r="G25" s="8" t="s">
        <v>1262</v>
      </c>
      <c r="H25" s="9" t="s">
        <v>1767</v>
      </c>
      <c r="I25" s="8" t="s">
        <v>1624</v>
      </c>
      <c r="J25" s="16" t="s">
        <v>1916</v>
      </c>
      <c r="K25" s="8" t="s">
        <v>1624</v>
      </c>
      <c r="L25" s="16" t="s">
        <v>2197</v>
      </c>
      <c r="M25" s="16" t="s">
        <v>2311</v>
      </c>
      <c r="N25" s="8" t="s">
        <v>1065</v>
      </c>
      <c r="O25" s="8" t="s">
        <v>1065</v>
      </c>
      <c r="P25" s="8" t="s">
        <v>1065</v>
      </c>
      <c r="Q25" s="8" t="s">
        <v>1065</v>
      </c>
      <c r="R25" s="8" t="s">
        <v>2580</v>
      </c>
      <c r="S25" s="8" t="s">
        <v>2715</v>
      </c>
      <c r="T25" s="8" t="s">
        <v>2858</v>
      </c>
      <c r="U25" s="9" t="s">
        <v>3144</v>
      </c>
      <c r="V25" s="9" t="s">
        <v>3297</v>
      </c>
      <c r="W25" s="9" t="s">
        <v>3451</v>
      </c>
      <c r="X25" s="9" t="s">
        <v>1624</v>
      </c>
      <c r="Y25" s="9" t="s">
        <v>3762</v>
      </c>
      <c r="Z25" s="3" t="s">
        <v>3914</v>
      </c>
      <c r="AA25" s="3" t="s">
        <v>4065</v>
      </c>
      <c r="AB25" s="3" t="s">
        <v>4222</v>
      </c>
      <c r="AC25" s="3" t="s">
        <v>4361</v>
      </c>
      <c r="AD25" s="3" t="s">
        <v>4518</v>
      </c>
      <c r="AE25" s="3" t="s">
        <v>4762</v>
      </c>
    </row>
    <row r="26" spans="1:31" x14ac:dyDescent="0.25">
      <c r="A26" s="15" t="s">
        <v>915</v>
      </c>
      <c r="B26" s="15" t="s">
        <v>1064</v>
      </c>
      <c r="C26" s="9" t="s">
        <v>1064</v>
      </c>
      <c r="D26" s="8" t="s">
        <v>1462</v>
      </c>
      <c r="E26" s="8" t="s">
        <v>1492</v>
      </c>
      <c r="F26" s="8" t="s">
        <v>3000</v>
      </c>
      <c r="G26" s="8" t="s">
        <v>1263</v>
      </c>
      <c r="H26" s="9" t="s">
        <v>1768</v>
      </c>
      <c r="I26" s="8" t="s">
        <v>1064</v>
      </c>
      <c r="J26" s="16" t="s">
        <v>1917</v>
      </c>
      <c r="K26" s="8" t="s">
        <v>1064</v>
      </c>
      <c r="L26" s="16" t="s">
        <v>1064</v>
      </c>
      <c r="M26" s="16" t="s">
        <v>1064</v>
      </c>
      <c r="N26" s="8" t="s">
        <v>1201</v>
      </c>
      <c r="O26" s="8" t="s">
        <v>1201</v>
      </c>
      <c r="P26" s="8" t="s">
        <v>1201</v>
      </c>
      <c r="Q26" s="8" t="s">
        <v>1201</v>
      </c>
      <c r="R26" s="8" t="s">
        <v>2581</v>
      </c>
      <c r="S26" s="8" t="s">
        <v>2716</v>
      </c>
      <c r="T26" s="8" t="s">
        <v>2859</v>
      </c>
      <c r="U26" s="9" t="s">
        <v>3145</v>
      </c>
      <c r="V26" s="9" t="s">
        <v>1064</v>
      </c>
      <c r="W26" s="9" t="s">
        <v>3452</v>
      </c>
      <c r="X26" s="9" t="s">
        <v>3609</v>
      </c>
      <c r="Y26" s="9" t="s">
        <v>1201</v>
      </c>
      <c r="Z26" s="3" t="s">
        <v>3915</v>
      </c>
      <c r="AA26" s="3" t="s">
        <v>4066</v>
      </c>
      <c r="AB26" s="3" t="s">
        <v>3452</v>
      </c>
      <c r="AC26" s="3" t="s">
        <v>4362</v>
      </c>
      <c r="AD26" s="3" t="s">
        <v>4519</v>
      </c>
      <c r="AE26" s="3" t="s">
        <v>4763</v>
      </c>
    </row>
    <row r="27" spans="1:31" x14ac:dyDescent="0.25">
      <c r="A27" s="15" t="s">
        <v>915</v>
      </c>
      <c r="B27" s="15" t="s">
        <v>1063</v>
      </c>
      <c r="C27" s="9" t="s">
        <v>1063</v>
      </c>
      <c r="D27" s="8" t="s">
        <v>1462</v>
      </c>
      <c r="E27" s="8" t="s">
        <v>1493</v>
      </c>
      <c r="F27" s="8" t="s">
        <v>3001</v>
      </c>
      <c r="G27" s="8" t="s">
        <v>1264</v>
      </c>
      <c r="H27" s="9" t="s">
        <v>1769</v>
      </c>
      <c r="I27" s="8" t="s">
        <v>1063</v>
      </c>
      <c r="J27" s="16" t="s">
        <v>1918</v>
      </c>
      <c r="K27" s="8" t="s">
        <v>1063</v>
      </c>
      <c r="L27" s="16" t="s">
        <v>2198</v>
      </c>
      <c r="M27" s="16" t="s">
        <v>2312</v>
      </c>
      <c r="N27" s="8" t="s">
        <v>1063</v>
      </c>
      <c r="O27" s="8" t="s">
        <v>1063</v>
      </c>
      <c r="P27" s="8" t="s">
        <v>1063</v>
      </c>
      <c r="Q27" s="8" t="s">
        <v>1063</v>
      </c>
      <c r="R27" s="8" t="s">
        <v>2582</v>
      </c>
      <c r="S27" s="8" t="s">
        <v>2717</v>
      </c>
      <c r="T27" s="8" t="s">
        <v>2860</v>
      </c>
      <c r="U27" s="9" t="s">
        <v>3146</v>
      </c>
      <c r="V27" s="9" t="s">
        <v>3298</v>
      </c>
      <c r="W27" s="9" t="s">
        <v>3453</v>
      </c>
      <c r="X27" s="9" t="s">
        <v>3610</v>
      </c>
      <c r="Y27" s="9" t="s">
        <v>3763</v>
      </c>
      <c r="Z27" s="3" t="s">
        <v>3916</v>
      </c>
      <c r="AA27" s="3" t="s">
        <v>4067</v>
      </c>
      <c r="AB27" s="3" t="s">
        <v>3453</v>
      </c>
      <c r="AC27" s="3" t="s">
        <v>4363</v>
      </c>
      <c r="AD27" s="3" t="s">
        <v>4520</v>
      </c>
      <c r="AE27" s="3" t="s">
        <v>4764</v>
      </c>
    </row>
    <row r="28" spans="1:31" x14ac:dyDescent="0.25">
      <c r="A28" s="15" t="s">
        <v>915</v>
      </c>
      <c r="B28" s="15" t="s">
        <v>1062</v>
      </c>
      <c r="C28" s="9" t="s">
        <v>1062</v>
      </c>
      <c r="D28" s="8" t="s">
        <v>1462</v>
      </c>
      <c r="E28" s="8" t="s">
        <v>1494</v>
      </c>
      <c r="F28" s="8" t="s">
        <v>3002</v>
      </c>
      <c r="G28" s="8" t="s">
        <v>1265</v>
      </c>
      <c r="H28" s="9" t="s">
        <v>1770</v>
      </c>
      <c r="I28" s="8" t="s">
        <v>1625</v>
      </c>
      <c r="J28" s="16" t="s">
        <v>1919</v>
      </c>
      <c r="K28" s="8" t="s">
        <v>2060</v>
      </c>
      <c r="L28" s="16" t="s">
        <v>2199</v>
      </c>
      <c r="M28" s="16" t="s">
        <v>1062</v>
      </c>
      <c r="N28" s="8" t="s">
        <v>1202</v>
      </c>
      <c r="O28" s="8" t="s">
        <v>1202</v>
      </c>
      <c r="P28" s="8" t="s">
        <v>1202</v>
      </c>
      <c r="Q28" s="8" t="s">
        <v>1202</v>
      </c>
      <c r="R28" s="8" t="s">
        <v>2583</v>
      </c>
      <c r="S28" s="8" t="s">
        <v>2718</v>
      </c>
      <c r="T28" s="8" t="s">
        <v>2861</v>
      </c>
      <c r="U28" s="9" t="s">
        <v>3147</v>
      </c>
      <c r="V28" s="9" t="s">
        <v>3299</v>
      </c>
      <c r="W28" s="9" t="s">
        <v>3454</v>
      </c>
      <c r="X28" s="9" t="s">
        <v>3611</v>
      </c>
      <c r="Y28" s="9" t="s">
        <v>3764</v>
      </c>
      <c r="Z28" s="3" t="s">
        <v>3917</v>
      </c>
      <c r="AA28" s="3" t="s">
        <v>4068</v>
      </c>
      <c r="AB28" s="3" t="s">
        <v>3454</v>
      </c>
      <c r="AC28" s="3" t="s">
        <v>4364</v>
      </c>
      <c r="AD28" s="3" t="s">
        <v>4521</v>
      </c>
      <c r="AE28" s="3" t="s">
        <v>4765</v>
      </c>
    </row>
    <row r="29" spans="1:31" x14ac:dyDescent="0.25">
      <c r="A29" s="15" t="s">
        <v>915</v>
      </c>
      <c r="B29" s="15" t="s">
        <v>1061</v>
      </c>
      <c r="C29" s="9" t="s">
        <v>1061</v>
      </c>
      <c r="D29" s="8" t="s">
        <v>1462</v>
      </c>
      <c r="E29" s="8" t="s">
        <v>1203</v>
      </c>
      <c r="F29" s="8" t="s">
        <v>3003</v>
      </c>
      <c r="G29" s="8" t="s">
        <v>1266</v>
      </c>
      <c r="H29" s="9" t="s">
        <v>1771</v>
      </c>
      <c r="I29" s="8" t="s">
        <v>1626</v>
      </c>
      <c r="J29" s="16" t="s">
        <v>1920</v>
      </c>
      <c r="K29" s="8" t="s">
        <v>1061</v>
      </c>
      <c r="L29" s="16" t="s">
        <v>2200</v>
      </c>
      <c r="M29" s="16" t="s">
        <v>2313</v>
      </c>
      <c r="N29" s="8" t="s">
        <v>1203</v>
      </c>
      <c r="O29" s="8" t="s">
        <v>1203</v>
      </c>
      <c r="P29" s="8" t="s">
        <v>1203</v>
      </c>
      <c r="Q29" s="8" t="s">
        <v>1203</v>
      </c>
      <c r="R29" s="8" t="s">
        <v>2584</v>
      </c>
      <c r="S29" s="8" t="s">
        <v>2719</v>
      </c>
      <c r="T29" s="8" t="s">
        <v>2862</v>
      </c>
      <c r="U29" s="9" t="s">
        <v>3148</v>
      </c>
      <c r="V29" s="9" t="s">
        <v>3300</v>
      </c>
      <c r="W29" s="9" t="s">
        <v>3455</v>
      </c>
      <c r="X29" s="9" t="s">
        <v>3612</v>
      </c>
      <c r="Y29" s="9" t="s">
        <v>3765</v>
      </c>
      <c r="Z29" s="3" t="s">
        <v>3918</v>
      </c>
      <c r="AA29" s="3" t="s">
        <v>4069</v>
      </c>
      <c r="AB29" s="3" t="s">
        <v>4223</v>
      </c>
      <c r="AC29" s="3" t="s">
        <v>4365</v>
      </c>
      <c r="AD29" s="3" t="s">
        <v>4522</v>
      </c>
      <c r="AE29" s="3" t="s">
        <v>4766</v>
      </c>
    </row>
    <row r="30" spans="1:31" x14ac:dyDescent="0.25">
      <c r="A30" s="15" t="s">
        <v>1132</v>
      </c>
      <c r="B30" s="15" t="s">
        <v>1141</v>
      </c>
      <c r="C30" s="9" t="s">
        <v>1141</v>
      </c>
      <c r="D30" s="8" t="s">
        <v>1462</v>
      </c>
      <c r="E30" s="9" t="s">
        <v>1495</v>
      </c>
      <c r="F30" s="9" t="s">
        <v>3004</v>
      </c>
      <c r="G30" s="9" t="s">
        <v>1267</v>
      </c>
      <c r="H30" s="9" t="s">
        <v>1772</v>
      </c>
      <c r="I30" s="9" t="s">
        <v>1627</v>
      </c>
      <c r="J30" s="24" t="s">
        <v>1921</v>
      </c>
      <c r="K30" s="8" t="s">
        <v>2061</v>
      </c>
      <c r="L30" s="16" t="s">
        <v>2201</v>
      </c>
      <c r="M30" s="24" t="s">
        <v>2314</v>
      </c>
      <c r="N30" s="9" t="s">
        <v>1204</v>
      </c>
      <c r="O30" s="9" t="s">
        <v>1204</v>
      </c>
      <c r="P30" s="9" t="s">
        <v>2457</v>
      </c>
      <c r="Q30" s="9" t="s">
        <v>2457</v>
      </c>
      <c r="R30" s="8" t="s">
        <v>2585</v>
      </c>
      <c r="S30" s="9" t="s">
        <v>2720</v>
      </c>
      <c r="T30" s="8" t="s">
        <v>2863</v>
      </c>
      <c r="U30" s="9" t="s">
        <v>3149</v>
      </c>
      <c r="V30" s="9" t="s">
        <v>3301</v>
      </c>
      <c r="W30" s="9" t="s">
        <v>3456</v>
      </c>
      <c r="X30" s="9" t="s">
        <v>3613</v>
      </c>
      <c r="Y30" s="9" t="s">
        <v>3766</v>
      </c>
      <c r="Z30" s="3" t="s">
        <v>3919</v>
      </c>
      <c r="AA30" s="3" t="s">
        <v>4070</v>
      </c>
      <c r="AB30" s="3" t="s">
        <v>4224</v>
      </c>
      <c r="AC30" s="3" t="s">
        <v>4366</v>
      </c>
      <c r="AD30" s="3" t="s">
        <v>4523</v>
      </c>
      <c r="AE30" s="3" t="s">
        <v>4767</v>
      </c>
    </row>
    <row r="31" spans="1:31" x14ac:dyDescent="0.25">
      <c r="A31" s="15" t="s">
        <v>1132</v>
      </c>
      <c r="B31" s="15" t="s">
        <v>1133</v>
      </c>
      <c r="C31" s="9" t="s">
        <v>1133</v>
      </c>
      <c r="D31" s="8" t="s">
        <v>1462</v>
      </c>
      <c r="E31" s="9" t="s">
        <v>1496</v>
      </c>
      <c r="F31" s="9" t="s">
        <v>1268</v>
      </c>
      <c r="G31" s="9" t="s">
        <v>1268</v>
      </c>
      <c r="H31" s="9" t="s">
        <v>1773</v>
      </c>
      <c r="I31" s="9" t="s">
        <v>1628</v>
      </c>
      <c r="J31" s="24" t="s">
        <v>1922</v>
      </c>
      <c r="K31" s="8" t="s">
        <v>2062</v>
      </c>
      <c r="L31" s="16" t="s">
        <v>2202</v>
      </c>
      <c r="M31" s="24" t="s">
        <v>2315</v>
      </c>
      <c r="N31" s="9" t="s">
        <v>1205</v>
      </c>
      <c r="O31" s="9" t="s">
        <v>1205</v>
      </c>
      <c r="P31" s="9" t="s">
        <v>2458</v>
      </c>
      <c r="Q31" s="9" t="s">
        <v>2458</v>
      </c>
      <c r="R31" s="8" t="s">
        <v>2586</v>
      </c>
      <c r="S31" s="9" t="s">
        <v>2721</v>
      </c>
      <c r="T31" s="8" t="s">
        <v>2864</v>
      </c>
      <c r="U31" s="9" t="s">
        <v>3150</v>
      </c>
      <c r="V31" s="9" t="s">
        <v>3302</v>
      </c>
      <c r="W31" s="9" t="s">
        <v>3457</v>
      </c>
      <c r="X31" s="9" t="s">
        <v>3614</v>
      </c>
      <c r="Y31" s="9" t="s">
        <v>3767</v>
      </c>
      <c r="Z31" s="3" t="s">
        <v>1268</v>
      </c>
      <c r="AA31" s="3" t="s">
        <v>4071</v>
      </c>
      <c r="AB31" s="3" t="s">
        <v>4225</v>
      </c>
      <c r="AC31" s="3" t="s">
        <v>4367</v>
      </c>
      <c r="AD31" s="3" t="s">
        <v>4524</v>
      </c>
      <c r="AE31" s="3" t="s">
        <v>4768</v>
      </c>
    </row>
    <row r="32" spans="1:31" x14ac:dyDescent="0.25">
      <c r="A32" s="15" t="s">
        <v>1132</v>
      </c>
      <c r="B32" s="15" t="s">
        <v>1134</v>
      </c>
      <c r="C32" s="9" t="s">
        <v>1134</v>
      </c>
      <c r="D32" s="8" t="s">
        <v>1462</v>
      </c>
      <c r="E32" s="9" t="s">
        <v>1497</v>
      </c>
      <c r="F32" s="9" t="s">
        <v>3005</v>
      </c>
      <c r="G32" s="9" t="s">
        <v>1269</v>
      </c>
      <c r="H32" s="9" t="s">
        <v>1774</v>
      </c>
      <c r="I32" s="9" t="s">
        <v>1629</v>
      </c>
      <c r="J32" s="24" t="s">
        <v>1923</v>
      </c>
      <c r="K32" s="8" t="s">
        <v>2063</v>
      </c>
      <c r="L32" s="16" t="s">
        <v>2203</v>
      </c>
      <c r="M32" s="24" t="s">
        <v>2316</v>
      </c>
      <c r="N32" s="9" t="s">
        <v>1206</v>
      </c>
      <c r="O32" s="9" t="s">
        <v>1206</v>
      </c>
      <c r="P32" s="9" t="s">
        <v>2459</v>
      </c>
      <c r="Q32" s="9" t="s">
        <v>2459</v>
      </c>
      <c r="R32" s="8" t="s">
        <v>2587</v>
      </c>
      <c r="S32" s="9" t="s">
        <v>2722</v>
      </c>
      <c r="T32" s="8" t="s">
        <v>2865</v>
      </c>
      <c r="U32" s="9" t="s">
        <v>3151</v>
      </c>
      <c r="V32" s="9" t="s">
        <v>3303</v>
      </c>
      <c r="W32" s="9" t="s">
        <v>3458</v>
      </c>
      <c r="X32" s="9" t="s">
        <v>3615</v>
      </c>
      <c r="Y32" s="9" t="s">
        <v>3768</v>
      </c>
      <c r="Z32" s="3" t="s">
        <v>3920</v>
      </c>
      <c r="AA32" s="3" t="s">
        <v>4072</v>
      </c>
      <c r="AB32" s="3" t="s">
        <v>4226</v>
      </c>
      <c r="AC32" s="3" t="s">
        <v>4368</v>
      </c>
      <c r="AD32" s="3" t="s">
        <v>4525</v>
      </c>
      <c r="AE32" s="3" t="s">
        <v>4769</v>
      </c>
    </row>
    <row r="33" spans="1:31" x14ac:dyDescent="0.25">
      <c r="A33" s="15" t="s">
        <v>1132</v>
      </c>
      <c r="B33" s="15" t="s">
        <v>1135</v>
      </c>
      <c r="C33" s="9" t="s">
        <v>1135</v>
      </c>
      <c r="D33" s="8" t="s">
        <v>1462</v>
      </c>
      <c r="E33" s="9" t="s">
        <v>1498</v>
      </c>
      <c r="F33" s="9" t="s">
        <v>3006</v>
      </c>
      <c r="G33" s="9" t="s">
        <v>1270</v>
      </c>
      <c r="H33" s="9" t="s">
        <v>1775</v>
      </c>
      <c r="I33" s="9" t="s">
        <v>1630</v>
      </c>
      <c r="J33" s="24" t="s">
        <v>1924</v>
      </c>
      <c r="K33" s="8" t="s">
        <v>2064</v>
      </c>
      <c r="L33" s="16" t="s">
        <v>2204</v>
      </c>
      <c r="M33" s="24" t="s">
        <v>2317</v>
      </c>
      <c r="N33" s="9" t="s">
        <v>1207</v>
      </c>
      <c r="O33" s="9" t="s">
        <v>1207</v>
      </c>
      <c r="P33" s="9" t="s">
        <v>2460</v>
      </c>
      <c r="Q33" s="9" t="s">
        <v>2460</v>
      </c>
      <c r="R33" s="8" t="s">
        <v>2588</v>
      </c>
      <c r="S33" s="9" t="s">
        <v>2723</v>
      </c>
      <c r="T33" s="8" t="s">
        <v>2866</v>
      </c>
      <c r="U33" s="9" t="s">
        <v>3152</v>
      </c>
      <c r="V33" s="9" t="s">
        <v>3304</v>
      </c>
      <c r="W33" s="9" t="s">
        <v>3459</v>
      </c>
      <c r="X33" s="9" t="s">
        <v>3616</v>
      </c>
      <c r="Y33" s="9" t="s">
        <v>3769</v>
      </c>
      <c r="Z33" s="3" t="s">
        <v>3921</v>
      </c>
      <c r="AA33" s="3" t="s">
        <v>4073</v>
      </c>
      <c r="AB33" s="3" t="s">
        <v>4227</v>
      </c>
      <c r="AC33" s="3" t="s">
        <v>4369</v>
      </c>
      <c r="AD33" s="3" t="s">
        <v>4526</v>
      </c>
      <c r="AE33" s="3" t="s">
        <v>4770</v>
      </c>
    </row>
    <row r="34" spans="1:31" x14ac:dyDescent="0.25">
      <c r="A34" s="15" t="s">
        <v>1132</v>
      </c>
      <c r="B34" s="15" t="s">
        <v>1136</v>
      </c>
      <c r="C34" s="9" t="s">
        <v>1136</v>
      </c>
      <c r="D34" s="8" t="s">
        <v>1462</v>
      </c>
      <c r="E34" s="9" t="s">
        <v>1499</v>
      </c>
      <c r="F34" s="9" t="s">
        <v>3007</v>
      </c>
      <c r="G34" s="9" t="s">
        <v>1271</v>
      </c>
      <c r="H34" s="9" t="s">
        <v>1776</v>
      </c>
      <c r="I34" s="9" t="s">
        <v>1631</v>
      </c>
      <c r="J34" s="24" t="s">
        <v>1925</v>
      </c>
      <c r="K34" s="8" t="s">
        <v>2065</v>
      </c>
      <c r="L34" s="16" t="s">
        <v>2205</v>
      </c>
      <c r="M34" s="24" t="s">
        <v>2318</v>
      </c>
      <c r="N34" s="9" t="s">
        <v>1395</v>
      </c>
      <c r="O34" s="9" t="s">
        <v>1395</v>
      </c>
      <c r="P34" s="9" t="s">
        <v>2461</v>
      </c>
      <c r="Q34" s="9" t="s">
        <v>2461</v>
      </c>
      <c r="R34" s="8" t="s">
        <v>2589</v>
      </c>
      <c r="S34" s="9" t="s">
        <v>2724</v>
      </c>
      <c r="T34" s="8" t="s">
        <v>2867</v>
      </c>
      <c r="U34" s="9" t="s">
        <v>3153</v>
      </c>
      <c r="V34" s="9" t="s">
        <v>3305</v>
      </c>
      <c r="W34" s="9" t="s">
        <v>3460</v>
      </c>
      <c r="X34" s="9" t="s">
        <v>3617</v>
      </c>
      <c r="Y34" s="9" t="s">
        <v>3770</v>
      </c>
      <c r="Z34" s="3" t="s">
        <v>3922</v>
      </c>
      <c r="AA34" s="3" t="s">
        <v>4074</v>
      </c>
      <c r="AB34" s="3" t="s">
        <v>4228</v>
      </c>
      <c r="AC34" s="3" t="s">
        <v>4370</v>
      </c>
      <c r="AD34" s="3" t="s">
        <v>4527</v>
      </c>
      <c r="AE34" s="3" t="s">
        <v>4771</v>
      </c>
    </row>
    <row r="35" spans="1:31" x14ac:dyDescent="0.25">
      <c r="A35" s="15" t="s">
        <v>1132</v>
      </c>
      <c r="B35" s="15" t="s">
        <v>1137</v>
      </c>
      <c r="C35" s="9" t="s">
        <v>1137</v>
      </c>
      <c r="D35" s="8" t="s">
        <v>1462</v>
      </c>
      <c r="E35" s="9" t="s">
        <v>1500</v>
      </c>
      <c r="F35" s="9" t="s">
        <v>3008</v>
      </c>
      <c r="G35" s="9" t="s">
        <v>1272</v>
      </c>
      <c r="H35" s="9" t="s">
        <v>1777</v>
      </c>
      <c r="I35" s="9" t="s">
        <v>1632</v>
      </c>
      <c r="J35" s="24" t="s">
        <v>1926</v>
      </c>
      <c r="K35" s="8" t="s">
        <v>2066</v>
      </c>
      <c r="L35" s="16" t="s">
        <v>2206</v>
      </c>
      <c r="M35" s="24" t="s">
        <v>2319</v>
      </c>
      <c r="N35" s="9" t="s">
        <v>1396</v>
      </c>
      <c r="O35" s="9" t="s">
        <v>1396</v>
      </c>
      <c r="P35" s="9" t="s">
        <v>2462</v>
      </c>
      <c r="Q35" s="9" t="s">
        <v>2462</v>
      </c>
      <c r="R35" s="8" t="s">
        <v>2590</v>
      </c>
      <c r="S35" s="9" t="s">
        <v>2725</v>
      </c>
      <c r="T35" s="8" t="s">
        <v>2868</v>
      </c>
      <c r="U35" s="9" t="s">
        <v>3154</v>
      </c>
      <c r="V35" s="9" t="s">
        <v>3306</v>
      </c>
      <c r="W35" s="9" t="s">
        <v>3461</v>
      </c>
      <c r="X35" s="9" t="s">
        <v>3618</v>
      </c>
      <c r="Y35" s="9" t="s">
        <v>3771</v>
      </c>
      <c r="Z35" s="3" t="s">
        <v>3923</v>
      </c>
      <c r="AA35" s="3" t="s">
        <v>4075</v>
      </c>
      <c r="AB35" s="3" t="s">
        <v>4229</v>
      </c>
      <c r="AC35" s="3" t="s">
        <v>4371</v>
      </c>
      <c r="AD35" s="3" t="s">
        <v>4528</v>
      </c>
      <c r="AE35" s="3" t="s">
        <v>4772</v>
      </c>
    </row>
    <row r="36" spans="1:31" x14ac:dyDescent="0.25">
      <c r="A36" s="15" t="s">
        <v>1132</v>
      </c>
      <c r="B36" s="15" t="s">
        <v>1138</v>
      </c>
      <c r="C36" s="9" t="s">
        <v>1138</v>
      </c>
      <c r="D36" s="8" t="s">
        <v>1462</v>
      </c>
      <c r="E36" s="9" t="s">
        <v>1501</v>
      </c>
      <c r="F36" s="9" t="s">
        <v>3009</v>
      </c>
      <c r="G36" s="9" t="s">
        <v>1273</v>
      </c>
      <c r="H36" s="9" t="s">
        <v>1778</v>
      </c>
      <c r="I36" s="9" t="s">
        <v>1633</v>
      </c>
      <c r="J36" s="24" t="s">
        <v>1927</v>
      </c>
      <c r="K36" s="8" t="s">
        <v>2067</v>
      </c>
      <c r="L36" s="16" t="s">
        <v>2206</v>
      </c>
      <c r="M36" s="24" t="s">
        <v>2320</v>
      </c>
      <c r="N36" s="9" t="s">
        <v>1208</v>
      </c>
      <c r="O36" s="9" t="s">
        <v>1208</v>
      </c>
      <c r="P36" s="9" t="s">
        <v>2463</v>
      </c>
      <c r="Q36" s="9" t="s">
        <v>2463</v>
      </c>
      <c r="R36" s="8" t="s">
        <v>2591</v>
      </c>
      <c r="S36" s="9" t="s">
        <v>2726</v>
      </c>
      <c r="T36" s="8" t="s">
        <v>2868</v>
      </c>
      <c r="U36" s="9" t="s">
        <v>3155</v>
      </c>
      <c r="V36" s="9" t="s">
        <v>3307</v>
      </c>
      <c r="W36" s="9" t="s">
        <v>3462</v>
      </c>
      <c r="X36" s="9" t="s">
        <v>3619</v>
      </c>
      <c r="Y36" s="9" t="s">
        <v>3772</v>
      </c>
      <c r="Z36" s="3" t="s">
        <v>3924</v>
      </c>
      <c r="AA36" s="3" t="s">
        <v>4076</v>
      </c>
      <c r="AB36" s="3" t="s">
        <v>4230</v>
      </c>
      <c r="AC36" s="3" t="s">
        <v>4372</v>
      </c>
      <c r="AD36" s="3" t="s">
        <v>4528</v>
      </c>
      <c r="AE36" s="3" t="s">
        <v>4772</v>
      </c>
    </row>
    <row r="37" spans="1:31" x14ac:dyDescent="0.25">
      <c r="A37" s="15" t="s">
        <v>1132</v>
      </c>
      <c r="B37" s="15" t="s">
        <v>1139</v>
      </c>
      <c r="C37" s="9" t="s">
        <v>1139</v>
      </c>
      <c r="D37" s="8" t="s">
        <v>1462</v>
      </c>
      <c r="E37" s="9" t="s">
        <v>1502</v>
      </c>
      <c r="F37" s="9" t="s">
        <v>3010</v>
      </c>
      <c r="G37" s="9" t="s">
        <v>1274</v>
      </c>
      <c r="H37" s="9" t="s">
        <v>1779</v>
      </c>
      <c r="I37" s="9" t="s">
        <v>1634</v>
      </c>
      <c r="J37" s="24" t="s">
        <v>1928</v>
      </c>
      <c r="K37" s="8" t="s">
        <v>2068</v>
      </c>
      <c r="L37" s="16" t="s">
        <v>1139</v>
      </c>
      <c r="M37" s="24" t="s">
        <v>2320</v>
      </c>
      <c r="N37" s="9" t="s">
        <v>1397</v>
      </c>
      <c r="O37" s="9" t="s">
        <v>1397</v>
      </c>
      <c r="P37" s="9" t="s">
        <v>1209</v>
      </c>
      <c r="Q37" s="9" t="s">
        <v>1209</v>
      </c>
      <c r="R37" s="8" t="s">
        <v>2591</v>
      </c>
      <c r="S37" s="9" t="s">
        <v>2727</v>
      </c>
      <c r="T37" s="8" t="s">
        <v>2869</v>
      </c>
      <c r="U37" s="9" t="s">
        <v>3156</v>
      </c>
      <c r="V37" s="9" t="s">
        <v>3308</v>
      </c>
      <c r="W37" s="9" t="s">
        <v>3463</v>
      </c>
      <c r="X37" s="9" t="s">
        <v>3618</v>
      </c>
      <c r="Y37" s="9" t="s">
        <v>3773</v>
      </c>
      <c r="Z37" s="3" t="s">
        <v>3923</v>
      </c>
      <c r="AA37" s="3" t="s">
        <v>4077</v>
      </c>
      <c r="AB37" s="3" t="s">
        <v>3463</v>
      </c>
      <c r="AC37" s="3" t="s">
        <v>4373</v>
      </c>
      <c r="AD37" s="3" t="s">
        <v>4528</v>
      </c>
      <c r="AE37" s="3" t="s">
        <v>4773</v>
      </c>
    </row>
    <row r="38" spans="1:31" x14ac:dyDescent="0.25">
      <c r="A38" s="15" t="s">
        <v>1132</v>
      </c>
      <c r="B38" s="15" t="s">
        <v>1140</v>
      </c>
      <c r="C38" s="9" t="s">
        <v>1140</v>
      </c>
      <c r="D38" s="8" t="s">
        <v>1462</v>
      </c>
      <c r="E38" s="9" t="s">
        <v>1503</v>
      </c>
      <c r="F38" s="9" t="s">
        <v>1275</v>
      </c>
      <c r="G38" s="9" t="s">
        <v>1275</v>
      </c>
      <c r="H38" s="9" t="s">
        <v>1780</v>
      </c>
      <c r="I38" s="9" t="s">
        <v>1635</v>
      </c>
      <c r="J38" s="24" t="s">
        <v>1929</v>
      </c>
      <c r="K38" s="8" t="s">
        <v>2069</v>
      </c>
      <c r="L38" s="16" t="s">
        <v>2207</v>
      </c>
      <c r="M38" s="24" t="s">
        <v>2321</v>
      </c>
      <c r="N38" s="9" t="s">
        <v>1398</v>
      </c>
      <c r="O38" s="9" t="s">
        <v>1398</v>
      </c>
      <c r="P38" s="9" t="s">
        <v>1210</v>
      </c>
      <c r="Q38" s="9" t="s">
        <v>1210</v>
      </c>
      <c r="R38" s="8" t="s">
        <v>2592</v>
      </c>
      <c r="S38" s="9" t="s">
        <v>2728</v>
      </c>
      <c r="T38" s="8" t="s">
        <v>2870</v>
      </c>
      <c r="U38" s="9" t="s">
        <v>3157</v>
      </c>
      <c r="V38" s="9" t="s">
        <v>3309</v>
      </c>
      <c r="W38" s="9" t="s">
        <v>3464</v>
      </c>
      <c r="X38" s="9" t="s">
        <v>3620</v>
      </c>
      <c r="Y38" s="9" t="s">
        <v>3774</v>
      </c>
      <c r="Z38" s="3" t="s">
        <v>1275</v>
      </c>
      <c r="AA38" s="3" t="s">
        <v>4078</v>
      </c>
      <c r="AB38" s="3" t="s">
        <v>4231</v>
      </c>
      <c r="AC38" s="3" t="s">
        <v>4374</v>
      </c>
      <c r="AD38" s="3" t="s">
        <v>4529</v>
      </c>
      <c r="AE38" s="3" t="s">
        <v>4774</v>
      </c>
    </row>
    <row r="39" spans="1:31" ht="48.75" customHeight="1" x14ac:dyDescent="0.25">
      <c r="A39" s="15" t="s">
        <v>1132</v>
      </c>
      <c r="B39" s="15" t="s">
        <v>1060</v>
      </c>
      <c r="C39" s="9" t="s">
        <v>1157</v>
      </c>
      <c r="D39" s="8" t="s">
        <v>1462</v>
      </c>
      <c r="E39" s="9" t="s">
        <v>1504</v>
      </c>
      <c r="F39" s="9" t="s">
        <v>3011</v>
      </c>
      <c r="G39" s="9" t="s">
        <v>1276</v>
      </c>
      <c r="H39" s="9" t="s">
        <v>1781</v>
      </c>
      <c r="I39" s="9" t="s">
        <v>1636</v>
      </c>
      <c r="J39" s="9" t="s">
        <v>1930</v>
      </c>
      <c r="K39" s="8" t="s">
        <v>2070</v>
      </c>
      <c r="L39" s="16" t="s">
        <v>2208</v>
      </c>
      <c r="M39" s="9" t="s">
        <v>2322</v>
      </c>
      <c r="N39" s="9" t="s">
        <v>1399</v>
      </c>
      <c r="O39" s="9" t="s">
        <v>1399</v>
      </c>
      <c r="P39" s="9" t="s">
        <v>2464</v>
      </c>
      <c r="Q39" s="9" t="s">
        <v>2464</v>
      </c>
      <c r="R39" s="8" t="s">
        <v>2593</v>
      </c>
      <c r="S39" s="9" t="s">
        <v>2729</v>
      </c>
      <c r="T39" s="8" t="s">
        <v>2871</v>
      </c>
      <c r="U39" s="9" t="s">
        <v>3158</v>
      </c>
      <c r="V39" s="9" t="s">
        <v>3310</v>
      </c>
      <c r="W39" s="9" t="s">
        <v>3465</v>
      </c>
      <c r="X39" s="9" t="s">
        <v>3621</v>
      </c>
      <c r="Y39" s="9" t="s">
        <v>3775</v>
      </c>
      <c r="Z39" s="3" t="s">
        <v>3925</v>
      </c>
      <c r="AA39" s="3" t="s">
        <v>4079</v>
      </c>
      <c r="AB39" s="3" t="s">
        <v>4232</v>
      </c>
      <c r="AC39" s="3" t="s">
        <v>4375</v>
      </c>
      <c r="AD39" s="3" t="s">
        <v>4530</v>
      </c>
      <c r="AE39" s="3" t="s">
        <v>4775</v>
      </c>
    </row>
    <row r="40" spans="1:31" ht="15" customHeight="1" x14ac:dyDescent="0.25">
      <c r="A40" s="15" t="s">
        <v>1132</v>
      </c>
      <c r="B40" s="15" t="s">
        <v>1148</v>
      </c>
      <c r="C40" s="9" t="s">
        <v>1148</v>
      </c>
      <c r="D40" s="8" t="s">
        <v>1462</v>
      </c>
      <c r="E40" s="9" t="s">
        <v>1505</v>
      </c>
      <c r="F40" s="9" t="s">
        <v>3012</v>
      </c>
      <c r="G40" s="9" t="s">
        <v>1277</v>
      </c>
      <c r="H40" s="9" t="s">
        <v>1782</v>
      </c>
      <c r="I40" s="9" t="s">
        <v>1637</v>
      </c>
      <c r="J40" s="9" t="s">
        <v>1931</v>
      </c>
      <c r="K40" s="8" t="s">
        <v>2071</v>
      </c>
      <c r="L40" s="16" t="s">
        <v>2209</v>
      </c>
      <c r="M40" s="9" t="s">
        <v>2323</v>
      </c>
      <c r="N40" s="9" t="s">
        <v>1211</v>
      </c>
      <c r="O40" s="9" t="s">
        <v>1211</v>
      </c>
      <c r="P40" s="9" t="s">
        <v>2465</v>
      </c>
      <c r="Q40" s="9" t="s">
        <v>2465</v>
      </c>
      <c r="R40" s="8" t="s">
        <v>2594</v>
      </c>
      <c r="S40" s="9" t="s">
        <v>2730</v>
      </c>
      <c r="T40" s="8" t="s">
        <v>2872</v>
      </c>
      <c r="U40" s="9" t="s">
        <v>3159</v>
      </c>
      <c r="V40" s="9" t="s">
        <v>3311</v>
      </c>
      <c r="W40" s="9" t="s">
        <v>3466</v>
      </c>
      <c r="X40" s="9" t="s">
        <v>3622</v>
      </c>
      <c r="Y40" s="9" t="s">
        <v>3776</v>
      </c>
      <c r="Z40" s="3" t="s">
        <v>3926</v>
      </c>
      <c r="AA40" s="3" t="s">
        <v>4080</v>
      </c>
      <c r="AB40" s="3" t="s">
        <v>3466</v>
      </c>
      <c r="AC40" s="3" t="s">
        <v>4376</v>
      </c>
      <c r="AD40" s="3" t="s">
        <v>4531</v>
      </c>
      <c r="AE40" s="3" t="s">
        <v>4776</v>
      </c>
    </row>
    <row r="41" spans="1:31" ht="15" customHeight="1" x14ac:dyDescent="0.25">
      <c r="A41" s="15" t="s">
        <v>72</v>
      </c>
      <c r="B41" s="15" t="s">
        <v>1144</v>
      </c>
      <c r="C41" s="9" t="s">
        <v>1144</v>
      </c>
      <c r="D41" s="8" t="s">
        <v>1462</v>
      </c>
      <c r="E41" s="9" t="s">
        <v>1506</v>
      </c>
      <c r="F41" s="9" t="s">
        <v>3013</v>
      </c>
      <c r="G41" s="9" t="s">
        <v>1278</v>
      </c>
      <c r="H41" s="9" t="s">
        <v>1783</v>
      </c>
      <c r="I41" s="9" t="s">
        <v>1638</v>
      </c>
      <c r="J41" s="9" t="s">
        <v>1932</v>
      </c>
      <c r="K41" s="8" t="s">
        <v>2072</v>
      </c>
      <c r="L41" s="16" t="s">
        <v>2210</v>
      </c>
      <c r="M41" s="9" t="s">
        <v>2324</v>
      </c>
      <c r="N41" s="9" t="s">
        <v>1212</v>
      </c>
      <c r="O41" s="9" t="s">
        <v>1212</v>
      </c>
      <c r="P41" s="9" t="s">
        <v>2466</v>
      </c>
      <c r="Q41" s="9" t="s">
        <v>2466</v>
      </c>
      <c r="R41" s="8" t="s">
        <v>2595</v>
      </c>
      <c r="S41" s="9" t="s">
        <v>2731</v>
      </c>
      <c r="T41" s="8" t="s">
        <v>2873</v>
      </c>
      <c r="U41" s="9" t="s">
        <v>3160</v>
      </c>
      <c r="V41" s="9" t="s">
        <v>3312</v>
      </c>
      <c r="W41" s="9" t="s">
        <v>3467</v>
      </c>
      <c r="X41" s="9" t="s">
        <v>3623</v>
      </c>
      <c r="Y41" s="9" t="s">
        <v>3777</v>
      </c>
      <c r="Z41" s="3" t="s">
        <v>3927</v>
      </c>
      <c r="AA41" s="3" t="s">
        <v>4081</v>
      </c>
      <c r="AB41" s="3" t="s">
        <v>4233</v>
      </c>
      <c r="AC41" s="3" t="s">
        <v>4377</v>
      </c>
      <c r="AD41" s="3" t="s">
        <v>4532</v>
      </c>
      <c r="AE41" s="3" t="s">
        <v>4777</v>
      </c>
    </row>
    <row r="42" spans="1:31" ht="30" customHeight="1" x14ac:dyDescent="0.25">
      <c r="A42" s="15" t="s">
        <v>72</v>
      </c>
      <c r="B42" s="15" t="s">
        <v>1145</v>
      </c>
      <c r="C42" s="9" t="s">
        <v>1153</v>
      </c>
      <c r="D42" s="8" t="s">
        <v>1462</v>
      </c>
      <c r="E42" s="9" t="s">
        <v>1507</v>
      </c>
      <c r="F42" s="9" t="s">
        <v>3014</v>
      </c>
      <c r="G42" s="9" t="s">
        <v>1279</v>
      </c>
      <c r="H42" s="9" t="s">
        <v>1784</v>
      </c>
      <c r="I42" s="9" t="s">
        <v>1639</v>
      </c>
      <c r="J42" s="9" t="s">
        <v>1933</v>
      </c>
      <c r="K42" s="8" t="s">
        <v>2073</v>
      </c>
      <c r="L42" s="16" t="s">
        <v>2211</v>
      </c>
      <c r="M42" s="9" t="s">
        <v>2325</v>
      </c>
      <c r="N42" s="9" t="s">
        <v>1470</v>
      </c>
      <c r="O42" s="9" t="s">
        <v>1470</v>
      </c>
      <c r="P42" s="9" t="s">
        <v>2467</v>
      </c>
      <c r="Q42" s="9" t="s">
        <v>2467</v>
      </c>
      <c r="R42" s="8" t="s">
        <v>2596</v>
      </c>
      <c r="S42" s="9" t="s">
        <v>2732</v>
      </c>
      <c r="T42" s="8" t="s">
        <v>2874</v>
      </c>
      <c r="U42" s="9" t="s">
        <v>3161</v>
      </c>
      <c r="V42" s="9" t="s">
        <v>3313</v>
      </c>
      <c r="W42" s="9" t="s">
        <v>3468</v>
      </c>
      <c r="X42" s="9" t="s">
        <v>3624</v>
      </c>
      <c r="Y42" s="9" t="s">
        <v>3778</v>
      </c>
      <c r="Z42" s="3" t="s">
        <v>3928</v>
      </c>
      <c r="AA42" s="3" t="s">
        <v>4082</v>
      </c>
      <c r="AB42" s="3" t="s">
        <v>3468</v>
      </c>
      <c r="AC42" s="3" t="s">
        <v>4378</v>
      </c>
      <c r="AD42" s="3" t="s">
        <v>4533</v>
      </c>
      <c r="AE42" s="3" t="s">
        <v>4778</v>
      </c>
    </row>
    <row r="43" spans="1:31" ht="30" customHeight="1" x14ac:dyDescent="0.25">
      <c r="A43" s="15" t="s">
        <v>72</v>
      </c>
      <c r="B43" s="15" t="s">
        <v>1146</v>
      </c>
      <c r="C43" s="9" t="s">
        <v>1154</v>
      </c>
      <c r="D43" s="8" t="s">
        <v>1462</v>
      </c>
      <c r="E43" s="9" t="s">
        <v>1508</v>
      </c>
      <c r="F43" s="9" t="s">
        <v>3015</v>
      </c>
      <c r="G43" s="9" t="s">
        <v>1458</v>
      </c>
      <c r="H43" s="9" t="s">
        <v>1785</v>
      </c>
      <c r="I43" s="9" t="s">
        <v>1640</v>
      </c>
      <c r="J43" s="9" t="s">
        <v>1934</v>
      </c>
      <c r="K43" s="8" t="s">
        <v>2074</v>
      </c>
      <c r="L43" s="16" t="s">
        <v>2212</v>
      </c>
      <c r="M43" s="9" t="s">
        <v>2326</v>
      </c>
      <c r="N43" s="9" t="s">
        <v>1471</v>
      </c>
      <c r="O43" s="9" t="s">
        <v>1471</v>
      </c>
      <c r="P43" s="9" t="s">
        <v>2468</v>
      </c>
      <c r="Q43" s="9" t="s">
        <v>2468</v>
      </c>
      <c r="R43" s="8" t="s">
        <v>2597</v>
      </c>
      <c r="S43" s="9" t="s">
        <v>2733</v>
      </c>
      <c r="T43" s="8" t="s">
        <v>2875</v>
      </c>
      <c r="U43" s="9" t="s">
        <v>3162</v>
      </c>
      <c r="V43" s="9" t="s">
        <v>3314</v>
      </c>
      <c r="W43" s="9" t="s">
        <v>3469</v>
      </c>
      <c r="X43" s="9" t="s">
        <v>3625</v>
      </c>
      <c r="Y43" s="9" t="s">
        <v>3779</v>
      </c>
      <c r="Z43" s="3" t="s">
        <v>3929</v>
      </c>
      <c r="AA43" s="3" t="s">
        <v>4083</v>
      </c>
      <c r="AB43" s="3" t="s">
        <v>3469</v>
      </c>
      <c r="AC43" s="3" t="s">
        <v>4379</v>
      </c>
      <c r="AD43" s="3" t="s">
        <v>4534</v>
      </c>
      <c r="AE43" s="3" t="s">
        <v>4779</v>
      </c>
    </row>
    <row r="44" spans="1:31" ht="30" customHeight="1" x14ac:dyDescent="0.25">
      <c r="A44" s="15" t="s">
        <v>72</v>
      </c>
      <c r="B44" s="15" t="s">
        <v>1147</v>
      </c>
      <c r="C44" s="9" t="s">
        <v>1156</v>
      </c>
      <c r="D44" s="8" t="s">
        <v>1462</v>
      </c>
      <c r="E44" s="9" t="s">
        <v>1509</v>
      </c>
      <c r="F44" s="9" t="s">
        <v>3016</v>
      </c>
      <c r="G44" s="9" t="s">
        <v>1280</v>
      </c>
      <c r="H44" s="9" t="s">
        <v>1786</v>
      </c>
      <c r="I44" s="9" t="s">
        <v>1641</v>
      </c>
      <c r="J44" s="9" t="s">
        <v>1935</v>
      </c>
      <c r="K44" s="8" t="s">
        <v>2075</v>
      </c>
      <c r="L44" s="16" t="s">
        <v>2213</v>
      </c>
      <c r="M44" s="9" t="s">
        <v>2327</v>
      </c>
      <c r="N44" s="9" t="s">
        <v>1472</v>
      </c>
      <c r="O44" s="9" t="s">
        <v>1472</v>
      </c>
      <c r="P44" s="9" t="s">
        <v>2469</v>
      </c>
      <c r="Q44" s="9" t="s">
        <v>2469</v>
      </c>
      <c r="R44" s="8" t="s">
        <v>2598</v>
      </c>
      <c r="S44" s="9" t="s">
        <v>2734</v>
      </c>
      <c r="T44" s="8" t="s">
        <v>2876</v>
      </c>
      <c r="U44" s="9" t="s">
        <v>3163</v>
      </c>
      <c r="V44" s="9" t="s">
        <v>3315</v>
      </c>
      <c r="W44" s="9" t="s">
        <v>3470</v>
      </c>
      <c r="X44" s="9" t="s">
        <v>3626</v>
      </c>
      <c r="Y44" s="9" t="s">
        <v>3780</v>
      </c>
      <c r="Z44" s="3" t="s">
        <v>3930</v>
      </c>
      <c r="AA44" s="3" t="s">
        <v>4084</v>
      </c>
      <c r="AB44" s="3" t="s">
        <v>4234</v>
      </c>
      <c r="AC44" s="3" t="s">
        <v>4380</v>
      </c>
      <c r="AD44" s="3" t="s">
        <v>4535</v>
      </c>
      <c r="AE44" s="3" t="s">
        <v>4780</v>
      </c>
    </row>
    <row r="45" spans="1:31" ht="15" customHeight="1" x14ac:dyDescent="0.25">
      <c r="A45" s="15" t="s">
        <v>72</v>
      </c>
      <c r="B45" s="15" t="s">
        <v>1152</v>
      </c>
      <c r="C45" s="9" t="s">
        <v>1155</v>
      </c>
      <c r="D45" s="8" t="s">
        <v>1462</v>
      </c>
      <c r="E45" s="9" t="s">
        <v>1510</v>
      </c>
      <c r="F45" s="9" t="s">
        <v>3017</v>
      </c>
      <c r="G45" s="9" t="s">
        <v>1281</v>
      </c>
      <c r="H45" s="9" t="s">
        <v>1787</v>
      </c>
      <c r="I45" s="9" t="s">
        <v>1642</v>
      </c>
      <c r="J45" s="9" t="s">
        <v>1936</v>
      </c>
      <c r="K45" s="8" t="s">
        <v>2076</v>
      </c>
      <c r="L45" s="16" t="s">
        <v>2214</v>
      </c>
      <c r="M45" s="9" t="s">
        <v>2328</v>
      </c>
      <c r="N45" s="9" t="s">
        <v>1213</v>
      </c>
      <c r="O45" s="9" t="s">
        <v>1213</v>
      </c>
      <c r="P45" s="9" t="s">
        <v>2470</v>
      </c>
      <c r="Q45" s="9" t="s">
        <v>2470</v>
      </c>
      <c r="R45" s="8" t="s">
        <v>2599</v>
      </c>
      <c r="S45" s="9" t="s">
        <v>2735</v>
      </c>
      <c r="T45" s="8" t="s">
        <v>2877</v>
      </c>
      <c r="U45" s="9" t="s">
        <v>3164</v>
      </c>
      <c r="V45" s="9" t="s">
        <v>3316</v>
      </c>
      <c r="W45" s="9" t="s">
        <v>3471</v>
      </c>
      <c r="X45" s="9" t="s">
        <v>3627</v>
      </c>
      <c r="Y45" s="9" t="s">
        <v>3781</v>
      </c>
      <c r="Z45" s="3" t="s">
        <v>3931</v>
      </c>
      <c r="AA45" s="3" t="s">
        <v>4085</v>
      </c>
      <c r="AB45" s="3" t="s">
        <v>4235</v>
      </c>
      <c r="AC45" s="3" t="s">
        <v>4381</v>
      </c>
      <c r="AD45" s="3" t="s">
        <v>4536</v>
      </c>
      <c r="AE45" s="3" t="s">
        <v>4781</v>
      </c>
    </row>
    <row r="46" spans="1:31" ht="15" customHeight="1" x14ac:dyDescent="0.25">
      <c r="A46" s="15" t="s">
        <v>72</v>
      </c>
      <c r="B46" s="15" t="s">
        <v>679</v>
      </c>
      <c r="C46" s="9" t="s">
        <v>680</v>
      </c>
      <c r="D46" s="8" t="s">
        <v>1190</v>
      </c>
      <c r="E46" s="9" t="s">
        <v>680</v>
      </c>
      <c r="F46" s="9" t="s">
        <v>1282</v>
      </c>
      <c r="G46" s="9" t="s">
        <v>1282</v>
      </c>
      <c r="H46" s="9" t="s">
        <v>680</v>
      </c>
      <c r="I46" s="9" t="s">
        <v>680</v>
      </c>
      <c r="J46" s="9" t="s">
        <v>680</v>
      </c>
      <c r="K46" s="8" t="s">
        <v>680</v>
      </c>
      <c r="L46" s="16" t="s">
        <v>680</v>
      </c>
      <c r="M46" s="9" t="s">
        <v>680</v>
      </c>
      <c r="N46" s="9" t="s">
        <v>1400</v>
      </c>
      <c r="O46" s="9" t="s">
        <v>1400</v>
      </c>
      <c r="P46" s="9" t="s">
        <v>680</v>
      </c>
      <c r="Q46" s="9" t="s">
        <v>680</v>
      </c>
      <c r="R46" s="8" t="s">
        <v>2600</v>
      </c>
      <c r="S46" s="9" t="s">
        <v>2736</v>
      </c>
      <c r="T46" s="8" t="s">
        <v>680</v>
      </c>
      <c r="U46" s="9" t="s">
        <v>680</v>
      </c>
      <c r="V46" s="9" t="s">
        <v>680</v>
      </c>
      <c r="W46" s="9" t="s">
        <v>3431</v>
      </c>
      <c r="X46" s="9" t="s">
        <v>680</v>
      </c>
      <c r="Y46" s="9" t="s">
        <v>680</v>
      </c>
      <c r="Z46" s="3" t="s">
        <v>680</v>
      </c>
      <c r="AA46" s="3" t="s">
        <v>680</v>
      </c>
      <c r="AB46" s="3" t="s">
        <v>3431</v>
      </c>
      <c r="AC46" s="3" t="s">
        <v>4382</v>
      </c>
      <c r="AD46" s="3" t="s">
        <v>4382</v>
      </c>
      <c r="AE46" s="3" t="s">
        <v>4782</v>
      </c>
    </row>
    <row r="47" spans="1:31" ht="15" customHeight="1" x14ac:dyDescent="0.25">
      <c r="A47" s="15" t="s">
        <v>72</v>
      </c>
      <c r="B47" s="15" t="s">
        <v>682</v>
      </c>
      <c r="C47" s="9" t="s">
        <v>682</v>
      </c>
      <c r="D47" s="8" t="s">
        <v>1190</v>
      </c>
      <c r="E47" s="9" t="s">
        <v>682</v>
      </c>
      <c r="F47" s="9" t="s">
        <v>683</v>
      </c>
      <c r="G47" s="9" t="s">
        <v>683</v>
      </c>
      <c r="H47" s="9" t="s">
        <v>682</v>
      </c>
      <c r="I47" s="9" t="s">
        <v>682</v>
      </c>
      <c r="J47" s="9" t="s">
        <v>682</v>
      </c>
      <c r="K47" s="8" t="s">
        <v>682</v>
      </c>
      <c r="L47" s="16" t="s">
        <v>682</v>
      </c>
      <c r="M47" s="9" t="s">
        <v>682</v>
      </c>
      <c r="N47" s="9" t="s">
        <v>1401</v>
      </c>
      <c r="O47" s="9" t="s">
        <v>1401</v>
      </c>
      <c r="P47" s="9" t="s">
        <v>2471</v>
      </c>
      <c r="Q47" s="9" t="s">
        <v>2471</v>
      </c>
      <c r="R47" s="8" t="s">
        <v>685</v>
      </c>
      <c r="S47" s="9" t="s">
        <v>686</v>
      </c>
      <c r="T47" s="8" t="s">
        <v>682</v>
      </c>
      <c r="U47" s="9" t="s">
        <v>682</v>
      </c>
      <c r="V47" s="9" t="s">
        <v>682</v>
      </c>
      <c r="W47" s="9" t="s">
        <v>3472</v>
      </c>
      <c r="X47" s="9" t="s">
        <v>682</v>
      </c>
      <c r="Y47" s="9" t="s">
        <v>682</v>
      </c>
      <c r="Z47" s="3" t="s">
        <v>682</v>
      </c>
      <c r="AA47" s="3" t="s">
        <v>4086</v>
      </c>
      <c r="AB47" s="3" t="s">
        <v>682</v>
      </c>
      <c r="AC47" s="3" t="s">
        <v>4383</v>
      </c>
      <c r="AD47" s="3" t="s">
        <v>4537</v>
      </c>
      <c r="AE47" s="3" t="s">
        <v>4783</v>
      </c>
    </row>
    <row r="48" spans="1:31" ht="15" customHeight="1" x14ac:dyDescent="0.25">
      <c r="A48" s="15" t="s">
        <v>72</v>
      </c>
      <c r="B48" s="15" t="s">
        <v>688</v>
      </c>
      <c r="C48" s="9" t="s">
        <v>688</v>
      </c>
      <c r="D48" s="8" t="s">
        <v>1190</v>
      </c>
      <c r="E48" s="9" t="s">
        <v>688</v>
      </c>
      <c r="F48" s="9" t="s">
        <v>689</v>
      </c>
      <c r="G48" s="9" t="s">
        <v>689</v>
      </c>
      <c r="H48" s="9" t="s">
        <v>688</v>
      </c>
      <c r="I48" s="9" t="s">
        <v>688</v>
      </c>
      <c r="J48" s="9" t="s">
        <v>1937</v>
      </c>
      <c r="K48" s="8" t="s">
        <v>1937</v>
      </c>
      <c r="L48" s="16" t="s">
        <v>688</v>
      </c>
      <c r="M48" s="9" t="s">
        <v>688</v>
      </c>
      <c r="N48" s="9" t="s">
        <v>1402</v>
      </c>
      <c r="O48" s="9" t="s">
        <v>1402</v>
      </c>
      <c r="P48" s="9" t="s">
        <v>2472</v>
      </c>
      <c r="Q48" s="9" t="s">
        <v>2472</v>
      </c>
      <c r="R48" s="8" t="s">
        <v>2601</v>
      </c>
      <c r="S48" s="9" t="s">
        <v>2737</v>
      </c>
      <c r="T48" s="8" t="s">
        <v>2878</v>
      </c>
      <c r="U48" s="9" t="s">
        <v>688</v>
      </c>
      <c r="V48" s="9" t="s">
        <v>688</v>
      </c>
      <c r="W48" s="9" t="s">
        <v>3473</v>
      </c>
      <c r="X48" s="9" t="s">
        <v>1937</v>
      </c>
      <c r="Y48" s="9" t="s">
        <v>1937</v>
      </c>
      <c r="Z48" s="3" t="s">
        <v>3932</v>
      </c>
      <c r="AA48" s="3" t="s">
        <v>4087</v>
      </c>
      <c r="AB48" s="3" t="s">
        <v>688</v>
      </c>
      <c r="AC48" s="3" t="s">
        <v>4384</v>
      </c>
      <c r="AD48" s="3" t="s">
        <v>4538</v>
      </c>
      <c r="AE48" s="3" t="s">
        <v>4784</v>
      </c>
    </row>
    <row r="49" spans="1:31" x14ac:dyDescent="0.25">
      <c r="A49" s="15" t="s">
        <v>72</v>
      </c>
      <c r="B49" s="15" t="s">
        <v>251</v>
      </c>
      <c r="C49" s="9" t="s">
        <v>252</v>
      </c>
      <c r="D49" s="8" t="s">
        <v>1190</v>
      </c>
      <c r="E49" s="8" t="s">
        <v>252</v>
      </c>
      <c r="F49" s="8" t="s">
        <v>272</v>
      </c>
      <c r="G49" s="8" t="s">
        <v>272</v>
      </c>
      <c r="H49" s="9" t="s">
        <v>580</v>
      </c>
      <c r="I49" s="8" t="s">
        <v>1643</v>
      </c>
      <c r="J49" s="16" t="s">
        <v>252</v>
      </c>
      <c r="K49" s="8" t="s">
        <v>263</v>
      </c>
      <c r="L49" s="16" t="s">
        <v>618</v>
      </c>
      <c r="M49" s="16" t="s">
        <v>311</v>
      </c>
      <c r="N49" s="8" t="s">
        <v>271</v>
      </c>
      <c r="O49" s="8" t="s">
        <v>271</v>
      </c>
      <c r="P49" s="8" t="s">
        <v>271</v>
      </c>
      <c r="Q49" s="8" t="s">
        <v>271</v>
      </c>
      <c r="R49" s="8" t="s">
        <v>2602</v>
      </c>
      <c r="S49" s="8" t="s">
        <v>2738</v>
      </c>
      <c r="T49" s="8" t="s">
        <v>2879</v>
      </c>
      <c r="U49" s="9" t="s">
        <v>3165</v>
      </c>
      <c r="V49" s="9" t="s">
        <v>252</v>
      </c>
      <c r="W49" s="9" t="s">
        <v>3474</v>
      </c>
      <c r="X49" s="9" t="s">
        <v>252</v>
      </c>
      <c r="Y49" s="9" t="s">
        <v>252</v>
      </c>
      <c r="Z49" s="3" t="s">
        <v>3933</v>
      </c>
      <c r="AA49" s="3" t="s">
        <v>4088</v>
      </c>
      <c r="AB49" s="3" t="s">
        <v>3474</v>
      </c>
      <c r="AC49" s="3" t="s">
        <v>4385</v>
      </c>
      <c r="AD49" s="3" t="s">
        <v>4539</v>
      </c>
      <c r="AE49" s="3" t="s">
        <v>4785</v>
      </c>
    </row>
    <row r="50" spans="1:31" x14ac:dyDescent="0.25">
      <c r="A50" s="15" t="s">
        <v>72</v>
      </c>
      <c r="B50" s="15" t="s">
        <v>75</v>
      </c>
      <c r="C50" s="9" t="s">
        <v>75</v>
      </c>
      <c r="D50" s="8" t="s">
        <v>1190</v>
      </c>
      <c r="E50" s="8" t="s">
        <v>1511</v>
      </c>
      <c r="F50" s="8" t="s">
        <v>444</v>
      </c>
      <c r="G50" s="8" t="s">
        <v>704</v>
      </c>
      <c r="H50" s="9" t="s">
        <v>1788</v>
      </c>
      <c r="I50" s="8" t="s">
        <v>1644</v>
      </c>
      <c r="J50" s="16" t="s">
        <v>1938</v>
      </c>
      <c r="K50" s="8" t="s">
        <v>523</v>
      </c>
      <c r="L50" s="16" t="s">
        <v>606</v>
      </c>
      <c r="M50" s="16" t="s">
        <v>2329</v>
      </c>
      <c r="N50" s="8" t="s">
        <v>1403</v>
      </c>
      <c r="O50" s="8" t="s">
        <v>1403</v>
      </c>
      <c r="P50" s="8" t="s">
        <v>148</v>
      </c>
      <c r="Q50" s="8" t="s">
        <v>148</v>
      </c>
      <c r="R50" s="8" t="s">
        <v>211</v>
      </c>
      <c r="S50" s="8" t="s">
        <v>176</v>
      </c>
      <c r="T50" s="8" t="s">
        <v>200</v>
      </c>
      <c r="U50" s="9" t="s">
        <v>3166</v>
      </c>
      <c r="V50" s="9" t="s">
        <v>3317</v>
      </c>
      <c r="W50" s="9" t="s">
        <v>3475</v>
      </c>
      <c r="X50" s="9" t="s">
        <v>3628</v>
      </c>
      <c r="Y50" s="9" t="s">
        <v>3782</v>
      </c>
      <c r="Z50" s="3" t="s">
        <v>444</v>
      </c>
      <c r="AA50" s="3" t="s">
        <v>4089</v>
      </c>
      <c r="AB50" s="3" t="s">
        <v>4236</v>
      </c>
      <c r="AC50" s="3" t="s">
        <v>4386</v>
      </c>
      <c r="AD50" s="3" t="s">
        <v>4540</v>
      </c>
      <c r="AE50" s="3" t="s">
        <v>4786</v>
      </c>
    </row>
    <row r="51" spans="1:31" x14ac:dyDescent="0.25">
      <c r="A51" s="15" t="s">
        <v>72</v>
      </c>
      <c r="B51" s="15" t="s">
        <v>126</v>
      </c>
      <c r="C51" s="9" t="s">
        <v>126</v>
      </c>
      <c r="D51" s="8" t="s">
        <v>1190</v>
      </c>
      <c r="E51" s="8" t="s">
        <v>1512</v>
      </c>
      <c r="F51" s="8" t="s">
        <v>186</v>
      </c>
      <c r="G51" s="8" t="s">
        <v>1283</v>
      </c>
      <c r="H51" s="9" t="s">
        <v>1789</v>
      </c>
      <c r="I51" s="8" t="s">
        <v>1645</v>
      </c>
      <c r="J51" s="16" t="s">
        <v>1939</v>
      </c>
      <c r="K51" s="8" t="s">
        <v>2077</v>
      </c>
      <c r="L51" s="16" t="s">
        <v>607</v>
      </c>
      <c r="M51" s="16" t="s">
        <v>2330</v>
      </c>
      <c r="N51" s="8" t="s">
        <v>1404</v>
      </c>
      <c r="O51" s="8" t="s">
        <v>1404</v>
      </c>
      <c r="P51" s="8" t="s">
        <v>149</v>
      </c>
      <c r="Q51" s="8" t="s">
        <v>149</v>
      </c>
      <c r="R51" s="8" t="s">
        <v>2603</v>
      </c>
      <c r="S51" s="8" t="s">
        <v>177</v>
      </c>
      <c r="T51" s="8" t="s">
        <v>2880</v>
      </c>
      <c r="U51" s="9" t="s">
        <v>3167</v>
      </c>
      <c r="V51" s="9" t="s">
        <v>3318</v>
      </c>
      <c r="W51" s="9" t="s">
        <v>3476</v>
      </c>
      <c r="X51" s="9" t="s">
        <v>3629</v>
      </c>
      <c r="Y51" s="9" t="s">
        <v>3783</v>
      </c>
      <c r="Z51" s="3" t="s">
        <v>3934</v>
      </c>
      <c r="AA51" s="3" t="s">
        <v>4090</v>
      </c>
      <c r="AB51" s="3" t="s">
        <v>3476</v>
      </c>
      <c r="AC51" s="3" t="s">
        <v>4387</v>
      </c>
      <c r="AD51" s="3" t="s">
        <v>4541</v>
      </c>
      <c r="AE51" s="3" t="s">
        <v>4787</v>
      </c>
    </row>
    <row r="52" spans="1:31" x14ac:dyDescent="0.25">
      <c r="A52" s="15" t="s">
        <v>72</v>
      </c>
      <c r="B52" s="15" t="s">
        <v>76</v>
      </c>
      <c r="C52" s="9" t="s">
        <v>76</v>
      </c>
      <c r="D52" s="8" t="s">
        <v>1190</v>
      </c>
      <c r="E52" s="8" t="s">
        <v>230</v>
      </c>
      <c r="F52" s="8" t="s">
        <v>187</v>
      </c>
      <c r="G52" s="8" t="s">
        <v>445</v>
      </c>
      <c r="H52" s="9" t="s">
        <v>1790</v>
      </c>
      <c r="I52" s="8" t="s">
        <v>1646</v>
      </c>
      <c r="J52" s="16" t="s">
        <v>1940</v>
      </c>
      <c r="K52" s="8" t="s">
        <v>2078</v>
      </c>
      <c r="L52" s="16" t="s">
        <v>608</v>
      </c>
      <c r="M52" s="16" t="s">
        <v>2331</v>
      </c>
      <c r="N52" s="8" t="s">
        <v>129</v>
      </c>
      <c r="O52" s="8" t="s">
        <v>129</v>
      </c>
      <c r="P52" s="8" t="s">
        <v>150</v>
      </c>
      <c r="Q52" s="8" t="s">
        <v>150</v>
      </c>
      <c r="R52" s="8" t="s">
        <v>714</v>
      </c>
      <c r="S52" s="8" t="s">
        <v>2739</v>
      </c>
      <c r="T52" s="8" t="s">
        <v>202</v>
      </c>
      <c r="U52" s="9" t="s">
        <v>3168</v>
      </c>
      <c r="V52" s="9" t="s">
        <v>3319</v>
      </c>
      <c r="W52" s="9" t="s">
        <v>3477</v>
      </c>
      <c r="X52" s="9" t="s">
        <v>3630</v>
      </c>
      <c r="Y52" s="9" t="s">
        <v>3784</v>
      </c>
      <c r="Z52" s="3" t="s">
        <v>3935</v>
      </c>
      <c r="AA52" s="3" t="s">
        <v>4091</v>
      </c>
      <c r="AB52" s="3" t="s">
        <v>4237</v>
      </c>
      <c r="AC52" s="3" t="s">
        <v>4388</v>
      </c>
      <c r="AD52" s="3" t="s">
        <v>4542</v>
      </c>
      <c r="AE52" s="3" t="s">
        <v>4788</v>
      </c>
    </row>
    <row r="53" spans="1:31" x14ac:dyDescent="0.25">
      <c r="A53" s="15" t="s">
        <v>72</v>
      </c>
      <c r="B53" s="15" t="s">
        <v>77</v>
      </c>
      <c r="C53" s="9" t="s">
        <v>77</v>
      </c>
      <c r="D53" s="8" t="s">
        <v>1190</v>
      </c>
      <c r="E53" s="8" t="s">
        <v>231</v>
      </c>
      <c r="F53" s="8" t="s">
        <v>188</v>
      </c>
      <c r="G53" s="8" t="s">
        <v>446</v>
      </c>
      <c r="H53" s="9" t="s">
        <v>1791</v>
      </c>
      <c r="I53" s="8" t="s">
        <v>122</v>
      </c>
      <c r="J53" s="16" t="s">
        <v>1941</v>
      </c>
      <c r="K53" s="8" t="s">
        <v>256</v>
      </c>
      <c r="L53" s="16" t="s">
        <v>609</v>
      </c>
      <c r="M53" s="16" t="s">
        <v>2332</v>
      </c>
      <c r="N53" s="8" t="s">
        <v>1405</v>
      </c>
      <c r="O53" s="8" t="s">
        <v>1405</v>
      </c>
      <c r="P53" s="8" t="s">
        <v>151</v>
      </c>
      <c r="Q53" s="8" t="s">
        <v>151</v>
      </c>
      <c r="R53" s="8" t="s">
        <v>2604</v>
      </c>
      <c r="S53" s="8" t="s">
        <v>178</v>
      </c>
      <c r="T53" s="8" t="s">
        <v>2881</v>
      </c>
      <c r="U53" s="9" t="s">
        <v>3169</v>
      </c>
      <c r="V53" s="9" t="s">
        <v>3320</v>
      </c>
      <c r="W53" s="9" t="s">
        <v>3478</v>
      </c>
      <c r="X53" s="9" t="s">
        <v>3631</v>
      </c>
      <c r="Y53" s="9" t="s">
        <v>3785</v>
      </c>
      <c r="Z53" s="3" t="s">
        <v>3936</v>
      </c>
      <c r="AA53" s="3" t="s">
        <v>4092</v>
      </c>
      <c r="AB53" s="3" t="s">
        <v>4238</v>
      </c>
      <c r="AC53" s="3" t="s">
        <v>4389</v>
      </c>
      <c r="AD53" s="3" t="s">
        <v>4543</v>
      </c>
      <c r="AE53" s="3" t="s">
        <v>4789</v>
      </c>
    </row>
    <row r="54" spans="1:31" x14ac:dyDescent="0.25">
      <c r="A54" s="15" t="s">
        <v>72</v>
      </c>
      <c r="B54" s="15" t="s">
        <v>78</v>
      </c>
      <c r="C54" s="9" t="s">
        <v>78</v>
      </c>
      <c r="D54" s="8" t="s">
        <v>1190</v>
      </c>
      <c r="E54" s="8" t="s">
        <v>232</v>
      </c>
      <c r="F54" s="8" t="s">
        <v>3018</v>
      </c>
      <c r="G54" s="8" t="s">
        <v>447</v>
      </c>
      <c r="H54" s="9" t="s">
        <v>1792</v>
      </c>
      <c r="I54" s="8" t="s">
        <v>123</v>
      </c>
      <c r="J54" s="16" t="s">
        <v>1942</v>
      </c>
      <c r="K54" s="8" t="s">
        <v>2079</v>
      </c>
      <c r="L54" s="16" t="s">
        <v>610</v>
      </c>
      <c r="M54" s="16" t="s">
        <v>2333</v>
      </c>
      <c r="N54" s="8" t="s">
        <v>130</v>
      </c>
      <c r="O54" s="8" t="s">
        <v>130</v>
      </c>
      <c r="P54" s="8" t="s">
        <v>130</v>
      </c>
      <c r="Q54" s="8" t="s">
        <v>130</v>
      </c>
      <c r="R54" s="8" t="s">
        <v>213</v>
      </c>
      <c r="S54" s="8" t="s">
        <v>2740</v>
      </c>
      <c r="T54" s="8" t="s">
        <v>2882</v>
      </c>
      <c r="U54" s="9" t="s">
        <v>3170</v>
      </c>
      <c r="V54" s="9" t="s">
        <v>3321</v>
      </c>
      <c r="W54" s="9" t="s">
        <v>3479</v>
      </c>
      <c r="X54" s="9" t="s">
        <v>3632</v>
      </c>
      <c r="Y54" s="9" t="s">
        <v>3786</v>
      </c>
      <c r="Z54" s="3" t="s">
        <v>3937</v>
      </c>
      <c r="AA54" s="3" t="s">
        <v>4093</v>
      </c>
      <c r="AB54" s="3" t="s">
        <v>4239</v>
      </c>
      <c r="AC54" s="3" t="s">
        <v>4390</v>
      </c>
      <c r="AD54" s="3" t="s">
        <v>4544</v>
      </c>
      <c r="AE54" s="3" t="s">
        <v>4790</v>
      </c>
    </row>
    <row r="55" spans="1:31" ht="30" x14ac:dyDescent="0.25">
      <c r="A55" s="15" t="s">
        <v>72</v>
      </c>
      <c r="B55" s="15" t="s">
        <v>80</v>
      </c>
      <c r="C55" s="9" t="s">
        <v>80</v>
      </c>
      <c r="D55" s="8" t="s">
        <v>1190</v>
      </c>
      <c r="E55" s="8" t="s">
        <v>233</v>
      </c>
      <c r="F55" s="8" t="s">
        <v>189</v>
      </c>
      <c r="G55" s="8" t="s">
        <v>448</v>
      </c>
      <c r="H55" s="9" t="s">
        <v>1793</v>
      </c>
      <c r="I55" s="8" t="s">
        <v>1647</v>
      </c>
      <c r="J55" s="16" t="s">
        <v>1943</v>
      </c>
      <c r="K55" s="8" t="s">
        <v>2080</v>
      </c>
      <c r="L55" s="16" t="s">
        <v>611</v>
      </c>
      <c r="M55" s="16" t="s">
        <v>2334</v>
      </c>
      <c r="N55" s="8" t="s">
        <v>1406</v>
      </c>
      <c r="O55" s="8" t="s">
        <v>1406</v>
      </c>
      <c r="P55" s="8" t="s">
        <v>152</v>
      </c>
      <c r="Q55" s="8" t="s">
        <v>152</v>
      </c>
      <c r="R55" s="8" t="s">
        <v>2605</v>
      </c>
      <c r="S55" s="8" t="s">
        <v>2741</v>
      </c>
      <c r="T55" s="8" t="s">
        <v>2883</v>
      </c>
      <c r="U55" s="9" t="s">
        <v>3171</v>
      </c>
      <c r="V55" s="9" t="s">
        <v>3322</v>
      </c>
      <c r="W55" s="9" t="s">
        <v>3480</v>
      </c>
      <c r="X55" s="9" t="s">
        <v>3633</v>
      </c>
      <c r="Y55" s="9" t="s">
        <v>3787</v>
      </c>
      <c r="Z55" s="3" t="s">
        <v>3938</v>
      </c>
      <c r="AA55" s="3" t="s">
        <v>4094</v>
      </c>
      <c r="AB55" s="3" t="s">
        <v>4240</v>
      </c>
      <c r="AC55" s="3" t="s">
        <v>4391</v>
      </c>
      <c r="AD55" s="3" t="s">
        <v>4545</v>
      </c>
      <c r="AE55" s="3" t="s">
        <v>4791</v>
      </c>
    </row>
    <row r="56" spans="1:31" ht="45" x14ac:dyDescent="0.25">
      <c r="A56" s="15" t="s">
        <v>72</v>
      </c>
      <c r="B56" s="15" t="s">
        <v>79</v>
      </c>
      <c r="C56" s="9" t="s">
        <v>79</v>
      </c>
      <c r="D56" s="8" t="s">
        <v>1190</v>
      </c>
      <c r="E56" s="8" t="s">
        <v>234</v>
      </c>
      <c r="F56" s="8" t="s">
        <v>3019</v>
      </c>
      <c r="G56" s="8" t="s">
        <v>1284</v>
      </c>
      <c r="H56" s="9" t="s">
        <v>1794</v>
      </c>
      <c r="I56" s="8" t="s">
        <v>1648</v>
      </c>
      <c r="J56" s="16" t="s">
        <v>1944</v>
      </c>
      <c r="K56" s="8" t="s">
        <v>2081</v>
      </c>
      <c r="L56" s="16" t="s">
        <v>612</v>
      </c>
      <c r="M56" s="16" t="s">
        <v>2335</v>
      </c>
      <c r="N56" s="8" t="s">
        <v>132</v>
      </c>
      <c r="O56" s="8" t="s">
        <v>132</v>
      </c>
      <c r="P56" s="8" t="s">
        <v>153</v>
      </c>
      <c r="Q56" s="8" t="s">
        <v>153</v>
      </c>
      <c r="R56" s="8" t="s">
        <v>715</v>
      </c>
      <c r="S56" s="8" t="s">
        <v>2742</v>
      </c>
      <c r="T56" s="8" t="s">
        <v>2884</v>
      </c>
      <c r="U56" s="9" t="s">
        <v>3172</v>
      </c>
      <c r="V56" s="9" t="s">
        <v>3323</v>
      </c>
      <c r="W56" s="9" t="s">
        <v>3481</v>
      </c>
      <c r="X56" s="9" t="s">
        <v>3634</v>
      </c>
      <c r="Y56" s="9" t="s">
        <v>3788</v>
      </c>
      <c r="Z56" s="3" t="s">
        <v>3939</v>
      </c>
      <c r="AA56" s="3" t="s">
        <v>4095</v>
      </c>
      <c r="AB56" s="3" t="s">
        <v>4241</v>
      </c>
      <c r="AC56" s="3" t="s">
        <v>4392</v>
      </c>
      <c r="AD56" s="3" t="s">
        <v>4546</v>
      </c>
      <c r="AE56" s="3" t="s">
        <v>4792</v>
      </c>
    </row>
    <row r="57" spans="1:31" ht="45" x14ac:dyDescent="0.25">
      <c r="A57" s="15" t="s">
        <v>72</v>
      </c>
      <c r="B57" s="15" t="s">
        <v>700</v>
      </c>
      <c r="C57" s="9" t="s">
        <v>700</v>
      </c>
      <c r="D57" s="8" t="s">
        <v>1190</v>
      </c>
      <c r="E57" s="8" t="s">
        <v>1513</v>
      </c>
      <c r="F57" s="8" t="s">
        <v>3020</v>
      </c>
      <c r="G57" s="8" t="s">
        <v>1285</v>
      </c>
      <c r="H57" s="9" t="s">
        <v>1795</v>
      </c>
      <c r="I57" s="8" t="s">
        <v>1649</v>
      </c>
      <c r="J57" s="16" t="s">
        <v>1945</v>
      </c>
      <c r="K57" s="8" t="s">
        <v>2082</v>
      </c>
      <c r="L57" s="16" t="s">
        <v>2215</v>
      </c>
      <c r="M57" s="16" t="s">
        <v>2336</v>
      </c>
      <c r="N57" s="8" t="s">
        <v>1407</v>
      </c>
      <c r="O57" s="8" t="s">
        <v>1407</v>
      </c>
      <c r="P57" s="8" t="s">
        <v>2473</v>
      </c>
      <c r="Q57" s="8" t="s">
        <v>2473</v>
      </c>
      <c r="R57" s="8" t="s">
        <v>2606</v>
      </c>
      <c r="S57" s="8" t="s">
        <v>2743</v>
      </c>
      <c r="T57" s="8" t="s">
        <v>2885</v>
      </c>
      <c r="U57" s="9" t="s">
        <v>3173</v>
      </c>
      <c r="V57" s="9" t="s">
        <v>3324</v>
      </c>
      <c r="W57" s="9" t="s">
        <v>3482</v>
      </c>
      <c r="X57" s="9" t="s">
        <v>3635</v>
      </c>
      <c r="Y57" s="9" t="s">
        <v>3789</v>
      </c>
      <c r="Z57" s="3" t="s">
        <v>3940</v>
      </c>
      <c r="AA57" s="3" t="s">
        <v>4096</v>
      </c>
      <c r="AB57" s="3" t="s">
        <v>4242</v>
      </c>
      <c r="AC57" s="3" t="s">
        <v>4393</v>
      </c>
      <c r="AD57" s="3" t="s">
        <v>4547</v>
      </c>
      <c r="AE57" s="3" t="s">
        <v>4793</v>
      </c>
    </row>
    <row r="58" spans="1:31" x14ac:dyDescent="0.25">
      <c r="A58" s="15" t="s">
        <v>72</v>
      </c>
      <c r="B58" s="15" t="s">
        <v>81</v>
      </c>
      <c r="C58" s="9" t="s">
        <v>81</v>
      </c>
      <c r="D58" s="8" t="s">
        <v>1190</v>
      </c>
      <c r="E58" s="8" t="s">
        <v>1514</v>
      </c>
      <c r="F58" s="8" t="s">
        <v>1286</v>
      </c>
      <c r="G58" s="8" t="s">
        <v>1286</v>
      </c>
      <c r="H58" s="9" t="s">
        <v>1796</v>
      </c>
      <c r="I58" s="8" t="s">
        <v>124</v>
      </c>
      <c r="J58" s="16" t="s">
        <v>281</v>
      </c>
      <c r="K58" s="8" t="s">
        <v>259</v>
      </c>
      <c r="L58" s="16" t="s">
        <v>614</v>
      </c>
      <c r="M58" s="16" t="s">
        <v>309</v>
      </c>
      <c r="N58" s="8" t="s">
        <v>133</v>
      </c>
      <c r="O58" s="8" t="s">
        <v>133</v>
      </c>
      <c r="P58" s="8" t="s">
        <v>154</v>
      </c>
      <c r="Q58" s="8" t="s">
        <v>154</v>
      </c>
      <c r="R58" s="8" t="s">
        <v>2607</v>
      </c>
      <c r="S58" s="8" t="s">
        <v>405</v>
      </c>
      <c r="T58" s="8" t="s">
        <v>204</v>
      </c>
      <c r="U58" s="9" t="s">
        <v>3174</v>
      </c>
      <c r="V58" s="9" t="s">
        <v>3325</v>
      </c>
      <c r="W58" s="9" t="s">
        <v>3483</v>
      </c>
      <c r="X58" s="9" t="s">
        <v>3636</v>
      </c>
      <c r="Y58" s="9" t="s">
        <v>3790</v>
      </c>
      <c r="Z58" s="3" t="s">
        <v>3941</v>
      </c>
      <c r="AA58" s="3" t="s">
        <v>4097</v>
      </c>
      <c r="AB58" s="3" t="s">
        <v>3483</v>
      </c>
      <c r="AC58" s="3" t="s">
        <v>4394</v>
      </c>
      <c r="AD58" s="3" t="s">
        <v>4548</v>
      </c>
      <c r="AE58" s="3" t="s">
        <v>4794</v>
      </c>
    </row>
    <row r="59" spans="1:31" x14ac:dyDescent="0.25">
      <c r="A59" s="15" t="s">
        <v>72</v>
      </c>
      <c r="B59" s="15" t="s">
        <v>82</v>
      </c>
      <c r="C59" s="9" t="s">
        <v>82</v>
      </c>
      <c r="D59" s="8" t="s">
        <v>1190</v>
      </c>
      <c r="E59" s="8" t="s">
        <v>235</v>
      </c>
      <c r="F59" s="8" t="s">
        <v>1287</v>
      </c>
      <c r="G59" s="8" t="s">
        <v>1287</v>
      </c>
      <c r="H59" s="9" t="s">
        <v>1797</v>
      </c>
      <c r="I59" s="8" t="s">
        <v>1650</v>
      </c>
      <c r="J59" s="16" t="s">
        <v>282</v>
      </c>
      <c r="K59" s="8" t="s">
        <v>260</v>
      </c>
      <c r="L59" s="16" t="s">
        <v>615</v>
      </c>
      <c r="M59" s="16" t="s">
        <v>2337</v>
      </c>
      <c r="N59" s="8" t="s">
        <v>134</v>
      </c>
      <c r="O59" s="8" t="s">
        <v>134</v>
      </c>
      <c r="P59" s="8" t="s">
        <v>155</v>
      </c>
      <c r="Q59" s="8" t="s">
        <v>155</v>
      </c>
      <c r="R59" s="8" t="s">
        <v>2608</v>
      </c>
      <c r="S59" s="8" t="s">
        <v>179</v>
      </c>
      <c r="T59" s="8" t="s">
        <v>205</v>
      </c>
      <c r="U59" s="9" t="s">
        <v>3175</v>
      </c>
      <c r="V59" s="9" t="s">
        <v>3326</v>
      </c>
      <c r="W59" s="9" t="s">
        <v>3484</v>
      </c>
      <c r="X59" s="9" t="s">
        <v>3637</v>
      </c>
      <c r="Y59" s="9" t="s">
        <v>388</v>
      </c>
      <c r="Z59" s="3" t="s">
        <v>3942</v>
      </c>
      <c r="AA59" s="3" t="s">
        <v>4098</v>
      </c>
      <c r="AB59" s="3" t="s">
        <v>3484</v>
      </c>
      <c r="AC59" s="3" t="s">
        <v>4395</v>
      </c>
      <c r="AD59" s="3" t="s">
        <v>4549</v>
      </c>
      <c r="AE59" s="3" t="s">
        <v>4795</v>
      </c>
    </row>
    <row r="60" spans="1:31" x14ac:dyDescent="0.25">
      <c r="A60" s="15" t="s">
        <v>72</v>
      </c>
      <c r="B60" s="15" t="s">
        <v>83</v>
      </c>
      <c r="C60" s="9" t="s">
        <v>83</v>
      </c>
      <c r="D60" s="8" t="s">
        <v>1190</v>
      </c>
      <c r="E60" s="8" t="s">
        <v>1515</v>
      </c>
      <c r="F60" s="8" t="s">
        <v>1288</v>
      </c>
      <c r="G60" s="8" t="s">
        <v>1288</v>
      </c>
      <c r="H60" s="9" t="s">
        <v>1798</v>
      </c>
      <c r="I60" s="8" t="s">
        <v>125</v>
      </c>
      <c r="J60" s="16" t="s">
        <v>283</v>
      </c>
      <c r="K60" s="8" t="s">
        <v>261</v>
      </c>
      <c r="L60" s="16" t="s">
        <v>616</v>
      </c>
      <c r="M60" s="16" t="s">
        <v>2338</v>
      </c>
      <c r="N60" s="8" t="s">
        <v>135</v>
      </c>
      <c r="O60" s="8" t="s">
        <v>135</v>
      </c>
      <c r="P60" s="8" t="s">
        <v>135</v>
      </c>
      <c r="Q60" s="8" t="s">
        <v>135</v>
      </c>
      <c r="R60" s="8" t="s">
        <v>2609</v>
      </c>
      <c r="S60" s="8" t="s">
        <v>180</v>
      </c>
      <c r="T60" s="8" t="s">
        <v>206</v>
      </c>
      <c r="U60" s="9" t="s">
        <v>3176</v>
      </c>
      <c r="V60" s="9" t="s">
        <v>3327</v>
      </c>
      <c r="W60" s="9" t="s">
        <v>3485</v>
      </c>
      <c r="X60" s="9" t="s">
        <v>3638</v>
      </c>
      <c r="Y60" s="9" t="s">
        <v>135</v>
      </c>
      <c r="Z60" s="3" t="s">
        <v>3943</v>
      </c>
      <c r="AA60" s="3" t="s">
        <v>4099</v>
      </c>
      <c r="AB60" s="3" t="s">
        <v>3485</v>
      </c>
      <c r="AC60" s="3" t="s">
        <v>4396</v>
      </c>
      <c r="AD60" s="3" t="s">
        <v>4550</v>
      </c>
      <c r="AE60" s="3" t="s">
        <v>4796</v>
      </c>
    </row>
    <row r="61" spans="1:31" x14ac:dyDescent="0.25">
      <c r="A61" s="15" t="s">
        <v>72</v>
      </c>
      <c r="B61" s="15" t="s">
        <v>1022</v>
      </c>
      <c r="C61" s="9" t="s">
        <v>1022</v>
      </c>
      <c r="D61" s="8" t="s">
        <v>1462</v>
      </c>
      <c r="E61" s="8" t="s">
        <v>1022</v>
      </c>
      <c r="F61" s="8" t="s">
        <v>1289</v>
      </c>
      <c r="G61" s="8" t="s">
        <v>1289</v>
      </c>
      <c r="H61" s="9" t="s">
        <v>1799</v>
      </c>
      <c r="I61" s="8" t="s">
        <v>1651</v>
      </c>
      <c r="J61" s="16" t="s">
        <v>1946</v>
      </c>
      <c r="K61" s="8" t="s">
        <v>2083</v>
      </c>
      <c r="L61" s="16" t="s">
        <v>2216</v>
      </c>
      <c r="M61" s="16" t="s">
        <v>2339</v>
      </c>
      <c r="N61" s="8" t="s">
        <v>1022</v>
      </c>
      <c r="O61" s="8" t="s">
        <v>1022</v>
      </c>
      <c r="P61" s="8" t="s">
        <v>2474</v>
      </c>
      <c r="Q61" s="8" t="s">
        <v>2474</v>
      </c>
      <c r="R61" s="8" t="s">
        <v>2610</v>
      </c>
      <c r="S61" s="8" t="s">
        <v>2744</v>
      </c>
      <c r="T61" s="8" t="s">
        <v>2886</v>
      </c>
      <c r="U61" s="9" t="s">
        <v>1799</v>
      </c>
      <c r="V61" s="9" t="s">
        <v>3328</v>
      </c>
      <c r="W61" s="9" t="s">
        <v>3486</v>
      </c>
      <c r="X61" s="9" t="s">
        <v>3639</v>
      </c>
      <c r="Y61" s="9" t="s">
        <v>3791</v>
      </c>
      <c r="Z61" s="3" t="s">
        <v>3944</v>
      </c>
      <c r="AA61" s="3" t="s">
        <v>4100</v>
      </c>
      <c r="AB61" s="3" t="s">
        <v>4243</v>
      </c>
      <c r="AC61" s="3" t="s">
        <v>4397</v>
      </c>
      <c r="AD61" s="3" t="s">
        <v>4551</v>
      </c>
      <c r="AE61" s="3" t="s">
        <v>4797</v>
      </c>
    </row>
    <row r="62" spans="1:31" x14ac:dyDescent="0.25">
      <c r="A62" s="15" t="s">
        <v>72</v>
      </c>
      <c r="B62" s="15" t="s">
        <v>1023</v>
      </c>
      <c r="C62" s="9" t="s">
        <v>1023</v>
      </c>
      <c r="D62" s="8" t="s">
        <v>1462</v>
      </c>
      <c r="E62" s="8" t="s">
        <v>1214</v>
      </c>
      <c r="F62" s="8" t="s">
        <v>1290</v>
      </c>
      <c r="G62" s="8" t="s">
        <v>1290</v>
      </c>
      <c r="H62" s="9" t="s">
        <v>1800</v>
      </c>
      <c r="I62" s="8" t="s">
        <v>1652</v>
      </c>
      <c r="J62" s="16" t="s">
        <v>1652</v>
      </c>
      <c r="K62" s="8" t="s">
        <v>1652</v>
      </c>
      <c r="L62" s="16" t="s">
        <v>2217</v>
      </c>
      <c r="M62" s="16" t="s">
        <v>2340</v>
      </c>
      <c r="N62" s="8" t="s">
        <v>1214</v>
      </c>
      <c r="O62" s="8" t="s">
        <v>1214</v>
      </c>
      <c r="P62" s="8" t="s">
        <v>2475</v>
      </c>
      <c r="Q62" s="8" t="s">
        <v>2475</v>
      </c>
      <c r="R62" s="8" t="s">
        <v>2611</v>
      </c>
      <c r="S62" s="8" t="s">
        <v>2745</v>
      </c>
      <c r="T62" s="8" t="s">
        <v>2887</v>
      </c>
      <c r="U62" s="9" t="s">
        <v>3177</v>
      </c>
      <c r="V62" s="9" t="s">
        <v>3329</v>
      </c>
      <c r="W62" s="9" t="s">
        <v>3487</v>
      </c>
      <c r="X62" s="9" t="s">
        <v>3640</v>
      </c>
      <c r="Y62" s="9" t="s">
        <v>3792</v>
      </c>
      <c r="Z62" s="3" t="s">
        <v>3945</v>
      </c>
      <c r="AA62" s="3" t="s">
        <v>4101</v>
      </c>
      <c r="AB62" s="3" t="s">
        <v>4244</v>
      </c>
      <c r="AC62" s="3" t="s">
        <v>4398</v>
      </c>
      <c r="AD62" s="3" t="s">
        <v>4552</v>
      </c>
      <c r="AE62" s="3" t="s">
        <v>4798</v>
      </c>
    </row>
    <row r="63" spans="1:31" ht="45" x14ac:dyDescent="0.25">
      <c r="A63" s="15" t="s">
        <v>72</v>
      </c>
      <c r="B63" s="15" t="s">
        <v>84</v>
      </c>
      <c r="C63" s="9" t="s">
        <v>1018</v>
      </c>
      <c r="D63" s="8" t="s">
        <v>1462</v>
      </c>
      <c r="E63" s="8" t="s">
        <v>1516</v>
      </c>
      <c r="F63" s="8" t="s">
        <v>3021</v>
      </c>
      <c r="G63" s="8" t="s">
        <v>1291</v>
      </c>
      <c r="H63" s="9" t="s">
        <v>1801</v>
      </c>
      <c r="I63" s="8" t="s">
        <v>1653</v>
      </c>
      <c r="J63" s="16" t="s">
        <v>1947</v>
      </c>
      <c r="K63" s="8" t="s">
        <v>2084</v>
      </c>
      <c r="L63" s="16" t="s">
        <v>2218</v>
      </c>
      <c r="M63" s="16" t="s">
        <v>2341</v>
      </c>
      <c r="N63" s="8" t="s">
        <v>1464</v>
      </c>
      <c r="O63" s="8" t="s">
        <v>1464</v>
      </c>
      <c r="P63" s="8" t="s">
        <v>2476</v>
      </c>
      <c r="Q63" s="8" t="s">
        <v>2476</v>
      </c>
      <c r="R63" s="8" t="s">
        <v>2612</v>
      </c>
      <c r="S63" s="8" t="s">
        <v>2746</v>
      </c>
      <c r="T63" s="8" t="s">
        <v>2888</v>
      </c>
      <c r="U63" s="9" t="s">
        <v>3178</v>
      </c>
      <c r="V63" s="9" t="s">
        <v>3330</v>
      </c>
      <c r="W63" s="9" t="s">
        <v>3488</v>
      </c>
      <c r="X63" s="9" t="s">
        <v>3641</v>
      </c>
      <c r="Y63" s="9" t="s">
        <v>3793</v>
      </c>
      <c r="Z63" s="3" t="s">
        <v>3946</v>
      </c>
      <c r="AA63" s="3" t="s">
        <v>4102</v>
      </c>
      <c r="AB63" s="3" t="s">
        <v>4245</v>
      </c>
      <c r="AC63" s="3" t="s">
        <v>4399</v>
      </c>
      <c r="AD63" s="3" t="s">
        <v>4553</v>
      </c>
      <c r="AE63" s="3" t="s">
        <v>4799</v>
      </c>
    </row>
    <row r="64" spans="1:31" ht="43.5" customHeight="1" x14ac:dyDescent="0.25">
      <c r="A64" s="15" t="s">
        <v>72</v>
      </c>
      <c r="B64" s="15" t="s">
        <v>85</v>
      </c>
      <c r="C64" s="9" t="s">
        <v>1019</v>
      </c>
      <c r="D64" s="8" t="s">
        <v>1462</v>
      </c>
      <c r="E64" s="8" t="s">
        <v>1517</v>
      </c>
      <c r="F64" s="8" t="s">
        <v>3022</v>
      </c>
      <c r="G64" s="8" t="s">
        <v>1292</v>
      </c>
      <c r="H64" s="9" t="s">
        <v>1802</v>
      </c>
      <c r="I64" s="8" t="s">
        <v>1654</v>
      </c>
      <c r="J64" s="16" t="s">
        <v>1948</v>
      </c>
      <c r="K64" s="8" t="s">
        <v>2085</v>
      </c>
      <c r="L64" s="16" t="s">
        <v>2219</v>
      </c>
      <c r="M64" s="16" t="s">
        <v>2342</v>
      </c>
      <c r="N64" s="8" t="s">
        <v>1465</v>
      </c>
      <c r="O64" s="8" t="s">
        <v>1465</v>
      </c>
      <c r="P64" s="8" t="s">
        <v>2477</v>
      </c>
      <c r="Q64" s="8" t="s">
        <v>2477</v>
      </c>
      <c r="R64" s="8" t="s">
        <v>2613</v>
      </c>
      <c r="S64" s="8" t="s">
        <v>2747</v>
      </c>
      <c r="T64" s="8" t="s">
        <v>2889</v>
      </c>
      <c r="U64" s="9" t="s">
        <v>3179</v>
      </c>
      <c r="V64" s="9" t="s">
        <v>3331</v>
      </c>
      <c r="W64" s="9" t="s">
        <v>3489</v>
      </c>
      <c r="X64" s="9" t="s">
        <v>3642</v>
      </c>
      <c r="Y64" s="9" t="s">
        <v>3794</v>
      </c>
      <c r="Z64" s="3" t="s">
        <v>3947</v>
      </c>
      <c r="AA64" s="3" t="s">
        <v>4103</v>
      </c>
      <c r="AB64" s="3" t="s">
        <v>4246</v>
      </c>
      <c r="AC64" s="3" t="s">
        <v>4400</v>
      </c>
      <c r="AD64" s="3" t="s">
        <v>4554</v>
      </c>
      <c r="AE64" s="3" t="s">
        <v>4800</v>
      </c>
    </row>
    <row r="65" spans="1:31" ht="43.5" customHeight="1" x14ac:dyDescent="0.25">
      <c r="A65" s="15" t="s">
        <v>72</v>
      </c>
      <c r="B65" s="15" t="s">
        <v>86</v>
      </c>
      <c r="C65" s="9" t="s">
        <v>1025</v>
      </c>
      <c r="D65" s="8" t="s">
        <v>1462</v>
      </c>
      <c r="E65" s="8" t="s">
        <v>1518</v>
      </c>
      <c r="F65" s="8" t="s">
        <v>3023</v>
      </c>
      <c r="G65" s="8" t="s">
        <v>1293</v>
      </c>
      <c r="H65" s="9" t="s">
        <v>1803</v>
      </c>
      <c r="I65" s="8" t="s">
        <v>1655</v>
      </c>
      <c r="J65" s="16" t="s">
        <v>1949</v>
      </c>
      <c r="K65" s="8" t="s">
        <v>2086</v>
      </c>
      <c r="L65" s="16" t="s">
        <v>2220</v>
      </c>
      <c r="M65" s="16" t="s">
        <v>2343</v>
      </c>
      <c r="N65" s="8" t="s">
        <v>1466</v>
      </c>
      <c r="O65" s="8" t="s">
        <v>1466</v>
      </c>
      <c r="P65" s="8" t="s">
        <v>2478</v>
      </c>
      <c r="Q65" s="8" t="s">
        <v>2478</v>
      </c>
      <c r="R65" s="8" t="s">
        <v>2614</v>
      </c>
      <c r="S65" s="8" t="s">
        <v>2748</v>
      </c>
      <c r="T65" s="8" t="s">
        <v>2890</v>
      </c>
      <c r="U65" s="9" t="s">
        <v>3180</v>
      </c>
      <c r="V65" s="9" t="s">
        <v>3332</v>
      </c>
      <c r="W65" s="9" t="s">
        <v>3490</v>
      </c>
      <c r="X65" s="9" t="s">
        <v>3643</v>
      </c>
      <c r="Y65" s="9" t="s">
        <v>3795</v>
      </c>
      <c r="Z65" s="3" t="s">
        <v>3948</v>
      </c>
      <c r="AA65" s="3" t="s">
        <v>4104</v>
      </c>
      <c r="AB65" s="3" t="s">
        <v>4247</v>
      </c>
      <c r="AC65" s="3" t="s">
        <v>4401</v>
      </c>
      <c r="AD65" s="3" t="s">
        <v>4555</v>
      </c>
      <c r="AE65" s="3" t="s">
        <v>4801</v>
      </c>
    </row>
    <row r="66" spans="1:31" ht="75" x14ac:dyDescent="0.25">
      <c r="A66" s="15" t="s">
        <v>72</v>
      </c>
      <c r="B66" s="15" t="s">
        <v>294</v>
      </c>
      <c r="C66" s="9" t="s">
        <v>1020</v>
      </c>
      <c r="D66" s="8" t="s">
        <v>1462</v>
      </c>
      <c r="E66" s="8" t="s">
        <v>1519</v>
      </c>
      <c r="F66" s="8" t="s">
        <v>3024</v>
      </c>
      <c r="G66" s="8" t="s">
        <v>1294</v>
      </c>
      <c r="H66" s="9" t="s">
        <v>1804</v>
      </c>
      <c r="I66" s="8" t="s">
        <v>1656</v>
      </c>
      <c r="J66" s="16" t="s">
        <v>1950</v>
      </c>
      <c r="K66" s="8" t="s">
        <v>2087</v>
      </c>
      <c r="L66" s="16" t="s">
        <v>2221</v>
      </c>
      <c r="M66" s="16" t="s">
        <v>2344</v>
      </c>
      <c r="N66" s="8" t="s">
        <v>1468</v>
      </c>
      <c r="O66" s="8" t="s">
        <v>1468</v>
      </c>
      <c r="P66" s="8" t="s">
        <v>2479</v>
      </c>
      <c r="Q66" s="8" t="s">
        <v>2479</v>
      </c>
      <c r="R66" s="8" t="s">
        <v>2615</v>
      </c>
      <c r="S66" s="8" t="s">
        <v>2749</v>
      </c>
      <c r="T66" s="8" t="s">
        <v>2891</v>
      </c>
      <c r="U66" s="9" t="s">
        <v>3181</v>
      </c>
      <c r="V66" s="9" t="s">
        <v>3333</v>
      </c>
      <c r="W66" s="9" t="s">
        <v>3491</v>
      </c>
      <c r="X66" s="9" t="s">
        <v>3644</v>
      </c>
      <c r="Y66" s="9" t="s">
        <v>3796</v>
      </c>
      <c r="Z66" s="3" t="s">
        <v>3949</v>
      </c>
      <c r="AA66" s="3" t="s">
        <v>4105</v>
      </c>
      <c r="AB66" s="3" t="s">
        <v>4248</v>
      </c>
      <c r="AC66" s="3" t="s">
        <v>4402</v>
      </c>
      <c r="AD66" s="3" t="s">
        <v>4556</v>
      </c>
      <c r="AE66" s="3" t="s">
        <v>4802</v>
      </c>
    </row>
    <row r="67" spans="1:31" ht="105" x14ac:dyDescent="0.25">
      <c r="A67" s="15" t="s">
        <v>72</v>
      </c>
      <c r="B67" s="15" t="s">
        <v>295</v>
      </c>
      <c r="C67" s="9" t="s">
        <v>1021</v>
      </c>
      <c r="D67" s="8" t="s">
        <v>1462</v>
      </c>
      <c r="E67" s="8" t="s">
        <v>1520</v>
      </c>
      <c r="F67" s="8" t="s">
        <v>3025</v>
      </c>
      <c r="G67" s="8" t="s">
        <v>1295</v>
      </c>
      <c r="H67" s="9" t="s">
        <v>1805</v>
      </c>
      <c r="I67" s="8" t="s">
        <v>1657</v>
      </c>
      <c r="J67" s="16" t="s">
        <v>1951</v>
      </c>
      <c r="K67" s="8" t="s">
        <v>2088</v>
      </c>
      <c r="L67" s="16" t="s">
        <v>2222</v>
      </c>
      <c r="M67" s="16" t="s">
        <v>2345</v>
      </c>
      <c r="N67" s="8" t="s">
        <v>1469</v>
      </c>
      <c r="O67" s="8" t="s">
        <v>1469</v>
      </c>
      <c r="P67" s="8" t="s">
        <v>2480</v>
      </c>
      <c r="Q67" s="8" t="s">
        <v>2480</v>
      </c>
      <c r="R67" s="8" t="s">
        <v>2616</v>
      </c>
      <c r="S67" s="8" t="s">
        <v>2750</v>
      </c>
      <c r="T67" s="8" t="s">
        <v>2892</v>
      </c>
      <c r="U67" s="9" t="s">
        <v>3182</v>
      </c>
      <c r="V67" s="9" t="s">
        <v>3334</v>
      </c>
      <c r="W67" s="9" t="s">
        <v>3492</v>
      </c>
      <c r="X67" s="9" t="s">
        <v>3645</v>
      </c>
      <c r="Y67" s="9" t="s">
        <v>3797</v>
      </c>
      <c r="Z67" s="3" t="s">
        <v>3950</v>
      </c>
      <c r="AA67" s="3" t="s">
        <v>4106</v>
      </c>
      <c r="AB67" s="3" t="s">
        <v>4249</v>
      </c>
      <c r="AC67" s="3" t="s">
        <v>4403</v>
      </c>
      <c r="AD67" s="3" t="s">
        <v>4557</v>
      </c>
      <c r="AE67" s="3" t="s">
        <v>4803</v>
      </c>
    </row>
    <row r="68" spans="1:31" ht="75" x14ac:dyDescent="0.25">
      <c r="A68" s="15" t="s">
        <v>72</v>
      </c>
      <c r="B68" s="15" t="s">
        <v>969</v>
      </c>
      <c r="C68" s="9" t="s">
        <v>1024</v>
      </c>
      <c r="D68" s="8" t="s">
        <v>1462</v>
      </c>
      <c r="E68" s="8" t="s">
        <v>1521</v>
      </c>
      <c r="F68" s="8" t="s">
        <v>3026</v>
      </c>
      <c r="G68" s="8" t="s">
        <v>1296</v>
      </c>
      <c r="H68" s="9" t="s">
        <v>1806</v>
      </c>
      <c r="I68" s="8" t="s">
        <v>1658</v>
      </c>
      <c r="J68" s="16" t="s">
        <v>1952</v>
      </c>
      <c r="K68" s="8" t="s">
        <v>2089</v>
      </c>
      <c r="L68" s="16" t="s">
        <v>2223</v>
      </c>
      <c r="M68" s="16" t="s">
        <v>2346</v>
      </c>
      <c r="N68" s="8" t="s">
        <v>1467</v>
      </c>
      <c r="O68" s="8" t="s">
        <v>1467</v>
      </c>
      <c r="P68" s="8" t="s">
        <v>2481</v>
      </c>
      <c r="Q68" s="8" t="s">
        <v>2481</v>
      </c>
      <c r="R68" s="8" t="s">
        <v>2617</v>
      </c>
      <c r="S68" s="8" t="s">
        <v>2751</v>
      </c>
      <c r="T68" s="8" t="s">
        <v>2893</v>
      </c>
      <c r="U68" s="9" t="s">
        <v>3183</v>
      </c>
      <c r="V68" s="9" t="s">
        <v>3335</v>
      </c>
      <c r="W68" s="9" t="s">
        <v>3493</v>
      </c>
      <c r="X68" s="9" t="s">
        <v>3646</v>
      </c>
      <c r="Y68" s="9" t="s">
        <v>3798</v>
      </c>
      <c r="Z68" s="3" t="s">
        <v>3951</v>
      </c>
      <c r="AA68" s="3" t="s">
        <v>4107</v>
      </c>
      <c r="AB68" s="3" t="s">
        <v>4250</v>
      </c>
      <c r="AC68" s="3" t="s">
        <v>4404</v>
      </c>
      <c r="AD68" s="3" t="s">
        <v>4558</v>
      </c>
      <c r="AE68" s="3" t="s">
        <v>4804</v>
      </c>
    </row>
    <row r="69" spans="1:31" ht="30" x14ac:dyDescent="0.25">
      <c r="A69" s="15" t="s">
        <v>72</v>
      </c>
      <c r="B69" s="15" t="s">
        <v>87</v>
      </c>
      <c r="C69" s="9" t="s">
        <v>87</v>
      </c>
      <c r="D69" s="8" t="s">
        <v>1190</v>
      </c>
      <c r="E69" s="8" t="s">
        <v>236</v>
      </c>
      <c r="F69" s="8" t="s">
        <v>3027</v>
      </c>
      <c r="G69" s="8" t="s">
        <v>1297</v>
      </c>
      <c r="H69" s="9" t="s">
        <v>1807</v>
      </c>
      <c r="I69" s="8" t="s">
        <v>1659</v>
      </c>
      <c r="J69" s="16" t="s">
        <v>285</v>
      </c>
      <c r="K69" s="8" t="s">
        <v>2090</v>
      </c>
      <c r="L69" s="16" t="s">
        <v>617</v>
      </c>
      <c r="M69" s="16" t="s">
        <v>2347</v>
      </c>
      <c r="N69" s="8" t="s">
        <v>136</v>
      </c>
      <c r="O69" s="8" t="s">
        <v>136</v>
      </c>
      <c r="P69" s="8" t="s">
        <v>136</v>
      </c>
      <c r="Q69" s="8" t="s">
        <v>136</v>
      </c>
      <c r="R69" s="8" t="s">
        <v>2618</v>
      </c>
      <c r="S69" s="8" t="s">
        <v>2752</v>
      </c>
      <c r="T69" s="8" t="s">
        <v>207</v>
      </c>
      <c r="U69" s="9" t="s">
        <v>3184</v>
      </c>
      <c r="V69" s="9" t="s">
        <v>3336</v>
      </c>
      <c r="W69" s="9" t="s">
        <v>3494</v>
      </c>
      <c r="X69" s="9" t="s">
        <v>3647</v>
      </c>
      <c r="Y69" s="9" t="s">
        <v>3799</v>
      </c>
      <c r="Z69" s="3" t="s">
        <v>3952</v>
      </c>
      <c r="AA69" s="3" t="s">
        <v>4108</v>
      </c>
      <c r="AB69" s="3" t="s">
        <v>4251</v>
      </c>
      <c r="AC69" s="3" t="s">
        <v>4405</v>
      </c>
      <c r="AD69" s="3" t="s">
        <v>4559</v>
      </c>
      <c r="AE69" s="3" t="s">
        <v>4805</v>
      </c>
    </row>
    <row r="70" spans="1:31" ht="75" x14ac:dyDescent="0.25">
      <c r="A70" s="15" t="s">
        <v>72</v>
      </c>
      <c r="B70" s="15" t="s">
        <v>90</v>
      </c>
      <c r="C70" s="9" t="s">
        <v>1167</v>
      </c>
      <c r="D70" s="8" t="s">
        <v>1462</v>
      </c>
      <c r="E70" s="8" t="s">
        <v>1522</v>
      </c>
      <c r="F70" s="8" t="s">
        <v>3028</v>
      </c>
      <c r="G70" s="8" t="s">
        <v>1459</v>
      </c>
      <c r="H70" s="9" t="s">
        <v>1808</v>
      </c>
      <c r="I70" s="8" t="s">
        <v>1660</v>
      </c>
      <c r="J70" s="16" t="s">
        <v>1953</v>
      </c>
      <c r="K70" s="8" t="s">
        <v>2091</v>
      </c>
      <c r="L70" s="16" t="s">
        <v>2224</v>
      </c>
      <c r="M70" s="16" t="s">
        <v>2348</v>
      </c>
      <c r="N70" s="8" t="s">
        <v>1408</v>
      </c>
      <c r="O70" s="8" t="s">
        <v>1408</v>
      </c>
      <c r="P70" s="8" t="s">
        <v>2482</v>
      </c>
      <c r="Q70" s="8" t="s">
        <v>2482</v>
      </c>
      <c r="R70" s="8" t="s">
        <v>2619</v>
      </c>
      <c r="S70" s="8" t="s">
        <v>2753</v>
      </c>
      <c r="T70" s="8" t="s">
        <v>2894</v>
      </c>
      <c r="U70" s="9" t="s">
        <v>3185</v>
      </c>
      <c r="V70" s="9" t="s">
        <v>3337</v>
      </c>
      <c r="W70" s="9" t="s">
        <v>3495</v>
      </c>
      <c r="X70" s="9" t="s">
        <v>3648</v>
      </c>
      <c r="Y70" s="9" t="s">
        <v>3800</v>
      </c>
      <c r="Z70" s="3" t="s">
        <v>3953</v>
      </c>
      <c r="AA70" s="3" t="s">
        <v>4109</v>
      </c>
      <c r="AB70" s="3" t="s">
        <v>4252</v>
      </c>
      <c r="AC70" s="3" t="s">
        <v>4406</v>
      </c>
      <c r="AD70" s="3" t="s">
        <v>4560</v>
      </c>
      <c r="AE70" s="3" t="s">
        <v>4806</v>
      </c>
    </row>
    <row r="71" spans="1:31" ht="30" x14ac:dyDescent="0.25">
      <c r="A71" s="15" t="s">
        <v>72</v>
      </c>
      <c r="B71" s="15" t="s">
        <v>88</v>
      </c>
      <c r="C71" s="9" t="s">
        <v>88</v>
      </c>
      <c r="D71" s="8" t="s">
        <v>1462</v>
      </c>
      <c r="E71" s="8" t="s">
        <v>1523</v>
      </c>
      <c r="F71" s="8" t="s">
        <v>3029</v>
      </c>
      <c r="G71" s="8" t="s">
        <v>1298</v>
      </c>
      <c r="H71" s="9" t="s">
        <v>1809</v>
      </c>
      <c r="I71" s="8" t="s">
        <v>1661</v>
      </c>
      <c r="J71" s="16" t="s">
        <v>1954</v>
      </c>
      <c r="K71" s="8" t="s">
        <v>2092</v>
      </c>
      <c r="L71" s="16" t="s">
        <v>2225</v>
      </c>
      <c r="M71" s="16" t="s">
        <v>2349</v>
      </c>
      <c r="N71" s="8" t="s">
        <v>1215</v>
      </c>
      <c r="O71" s="8" t="s">
        <v>1215</v>
      </c>
      <c r="P71" s="8" t="s">
        <v>2483</v>
      </c>
      <c r="Q71" s="8" t="s">
        <v>2483</v>
      </c>
      <c r="R71" s="8" t="s">
        <v>2620</v>
      </c>
      <c r="S71" s="8" t="s">
        <v>2754</v>
      </c>
      <c r="T71" s="8" t="s">
        <v>2895</v>
      </c>
      <c r="U71" s="9" t="s">
        <v>3186</v>
      </c>
      <c r="V71" s="9" t="s">
        <v>3338</v>
      </c>
      <c r="W71" s="9" t="s">
        <v>3496</v>
      </c>
      <c r="X71" s="9" t="s">
        <v>3649</v>
      </c>
      <c r="Y71" s="9" t="s">
        <v>3801</v>
      </c>
      <c r="Z71" s="3" t="s">
        <v>3954</v>
      </c>
      <c r="AA71" s="3" t="s">
        <v>4110</v>
      </c>
      <c r="AB71" s="3" t="s">
        <v>4253</v>
      </c>
      <c r="AC71" s="3" t="s">
        <v>4407</v>
      </c>
      <c r="AD71" s="3" t="s">
        <v>4561</v>
      </c>
      <c r="AE71" s="3" t="s">
        <v>4807</v>
      </c>
    </row>
    <row r="72" spans="1:31" ht="30" x14ac:dyDescent="0.25">
      <c r="A72" s="15" t="s">
        <v>72</v>
      </c>
      <c r="B72" s="15" t="s">
        <v>89</v>
      </c>
      <c r="C72" s="9" t="s">
        <v>89</v>
      </c>
      <c r="D72" s="8" t="s">
        <v>1462</v>
      </c>
      <c r="E72" s="8" t="s">
        <v>1524</v>
      </c>
      <c r="F72" s="8" t="s">
        <v>3030</v>
      </c>
      <c r="G72" s="8" t="s">
        <v>1299</v>
      </c>
      <c r="H72" s="9" t="s">
        <v>1810</v>
      </c>
      <c r="I72" s="8" t="s">
        <v>1662</v>
      </c>
      <c r="J72" s="16" t="s">
        <v>1955</v>
      </c>
      <c r="K72" s="8" t="s">
        <v>2093</v>
      </c>
      <c r="L72" s="16" t="s">
        <v>2226</v>
      </c>
      <c r="M72" s="16" t="s">
        <v>2350</v>
      </c>
      <c r="N72" s="8" t="s">
        <v>1409</v>
      </c>
      <c r="O72" s="8" t="s">
        <v>1409</v>
      </c>
      <c r="P72" s="8" t="s">
        <v>2484</v>
      </c>
      <c r="Q72" s="8" t="s">
        <v>2484</v>
      </c>
      <c r="R72" s="8" t="s">
        <v>2621</v>
      </c>
      <c r="S72" s="8" t="s">
        <v>2755</v>
      </c>
      <c r="T72" s="8" t="s">
        <v>2896</v>
      </c>
      <c r="U72" s="9" t="s">
        <v>3187</v>
      </c>
      <c r="V72" s="9" t="s">
        <v>3339</v>
      </c>
      <c r="W72" s="9" t="s">
        <v>3497</v>
      </c>
      <c r="X72" s="9" t="s">
        <v>3650</v>
      </c>
      <c r="Y72" s="9" t="s">
        <v>3802</v>
      </c>
      <c r="Z72" s="3" t="s">
        <v>3955</v>
      </c>
      <c r="AA72" s="3" t="s">
        <v>4111</v>
      </c>
      <c r="AB72" s="3" t="s">
        <v>4254</v>
      </c>
      <c r="AC72" s="3" t="s">
        <v>4408</v>
      </c>
      <c r="AD72" s="3" t="s">
        <v>4562</v>
      </c>
      <c r="AE72" s="3" t="s">
        <v>4808</v>
      </c>
    </row>
    <row r="73" spans="1:31" ht="45" x14ac:dyDescent="0.25">
      <c r="A73" s="15" t="s">
        <v>72</v>
      </c>
      <c r="B73" s="15" t="s">
        <v>103</v>
      </c>
      <c r="C73" s="9" t="s">
        <v>1168</v>
      </c>
      <c r="D73" s="8" t="s">
        <v>1462</v>
      </c>
      <c r="E73" s="8" t="s">
        <v>1525</v>
      </c>
      <c r="F73" s="8" t="s">
        <v>3031</v>
      </c>
      <c r="G73" s="8" t="s">
        <v>1300</v>
      </c>
      <c r="H73" s="9" t="s">
        <v>1811</v>
      </c>
      <c r="I73" s="8" t="s">
        <v>1663</v>
      </c>
      <c r="J73" s="16" t="s">
        <v>1956</v>
      </c>
      <c r="K73" s="8" t="s">
        <v>2094</v>
      </c>
      <c r="L73" s="16" t="s">
        <v>2227</v>
      </c>
      <c r="M73" s="16" t="s">
        <v>2351</v>
      </c>
      <c r="N73" s="8" t="s">
        <v>1410</v>
      </c>
      <c r="O73" s="8" t="s">
        <v>1410</v>
      </c>
      <c r="P73" s="8" t="s">
        <v>2485</v>
      </c>
      <c r="Q73" s="8" t="s">
        <v>2485</v>
      </c>
      <c r="R73" s="8" t="s">
        <v>2622</v>
      </c>
      <c r="S73" s="8" t="s">
        <v>2756</v>
      </c>
      <c r="T73" s="8" t="s">
        <v>2897</v>
      </c>
      <c r="U73" s="9" t="s">
        <v>3188</v>
      </c>
      <c r="V73" s="9" t="s">
        <v>3340</v>
      </c>
      <c r="W73" s="9" t="s">
        <v>3498</v>
      </c>
      <c r="X73" s="9" t="s">
        <v>3651</v>
      </c>
      <c r="Y73" s="9" t="s">
        <v>3803</v>
      </c>
      <c r="Z73" s="3" t="s">
        <v>3956</v>
      </c>
      <c r="AA73" s="3" t="s">
        <v>4112</v>
      </c>
      <c r="AB73" s="3" t="s">
        <v>4255</v>
      </c>
      <c r="AC73" s="3" t="s">
        <v>4409</v>
      </c>
      <c r="AD73" s="3" t="s">
        <v>4563</v>
      </c>
      <c r="AE73" s="3" t="s">
        <v>4809</v>
      </c>
    </row>
    <row r="74" spans="1:31" ht="90" x14ac:dyDescent="0.25">
      <c r="A74" s="15" t="s">
        <v>71</v>
      </c>
      <c r="B74" s="15" t="s">
        <v>1080</v>
      </c>
      <c r="C74" s="9" t="s">
        <v>1081</v>
      </c>
      <c r="D74" s="8" t="s">
        <v>1462</v>
      </c>
      <c r="E74" s="8" t="s">
        <v>1526</v>
      </c>
      <c r="F74" s="8" t="s">
        <v>3032</v>
      </c>
      <c r="G74" s="8" t="s">
        <v>1301</v>
      </c>
      <c r="H74" s="9" t="s">
        <v>1812</v>
      </c>
      <c r="I74" s="8" t="s">
        <v>1664</v>
      </c>
      <c r="J74" s="16" t="s">
        <v>1957</v>
      </c>
      <c r="K74" s="8" t="s">
        <v>2095</v>
      </c>
      <c r="L74" s="16" t="s">
        <v>2228</v>
      </c>
      <c r="M74" s="16" t="s">
        <v>2352</v>
      </c>
      <c r="N74" s="8" t="s">
        <v>1463</v>
      </c>
      <c r="O74" s="8" t="s">
        <v>1463</v>
      </c>
      <c r="P74" s="8" t="s">
        <v>2486</v>
      </c>
      <c r="Q74" s="8" t="s">
        <v>2486</v>
      </c>
      <c r="R74" s="8" t="s">
        <v>2623</v>
      </c>
      <c r="S74" s="8" t="s">
        <v>2757</v>
      </c>
      <c r="T74" s="8" t="s">
        <v>2898</v>
      </c>
      <c r="U74" s="9" t="s">
        <v>3189</v>
      </c>
      <c r="V74" s="9" t="s">
        <v>3341</v>
      </c>
      <c r="W74" s="9" t="s">
        <v>3499</v>
      </c>
      <c r="X74" s="9" t="s">
        <v>3652</v>
      </c>
      <c r="Y74" s="9" t="s">
        <v>3804</v>
      </c>
      <c r="Z74" s="3" t="s">
        <v>3957</v>
      </c>
      <c r="AA74" s="3" t="s">
        <v>4113</v>
      </c>
      <c r="AB74" s="3" t="s">
        <v>4256</v>
      </c>
      <c r="AC74" s="3" t="s">
        <v>4410</v>
      </c>
      <c r="AD74" s="3" t="s">
        <v>4564</v>
      </c>
      <c r="AE74" s="3" t="s">
        <v>4810</v>
      </c>
    </row>
    <row r="75" spans="1:31" ht="80.25" customHeight="1" x14ac:dyDescent="0.25">
      <c r="A75" s="15" t="s">
        <v>71</v>
      </c>
      <c r="B75" s="15" t="s">
        <v>58</v>
      </c>
      <c r="C75" s="9" t="s">
        <v>500</v>
      </c>
      <c r="D75" s="8" t="s">
        <v>1190</v>
      </c>
      <c r="E75" s="8" t="s">
        <v>1527</v>
      </c>
      <c r="F75" s="8" t="s">
        <v>3033</v>
      </c>
      <c r="G75" s="8" t="s">
        <v>1302</v>
      </c>
      <c r="H75" s="9" t="s">
        <v>1813</v>
      </c>
      <c r="I75" s="8" t="s">
        <v>1665</v>
      </c>
      <c r="J75" s="16" t="s">
        <v>1958</v>
      </c>
      <c r="K75" s="8" t="s">
        <v>2096</v>
      </c>
      <c r="L75" s="16" t="s">
        <v>2229</v>
      </c>
      <c r="M75" s="16" t="s">
        <v>2353</v>
      </c>
      <c r="N75" s="8" t="s">
        <v>1411</v>
      </c>
      <c r="O75" s="8" t="s">
        <v>1411</v>
      </c>
      <c r="P75" s="8" t="s">
        <v>2487</v>
      </c>
      <c r="Q75" s="8" t="s">
        <v>2487</v>
      </c>
      <c r="R75" s="8" t="s">
        <v>2624</v>
      </c>
      <c r="S75" s="8" t="s">
        <v>2758</v>
      </c>
      <c r="T75" s="8" t="s">
        <v>2899</v>
      </c>
      <c r="U75" s="9" t="s">
        <v>3190</v>
      </c>
      <c r="V75" s="9" t="s">
        <v>3342</v>
      </c>
      <c r="W75" s="9" t="s">
        <v>3500</v>
      </c>
      <c r="X75" s="9" t="s">
        <v>3653</v>
      </c>
      <c r="Y75" s="9" t="s">
        <v>3805</v>
      </c>
      <c r="Z75" s="3" t="s">
        <v>3958</v>
      </c>
      <c r="AA75" s="3" t="s">
        <v>4114</v>
      </c>
      <c r="AB75" s="3" t="s">
        <v>4257</v>
      </c>
      <c r="AC75" s="3" t="s">
        <v>4411</v>
      </c>
      <c r="AD75" s="3" t="s">
        <v>4565</v>
      </c>
      <c r="AE75" s="3" t="s">
        <v>4811</v>
      </c>
    </row>
    <row r="76" spans="1:31" ht="67.5" customHeight="1" x14ac:dyDescent="0.25">
      <c r="A76" s="15" t="s">
        <v>71</v>
      </c>
      <c r="B76" s="15" t="s">
        <v>101</v>
      </c>
      <c r="C76" s="9" t="s">
        <v>502</v>
      </c>
      <c r="D76" s="8" t="s">
        <v>1190</v>
      </c>
      <c r="E76" s="8" t="s">
        <v>1528</v>
      </c>
      <c r="F76" s="8" t="s">
        <v>3034</v>
      </c>
      <c r="G76" s="8" t="s">
        <v>1303</v>
      </c>
      <c r="H76" s="9" t="s">
        <v>1814</v>
      </c>
      <c r="I76" s="8" t="s">
        <v>1666</v>
      </c>
      <c r="J76" s="16" t="s">
        <v>1959</v>
      </c>
      <c r="K76" s="8" t="s">
        <v>2097</v>
      </c>
      <c r="L76" s="16" t="s">
        <v>2230</v>
      </c>
      <c r="M76" s="16" t="s">
        <v>2354</v>
      </c>
      <c r="N76" s="8" t="s">
        <v>1412</v>
      </c>
      <c r="O76" s="8" t="s">
        <v>1412</v>
      </c>
      <c r="P76" s="8" t="s">
        <v>2488</v>
      </c>
      <c r="Q76" s="8" t="s">
        <v>2488</v>
      </c>
      <c r="R76" s="8" t="s">
        <v>2625</v>
      </c>
      <c r="S76" s="8" t="s">
        <v>2759</v>
      </c>
      <c r="T76" s="8" t="s">
        <v>2900</v>
      </c>
      <c r="U76" s="9" t="s">
        <v>3191</v>
      </c>
      <c r="V76" s="9" t="s">
        <v>3343</v>
      </c>
      <c r="W76" s="9" t="s">
        <v>3501</v>
      </c>
      <c r="X76" s="9" t="s">
        <v>3654</v>
      </c>
      <c r="Y76" s="9" t="s">
        <v>3806</v>
      </c>
      <c r="Z76" s="3" t="s">
        <v>3959</v>
      </c>
      <c r="AA76" s="3" t="s">
        <v>4115</v>
      </c>
      <c r="AB76" s="3" t="s">
        <v>4258</v>
      </c>
      <c r="AC76" s="3" t="s">
        <v>4412</v>
      </c>
      <c r="AD76" s="3" t="s">
        <v>4566</v>
      </c>
      <c r="AE76" s="3" t="s">
        <v>4812</v>
      </c>
    </row>
    <row r="77" spans="1:31" ht="238.5" customHeight="1" x14ac:dyDescent="0.25">
      <c r="A77" s="15" t="s">
        <v>71</v>
      </c>
      <c r="B77" s="15" t="s">
        <v>1097</v>
      </c>
      <c r="C77" s="9" t="s">
        <v>1092</v>
      </c>
      <c r="D77" s="8" t="s">
        <v>1462</v>
      </c>
      <c r="E77" s="8" t="s">
        <v>1529</v>
      </c>
      <c r="F77" s="8" t="s">
        <v>3035</v>
      </c>
      <c r="G77" s="8" t="s">
        <v>1304</v>
      </c>
      <c r="H77" s="9" t="s">
        <v>1815</v>
      </c>
      <c r="I77" s="8" t="s">
        <v>1667</v>
      </c>
      <c r="J77" s="16" t="s">
        <v>1960</v>
      </c>
      <c r="K77" s="8" t="s">
        <v>2098</v>
      </c>
      <c r="L77" s="16" t="s">
        <v>2231</v>
      </c>
      <c r="M77" s="16" t="s">
        <v>2355</v>
      </c>
      <c r="N77" s="8" t="s">
        <v>1413</v>
      </c>
      <c r="O77" s="8" t="s">
        <v>1413</v>
      </c>
      <c r="P77" s="8" t="s">
        <v>2489</v>
      </c>
      <c r="Q77" s="8" t="s">
        <v>2489</v>
      </c>
      <c r="R77" s="8" t="s">
        <v>2626</v>
      </c>
      <c r="S77" s="8" t="s">
        <v>2760</v>
      </c>
      <c r="T77" s="8" t="s">
        <v>2901</v>
      </c>
      <c r="U77" s="9" t="s">
        <v>3192</v>
      </c>
      <c r="V77" s="9" t="s">
        <v>3344</v>
      </c>
      <c r="W77" s="9" t="s">
        <v>3502</v>
      </c>
      <c r="X77" s="9" t="s">
        <v>3655</v>
      </c>
      <c r="Y77" s="9" t="s">
        <v>3807</v>
      </c>
      <c r="Z77" s="3" t="s">
        <v>3960</v>
      </c>
      <c r="AA77" s="3" t="s">
        <v>4116</v>
      </c>
      <c r="AB77" s="3" t="s">
        <v>4259</v>
      </c>
      <c r="AC77" s="3" t="s">
        <v>4413</v>
      </c>
      <c r="AD77" s="3" t="s">
        <v>4567</v>
      </c>
      <c r="AE77" s="3" t="s">
        <v>4813</v>
      </c>
    </row>
    <row r="78" spans="1:31" ht="238.5" customHeight="1" x14ac:dyDescent="0.25">
      <c r="A78" s="15" t="s">
        <v>71</v>
      </c>
      <c r="B78" s="15" t="s">
        <v>1094</v>
      </c>
      <c r="C78" s="9" t="s">
        <v>1095</v>
      </c>
      <c r="D78" s="8" t="s">
        <v>1462</v>
      </c>
      <c r="E78" s="8" t="s">
        <v>1530</v>
      </c>
      <c r="F78" s="8" t="s">
        <v>3036</v>
      </c>
      <c r="G78" s="8" t="s">
        <v>1305</v>
      </c>
      <c r="H78" s="9" t="s">
        <v>1816</v>
      </c>
      <c r="I78" s="8" t="s">
        <v>1668</v>
      </c>
      <c r="J78" s="16" t="s">
        <v>1961</v>
      </c>
      <c r="K78" s="8" t="s">
        <v>2099</v>
      </c>
      <c r="L78" s="16" t="s">
        <v>2232</v>
      </c>
      <c r="M78" s="24" t="s">
        <v>2356</v>
      </c>
      <c r="N78" s="8" t="s">
        <v>1414</v>
      </c>
      <c r="O78" s="8" t="s">
        <v>1414</v>
      </c>
      <c r="P78" s="8" t="s">
        <v>2490</v>
      </c>
      <c r="Q78" s="8" t="s">
        <v>2490</v>
      </c>
      <c r="R78" s="8" t="s">
        <v>2627</v>
      </c>
      <c r="S78" s="8" t="s">
        <v>2761</v>
      </c>
      <c r="T78" s="8" t="s">
        <v>2902</v>
      </c>
      <c r="U78" s="9" t="s">
        <v>3193</v>
      </c>
      <c r="V78" s="9" t="s">
        <v>3345</v>
      </c>
      <c r="W78" s="9" t="s">
        <v>3503</v>
      </c>
      <c r="X78" s="9" t="s">
        <v>3656</v>
      </c>
      <c r="Y78" s="9" t="s">
        <v>3808</v>
      </c>
      <c r="Z78" s="3" t="s">
        <v>3961</v>
      </c>
      <c r="AA78" s="3" t="s">
        <v>4117</v>
      </c>
      <c r="AB78" s="3" t="s">
        <v>4260</v>
      </c>
      <c r="AC78" s="3" t="s">
        <v>4414</v>
      </c>
      <c r="AD78" s="3" t="s">
        <v>4568</v>
      </c>
      <c r="AE78" s="3" t="s">
        <v>4814</v>
      </c>
    </row>
    <row r="79" spans="1:31" ht="238.5" customHeight="1" x14ac:dyDescent="0.25">
      <c r="A79" s="15" t="s">
        <v>71</v>
      </c>
      <c r="B79" s="15" t="s">
        <v>1093</v>
      </c>
      <c r="C79" s="9" t="s">
        <v>1096</v>
      </c>
      <c r="D79" s="8" t="s">
        <v>1462</v>
      </c>
      <c r="E79" s="8" t="s">
        <v>1531</v>
      </c>
      <c r="F79" s="8" t="s">
        <v>3037</v>
      </c>
      <c r="G79" s="8" t="s">
        <v>1306</v>
      </c>
      <c r="H79" s="9" t="s">
        <v>1817</v>
      </c>
      <c r="I79" s="8" t="s">
        <v>1669</v>
      </c>
      <c r="J79" s="16" t="s">
        <v>1962</v>
      </c>
      <c r="K79" s="8" t="s">
        <v>2100</v>
      </c>
      <c r="L79" s="16" t="s">
        <v>2233</v>
      </c>
      <c r="M79" s="20" t="s">
        <v>2357</v>
      </c>
      <c r="N79" s="8" t="s">
        <v>1415</v>
      </c>
      <c r="O79" s="8" t="s">
        <v>1415</v>
      </c>
      <c r="P79" s="8" t="s">
        <v>2491</v>
      </c>
      <c r="Q79" s="8" t="s">
        <v>2491</v>
      </c>
      <c r="R79" s="8" t="s">
        <v>2628</v>
      </c>
      <c r="S79" s="8" t="s">
        <v>2762</v>
      </c>
      <c r="T79" s="8" t="s">
        <v>2903</v>
      </c>
      <c r="U79" s="9" t="s">
        <v>3194</v>
      </c>
      <c r="V79" s="9" t="s">
        <v>3346</v>
      </c>
      <c r="W79" s="9" t="s">
        <v>3504</v>
      </c>
      <c r="X79" s="9" t="s">
        <v>3657</v>
      </c>
      <c r="Y79" s="9" t="s">
        <v>3809</v>
      </c>
      <c r="Z79" s="3" t="s">
        <v>3962</v>
      </c>
      <c r="AA79" s="3" t="s">
        <v>4118</v>
      </c>
      <c r="AB79" s="3" t="s">
        <v>4261</v>
      </c>
      <c r="AC79" s="3" t="s">
        <v>4415</v>
      </c>
      <c r="AD79" s="3" t="s">
        <v>4569</v>
      </c>
      <c r="AE79" s="3" t="s">
        <v>4815</v>
      </c>
    </row>
    <row r="80" spans="1:31" ht="30" x14ac:dyDescent="0.25">
      <c r="A80" s="15" t="s">
        <v>71</v>
      </c>
      <c r="B80" s="15" t="s">
        <v>31</v>
      </c>
      <c r="C80" s="9" t="s">
        <v>961</v>
      </c>
      <c r="D80" s="8" t="s">
        <v>1462</v>
      </c>
      <c r="E80" s="8" t="s">
        <v>1532</v>
      </c>
      <c r="F80" s="8" t="s">
        <v>3038</v>
      </c>
      <c r="G80" s="8" t="s">
        <v>1460</v>
      </c>
      <c r="H80" s="9" t="s">
        <v>1818</v>
      </c>
      <c r="I80" s="8" t="s">
        <v>1670</v>
      </c>
      <c r="J80" s="16" t="s">
        <v>1963</v>
      </c>
      <c r="K80" s="8" t="s">
        <v>2101</v>
      </c>
      <c r="L80" s="16" t="s">
        <v>962</v>
      </c>
      <c r="M80" s="16" t="s">
        <v>2358</v>
      </c>
      <c r="N80" s="8" t="s">
        <v>1416</v>
      </c>
      <c r="O80" s="8" t="s">
        <v>1416</v>
      </c>
      <c r="P80" s="8" t="s">
        <v>2492</v>
      </c>
      <c r="Q80" s="8" t="s">
        <v>2492</v>
      </c>
      <c r="R80" s="8" t="s">
        <v>2629</v>
      </c>
      <c r="S80" s="8" t="s">
        <v>2763</v>
      </c>
      <c r="T80" s="8" t="s">
        <v>2904</v>
      </c>
      <c r="U80" s="9" t="s">
        <v>3195</v>
      </c>
      <c r="V80" s="9" t="s">
        <v>3347</v>
      </c>
      <c r="W80" s="9" t="s">
        <v>3505</v>
      </c>
      <c r="X80" s="9" t="s">
        <v>3658</v>
      </c>
      <c r="Y80" s="9" t="s">
        <v>3810</v>
      </c>
      <c r="Z80" s="3" t="s">
        <v>3963</v>
      </c>
      <c r="AA80" s="3" t="s">
        <v>4119</v>
      </c>
      <c r="AB80" s="3" t="s">
        <v>4262</v>
      </c>
      <c r="AC80" s="3" t="s">
        <v>4416</v>
      </c>
      <c r="AD80" s="3" t="s">
        <v>4570</v>
      </c>
      <c r="AE80" s="3" t="s">
        <v>4816</v>
      </c>
    </row>
    <row r="81" spans="1:31" ht="30" x14ac:dyDescent="0.25">
      <c r="A81" s="15" t="s">
        <v>71</v>
      </c>
      <c r="B81" s="15" t="s">
        <v>32</v>
      </c>
      <c r="C81" s="9" t="s">
        <v>940</v>
      </c>
      <c r="D81" s="8" t="s">
        <v>1462</v>
      </c>
      <c r="E81" s="8" t="s">
        <v>1533</v>
      </c>
      <c r="F81" s="8" t="s">
        <v>3039</v>
      </c>
      <c r="G81" s="8" t="s">
        <v>1307</v>
      </c>
      <c r="H81" s="9" t="s">
        <v>1819</v>
      </c>
      <c r="I81" s="8" t="s">
        <v>1671</v>
      </c>
      <c r="J81" s="16" t="s">
        <v>1964</v>
      </c>
      <c r="K81" s="8" t="s">
        <v>2102</v>
      </c>
      <c r="L81" s="16" t="s">
        <v>2234</v>
      </c>
      <c r="M81" s="16" t="s">
        <v>2359</v>
      </c>
      <c r="N81" s="8" t="s">
        <v>1417</v>
      </c>
      <c r="O81" s="8" t="s">
        <v>1417</v>
      </c>
      <c r="P81" s="8" t="s">
        <v>2493</v>
      </c>
      <c r="Q81" s="8" t="s">
        <v>2493</v>
      </c>
      <c r="R81" s="8" t="s">
        <v>2630</v>
      </c>
      <c r="S81" s="8" t="s">
        <v>2764</v>
      </c>
      <c r="T81" s="8" t="s">
        <v>2905</v>
      </c>
      <c r="U81" s="9" t="s">
        <v>3196</v>
      </c>
      <c r="V81" s="9" t="s">
        <v>3348</v>
      </c>
      <c r="W81" s="9" t="s">
        <v>3506</v>
      </c>
      <c r="X81" s="9" t="s">
        <v>3659</v>
      </c>
      <c r="Y81" s="9" t="s">
        <v>3811</v>
      </c>
      <c r="Z81" s="3" t="s">
        <v>3964</v>
      </c>
      <c r="AA81" s="3" t="s">
        <v>4120</v>
      </c>
      <c r="AB81" s="3" t="s">
        <v>4263</v>
      </c>
      <c r="AC81" s="3" t="s">
        <v>4417</v>
      </c>
      <c r="AD81" s="3" t="s">
        <v>4571</v>
      </c>
      <c r="AE81" s="3" t="s">
        <v>4817</v>
      </c>
    </row>
    <row r="82" spans="1:31" ht="165" x14ac:dyDescent="0.25">
      <c r="A82" s="15" t="s">
        <v>71</v>
      </c>
      <c r="B82" s="15" t="s">
        <v>939</v>
      </c>
      <c r="C82" s="9" t="s">
        <v>1124</v>
      </c>
      <c r="D82" s="8" t="s">
        <v>1462</v>
      </c>
      <c r="E82" s="8" t="s">
        <v>1534</v>
      </c>
      <c r="F82" s="8" t="s">
        <v>3040</v>
      </c>
      <c r="G82" s="8" t="s">
        <v>1308</v>
      </c>
      <c r="H82" s="9" t="s">
        <v>1820</v>
      </c>
      <c r="I82" s="8" t="s">
        <v>1672</v>
      </c>
      <c r="J82" s="16" t="s">
        <v>1965</v>
      </c>
      <c r="K82" s="8" t="s">
        <v>2103</v>
      </c>
      <c r="L82" s="16" t="s">
        <v>2235</v>
      </c>
      <c r="M82" s="16" t="s">
        <v>2360</v>
      </c>
      <c r="N82" s="8" t="s">
        <v>1418</v>
      </c>
      <c r="O82" s="8" t="s">
        <v>1418</v>
      </c>
      <c r="P82" s="8" t="s">
        <v>2494</v>
      </c>
      <c r="Q82" s="8" t="s">
        <v>2494</v>
      </c>
      <c r="R82" s="8" t="s">
        <v>2631</v>
      </c>
      <c r="S82" s="8" t="s">
        <v>2765</v>
      </c>
      <c r="T82" s="8" t="s">
        <v>2906</v>
      </c>
      <c r="U82" s="9" t="s">
        <v>3197</v>
      </c>
      <c r="V82" s="9" t="s">
        <v>3349</v>
      </c>
      <c r="W82" s="9" t="s">
        <v>3507</v>
      </c>
      <c r="X82" s="9" t="s">
        <v>3660</v>
      </c>
      <c r="Y82" s="9" t="s">
        <v>3812</v>
      </c>
      <c r="Z82" s="3" t="s">
        <v>3965</v>
      </c>
      <c r="AA82" s="3" t="s">
        <v>4121</v>
      </c>
      <c r="AB82" s="3" t="s">
        <v>4264</v>
      </c>
      <c r="AC82" s="3" t="s">
        <v>4418</v>
      </c>
      <c r="AD82" s="3" t="s">
        <v>4572</v>
      </c>
      <c r="AE82" s="3" t="s">
        <v>4818</v>
      </c>
    </row>
    <row r="83" spans="1:31" x14ac:dyDescent="0.25">
      <c r="A83" s="15" t="s">
        <v>71</v>
      </c>
      <c r="B83" s="15" t="s">
        <v>35</v>
      </c>
      <c r="C83" s="9" t="s">
        <v>1113</v>
      </c>
      <c r="D83" s="8" t="s">
        <v>1462</v>
      </c>
      <c r="E83" s="8" t="s">
        <v>1535</v>
      </c>
      <c r="F83" s="8" t="s">
        <v>3041</v>
      </c>
      <c r="G83" s="8" t="s">
        <v>1309</v>
      </c>
      <c r="H83" s="9" t="s">
        <v>1821</v>
      </c>
      <c r="I83" s="8" t="s">
        <v>1673</v>
      </c>
      <c r="J83" s="16" t="s">
        <v>1966</v>
      </c>
      <c r="K83" s="8" t="s">
        <v>2104</v>
      </c>
      <c r="L83" s="16" t="s">
        <v>2236</v>
      </c>
      <c r="M83" s="16" t="s">
        <v>2361</v>
      </c>
      <c r="N83" s="8" t="s">
        <v>1216</v>
      </c>
      <c r="O83" s="8" t="s">
        <v>1216</v>
      </c>
      <c r="P83" s="8" t="s">
        <v>2495</v>
      </c>
      <c r="Q83" s="8" t="s">
        <v>2495</v>
      </c>
      <c r="R83" s="8" t="s">
        <v>2632</v>
      </c>
      <c r="S83" s="8" t="s">
        <v>2766</v>
      </c>
      <c r="T83" s="8" t="s">
        <v>2907</v>
      </c>
      <c r="U83" s="9" t="s">
        <v>3198</v>
      </c>
      <c r="V83" s="9" t="s">
        <v>3350</v>
      </c>
      <c r="W83" s="9" t="s">
        <v>3508</v>
      </c>
      <c r="X83" s="9" t="s">
        <v>3661</v>
      </c>
      <c r="Y83" s="9" t="s">
        <v>3813</v>
      </c>
      <c r="Z83" s="3" t="s">
        <v>3966</v>
      </c>
      <c r="AA83" s="3" t="s">
        <v>4122</v>
      </c>
      <c r="AB83" s="3" t="s">
        <v>3508</v>
      </c>
      <c r="AC83" s="3" t="s">
        <v>4419</v>
      </c>
      <c r="AD83" s="3" t="s">
        <v>4573</v>
      </c>
      <c r="AE83" s="3" t="s">
        <v>4819</v>
      </c>
    </row>
    <row r="84" spans="1:31" ht="45" x14ac:dyDescent="0.25">
      <c r="A84" s="15" t="s">
        <v>71</v>
      </c>
      <c r="B84" s="15" t="s">
        <v>104</v>
      </c>
      <c r="C84" s="9" t="s">
        <v>1120</v>
      </c>
      <c r="D84" s="8" t="s">
        <v>1462</v>
      </c>
      <c r="E84" s="8" t="s">
        <v>1536</v>
      </c>
      <c r="F84" s="8" t="s">
        <v>3042</v>
      </c>
      <c r="G84" s="8" t="s">
        <v>1310</v>
      </c>
      <c r="H84" s="9" t="s">
        <v>1822</v>
      </c>
      <c r="I84" s="8" t="s">
        <v>1674</v>
      </c>
      <c r="J84" s="16" t="s">
        <v>1967</v>
      </c>
      <c r="K84" s="8" t="s">
        <v>2105</v>
      </c>
      <c r="L84" s="16" t="s">
        <v>2237</v>
      </c>
      <c r="M84" s="16" t="s">
        <v>2362</v>
      </c>
      <c r="N84" s="8" t="s">
        <v>1217</v>
      </c>
      <c r="O84" s="8" t="s">
        <v>1217</v>
      </c>
      <c r="P84" s="8" t="s">
        <v>2496</v>
      </c>
      <c r="Q84" s="8" t="s">
        <v>2496</v>
      </c>
      <c r="R84" s="8" t="s">
        <v>2633</v>
      </c>
      <c r="S84" s="8" t="s">
        <v>2767</v>
      </c>
      <c r="T84" s="8" t="s">
        <v>2908</v>
      </c>
      <c r="U84" s="9" t="s">
        <v>3199</v>
      </c>
      <c r="V84" s="9" t="s">
        <v>3351</v>
      </c>
      <c r="W84" s="9" t="s">
        <v>3509</v>
      </c>
      <c r="X84" s="9" t="s">
        <v>3662</v>
      </c>
      <c r="Y84" s="9" t="s">
        <v>3814</v>
      </c>
      <c r="Z84" s="3" t="s">
        <v>3967</v>
      </c>
      <c r="AA84" s="3" t="s">
        <v>4123</v>
      </c>
      <c r="AB84" s="3" t="s">
        <v>4265</v>
      </c>
      <c r="AC84" s="3" t="s">
        <v>4420</v>
      </c>
      <c r="AD84" s="3" t="s">
        <v>4574</v>
      </c>
      <c r="AE84" s="3" t="s">
        <v>4820</v>
      </c>
    </row>
    <row r="85" spans="1:31" x14ac:dyDescent="0.25">
      <c r="A85" s="15" t="s">
        <v>71</v>
      </c>
      <c r="B85" s="15" t="s">
        <v>36</v>
      </c>
      <c r="C85" s="9" t="s">
        <v>1114</v>
      </c>
      <c r="D85" s="8" t="s">
        <v>1462</v>
      </c>
      <c r="E85" s="8" t="s">
        <v>1537</v>
      </c>
      <c r="F85" s="8" t="s">
        <v>3043</v>
      </c>
      <c r="G85" s="8" t="s">
        <v>1311</v>
      </c>
      <c r="H85" s="9" t="s">
        <v>1823</v>
      </c>
      <c r="I85" s="8" t="s">
        <v>1675</v>
      </c>
      <c r="J85" s="16" t="s">
        <v>1968</v>
      </c>
      <c r="K85" s="8" t="s">
        <v>2106</v>
      </c>
      <c r="L85" s="16" t="s">
        <v>2238</v>
      </c>
      <c r="M85" s="16" t="s">
        <v>2363</v>
      </c>
      <c r="N85" s="8" t="s">
        <v>1419</v>
      </c>
      <c r="O85" s="8" t="s">
        <v>1419</v>
      </c>
      <c r="P85" s="8" t="s">
        <v>2497</v>
      </c>
      <c r="Q85" s="8" t="s">
        <v>2497</v>
      </c>
      <c r="R85" s="8" t="s">
        <v>2634</v>
      </c>
      <c r="S85" s="8" t="s">
        <v>2768</v>
      </c>
      <c r="T85" s="8" t="s">
        <v>2909</v>
      </c>
      <c r="U85" s="9" t="s">
        <v>3200</v>
      </c>
      <c r="V85" s="9" t="s">
        <v>3352</v>
      </c>
      <c r="W85" s="9" t="s">
        <v>3510</v>
      </c>
      <c r="X85" s="9" t="s">
        <v>3663</v>
      </c>
      <c r="Y85" s="9" t="s">
        <v>3815</v>
      </c>
      <c r="Z85" s="3" t="s">
        <v>3968</v>
      </c>
      <c r="AA85" s="3" t="s">
        <v>4124</v>
      </c>
      <c r="AB85" s="3" t="s">
        <v>4266</v>
      </c>
      <c r="AC85" s="3" t="s">
        <v>4421</v>
      </c>
      <c r="AD85" s="3" t="s">
        <v>4575</v>
      </c>
      <c r="AE85" s="3" t="s">
        <v>4821</v>
      </c>
    </row>
    <row r="86" spans="1:31" ht="60" x14ac:dyDescent="0.25">
      <c r="A86" s="15" t="s">
        <v>71</v>
      </c>
      <c r="B86" s="15" t="s">
        <v>105</v>
      </c>
      <c r="C86" s="9" t="s">
        <v>1121</v>
      </c>
      <c r="D86" s="8" t="s">
        <v>1462</v>
      </c>
      <c r="E86" s="8" t="s">
        <v>1538</v>
      </c>
      <c r="F86" s="8" t="s">
        <v>3044</v>
      </c>
      <c r="G86" s="8" t="s">
        <v>1312</v>
      </c>
      <c r="H86" s="9" t="s">
        <v>1824</v>
      </c>
      <c r="I86" s="8" t="s">
        <v>1676</v>
      </c>
      <c r="J86" s="16" t="s">
        <v>1969</v>
      </c>
      <c r="K86" s="8" t="s">
        <v>2107</v>
      </c>
      <c r="L86" s="16" t="s">
        <v>2239</v>
      </c>
      <c r="M86" s="16" t="s">
        <v>2364</v>
      </c>
      <c r="N86" s="8" t="s">
        <v>1420</v>
      </c>
      <c r="O86" s="8" t="s">
        <v>1420</v>
      </c>
      <c r="P86" s="8" t="s">
        <v>2498</v>
      </c>
      <c r="Q86" s="8" t="s">
        <v>2498</v>
      </c>
      <c r="R86" s="8" t="s">
        <v>2635</v>
      </c>
      <c r="S86" s="8" t="s">
        <v>2769</v>
      </c>
      <c r="T86" s="8" t="s">
        <v>2910</v>
      </c>
      <c r="U86" s="9" t="s">
        <v>3201</v>
      </c>
      <c r="V86" s="9" t="s">
        <v>3353</v>
      </c>
      <c r="W86" s="9" t="s">
        <v>3511</v>
      </c>
      <c r="X86" s="9" t="s">
        <v>3664</v>
      </c>
      <c r="Y86" s="9" t="s">
        <v>3816</v>
      </c>
      <c r="Z86" s="3" t="s">
        <v>3969</v>
      </c>
      <c r="AA86" s="3" t="s">
        <v>4125</v>
      </c>
      <c r="AB86" s="3" t="s">
        <v>4267</v>
      </c>
      <c r="AC86" s="3" t="s">
        <v>4422</v>
      </c>
      <c r="AD86" s="3" t="s">
        <v>4576</v>
      </c>
      <c r="AE86" s="3" t="s">
        <v>4822</v>
      </c>
    </row>
    <row r="87" spans="1:31" x14ac:dyDescent="0.25">
      <c r="A87" s="15" t="s">
        <v>71</v>
      </c>
      <c r="B87" s="15" t="s">
        <v>439</v>
      </c>
      <c r="C87" s="9" t="s">
        <v>97</v>
      </c>
      <c r="D87" s="8" t="s">
        <v>1190</v>
      </c>
      <c r="E87" s="8" t="s">
        <v>1539</v>
      </c>
      <c r="F87" s="8" t="s">
        <v>3045</v>
      </c>
      <c r="G87" s="8" t="s">
        <v>1313</v>
      </c>
      <c r="H87" s="9" t="s">
        <v>1825</v>
      </c>
      <c r="I87" s="8" t="s">
        <v>1677</v>
      </c>
      <c r="J87" s="16" t="s">
        <v>1970</v>
      </c>
      <c r="K87" s="8" t="s">
        <v>2108</v>
      </c>
      <c r="L87" s="16" t="s">
        <v>621</v>
      </c>
      <c r="M87" s="16" t="s">
        <v>2365</v>
      </c>
      <c r="N87" s="8" t="s">
        <v>1218</v>
      </c>
      <c r="O87" s="8" t="s">
        <v>1218</v>
      </c>
      <c r="P87" s="8" t="s">
        <v>2499</v>
      </c>
      <c r="Q87" s="8" t="s">
        <v>2499</v>
      </c>
      <c r="R87" s="8" t="s">
        <v>218</v>
      </c>
      <c r="S87" s="8" t="s">
        <v>2770</v>
      </c>
      <c r="T87" s="8" t="s">
        <v>2911</v>
      </c>
      <c r="U87" s="9" t="s">
        <v>3202</v>
      </c>
      <c r="V87" s="9" t="s">
        <v>3354</v>
      </c>
      <c r="W87" s="9" t="s">
        <v>3512</v>
      </c>
      <c r="X87" s="9" t="s">
        <v>3665</v>
      </c>
      <c r="Y87" s="9" t="s">
        <v>3817</v>
      </c>
      <c r="Z87" s="3" t="s">
        <v>3970</v>
      </c>
      <c r="AA87" s="3" t="s">
        <v>4126</v>
      </c>
      <c r="AB87" s="3" t="s">
        <v>4268</v>
      </c>
      <c r="AC87" s="3" t="s">
        <v>4423</v>
      </c>
      <c r="AD87" s="3" t="s">
        <v>4577</v>
      </c>
      <c r="AE87" s="3" t="s">
        <v>4823</v>
      </c>
    </row>
    <row r="88" spans="1:31" ht="174" customHeight="1" x14ac:dyDescent="0.25">
      <c r="A88" s="15" t="s">
        <v>71</v>
      </c>
      <c r="B88" s="15" t="s">
        <v>42</v>
      </c>
      <c r="C88" s="10" t="s">
        <v>740</v>
      </c>
      <c r="D88" s="8" t="s">
        <v>1190</v>
      </c>
      <c r="E88" s="8" t="s">
        <v>1540</v>
      </c>
      <c r="F88" s="8" t="s">
        <v>3046</v>
      </c>
      <c r="G88" s="8" t="s">
        <v>1314</v>
      </c>
      <c r="H88" s="10" t="s">
        <v>1826</v>
      </c>
      <c r="I88" s="11" t="s">
        <v>1678</v>
      </c>
      <c r="J88" s="16" t="s">
        <v>1971</v>
      </c>
      <c r="K88" s="11" t="s">
        <v>2109</v>
      </c>
      <c r="L88" s="16" t="s">
        <v>2240</v>
      </c>
      <c r="M88" s="16" t="s">
        <v>2366</v>
      </c>
      <c r="N88" s="11" t="s">
        <v>1421</v>
      </c>
      <c r="O88" s="11" t="s">
        <v>1421</v>
      </c>
      <c r="P88" s="8" t="s">
        <v>2500</v>
      </c>
      <c r="Q88" s="8" t="s">
        <v>2500</v>
      </c>
      <c r="R88" s="8" t="s">
        <v>2636</v>
      </c>
      <c r="S88" s="8" t="s">
        <v>2771</v>
      </c>
      <c r="T88" s="8" t="s">
        <v>2912</v>
      </c>
      <c r="U88" s="10" t="s">
        <v>3203</v>
      </c>
      <c r="V88" s="10" t="s">
        <v>3355</v>
      </c>
      <c r="W88" s="10" t="s">
        <v>3513</v>
      </c>
      <c r="X88" s="10" t="s">
        <v>3666</v>
      </c>
      <c r="Y88" s="10" t="s">
        <v>3818</v>
      </c>
      <c r="Z88" s="3" t="s">
        <v>3971</v>
      </c>
      <c r="AA88" s="3" t="s">
        <v>4127</v>
      </c>
      <c r="AB88" s="3" t="s">
        <v>4269</v>
      </c>
      <c r="AC88" s="3" t="s">
        <v>4424</v>
      </c>
      <c r="AD88" s="3" t="s">
        <v>4578</v>
      </c>
      <c r="AE88" s="3" t="s">
        <v>4824</v>
      </c>
    </row>
    <row r="89" spans="1:31" ht="15" customHeight="1" x14ac:dyDescent="0.25">
      <c r="A89" s="15" t="s">
        <v>71</v>
      </c>
      <c r="B89" s="15" t="s">
        <v>967</v>
      </c>
      <c r="C89" s="10" t="s">
        <v>968</v>
      </c>
      <c r="D89" s="8" t="s">
        <v>1462</v>
      </c>
      <c r="E89" s="8" t="s">
        <v>1541</v>
      </c>
      <c r="F89" s="8" t="s">
        <v>3047</v>
      </c>
      <c r="G89" s="8" t="s">
        <v>1315</v>
      </c>
      <c r="H89" s="10" t="s">
        <v>1827</v>
      </c>
      <c r="I89" s="11" t="s">
        <v>1679</v>
      </c>
      <c r="J89" s="16" t="s">
        <v>1972</v>
      </c>
      <c r="K89" s="11" t="s">
        <v>2110</v>
      </c>
      <c r="L89" s="16" t="s">
        <v>2241</v>
      </c>
      <c r="M89" s="16" t="s">
        <v>2367</v>
      </c>
      <c r="N89" s="11" t="s">
        <v>1422</v>
      </c>
      <c r="O89" s="11" t="s">
        <v>1422</v>
      </c>
      <c r="P89" s="8" t="s">
        <v>2501</v>
      </c>
      <c r="Q89" s="8" t="s">
        <v>2501</v>
      </c>
      <c r="R89" s="8" t="s">
        <v>2637</v>
      </c>
      <c r="S89" s="8" t="s">
        <v>2772</v>
      </c>
      <c r="T89" s="8" t="s">
        <v>2913</v>
      </c>
      <c r="U89" s="10" t="s">
        <v>3204</v>
      </c>
      <c r="V89" s="10" t="s">
        <v>3356</v>
      </c>
      <c r="W89" s="10" t="s">
        <v>3514</v>
      </c>
      <c r="X89" s="10" t="s">
        <v>3667</v>
      </c>
      <c r="Y89" s="10" t="s">
        <v>3819</v>
      </c>
      <c r="Z89" s="3" t="s">
        <v>3972</v>
      </c>
      <c r="AA89" s="3" t="s">
        <v>4128</v>
      </c>
      <c r="AB89" s="3" t="s">
        <v>4270</v>
      </c>
      <c r="AC89" s="3" t="s">
        <v>4425</v>
      </c>
      <c r="AD89" s="3" t="s">
        <v>4579</v>
      </c>
      <c r="AE89" s="3" t="s">
        <v>4825</v>
      </c>
    </row>
    <row r="90" spans="1:31" ht="45" x14ac:dyDescent="0.25">
      <c r="A90" s="15" t="s">
        <v>71</v>
      </c>
      <c r="B90" s="15" t="s">
        <v>943</v>
      </c>
      <c r="C90" s="10" t="s">
        <v>1128</v>
      </c>
      <c r="D90" s="8" t="s">
        <v>1462</v>
      </c>
      <c r="E90" s="8" t="s">
        <v>1542</v>
      </c>
      <c r="F90" s="8" t="s">
        <v>3048</v>
      </c>
      <c r="G90" s="8" t="s">
        <v>1316</v>
      </c>
      <c r="H90" s="10" t="s">
        <v>1828</v>
      </c>
      <c r="I90" s="11" t="s">
        <v>1680</v>
      </c>
      <c r="J90" s="16" t="s">
        <v>1973</v>
      </c>
      <c r="K90" s="11" t="s">
        <v>2111</v>
      </c>
      <c r="L90" s="16" t="s">
        <v>2242</v>
      </c>
      <c r="M90" s="16" t="s">
        <v>2368</v>
      </c>
      <c r="N90" s="11" t="s">
        <v>1423</v>
      </c>
      <c r="O90" s="11" t="s">
        <v>1423</v>
      </c>
      <c r="P90" s="8" t="s">
        <v>2502</v>
      </c>
      <c r="Q90" s="8" t="s">
        <v>2502</v>
      </c>
      <c r="R90" s="8" t="s">
        <v>2638</v>
      </c>
      <c r="S90" s="8" t="s">
        <v>2773</v>
      </c>
      <c r="T90" s="8" t="s">
        <v>2914</v>
      </c>
      <c r="U90" s="10" t="s">
        <v>3205</v>
      </c>
      <c r="V90" s="10" t="s">
        <v>3357</v>
      </c>
      <c r="W90" s="10" t="s">
        <v>3515</v>
      </c>
      <c r="X90" s="10" t="s">
        <v>3668</v>
      </c>
      <c r="Y90" s="10" t="s">
        <v>3820</v>
      </c>
      <c r="Z90" s="3" t="s">
        <v>3973</v>
      </c>
      <c r="AA90" s="3" t="s">
        <v>4129</v>
      </c>
      <c r="AB90" s="3" t="s">
        <v>4271</v>
      </c>
      <c r="AC90" s="3" t="s">
        <v>4426</v>
      </c>
      <c r="AD90" s="3" t="s">
        <v>4580</v>
      </c>
      <c r="AE90" s="3" t="s">
        <v>4826</v>
      </c>
    </row>
    <row r="91" spans="1:31" ht="375" x14ac:dyDescent="0.25">
      <c r="A91" s="15" t="s">
        <v>71</v>
      </c>
      <c r="B91" s="15" t="s">
        <v>942</v>
      </c>
      <c r="C91" s="10" t="s">
        <v>1073</v>
      </c>
      <c r="D91" s="8" t="s">
        <v>1462</v>
      </c>
      <c r="E91" s="8" t="s">
        <v>1543</v>
      </c>
      <c r="F91" s="8" t="s">
        <v>3049</v>
      </c>
      <c r="G91" s="8" t="s">
        <v>1317</v>
      </c>
      <c r="H91" s="10" t="s">
        <v>1829</v>
      </c>
      <c r="I91" s="11" t="s">
        <v>1681</v>
      </c>
      <c r="J91" s="16" t="s">
        <v>1974</v>
      </c>
      <c r="K91" s="11" t="s">
        <v>2112</v>
      </c>
      <c r="L91" s="16" t="s">
        <v>2243</v>
      </c>
      <c r="M91" s="16" t="s">
        <v>2369</v>
      </c>
      <c r="N91" s="11" t="s">
        <v>1424</v>
      </c>
      <c r="O91" s="11" t="s">
        <v>1424</v>
      </c>
      <c r="P91" s="8" t="s">
        <v>2503</v>
      </c>
      <c r="Q91" s="8" t="s">
        <v>2503</v>
      </c>
      <c r="R91" s="8" t="s">
        <v>2639</v>
      </c>
      <c r="S91" s="8" t="s">
        <v>2774</v>
      </c>
      <c r="T91" s="8" t="s">
        <v>2915</v>
      </c>
      <c r="U91" s="10" t="s">
        <v>3206</v>
      </c>
      <c r="V91" s="10" t="s">
        <v>3358</v>
      </c>
      <c r="W91" s="10" t="s">
        <v>3516</v>
      </c>
      <c r="X91" s="10" t="s">
        <v>3669</v>
      </c>
      <c r="Y91" s="10" t="s">
        <v>3821</v>
      </c>
      <c r="Z91" s="3" t="s">
        <v>3974</v>
      </c>
      <c r="AA91" s="3" t="s">
        <v>4130</v>
      </c>
      <c r="AB91" s="3" t="s">
        <v>4272</v>
      </c>
      <c r="AC91" s="3" t="s">
        <v>4427</v>
      </c>
      <c r="AD91" s="3" t="s">
        <v>4581</v>
      </c>
      <c r="AE91" s="3" t="s">
        <v>4827</v>
      </c>
    </row>
    <row r="92" spans="1:31" ht="30" x14ac:dyDescent="0.25">
      <c r="A92" s="15" t="s">
        <v>71</v>
      </c>
      <c r="B92" s="15" t="s">
        <v>964</v>
      </c>
      <c r="C92" s="10" t="s">
        <v>1075</v>
      </c>
      <c r="D92" s="8" t="s">
        <v>1462</v>
      </c>
      <c r="E92" s="8" t="s">
        <v>1544</v>
      </c>
      <c r="F92" s="8" t="s">
        <v>3050</v>
      </c>
      <c r="G92" s="8" t="s">
        <v>1318</v>
      </c>
      <c r="H92" s="10" t="s">
        <v>1830</v>
      </c>
      <c r="I92" s="11" t="s">
        <v>1682</v>
      </c>
      <c r="J92" s="16" t="s">
        <v>1975</v>
      </c>
      <c r="K92" s="11" t="s">
        <v>2113</v>
      </c>
      <c r="L92" s="16" t="s">
        <v>2244</v>
      </c>
      <c r="M92" s="16" t="s">
        <v>2370</v>
      </c>
      <c r="N92" s="11" t="s">
        <v>1425</v>
      </c>
      <c r="O92" s="11" t="s">
        <v>1425</v>
      </c>
      <c r="P92" s="8" t="s">
        <v>2504</v>
      </c>
      <c r="Q92" s="8" t="s">
        <v>2504</v>
      </c>
      <c r="R92" s="8" t="s">
        <v>2640</v>
      </c>
      <c r="S92" s="8" t="s">
        <v>2775</v>
      </c>
      <c r="T92" s="8" t="s">
        <v>2916</v>
      </c>
      <c r="U92" s="10" t="s">
        <v>3207</v>
      </c>
      <c r="V92" s="10" t="s">
        <v>3359</v>
      </c>
      <c r="W92" s="10" t="s">
        <v>3517</v>
      </c>
      <c r="X92" s="10" t="s">
        <v>3670</v>
      </c>
      <c r="Y92" s="10" t="s">
        <v>3822</v>
      </c>
      <c r="Z92" s="3" t="s">
        <v>3975</v>
      </c>
      <c r="AA92" s="3" t="s">
        <v>4131</v>
      </c>
      <c r="AB92" s="3" t="s">
        <v>4273</v>
      </c>
      <c r="AC92" s="3" t="s">
        <v>4428</v>
      </c>
      <c r="AD92" s="3" t="s">
        <v>4582</v>
      </c>
      <c r="AE92" s="3" t="s">
        <v>4828</v>
      </c>
    </row>
    <row r="93" spans="1:31" ht="270" x14ac:dyDescent="0.25">
      <c r="A93" s="15" t="s">
        <v>71</v>
      </c>
      <c r="B93" s="15" t="s">
        <v>965</v>
      </c>
      <c r="C93" s="10" t="s">
        <v>1078</v>
      </c>
      <c r="D93" s="8" t="s">
        <v>1462</v>
      </c>
      <c r="E93" s="8" t="s">
        <v>1545</v>
      </c>
      <c r="F93" s="8" t="s">
        <v>3051</v>
      </c>
      <c r="G93" s="8" t="s">
        <v>1319</v>
      </c>
      <c r="H93" s="10" t="s">
        <v>1831</v>
      </c>
      <c r="I93" s="11" t="s">
        <v>1683</v>
      </c>
      <c r="J93" s="16" t="s">
        <v>1976</v>
      </c>
      <c r="K93" s="11" t="s">
        <v>2114</v>
      </c>
      <c r="L93" s="16" t="s">
        <v>2245</v>
      </c>
      <c r="M93" s="16" t="s">
        <v>2371</v>
      </c>
      <c r="N93" s="11" t="s">
        <v>1426</v>
      </c>
      <c r="O93" s="11" t="s">
        <v>1426</v>
      </c>
      <c r="P93" s="8" t="s">
        <v>2505</v>
      </c>
      <c r="Q93" s="8" t="s">
        <v>2505</v>
      </c>
      <c r="R93" s="8" t="s">
        <v>2641</v>
      </c>
      <c r="S93" s="8" t="s">
        <v>2776</v>
      </c>
      <c r="T93" s="8" t="s">
        <v>2917</v>
      </c>
      <c r="U93" s="10" t="s">
        <v>3208</v>
      </c>
      <c r="V93" s="10" t="s">
        <v>3360</v>
      </c>
      <c r="W93" s="10" t="s">
        <v>3518</v>
      </c>
      <c r="X93" s="10" t="s">
        <v>3671</v>
      </c>
      <c r="Y93" s="10" t="s">
        <v>3823</v>
      </c>
      <c r="Z93" s="3" t="s">
        <v>3976</v>
      </c>
      <c r="AA93" s="3" t="s">
        <v>4132</v>
      </c>
      <c r="AB93" s="3" t="s">
        <v>4274</v>
      </c>
      <c r="AC93" s="3" t="s">
        <v>4429</v>
      </c>
      <c r="AD93" s="3" t="s">
        <v>4583</v>
      </c>
      <c r="AE93" s="3" t="s">
        <v>4829</v>
      </c>
    </row>
    <row r="94" spans="1:31" ht="45" x14ac:dyDescent="0.25">
      <c r="A94" s="15" t="s">
        <v>71</v>
      </c>
      <c r="B94" s="15" t="s">
        <v>1100</v>
      </c>
      <c r="C94" s="10" t="s">
        <v>1101</v>
      </c>
      <c r="D94" s="8" t="s">
        <v>1462</v>
      </c>
      <c r="E94" s="8" t="s">
        <v>1546</v>
      </c>
      <c r="F94" s="8" t="s">
        <v>3052</v>
      </c>
      <c r="G94" s="8" t="s">
        <v>1320</v>
      </c>
      <c r="H94" s="10" t="s">
        <v>1832</v>
      </c>
      <c r="I94" s="11" t="s">
        <v>1684</v>
      </c>
      <c r="J94" s="16" t="s">
        <v>1977</v>
      </c>
      <c r="K94" s="11" t="s">
        <v>2115</v>
      </c>
      <c r="L94" s="16" t="s">
        <v>2246</v>
      </c>
      <c r="M94" s="16" t="s">
        <v>2372</v>
      </c>
      <c r="N94" s="11" t="s">
        <v>1427</v>
      </c>
      <c r="O94" s="11" t="s">
        <v>1427</v>
      </c>
      <c r="P94" s="8" t="s">
        <v>2506</v>
      </c>
      <c r="Q94" s="8" t="s">
        <v>2506</v>
      </c>
      <c r="R94" s="8" t="s">
        <v>2642</v>
      </c>
      <c r="S94" s="8" t="s">
        <v>2777</v>
      </c>
      <c r="T94" s="8" t="s">
        <v>2918</v>
      </c>
      <c r="U94" s="10" t="s">
        <v>3209</v>
      </c>
      <c r="V94" s="10" t="s">
        <v>3361</v>
      </c>
      <c r="W94" s="10" t="s">
        <v>3519</v>
      </c>
      <c r="X94" s="10" t="s">
        <v>3672</v>
      </c>
      <c r="Y94" s="10" t="s">
        <v>3824</v>
      </c>
      <c r="Z94" s="3" t="s">
        <v>3977</v>
      </c>
      <c r="AA94" s="3" t="s">
        <v>4133</v>
      </c>
      <c r="AB94" s="3" t="s">
        <v>4275</v>
      </c>
      <c r="AC94" s="3" t="s">
        <v>4430</v>
      </c>
      <c r="AD94" s="3" t="s">
        <v>4584</v>
      </c>
      <c r="AE94" s="3" t="s">
        <v>4830</v>
      </c>
    </row>
    <row r="95" spans="1:31" x14ac:dyDescent="0.25">
      <c r="A95" s="15" t="s">
        <v>71</v>
      </c>
      <c r="B95" s="15" t="s">
        <v>1102</v>
      </c>
      <c r="C95" s="10" t="s">
        <v>1103</v>
      </c>
      <c r="D95" s="8" t="s">
        <v>1462</v>
      </c>
      <c r="E95" s="8" t="s">
        <v>1547</v>
      </c>
      <c r="F95" s="8" t="s">
        <v>1321</v>
      </c>
      <c r="G95" s="8" t="s">
        <v>1321</v>
      </c>
      <c r="H95" s="10" t="s">
        <v>1833</v>
      </c>
      <c r="I95" s="11" t="s">
        <v>1685</v>
      </c>
      <c r="J95" s="16" t="s">
        <v>1978</v>
      </c>
      <c r="K95" s="11" t="s">
        <v>2116</v>
      </c>
      <c r="L95" s="16" t="s">
        <v>2247</v>
      </c>
      <c r="M95" s="16" t="s">
        <v>2373</v>
      </c>
      <c r="N95" s="11" t="s">
        <v>1219</v>
      </c>
      <c r="O95" s="11" t="s">
        <v>1219</v>
      </c>
      <c r="P95" s="8" t="s">
        <v>2507</v>
      </c>
      <c r="Q95" s="8" t="s">
        <v>2507</v>
      </c>
      <c r="R95" s="8" t="s">
        <v>2643</v>
      </c>
      <c r="S95" s="8" t="s">
        <v>2778</v>
      </c>
      <c r="T95" s="8" t="s">
        <v>2919</v>
      </c>
      <c r="U95" s="10" t="s">
        <v>3210</v>
      </c>
      <c r="V95" s="10" t="s">
        <v>3362</v>
      </c>
      <c r="W95" s="10" t="s">
        <v>3520</v>
      </c>
      <c r="X95" s="10" t="s">
        <v>3673</v>
      </c>
      <c r="Y95" s="10" t="s">
        <v>3825</v>
      </c>
      <c r="Z95" s="3" t="s">
        <v>3978</v>
      </c>
      <c r="AA95" s="3" t="s">
        <v>4134</v>
      </c>
      <c r="AB95" s="3" t="s">
        <v>4276</v>
      </c>
      <c r="AC95" s="3" t="s">
        <v>4431</v>
      </c>
      <c r="AD95" s="3" t="s">
        <v>4585</v>
      </c>
      <c r="AE95" s="3" t="s">
        <v>4831</v>
      </c>
    </row>
    <row r="96" spans="1:31" x14ac:dyDescent="0.25">
      <c r="A96" s="15" t="s">
        <v>71</v>
      </c>
      <c r="B96" s="15" t="s">
        <v>1104</v>
      </c>
      <c r="C96" s="10" t="s">
        <v>1105</v>
      </c>
      <c r="D96" s="8" t="s">
        <v>1462</v>
      </c>
      <c r="E96" s="8" t="s">
        <v>1548</v>
      </c>
      <c r="F96" s="8" t="s">
        <v>3053</v>
      </c>
      <c r="G96" s="8" t="s">
        <v>1322</v>
      </c>
      <c r="H96" s="10" t="s">
        <v>1834</v>
      </c>
      <c r="I96" s="11" t="s">
        <v>1686</v>
      </c>
      <c r="J96" s="16" t="s">
        <v>1979</v>
      </c>
      <c r="K96" s="11" t="s">
        <v>2117</v>
      </c>
      <c r="L96" s="16" t="s">
        <v>2248</v>
      </c>
      <c r="M96" s="16" t="s">
        <v>2374</v>
      </c>
      <c r="N96" s="11" t="s">
        <v>1220</v>
      </c>
      <c r="O96" s="11" t="s">
        <v>1220</v>
      </c>
      <c r="P96" s="8" t="s">
        <v>2508</v>
      </c>
      <c r="Q96" s="8" t="s">
        <v>2508</v>
      </c>
      <c r="R96" s="8" t="s">
        <v>2644</v>
      </c>
      <c r="S96" s="8" t="s">
        <v>2779</v>
      </c>
      <c r="T96" s="8" t="s">
        <v>2920</v>
      </c>
      <c r="U96" s="10" t="s">
        <v>3211</v>
      </c>
      <c r="V96" s="10" t="s">
        <v>3363</v>
      </c>
      <c r="W96" s="10" t="s">
        <v>3521</v>
      </c>
      <c r="X96" s="10" t="s">
        <v>3674</v>
      </c>
      <c r="Y96" s="10" t="s">
        <v>3826</v>
      </c>
      <c r="Z96" s="3" t="s">
        <v>3979</v>
      </c>
      <c r="AA96" s="3" t="s">
        <v>4135</v>
      </c>
      <c r="AB96" s="3" t="s">
        <v>4277</v>
      </c>
      <c r="AC96" s="3" t="s">
        <v>4432</v>
      </c>
      <c r="AD96" s="3" t="s">
        <v>4586</v>
      </c>
      <c r="AE96" s="3" t="s">
        <v>4832</v>
      </c>
    </row>
    <row r="97" spans="1:31" x14ac:dyDescent="0.25">
      <c r="A97" s="15" t="s">
        <v>71</v>
      </c>
      <c r="B97" s="15" t="s">
        <v>1158</v>
      </c>
      <c r="C97" s="10" t="s">
        <v>1158</v>
      </c>
      <c r="D97" s="8" t="s">
        <v>1462</v>
      </c>
      <c r="E97" s="8" t="s">
        <v>1549</v>
      </c>
      <c r="F97" s="8" t="s">
        <v>3054</v>
      </c>
      <c r="G97" s="8" t="s">
        <v>1323</v>
      </c>
      <c r="H97" s="10" t="s">
        <v>1835</v>
      </c>
      <c r="I97" s="11" t="s">
        <v>1687</v>
      </c>
      <c r="J97" s="16" t="s">
        <v>1980</v>
      </c>
      <c r="K97" s="11" t="s">
        <v>2118</v>
      </c>
      <c r="L97" s="16" t="s">
        <v>2249</v>
      </c>
      <c r="M97" s="16" t="s">
        <v>2375</v>
      </c>
      <c r="N97" s="11" t="s">
        <v>1428</v>
      </c>
      <c r="O97" s="11" t="s">
        <v>1428</v>
      </c>
      <c r="P97" s="8" t="s">
        <v>2509</v>
      </c>
      <c r="Q97" s="8" t="s">
        <v>2509</v>
      </c>
      <c r="R97" s="8" t="s">
        <v>2645</v>
      </c>
      <c r="S97" s="8" t="s">
        <v>2780</v>
      </c>
      <c r="T97" s="8" t="s">
        <v>2921</v>
      </c>
      <c r="U97" s="10" t="s">
        <v>3212</v>
      </c>
      <c r="V97" s="10" t="s">
        <v>3364</v>
      </c>
      <c r="W97" s="10" t="s">
        <v>3522</v>
      </c>
      <c r="X97" s="10" t="s">
        <v>3675</v>
      </c>
      <c r="Y97" s="10" t="s">
        <v>3827</v>
      </c>
      <c r="Z97" s="3" t="s">
        <v>3980</v>
      </c>
      <c r="AA97" s="3" t="s">
        <v>4136</v>
      </c>
      <c r="AB97" s="3" t="s">
        <v>4278</v>
      </c>
      <c r="AC97" s="3" t="s">
        <v>4433</v>
      </c>
      <c r="AD97" s="3" t="s">
        <v>4587</v>
      </c>
      <c r="AE97" s="3" t="s">
        <v>4833</v>
      </c>
    </row>
    <row r="98" spans="1:31" x14ac:dyDescent="0.25">
      <c r="A98" s="15" t="s">
        <v>916</v>
      </c>
      <c r="B98" s="15" t="s">
        <v>54</v>
      </c>
      <c r="C98" s="9" t="s">
        <v>54</v>
      </c>
      <c r="D98" s="8" t="s">
        <v>1190</v>
      </c>
      <c r="E98" s="8" t="s">
        <v>137</v>
      </c>
      <c r="F98" s="8" t="s">
        <v>3055</v>
      </c>
      <c r="G98" s="8" t="s">
        <v>1324</v>
      </c>
      <c r="H98" s="9" t="s">
        <v>1836</v>
      </c>
      <c r="I98" s="8" t="s">
        <v>1688</v>
      </c>
      <c r="J98" s="16" t="s">
        <v>285</v>
      </c>
      <c r="K98" s="8" t="s">
        <v>264</v>
      </c>
      <c r="L98" s="16" t="s">
        <v>623</v>
      </c>
      <c r="M98" s="16" t="s">
        <v>2376</v>
      </c>
      <c r="N98" s="8" t="s">
        <v>137</v>
      </c>
      <c r="O98" s="8" t="s">
        <v>137</v>
      </c>
      <c r="P98" s="8" t="s">
        <v>137</v>
      </c>
      <c r="Q98" s="8" t="s">
        <v>137</v>
      </c>
      <c r="R98" s="8" t="s">
        <v>2646</v>
      </c>
      <c r="S98" s="8" t="s">
        <v>2752</v>
      </c>
      <c r="T98" s="8" t="s">
        <v>2922</v>
      </c>
      <c r="U98" s="9" t="s">
        <v>3213</v>
      </c>
      <c r="V98" s="9" t="s">
        <v>3365</v>
      </c>
      <c r="W98" s="9" t="s">
        <v>3523</v>
      </c>
      <c r="X98" s="9" t="s">
        <v>3647</v>
      </c>
      <c r="Y98" s="9" t="s">
        <v>3828</v>
      </c>
      <c r="Z98" s="3" t="s">
        <v>3952</v>
      </c>
      <c r="AA98" s="3" t="s">
        <v>4137</v>
      </c>
      <c r="AB98" s="3" t="s">
        <v>4279</v>
      </c>
      <c r="AC98" s="3" t="s">
        <v>4434</v>
      </c>
      <c r="AD98" s="3" t="s">
        <v>4588</v>
      </c>
      <c r="AE98" s="3" t="s">
        <v>4834</v>
      </c>
    </row>
    <row r="99" spans="1:31" ht="30" x14ac:dyDescent="0.25">
      <c r="A99" s="15" t="s">
        <v>916</v>
      </c>
      <c r="B99" s="15" t="s">
        <v>853</v>
      </c>
      <c r="C99" s="9" t="s">
        <v>1069</v>
      </c>
      <c r="D99" s="8" t="s">
        <v>1462</v>
      </c>
      <c r="E99" s="8" t="s">
        <v>1550</v>
      </c>
      <c r="F99" s="8" t="s">
        <v>3056</v>
      </c>
      <c r="G99" s="8" t="s">
        <v>1325</v>
      </c>
      <c r="H99" s="9" t="s">
        <v>1837</v>
      </c>
      <c r="I99" s="8" t="s">
        <v>1689</v>
      </c>
      <c r="J99" s="16" t="s">
        <v>1981</v>
      </c>
      <c r="K99" s="8" t="s">
        <v>2119</v>
      </c>
      <c r="L99" s="16" t="s">
        <v>2250</v>
      </c>
      <c r="M99" s="16" t="s">
        <v>2377</v>
      </c>
      <c r="N99" s="8" t="s">
        <v>1221</v>
      </c>
      <c r="O99" s="8" t="s">
        <v>1221</v>
      </c>
      <c r="P99" s="8" t="s">
        <v>2510</v>
      </c>
      <c r="Q99" s="8" t="s">
        <v>2510</v>
      </c>
      <c r="R99" s="8" t="s">
        <v>2647</v>
      </c>
      <c r="S99" s="8" t="s">
        <v>2781</v>
      </c>
      <c r="T99" s="8" t="s">
        <v>2923</v>
      </c>
      <c r="U99" s="9" t="s">
        <v>3214</v>
      </c>
      <c r="V99" s="9" t="s">
        <v>3366</v>
      </c>
      <c r="W99" s="9" t="s">
        <v>3524</v>
      </c>
      <c r="X99" s="9" t="s">
        <v>3676</v>
      </c>
      <c r="Y99" s="9" t="s">
        <v>3829</v>
      </c>
      <c r="Z99" s="3" t="s">
        <v>3981</v>
      </c>
      <c r="AA99" s="3" t="s">
        <v>4138</v>
      </c>
      <c r="AB99" s="3" t="s">
        <v>4280</v>
      </c>
      <c r="AC99" s="3" t="s">
        <v>4435</v>
      </c>
      <c r="AD99" s="3" t="s">
        <v>4589</v>
      </c>
      <c r="AE99" s="3" t="s">
        <v>4835</v>
      </c>
    </row>
    <row r="100" spans="1:31" x14ac:dyDescent="0.25">
      <c r="A100" s="15" t="s">
        <v>916</v>
      </c>
      <c r="B100" s="15" t="s">
        <v>53</v>
      </c>
      <c r="C100" s="9" t="s">
        <v>53</v>
      </c>
      <c r="D100" s="8" t="s">
        <v>1190</v>
      </c>
      <c r="E100" s="8" t="s">
        <v>237</v>
      </c>
      <c r="F100" s="8" t="s">
        <v>192</v>
      </c>
      <c r="G100" s="8" t="s">
        <v>460</v>
      </c>
      <c r="H100" s="9" t="s">
        <v>277</v>
      </c>
      <c r="I100" s="8" t="s">
        <v>1690</v>
      </c>
      <c r="J100" s="16" t="s">
        <v>286</v>
      </c>
      <c r="K100" s="8" t="s">
        <v>265</v>
      </c>
      <c r="L100" s="16" t="s">
        <v>624</v>
      </c>
      <c r="M100" s="16" t="s">
        <v>2378</v>
      </c>
      <c r="N100" s="8" t="s">
        <v>1429</v>
      </c>
      <c r="O100" s="8" t="s">
        <v>1429</v>
      </c>
      <c r="P100" s="8" t="s">
        <v>512</v>
      </c>
      <c r="Q100" s="8" t="s">
        <v>512</v>
      </c>
      <c r="R100" s="8" t="s">
        <v>219</v>
      </c>
      <c r="S100" s="8" t="s">
        <v>183</v>
      </c>
      <c r="T100" s="8" t="s">
        <v>208</v>
      </c>
      <c r="U100" s="9" t="s">
        <v>3215</v>
      </c>
      <c r="V100" s="9" t="s">
        <v>3367</v>
      </c>
      <c r="W100" s="9" t="s">
        <v>3525</v>
      </c>
      <c r="X100" s="9" t="s">
        <v>3677</v>
      </c>
      <c r="Y100" s="9" t="s">
        <v>3830</v>
      </c>
      <c r="Z100" s="3" t="s">
        <v>3982</v>
      </c>
      <c r="AA100" s="3" t="s">
        <v>4139</v>
      </c>
      <c r="AB100" s="3" t="s">
        <v>4281</v>
      </c>
      <c r="AC100" s="3" t="s">
        <v>4436</v>
      </c>
      <c r="AD100" s="3" t="s">
        <v>4590</v>
      </c>
      <c r="AE100" s="3" t="s">
        <v>4836</v>
      </c>
    </row>
    <row r="101" spans="1:31" x14ac:dyDescent="0.25">
      <c r="A101" s="15" t="s">
        <v>916</v>
      </c>
      <c r="B101" s="15" t="s">
        <v>944</v>
      </c>
      <c r="C101" s="9" t="s">
        <v>945</v>
      </c>
      <c r="D101" s="8" t="s">
        <v>1462</v>
      </c>
      <c r="E101" s="8" t="s">
        <v>1551</v>
      </c>
      <c r="F101" s="8" t="s">
        <v>3057</v>
      </c>
      <c r="G101" s="8" t="s">
        <v>1326</v>
      </c>
      <c r="H101" s="9" t="s">
        <v>1838</v>
      </c>
      <c r="I101" s="8" t="s">
        <v>1691</v>
      </c>
      <c r="J101" s="16" t="s">
        <v>1982</v>
      </c>
      <c r="K101" s="8" t="s">
        <v>2120</v>
      </c>
      <c r="L101" s="16" t="s">
        <v>2251</v>
      </c>
      <c r="M101" s="16" t="s">
        <v>2379</v>
      </c>
      <c r="N101" s="8" t="s">
        <v>1430</v>
      </c>
      <c r="O101" s="8" t="s">
        <v>1430</v>
      </c>
      <c r="P101" s="8" t="s">
        <v>2511</v>
      </c>
      <c r="Q101" s="8" t="s">
        <v>2511</v>
      </c>
      <c r="R101" s="8" t="s">
        <v>2648</v>
      </c>
      <c r="S101" s="8" t="s">
        <v>2782</v>
      </c>
      <c r="T101" s="8" t="s">
        <v>2924</v>
      </c>
      <c r="U101" s="9" t="s">
        <v>3216</v>
      </c>
      <c r="V101" s="9" t="s">
        <v>3368</v>
      </c>
      <c r="W101" s="9" t="s">
        <v>3526</v>
      </c>
      <c r="X101" s="9" t="s">
        <v>3678</v>
      </c>
      <c r="Y101" s="9" t="s">
        <v>3831</v>
      </c>
      <c r="Z101" s="3" t="s">
        <v>3983</v>
      </c>
      <c r="AA101" s="3" t="s">
        <v>4140</v>
      </c>
      <c r="AB101" s="3" t="s">
        <v>4282</v>
      </c>
      <c r="AC101" s="3" t="s">
        <v>4437</v>
      </c>
      <c r="AD101" s="3" t="s">
        <v>4591</v>
      </c>
      <c r="AE101" s="3" t="s">
        <v>4837</v>
      </c>
    </row>
    <row r="102" spans="1:31" ht="30" x14ac:dyDescent="0.25">
      <c r="A102" s="15" t="s">
        <v>71</v>
      </c>
      <c r="B102" s="15" t="s">
        <v>1070</v>
      </c>
      <c r="C102" s="9" t="s">
        <v>1071</v>
      </c>
      <c r="D102" s="8" t="s">
        <v>1462</v>
      </c>
      <c r="E102" s="8" t="s">
        <v>1552</v>
      </c>
      <c r="F102" s="3" t="s">
        <v>3058</v>
      </c>
      <c r="G102" s="3" t="s">
        <v>1327</v>
      </c>
      <c r="H102" s="9" t="s">
        <v>1839</v>
      </c>
      <c r="I102" s="8" t="s">
        <v>1692</v>
      </c>
      <c r="J102" s="16" t="s">
        <v>1983</v>
      </c>
      <c r="K102" s="8" t="s">
        <v>2121</v>
      </c>
      <c r="L102" s="16" t="s">
        <v>2252</v>
      </c>
      <c r="M102" s="16" t="s">
        <v>2380</v>
      </c>
      <c r="N102" s="8" t="s">
        <v>1431</v>
      </c>
      <c r="O102" s="8" t="s">
        <v>1431</v>
      </c>
      <c r="P102" s="8" t="s">
        <v>2512</v>
      </c>
      <c r="Q102" s="8" t="s">
        <v>2512</v>
      </c>
      <c r="R102" s="8" t="s">
        <v>2649</v>
      </c>
      <c r="S102" s="8" t="s">
        <v>2783</v>
      </c>
      <c r="T102" s="8" t="s">
        <v>2925</v>
      </c>
      <c r="U102" s="9" t="s">
        <v>3217</v>
      </c>
      <c r="V102" s="9" t="s">
        <v>3369</v>
      </c>
      <c r="W102" s="9" t="s">
        <v>3527</v>
      </c>
      <c r="X102" s="9" t="s">
        <v>3679</v>
      </c>
      <c r="Y102" s="9" t="s">
        <v>3832</v>
      </c>
      <c r="Z102" s="3" t="s">
        <v>3984</v>
      </c>
      <c r="AA102" s="3" t="s">
        <v>4141</v>
      </c>
      <c r="AB102" s="3" t="s">
        <v>4283</v>
      </c>
      <c r="AC102" s="3" t="s">
        <v>4438</v>
      </c>
      <c r="AD102" s="3" t="s">
        <v>4592</v>
      </c>
      <c r="AE102" s="3" t="s">
        <v>4838</v>
      </c>
    </row>
    <row r="103" spans="1:31" ht="45" x14ac:dyDescent="0.25">
      <c r="A103" s="15" t="s">
        <v>915</v>
      </c>
      <c r="B103" s="15" t="s">
        <v>902</v>
      </c>
      <c r="C103" s="9" t="s">
        <v>902</v>
      </c>
      <c r="D103" s="8" t="s">
        <v>1462</v>
      </c>
      <c r="E103" s="8" t="s">
        <v>1553</v>
      </c>
      <c r="F103" s="18" t="s">
        <v>3059</v>
      </c>
      <c r="G103" s="18" t="s">
        <v>1328</v>
      </c>
      <c r="H103" s="9" t="s">
        <v>1840</v>
      </c>
      <c r="I103" s="8" t="s">
        <v>1693</v>
      </c>
      <c r="J103" s="16" t="s">
        <v>1984</v>
      </c>
      <c r="K103" s="8" t="s">
        <v>2122</v>
      </c>
      <c r="L103" s="16" t="s">
        <v>2253</v>
      </c>
      <c r="M103" s="16" t="s">
        <v>2381</v>
      </c>
      <c r="N103" s="8" t="s">
        <v>1222</v>
      </c>
      <c r="O103" s="8" t="s">
        <v>1222</v>
      </c>
      <c r="P103" s="8" t="s">
        <v>2513</v>
      </c>
      <c r="Q103" s="8" t="s">
        <v>2513</v>
      </c>
      <c r="R103" s="8" t="s">
        <v>2650</v>
      </c>
      <c r="S103" s="8" t="s">
        <v>2784</v>
      </c>
      <c r="T103" s="8" t="s">
        <v>2926</v>
      </c>
      <c r="U103" s="9" t="s">
        <v>3218</v>
      </c>
      <c r="V103" s="9" t="s">
        <v>3370</v>
      </c>
      <c r="W103" s="9" t="s">
        <v>3528</v>
      </c>
      <c r="X103" s="9" t="s">
        <v>3680</v>
      </c>
      <c r="Y103" s="9" t="s">
        <v>3833</v>
      </c>
      <c r="Z103" s="3" t="s">
        <v>3985</v>
      </c>
      <c r="AA103" s="3" t="s">
        <v>4142</v>
      </c>
      <c r="AB103" s="3" t="s">
        <v>4284</v>
      </c>
      <c r="AC103" s="3" t="s">
        <v>4439</v>
      </c>
      <c r="AD103" s="3" t="s">
        <v>4593</v>
      </c>
      <c r="AE103" s="3" t="s">
        <v>4839</v>
      </c>
    </row>
    <row r="104" spans="1:31" ht="210" x14ac:dyDescent="0.25">
      <c r="A104" s="15" t="s">
        <v>71</v>
      </c>
      <c r="B104" s="15" t="s">
        <v>1067</v>
      </c>
      <c r="C104" s="9" t="s">
        <v>1079</v>
      </c>
      <c r="D104" s="8" t="s">
        <v>1462</v>
      </c>
      <c r="E104" s="8" t="s">
        <v>1554</v>
      </c>
      <c r="F104" s="18" t="s">
        <v>3060</v>
      </c>
      <c r="G104" s="18" t="s">
        <v>1329</v>
      </c>
      <c r="H104" s="9" t="s">
        <v>1841</v>
      </c>
      <c r="I104" s="8" t="s">
        <v>1694</v>
      </c>
      <c r="J104" s="16" t="s">
        <v>1985</v>
      </c>
      <c r="K104" s="8" t="s">
        <v>2123</v>
      </c>
      <c r="L104" s="16" t="s">
        <v>2254</v>
      </c>
      <c r="M104" s="16" t="s">
        <v>2382</v>
      </c>
      <c r="N104" s="8" t="s">
        <v>1432</v>
      </c>
      <c r="O104" s="8" t="s">
        <v>1432</v>
      </c>
      <c r="P104" s="8" t="s">
        <v>2514</v>
      </c>
      <c r="Q104" s="8" t="s">
        <v>2514</v>
      </c>
      <c r="R104" s="8" t="s">
        <v>2651</v>
      </c>
      <c r="S104" s="8" t="s">
        <v>2785</v>
      </c>
      <c r="T104" s="8" t="s">
        <v>2927</v>
      </c>
      <c r="U104" s="9" t="s">
        <v>3219</v>
      </c>
      <c r="V104" s="9" t="s">
        <v>3371</v>
      </c>
      <c r="W104" s="9" t="s">
        <v>3529</v>
      </c>
      <c r="X104" s="9" t="s">
        <v>3681</v>
      </c>
      <c r="Y104" s="9" t="s">
        <v>3834</v>
      </c>
      <c r="Z104" s="3" t="s">
        <v>3986</v>
      </c>
      <c r="AA104" s="3" t="s">
        <v>4143</v>
      </c>
      <c r="AB104" s="3" t="s">
        <v>4285</v>
      </c>
      <c r="AC104" s="3" t="s">
        <v>4440</v>
      </c>
      <c r="AD104" s="3" t="s">
        <v>4594</v>
      </c>
      <c r="AE104" s="3" t="s">
        <v>4840</v>
      </c>
    </row>
    <row r="105" spans="1:31" ht="60" x14ac:dyDescent="0.25">
      <c r="A105" s="15" t="s">
        <v>914</v>
      </c>
      <c r="B105" s="15" t="s">
        <v>905</v>
      </c>
      <c r="C105" s="9" t="s">
        <v>909</v>
      </c>
      <c r="D105" s="8" t="s">
        <v>1462</v>
      </c>
      <c r="E105" s="8" t="s">
        <v>1555</v>
      </c>
      <c r="F105" s="8" t="s">
        <v>3061</v>
      </c>
      <c r="G105" s="8" t="s">
        <v>1330</v>
      </c>
      <c r="H105" s="9" t="s">
        <v>1842</v>
      </c>
      <c r="I105" s="8" t="s">
        <v>1695</v>
      </c>
      <c r="J105" s="16" t="s">
        <v>1986</v>
      </c>
      <c r="K105" s="8" t="s">
        <v>2124</v>
      </c>
      <c r="L105" s="16" t="s">
        <v>2255</v>
      </c>
      <c r="M105" s="16" t="s">
        <v>2383</v>
      </c>
      <c r="N105" s="8" t="s">
        <v>1433</v>
      </c>
      <c r="O105" s="8" t="s">
        <v>1433</v>
      </c>
      <c r="P105" s="8" t="s">
        <v>2515</v>
      </c>
      <c r="Q105" s="8" t="s">
        <v>2515</v>
      </c>
      <c r="R105" s="8" t="s">
        <v>2652</v>
      </c>
      <c r="S105" s="8" t="s">
        <v>2786</v>
      </c>
      <c r="T105" s="8" t="s">
        <v>2928</v>
      </c>
      <c r="U105" s="9" t="s">
        <v>3220</v>
      </c>
      <c r="V105" s="9" t="s">
        <v>3372</v>
      </c>
      <c r="W105" s="9" t="s">
        <v>3530</v>
      </c>
      <c r="X105" s="9" t="s">
        <v>3682</v>
      </c>
      <c r="Y105" s="9" t="s">
        <v>3835</v>
      </c>
      <c r="Z105" s="3" t="s">
        <v>3987</v>
      </c>
      <c r="AA105" s="3" t="s">
        <v>4144</v>
      </c>
      <c r="AB105" s="3" t="s">
        <v>4286</v>
      </c>
      <c r="AC105" s="3" t="s">
        <v>4441</v>
      </c>
      <c r="AD105" s="3" t="s">
        <v>4595</v>
      </c>
      <c r="AE105" s="3" t="s">
        <v>4841</v>
      </c>
    </row>
    <row r="106" spans="1:31" ht="45" x14ac:dyDescent="0.25">
      <c r="A106" s="15" t="s">
        <v>914</v>
      </c>
      <c r="B106" s="15" t="s">
        <v>906</v>
      </c>
      <c r="C106" s="9" t="s">
        <v>910</v>
      </c>
      <c r="D106" s="8" t="s">
        <v>1462</v>
      </c>
      <c r="E106" s="8" t="s">
        <v>1556</v>
      </c>
      <c r="F106" s="8" t="s">
        <v>3062</v>
      </c>
      <c r="G106" s="8" t="s">
        <v>1331</v>
      </c>
      <c r="H106" s="9" t="s">
        <v>1843</v>
      </c>
      <c r="I106" s="8" t="s">
        <v>1696</v>
      </c>
      <c r="J106" s="16" t="s">
        <v>1987</v>
      </c>
      <c r="K106" s="8" t="s">
        <v>2125</v>
      </c>
      <c r="L106" s="16" t="s">
        <v>2256</v>
      </c>
      <c r="M106" s="16" t="s">
        <v>2384</v>
      </c>
      <c r="N106" s="8" t="s">
        <v>1223</v>
      </c>
      <c r="O106" s="8" t="s">
        <v>1223</v>
      </c>
      <c r="P106" s="8" t="s">
        <v>2516</v>
      </c>
      <c r="Q106" s="8" t="s">
        <v>2516</v>
      </c>
      <c r="R106" s="8" t="s">
        <v>2653</v>
      </c>
      <c r="S106" s="8" t="s">
        <v>2787</v>
      </c>
      <c r="T106" s="8" t="s">
        <v>2929</v>
      </c>
      <c r="U106" s="9" t="s">
        <v>3221</v>
      </c>
      <c r="V106" s="9" t="s">
        <v>3373</v>
      </c>
      <c r="W106" s="9" t="s">
        <v>3531</v>
      </c>
      <c r="X106" s="9" t="s">
        <v>3683</v>
      </c>
      <c r="Y106" s="9" t="s">
        <v>3836</v>
      </c>
      <c r="Z106" s="3" t="s">
        <v>3988</v>
      </c>
      <c r="AA106" s="3" t="s">
        <v>4145</v>
      </c>
      <c r="AB106" s="3" t="s">
        <v>4287</v>
      </c>
      <c r="AC106" s="3" t="s">
        <v>4442</v>
      </c>
      <c r="AD106" s="3" t="s">
        <v>4596</v>
      </c>
      <c r="AE106" s="3" t="s">
        <v>4842</v>
      </c>
    </row>
    <row r="107" spans="1:31" ht="45" x14ac:dyDescent="0.25">
      <c r="A107" s="15" t="s">
        <v>914</v>
      </c>
      <c r="B107" s="15" t="s">
        <v>907</v>
      </c>
      <c r="C107" s="9" t="s">
        <v>911</v>
      </c>
      <c r="D107" s="8" t="s">
        <v>1462</v>
      </c>
      <c r="E107" s="8" t="s">
        <v>1557</v>
      </c>
      <c r="F107" s="8" t="s">
        <v>3063</v>
      </c>
      <c r="G107" s="8" t="s">
        <v>1332</v>
      </c>
      <c r="H107" s="9" t="s">
        <v>1844</v>
      </c>
      <c r="I107" s="8" t="s">
        <v>1697</v>
      </c>
      <c r="J107" s="16" t="s">
        <v>1988</v>
      </c>
      <c r="K107" s="8" t="s">
        <v>2126</v>
      </c>
      <c r="L107" s="16" t="s">
        <v>2257</v>
      </c>
      <c r="M107" s="16" t="s">
        <v>2385</v>
      </c>
      <c r="N107" s="8" t="s">
        <v>1434</v>
      </c>
      <c r="O107" s="8" t="s">
        <v>1434</v>
      </c>
      <c r="P107" s="8" t="s">
        <v>2517</v>
      </c>
      <c r="Q107" s="8" t="s">
        <v>2517</v>
      </c>
      <c r="R107" s="8" t="s">
        <v>2654</v>
      </c>
      <c r="S107" s="8" t="s">
        <v>2788</v>
      </c>
      <c r="T107" s="8" t="s">
        <v>2930</v>
      </c>
      <c r="U107" s="9" t="s">
        <v>3222</v>
      </c>
      <c r="V107" s="9" t="s">
        <v>3374</v>
      </c>
      <c r="W107" s="9" t="s">
        <v>3532</v>
      </c>
      <c r="X107" s="9" t="s">
        <v>3684</v>
      </c>
      <c r="Y107" s="9" t="s">
        <v>3837</v>
      </c>
      <c r="Z107" s="3" t="s">
        <v>3989</v>
      </c>
      <c r="AA107" s="3" t="s">
        <v>4146</v>
      </c>
      <c r="AB107" s="3" t="s">
        <v>4288</v>
      </c>
      <c r="AC107" s="3" t="s">
        <v>4443</v>
      </c>
      <c r="AD107" s="3" t="s">
        <v>4597</v>
      </c>
      <c r="AE107" s="3" t="s">
        <v>4843</v>
      </c>
    </row>
    <row r="108" spans="1:31" ht="60" x14ac:dyDescent="0.25">
      <c r="A108" s="15" t="s">
        <v>914</v>
      </c>
      <c r="B108" s="15" t="s">
        <v>908</v>
      </c>
      <c r="C108" s="9" t="s">
        <v>912</v>
      </c>
      <c r="D108" s="8" t="s">
        <v>1462</v>
      </c>
      <c r="E108" s="8" t="s">
        <v>1558</v>
      </c>
      <c r="F108" s="8" t="s">
        <v>3064</v>
      </c>
      <c r="G108" s="8" t="s">
        <v>1333</v>
      </c>
      <c r="H108" s="9" t="s">
        <v>1845</v>
      </c>
      <c r="I108" s="8" t="s">
        <v>1698</v>
      </c>
      <c r="J108" s="16" t="s">
        <v>1989</v>
      </c>
      <c r="K108" s="8" t="s">
        <v>2127</v>
      </c>
      <c r="L108" s="16" t="s">
        <v>2258</v>
      </c>
      <c r="M108" s="16" t="s">
        <v>2386</v>
      </c>
      <c r="N108" s="8" t="s">
        <v>1224</v>
      </c>
      <c r="O108" s="8" t="s">
        <v>1224</v>
      </c>
      <c r="P108" s="8" t="s">
        <v>2518</v>
      </c>
      <c r="Q108" s="8" t="s">
        <v>2518</v>
      </c>
      <c r="R108" s="8" t="s">
        <v>2655</v>
      </c>
      <c r="S108" s="8" t="s">
        <v>2789</v>
      </c>
      <c r="T108" s="8" t="s">
        <v>2931</v>
      </c>
      <c r="U108" s="9" t="s">
        <v>3223</v>
      </c>
      <c r="V108" s="9" t="s">
        <v>3375</v>
      </c>
      <c r="W108" s="9" t="s">
        <v>3533</v>
      </c>
      <c r="X108" s="9" t="s">
        <v>3685</v>
      </c>
      <c r="Y108" s="9" t="s">
        <v>3838</v>
      </c>
      <c r="Z108" s="3" t="s">
        <v>3990</v>
      </c>
      <c r="AA108" s="3" t="s">
        <v>4147</v>
      </c>
      <c r="AB108" s="3" t="s">
        <v>4289</v>
      </c>
      <c r="AC108" s="3" t="s">
        <v>4444</v>
      </c>
      <c r="AD108" s="3" t="s">
        <v>4598</v>
      </c>
      <c r="AE108" s="3" t="s">
        <v>4844</v>
      </c>
    </row>
    <row r="109" spans="1:31" ht="60" x14ac:dyDescent="0.25">
      <c r="A109" s="15" t="s">
        <v>914</v>
      </c>
      <c r="B109" s="15" t="s">
        <v>121</v>
      </c>
      <c r="C109" s="9" t="s">
        <v>913</v>
      </c>
      <c r="D109" s="8" t="s">
        <v>1462</v>
      </c>
      <c r="E109" s="8" t="s">
        <v>1559</v>
      </c>
      <c r="F109" s="8" t="s">
        <v>3065</v>
      </c>
      <c r="G109" s="8" t="s">
        <v>1334</v>
      </c>
      <c r="H109" s="9" t="s">
        <v>1846</v>
      </c>
      <c r="I109" s="8" t="s">
        <v>1699</v>
      </c>
      <c r="J109" s="16" t="s">
        <v>1990</v>
      </c>
      <c r="K109" s="8" t="s">
        <v>2128</v>
      </c>
      <c r="L109" s="16" t="s">
        <v>2259</v>
      </c>
      <c r="M109" s="16" t="s">
        <v>2387</v>
      </c>
      <c r="N109" s="8" t="s">
        <v>1435</v>
      </c>
      <c r="O109" s="8" t="s">
        <v>1435</v>
      </c>
      <c r="P109" s="8" t="s">
        <v>2519</v>
      </c>
      <c r="Q109" s="8" t="s">
        <v>2519</v>
      </c>
      <c r="R109" s="8" t="s">
        <v>2656</v>
      </c>
      <c r="S109" s="8" t="s">
        <v>2790</v>
      </c>
      <c r="T109" s="8" t="s">
        <v>2932</v>
      </c>
      <c r="U109" s="9" t="s">
        <v>3224</v>
      </c>
      <c r="V109" s="9" t="s">
        <v>3376</v>
      </c>
      <c r="W109" s="9" t="s">
        <v>3534</v>
      </c>
      <c r="X109" s="9" t="s">
        <v>3686</v>
      </c>
      <c r="Y109" s="9" t="s">
        <v>3839</v>
      </c>
      <c r="Z109" s="3" t="s">
        <v>3991</v>
      </c>
      <c r="AA109" s="3" t="s">
        <v>4148</v>
      </c>
      <c r="AB109" s="3" t="s">
        <v>4290</v>
      </c>
      <c r="AC109" s="3" t="s">
        <v>4445</v>
      </c>
      <c r="AD109" s="3" t="s">
        <v>4599</v>
      </c>
      <c r="AE109" s="3" t="s">
        <v>4845</v>
      </c>
    </row>
    <row r="110" spans="1:31" ht="30" x14ac:dyDescent="0.25">
      <c r="A110" s="15" t="s">
        <v>915</v>
      </c>
      <c r="B110" s="15" t="s">
        <v>903</v>
      </c>
      <c r="C110" s="9" t="s">
        <v>1072</v>
      </c>
      <c r="D110" s="8" t="s">
        <v>1462</v>
      </c>
      <c r="E110" s="8" t="s">
        <v>1560</v>
      </c>
      <c r="F110" s="18" t="s">
        <v>3066</v>
      </c>
      <c r="G110" s="18" t="s">
        <v>1335</v>
      </c>
      <c r="H110" s="9" t="s">
        <v>1847</v>
      </c>
      <c r="I110" s="8" t="s">
        <v>1700</v>
      </c>
      <c r="J110" s="16" t="s">
        <v>1991</v>
      </c>
      <c r="K110" s="8" t="s">
        <v>2129</v>
      </c>
      <c r="L110" s="16" t="s">
        <v>2260</v>
      </c>
      <c r="M110" s="16" t="s">
        <v>2388</v>
      </c>
      <c r="N110" s="8" t="s">
        <v>1436</v>
      </c>
      <c r="O110" s="8" t="s">
        <v>1436</v>
      </c>
      <c r="P110" s="8" t="s">
        <v>2520</v>
      </c>
      <c r="Q110" s="8" t="s">
        <v>2520</v>
      </c>
      <c r="R110" s="8" t="s">
        <v>2657</v>
      </c>
      <c r="S110" s="8" t="s">
        <v>2791</v>
      </c>
      <c r="T110" s="8" t="s">
        <v>2933</v>
      </c>
      <c r="U110" s="9" t="s">
        <v>3225</v>
      </c>
      <c r="V110" s="9" t="s">
        <v>3377</v>
      </c>
      <c r="W110" s="9" t="s">
        <v>3535</v>
      </c>
      <c r="X110" s="9" t="s">
        <v>3687</v>
      </c>
      <c r="Y110" s="9" t="s">
        <v>3840</v>
      </c>
      <c r="Z110" s="3" t="s">
        <v>3992</v>
      </c>
      <c r="AA110" s="3" t="s">
        <v>4149</v>
      </c>
      <c r="AB110" s="3" t="s">
        <v>4291</v>
      </c>
      <c r="AC110" s="3" t="s">
        <v>4446</v>
      </c>
      <c r="AD110" s="3" t="s">
        <v>4600</v>
      </c>
      <c r="AE110" s="3" t="s">
        <v>4846</v>
      </c>
    </row>
    <row r="111" spans="1:31" x14ac:dyDescent="0.25">
      <c r="A111" s="15" t="s">
        <v>914</v>
      </c>
      <c r="B111" s="15" t="s">
        <v>120</v>
      </c>
      <c r="C111" s="9" t="s">
        <v>120</v>
      </c>
      <c r="D111" s="8" t="s">
        <v>1190</v>
      </c>
      <c r="E111" s="8" t="s">
        <v>1561</v>
      </c>
      <c r="F111" s="8" t="s">
        <v>3067</v>
      </c>
      <c r="G111" s="8" t="s">
        <v>1336</v>
      </c>
      <c r="H111" s="9" t="s">
        <v>1848</v>
      </c>
      <c r="I111" s="8" t="s">
        <v>1701</v>
      </c>
      <c r="J111" s="16" t="s">
        <v>1992</v>
      </c>
      <c r="K111" s="8" t="s">
        <v>2130</v>
      </c>
      <c r="L111" s="16" t="s">
        <v>626</v>
      </c>
      <c r="M111" s="16" t="s">
        <v>2389</v>
      </c>
      <c r="N111" s="8" t="s">
        <v>391</v>
      </c>
      <c r="O111" s="8" t="s">
        <v>391</v>
      </c>
      <c r="P111" s="8" t="s">
        <v>158</v>
      </c>
      <c r="Q111" s="8" t="s">
        <v>158</v>
      </c>
      <c r="R111" s="8" t="s">
        <v>220</v>
      </c>
      <c r="S111" s="8" t="s">
        <v>410</v>
      </c>
      <c r="T111" s="8" t="s">
        <v>2934</v>
      </c>
      <c r="U111" s="9" t="s">
        <v>3226</v>
      </c>
      <c r="V111" s="9" t="s">
        <v>3378</v>
      </c>
      <c r="W111" s="9" t="s">
        <v>3536</v>
      </c>
      <c r="X111" s="9" t="s">
        <v>3688</v>
      </c>
      <c r="Y111" s="9" t="s">
        <v>3841</v>
      </c>
      <c r="Z111" s="3" t="s">
        <v>3993</v>
      </c>
      <c r="AA111" s="3" t="s">
        <v>4150</v>
      </c>
      <c r="AB111" s="3" t="s">
        <v>4292</v>
      </c>
      <c r="AC111" s="3" t="s">
        <v>4447</v>
      </c>
      <c r="AD111" s="3" t="s">
        <v>4601</v>
      </c>
      <c r="AE111" s="3" t="s">
        <v>4847</v>
      </c>
    </row>
    <row r="112" spans="1:31" ht="30" x14ac:dyDescent="0.25">
      <c r="A112" s="15" t="s">
        <v>914</v>
      </c>
      <c r="B112" s="15" t="s">
        <v>48</v>
      </c>
      <c r="C112" s="9" t="s">
        <v>48</v>
      </c>
      <c r="D112" s="8" t="s">
        <v>1190</v>
      </c>
      <c r="E112" s="8" t="s">
        <v>1562</v>
      </c>
      <c r="F112" s="8" t="s">
        <v>3068</v>
      </c>
      <c r="G112" s="8" t="s">
        <v>1337</v>
      </c>
      <c r="H112" s="9" t="s">
        <v>1849</v>
      </c>
      <c r="I112" s="8" t="s">
        <v>1702</v>
      </c>
      <c r="J112" s="16" t="s">
        <v>287</v>
      </c>
      <c r="K112" s="8" t="s">
        <v>2131</v>
      </c>
      <c r="L112" s="16" t="s">
        <v>627</v>
      </c>
      <c r="M112" s="16" t="s">
        <v>2390</v>
      </c>
      <c r="N112" s="8" t="s">
        <v>1437</v>
      </c>
      <c r="O112" s="8" t="s">
        <v>1437</v>
      </c>
      <c r="P112" s="8" t="s">
        <v>159</v>
      </c>
      <c r="Q112" s="8" t="s">
        <v>159</v>
      </c>
      <c r="R112" s="8" t="s">
        <v>2658</v>
      </c>
      <c r="S112" s="8" t="s">
        <v>2792</v>
      </c>
      <c r="T112" s="8" t="s">
        <v>2935</v>
      </c>
      <c r="U112" s="9" t="s">
        <v>3227</v>
      </c>
      <c r="V112" s="9" t="s">
        <v>3379</v>
      </c>
      <c r="W112" s="9" t="s">
        <v>3537</v>
      </c>
      <c r="X112" s="9" t="s">
        <v>3689</v>
      </c>
      <c r="Y112" s="9" t="s">
        <v>3842</v>
      </c>
      <c r="Z112" s="3" t="s">
        <v>3994</v>
      </c>
      <c r="AA112" s="3" t="s">
        <v>4151</v>
      </c>
      <c r="AB112" s="3" t="s">
        <v>4293</v>
      </c>
      <c r="AC112" s="3" t="s">
        <v>4448</v>
      </c>
      <c r="AD112" s="3" t="s">
        <v>4602</v>
      </c>
      <c r="AE112" s="3" t="s">
        <v>4848</v>
      </c>
    </row>
    <row r="113" spans="1:31" x14ac:dyDescent="0.25">
      <c r="A113" s="15" t="s">
        <v>914</v>
      </c>
      <c r="B113" s="15" t="s">
        <v>917</v>
      </c>
      <c r="C113" s="9" t="s">
        <v>917</v>
      </c>
      <c r="D113" s="8" t="s">
        <v>1462</v>
      </c>
      <c r="E113" s="8" t="s">
        <v>1563</v>
      </c>
      <c r="F113" s="8" t="s">
        <v>1338</v>
      </c>
      <c r="G113" s="8" t="s">
        <v>1338</v>
      </c>
      <c r="H113" s="9" t="s">
        <v>1850</v>
      </c>
      <c r="I113" s="8" t="s">
        <v>1703</v>
      </c>
      <c r="J113" s="16" t="s">
        <v>1993</v>
      </c>
      <c r="K113" s="8" t="s">
        <v>2132</v>
      </c>
      <c r="L113" s="16" t="s">
        <v>2261</v>
      </c>
      <c r="M113" s="16" t="s">
        <v>2391</v>
      </c>
      <c r="N113" s="8" t="s">
        <v>1225</v>
      </c>
      <c r="O113" s="8" t="s">
        <v>1225</v>
      </c>
      <c r="P113" s="8" t="s">
        <v>2521</v>
      </c>
      <c r="Q113" s="8" t="s">
        <v>2521</v>
      </c>
      <c r="R113" s="8" t="s">
        <v>2659</v>
      </c>
      <c r="S113" s="8" t="s">
        <v>2793</v>
      </c>
      <c r="T113" s="8" t="s">
        <v>2936</v>
      </c>
      <c r="U113" s="9" t="s">
        <v>3228</v>
      </c>
      <c r="V113" s="9" t="s">
        <v>3380</v>
      </c>
      <c r="W113" s="9" t="s">
        <v>3538</v>
      </c>
      <c r="X113" s="9" t="s">
        <v>3690</v>
      </c>
      <c r="Y113" s="9" t="s">
        <v>3843</v>
      </c>
      <c r="Z113" s="3" t="s">
        <v>3995</v>
      </c>
      <c r="AA113" s="3" t="s">
        <v>4152</v>
      </c>
      <c r="AB113" s="3" t="s">
        <v>4294</v>
      </c>
      <c r="AC113" s="3" t="s">
        <v>4449</v>
      </c>
      <c r="AD113" s="3" t="s">
        <v>4603</v>
      </c>
      <c r="AE113" s="3" t="s">
        <v>4849</v>
      </c>
    </row>
    <row r="114" spans="1:31" ht="30" x14ac:dyDescent="0.25">
      <c r="A114" s="15" t="s">
        <v>914</v>
      </c>
      <c r="B114" s="15" t="s">
        <v>959</v>
      </c>
      <c r="C114" s="9" t="s">
        <v>49</v>
      </c>
      <c r="D114" s="8" t="s">
        <v>1190</v>
      </c>
      <c r="E114" s="8" t="s">
        <v>240</v>
      </c>
      <c r="F114" s="8" t="s">
        <v>3069</v>
      </c>
      <c r="G114" s="8" t="s">
        <v>1339</v>
      </c>
      <c r="H114" s="9" t="s">
        <v>1851</v>
      </c>
      <c r="I114" s="8" t="s">
        <v>1704</v>
      </c>
      <c r="J114" s="16" t="s">
        <v>1994</v>
      </c>
      <c r="K114" s="8" t="s">
        <v>2133</v>
      </c>
      <c r="L114" s="16" t="s">
        <v>628</v>
      </c>
      <c r="M114" s="16" t="s">
        <v>2392</v>
      </c>
      <c r="N114" s="8" t="s">
        <v>141</v>
      </c>
      <c r="O114" s="8" t="s">
        <v>141</v>
      </c>
      <c r="P114" s="8" t="s">
        <v>2522</v>
      </c>
      <c r="Q114" s="8" t="s">
        <v>2522</v>
      </c>
      <c r="R114" s="8" t="s">
        <v>721</v>
      </c>
      <c r="S114" s="8" t="s">
        <v>2794</v>
      </c>
      <c r="T114" s="8" t="s">
        <v>209</v>
      </c>
      <c r="U114" s="9" t="s">
        <v>3229</v>
      </c>
      <c r="V114" s="9" t="s">
        <v>3381</v>
      </c>
      <c r="W114" s="9" t="s">
        <v>3539</v>
      </c>
      <c r="X114" s="9" t="s">
        <v>3691</v>
      </c>
      <c r="Y114" s="9" t="s">
        <v>3844</v>
      </c>
      <c r="Z114" s="3" t="s">
        <v>3996</v>
      </c>
      <c r="AA114" s="3" t="s">
        <v>4153</v>
      </c>
      <c r="AB114" s="3" t="s">
        <v>4295</v>
      </c>
      <c r="AC114" s="3" t="s">
        <v>4450</v>
      </c>
      <c r="AD114" s="3" t="s">
        <v>4604</v>
      </c>
      <c r="AE114" s="3" t="s">
        <v>4850</v>
      </c>
    </row>
    <row r="115" spans="1:31" ht="30" x14ac:dyDescent="0.25">
      <c r="A115" s="15" t="s">
        <v>914</v>
      </c>
      <c r="B115" s="15" t="s">
        <v>960</v>
      </c>
      <c r="C115" s="9" t="s">
        <v>50</v>
      </c>
      <c r="D115" s="8" t="s">
        <v>1190</v>
      </c>
      <c r="E115" s="8" t="s">
        <v>1564</v>
      </c>
      <c r="F115" s="8" t="s">
        <v>3070</v>
      </c>
      <c r="G115" s="8" t="s">
        <v>1340</v>
      </c>
      <c r="H115" s="9" t="s">
        <v>1852</v>
      </c>
      <c r="I115" s="8" t="s">
        <v>1705</v>
      </c>
      <c r="J115" s="16" t="s">
        <v>1995</v>
      </c>
      <c r="K115" s="8" t="s">
        <v>2134</v>
      </c>
      <c r="L115" s="16" t="s">
        <v>629</v>
      </c>
      <c r="M115" s="16" t="s">
        <v>2393</v>
      </c>
      <c r="N115" s="8" t="s">
        <v>142</v>
      </c>
      <c r="O115" s="8" t="s">
        <v>142</v>
      </c>
      <c r="P115" s="8" t="s">
        <v>2523</v>
      </c>
      <c r="Q115" s="8" t="s">
        <v>2523</v>
      </c>
      <c r="R115" s="8" t="s">
        <v>221</v>
      </c>
      <c r="S115" s="8" t="s">
        <v>2795</v>
      </c>
      <c r="T115" s="8" t="s">
        <v>2937</v>
      </c>
      <c r="U115" s="9" t="s">
        <v>3230</v>
      </c>
      <c r="V115" s="9" t="s">
        <v>3382</v>
      </c>
      <c r="W115" s="9" t="s">
        <v>3540</v>
      </c>
      <c r="X115" s="9" t="s">
        <v>3692</v>
      </c>
      <c r="Y115" s="9" t="s">
        <v>3845</v>
      </c>
      <c r="Z115" s="3" t="s">
        <v>3997</v>
      </c>
      <c r="AA115" s="3" t="s">
        <v>4154</v>
      </c>
      <c r="AB115" s="3" t="s">
        <v>4296</v>
      </c>
      <c r="AC115" s="3" t="s">
        <v>4451</v>
      </c>
      <c r="AD115" s="3" t="s">
        <v>4605</v>
      </c>
      <c r="AE115" s="3" t="s">
        <v>4851</v>
      </c>
    </row>
    <row r="116" spans="1:31" x14ac:dyDescent="0.25">
      <c r="A116" s="15" t="s">
        <v>914</v>
      </c>
      <c r="B116" s="15" t="s">
        <v>51</v>
      </c>
      <c r="C116" s="9" t="s">
        <v>51</v>
      </c>
      <c r="D116" s="8" t="s">
        <v>1190</v>
      </c>
      <c r="E116" s="8" t="s">
        <v>1565</v>
      </c>
      <c r="F116" s="8" t="s">
        <v>3071</v>
      </c>
      <c r="G116" s="8" t="s">
        <v>1341</v>
      </c>
      <c r="H116" s="9" t="s">
        <v>1853</v>
      </c>
      <c r="I116" s="8" t="s">
        <v>1706</v>
      </c>
      <c r="J116" s="16" t="s">
        <v>1996</v>
      </c>
      <c r="K116" s="8" t="s">
        <v>2135</v>
      </c>
      <c r="L116" s="16" t="s">
        <v>630</v>
      </c>
      <c r="M116" s="16" t="s">
        <v>2394</v>
      </c>
      <c r="N116" s="8" t="s">
        <v>1438</v>
      </c>
      <c r="O116" s="8" t="s">
        <v>1438</v>
      </c>
      <c r="P116" s="8" t="s">
        <v>2524</v>
      </c>
      <c r="Q116" s="8" t="s">
        <v>2524</v>
      </c>
      <c r="R116" s="8" t="s">
        <v>222</v>
      </c>
      <c r="S116" s="8" t="s">
        <v>2796</v>
      </c>
      <c r="T116" s="8" t="s">
        <v>2938</v>
      </c>
      <c r="U116" s="9" t="s">
        <v>3231</v>
      </c>
      <c r="V116" s="9" t="s">
        <v>3383</v>
      </c>
      <c r="W116" s="9" t="s">
        <v>3541</v>
      </c>
      <c r="X116" s="9" t="s">
        <v>3693</v>
      </c>
      <c r="Y116" s="9" t="s">
        <v>3846</v>
      </c>
      <c r="Z116" s="3" t="s">
        <v>3998</v>
      </c>
      <c r="AA116" s="3" t="s">
        <v>4155</v>
      </c>
      <c r="AB116" s="3" t="s">
        <v>4297</v>
      </c>
      <c r="AC116" s="3" t="s">
        <v>4452</v>
      </c>
      <c r="AD116" s="3" t="s">
        <v>4606</v>
      </c>
      <c r="AE116" s="3" t="s">
        <v>4852</v>
      </c>
    </row>
    <row r="117" spans="1:31" x14ac:dyDescent="0.25">
      <c r="A117" s="15" t="s">
        <v>914</v>
      </c>
      <c r="B117" s="15" t="s">
        <v>52</v>
      </c>
      <c r="C117" s="9" t="s">
        <v>52</v>
      </c>
      <c r="D117" s="8" t="s">
        <v>1190</v>
      </c>
      <c r="E117" s="8" t="s">
        <v>1566</v>
      </c>
      <c r="F117" s="8" t="s">
        <v>3072</v>
      </c>
      <c r="G117" s="8" t="s">
        <v>1342</v>
      </c>
      <c r="H117" s="9" t="s">
        <v>1854</v>
      </c>
      <c r="I117" s="8" t="s">
        <v>1707</v>
      </c>
      <c r="J117" s="16" t="s">
        <v>1997</v>
      </c>
      <c r="K117" s="8" t="s">
        <v>2136</v>
      </c>
      <c r="L117" s="16" t="s">
        <v>631</v>
      </c>
      <c r="M117" s="16" t="s">
        <v>2395</v>
      </c>
      <c r="N117" s="8" t="s">
        <v>144</v>
      </c>
      <c r="O117" s="8" t="s">
        <v>144</v>
      </c>
      <c r="P117" s="8" t="s">
        <v>2525</v>
      </c>
      <c r="Q117" s="8" t="s">
        <v>2525</v>
      </c>
      <c r="R117" s="8" t="s">
        <v>223</v>
      </c>
      <c r="S117" s="8" t="s">
        <v>2797</v>
      </c>
      <c r="T117" s="8" t="s">
        <v>2939</v>
      </c>
      <c r="U117" s="9" t="s">
        <v>3232</v>
      </c>
      <c r="V117" s="9" t="s">
        <v>3384</v>
      </c>
      <c r="W117" s="9" t="s">
        <v>3542</v>
      </c>
      <c r="X117" s="9" t="s">
        <v>3694</v>
      </c>
      <c r="Y117" s="9" t="s">
        <v>3847</v>
      </c>
      <c r="Z117" s="3" t="s">
        <v>3999</v>
      </c>
      <c r="AA117" s="3" t="s">
        <v>4156</v>
      </c>
      <c r="AB117" s="3" t="s">
        <v>4298</v>
      </c>
      <c r="AC117" s="3" t="s">
        <v>4453</v>
      </c>
      <c r="AD117" s="3" t="s">
        <v>4607</v>
      </c>
      <c r="AE117" s="3" t="s">
        <v>4853</v>
      </c>
    </row>
    <row r="118" spans="1:31" ht="45" x14ac:dyDescent="0.25">
      <c r="A118" s="15" t="s">
        <v>914</v>
      </c>
      <c r="B118" s="15" t="s">
        <v>918</v>
      </c>
      <c r="C118" s="9" t="s">
        <v>47</v>
      </c>
      <c r="D118" s="8" t="s">
        <v>1190</v>
      </c>
      <c r="E118" s="8" t="s">
        <v>238</v>
      </c>
      <c r="F118" s="8" t="s">
        <v>1343</v>
      </c>
      <c r="G118" s="8" t="s">
        <v>1343</v>
      </c>
      <c r="H118" s="9" t="s">
        <v>1855</v>
      </c>
      <c r="I118" s="8" t="s">
        <v>1708</v>
      </c>
      <c r="J118" s="16" t="s">
        <v>1998</v>
      </c>
      <c r="K118" s="8" t="s">
        <v>2137</v>
      </c>
      <c r="L118" s="16" t="s">
        <v>625</v>
      </c>
      <c r="M118" s="16" t="s">
        <v>2396</v>
      </c>
      <c r="N118" s="8" t="s">
        <v>1226</v>
      </c>
      <c r="O118" s="8" t="s">
        <v>1226</v>
      </c>
      <c r="P118" s="8" t="s">
        <v>157</v>
      </c>
      <c r="Q118" s="8" t="s">
        <v>157</v>
      </c>
      <c r="R118" s="8" t="s">
        <v>719</v>
      </c>
      <c r="S118" s="8" t="s">
        <v>2798</v>
      </c>
      <c r="T118" s="8" t="s">
        <v>2940</v>
      </c>
      <c r="U118" s="9" t="s">
        <v>3233</v>
      </c>
      <c r="V118" s="9" t="s">
        <v>3385</v>
      </c>
      <c r="W118" s="9" t="s">
        <v>3543</v>
      </c>
      <c r="X118" s="9" t="s">
        <v>3695</v>
      </c>
      <c r="Y118" s="9" t="s">
        <v>3848</v>
      </c>
      <c r="Z118" s="3" t="s">
        <v>4000</v>
      </c>
      <c r="AA118" s="3" t="s">
        <v>4157</v>
      </c>
      <c r="AB118" s="3" t="s">
        <v>4299</v>
      </c>
      <c r="AC118" s="3" t="s">
        <v>4454</v>
      </c>
      <c r="AD118" s="3" t="s">
        <v>4608</v>
      </c>
      <c r="AE118" s="3" t="s">
        <v>4854</v>
      </c>
    </row>
    <row r="119" spans="1:31" ht="30" x14ac:dyDescent="0.25">
      <c r="A119" s="15" t="s">
        <v>914</v>
      </c>
      <c r="B119" s="15" t="s">
        <v>919</v>
      </c>
      <c r="C119" s="9" t="s">
        <v>920</v>
      </c>
      <c r="D119" s="8" t="s">
        <v>1462</v>
      </c>
      <c r="E119" s="8" t="s">
        <v>1567</v>
      </c>
      <c r="F119" s="8" t="s">
        <v>3073</v>
      </c>
      <c r="G119" s="8" t="s">
        <v>1344</v>
      </c>
      <c r="H119" s="9" t="s">
        <v>1856</v>
      </c>
      <c r="I119" s="8" t="s">
        <v>1709</v>
      </c>
      <c r="J119" s="16" t="s">
        <v>1999</v>
      </c>
      <c r="K119" s="8" t="s">
        <v>2138</v>
      </c>
      <c r="L119" s="16" t="s">
        <v>2262</v>
      </c>
      <c r="M119" s="16" t="s">
        <v>2397</v>
      </c>
      <c r="N119" s="8" t="s">
        <v>1439</v>
      </c>
      <c r="O119" s="8" t="s">
        <v>1439</v>
      </c>
      <c r="P119" s="8" t="s">
        <v>2526</v>
      </c>
      <c r="Q119" s="8" t="s">
        <v>2526</v>
      </c>
      <c r="R119" s="8" t="s">
        <v>2660</v>
      </c>
      <c r="S119" s="8" t="s">
        <v>2799</v>
      </c>
      <c r="T119" s="8" t="s">
        <v>2941</v>
      </c>
      <c r="U119" s="9" t="s">
        <v>3234</v>
      </c>
      <c r="V119" s="9" t="s">
        <v>3386</v>
      </c>
      <c r="W119" s="9" t="s">
        <v>3544</v>
      </c>
      <c r="X119" s="9" t="s">
        <v>3696</v>
      </c>
      <c r="Y119" s="9" t="s">
        <v>3849</v>
      </c>
      <c r="Z119" s="3" t="s">
        <v>4001</v>
      </c>
      <c r="AA119" s="3" t="s">
        <v>4158</v>
      </c>
      <c r="AB119" s="3" t="s">
        <v>4300</v>
      </c>
      <c r="AC119" s="3" t="s">
        <v>4455</v>
      </c>
      <c r="AD119" s="3" t="s">
        <v>4609</v>
      </c>
      <c r="AE119" s="3" t="s">
        <v>4855</v>
      </c>
    </row>
    <row r="120" spans="1:31" ht="45" x14ac:dyDescent="0.25">
      <c r="A120" s="15" t="s">
        <v>914</v>
      </c>
      <c r="B120" s="15" t="s">
        <v>921</v>
      </c>
      <c r="C120" s="9" t="s">
        <v>922</v>
      </c>
      <c r="D120" s="8" t="s">
        <v>1462</v>
      </c>
      <c r="E120" s="8" t="s">
        <v>1568</v>
      </c>
      <c r="F120" s="8" t="s">
        <v>3074</v>
      </c>
      <c r="G120" s="8" t="s">
        <v>1345</v>
      </c>
      <c r="H120" s="9" t="s">
        <v>1857</v>
      </c>
      <c r="I120" s="8" t="s">
        <v>1710</v>
      </c>
      <c r="J120" s="16" t="s">
        <v>2000</v>
      </c>
      <c r="K120" s="8" t="s">
        <v>2139</v>
      </c>
      <c r="L120" s="16" t="s">
        <v>2263</v>
      </c>
      <c r="M120" s="16" t="s">
        <v>2398</v>
      </c>
      <c r="N120" s="8" t="s">
        <v>1440</v>
      </c>
      <c r="O120" s="8" t="s">
        <v>1440</v>
      </c>
      <c r="P120" s="8" t="s">
        <v>2527</v>
      </c>
      <c r="Q120" s="8" t="s">
        <v>2527</v>
      </c>
      <c r="R120" s="8" t="s">
        <v>2661</v>
      </c>
      <c r="S120" s="8" t="s">
        <v>2800</v>
      </c>
      <c r="T120" s="8" t="s">
        <v>2942</v>
      </c>
      <c r="U120" s="9" t="s">
        <v>3235</v>
      </c>
      <c r="V120" s="9" t="s">
        <v>3387</v>
      </c>
      <c r="W120" s="9" t="s">
        <v>3545</v>
      </c>
      <c r="X120" s="9" t="s">
        <v>3697</v>
      </c>
      <c r="Y120" s="9" t="s">
        <v>3850</v>
      </c>
      <c r="Z120" s="3" t="s">
        <v>4002</v>
      </c>
      <c r="AA120" s="3" t="s">
        <v>4159</v>
      </c>
      <c r="AB120" s="3" t="s">
        <v>4301</v>
      </c>
      <c r="AC120" s="3" t="s">
        <v>4456</v>
      </c>
      <c r="AD120" s="3" t="s">
        <v>4610</v>
      </c>
      <c r="AE120" s="3" t="s">
        <v>4856</v>
      </c>
    </row>
    <row r="121" spans="1:31" x14ac:dyDescent="0.25">
      <c r="A121" s="15" t="s">
        <v>914</v>
      </c>
      <c r="B121" s="15" t="s">
        <v>923</v>
      </c>
      <c r="C121" s="9" t="s">
        <v>924</v>
      </c>
      <c r="D121" s="8" t="s">
        <v>1462</v>
      </c>
      <c r="E121" s="8" t="s">
        <v>1569</v>
      </c>
      <c r="F121" s="8" t="s">
        <v>3075</v>
      </c>
      <c r="G121" s="8" t="s">
        <v>1346</v>
      </c>
      <c r="H121" s="9" t="s">
        <v>1858</v>
      </c>
      <c r="I121" s="8" t="s">
        <v>1711</v>
      </c>
      <c r="J121" s="16" t="s">
        <v>2001</v>
      </c>
      <c r="K121" s="8" t="s">
        <v>2140</v>
      </c>
      <c r="L121" s="16" t="s">
        <v>2264</v>
      </c>
      <c r="M121" s="16" t="s">
        <v>2399</v>
      </c>
      <c r="N121" s="8" t="s">
        <v>1441</v>
      </c>
      <c r="O121" s="8" t="s">
        <v>1441</v>
      </c>
      <c r="P121" s="8" t="s">
        <v>2528</v>
      </c>
      <c r="Q121" s="8" t="s">
        <v>2528</v>
      </c>
      <c r="R121" s="8" t="s">
        <v>2662</v>
      </c>
      <c r="S121" s="8" t="s">
        <v>2801</v>
      </c>
      <c r="T121" s="8" t="s">
        <v>2943</v>
      </c>
      <c r="U121" s="9" t="s">
        <v>3236</v>
      </c>
      <c r="V121" s="9" t="s">
        <v>3388</v>
      </c>
      <c r="W121" s="9" t="s">
        <v>3546</v>
      </c>
      <c r="X121" s="9" t="s">
        <v>3698</v>
      </c>
      <c r="Y121" s="9" t="s">
        <v>3851</v>
      </c>
      <c r="Z121" s="3" t="s">
        <v>4003</v>
      </c>
      <c r="AA121" s="3" t="s">
        <v>4160</v>
      </c>
      <c r="AB121" s="3" t="s">
        <v>4302</v>
      </c>
      <c r="AC121" s="3" t="s">
        <v>4457</v>
      </c>
      <c r="AD121" s="3" t="s">
        <v>4611</v>
      </c>
      <c r="AE121" s="3" t="s">
        <v>4857</v>
      </c>
    </row>
    <row r="122" spans="1:31" ht="30" x14ac:dyDescent="0.25">
      <c r="A122" s="15" t="s">
        <v>914</v>
      </c>
      <c r="B122" s="15" t="s">
        <v>925</v>
      </c>
      <c r="C122" s="9" t="s">
        <v>925</v>
      </c>
      <c r="D122" s="8" t="s">
        <v>1462</v>
      </c>
      <c r="E122" s="8" t="s">
        <v>1570</v>
      </c>
      <c r="F122" s="8" t="s">
        <v>3076</v>
      </c>
      <c r="G122" s="8" t="s">
        <v>1347</v>
      </c>
      <c r="H122" s="9" t="s">
        <v>1859</v>
      </c>
      <c r="I122" s="8" t="s">
        <v>1712</v>
      </c>
      <c r="J122" s="16" t="s">
        <v>2002</v>
      </c>
      <c r="K122" s="8" t="s">
        <v>2141</v>
      </c>
      <c r="L122" s="16" t="s">
        <v>2265</v>
      </c>
      <c r="M122" s="16" t="s">
        <v>2400</v>
      </c>
      <c r="N122" s="8" t="s">
        <v>1442</v>
      </c>
      <c r="O122" s="8" t="s">
        <v>1442</v>
      </c>
      <c r="P122" s="8" t="s">
        <v>2529</v>
      </c>
      <c r="Q122" s="8" t="s">
        <v>2529</v>
      </c>
      <c r="R122" s="8" t="s">
        <v>2663</v>
      </c>
      <c r="S122" s="8" t="s">
        <v>2802</v>
      </c>
      <c r="T122" s="8" t="s">
        <v>2944</v>
      </c>
      <c r="U122" s="9" t="s">
        <v>3237</v>
      </c>
      <c r="V122" s="9" t="s">
        <v>3389</v>
      </c>
      <c r="W122" s="9" t="s">
        <v>3547</v>
      </c>
      <c r="X122" s="9" t="s">
        <v>3699</v>
      </c>
      <c r="Y122" s="9" t="s">
        <v>3852</v>
      </c>
      <c r="Z122" s="3" t="s">
        <v>4004</v>
      </c>
      <c r="AA122" s="3" t="s">
        <v>4161</v>
      </c>
      <c r="AB122" s="3" t="s">
        <v>4303</v>
      </c>
      <c r="AC122" s="3" t="s">
        <v>4458</v>
      </c>
      <c r="AD122" s="3" t="s">
        <v>4612</v>
      </c>
      <c r="AE122" s="3" t="s">
        <v>4858</v>
      </c>
    </row>
    <row r="123" spans="1:31" ht="30" x14ac:dyDescent="0.25">
      <c r="A123" s="15" t="s">
        <v>914</v>
      </c>
      <c r="B123" s="15" t="s">
        <v>926</v>
      </c>
      <c r="C123" s="9" t="s">
        <v>927</v>
      </c>
      <c r="D123" s="8" t="s">
        <v>1462</v>
      </c>
      <c r="E123" s="8" t="s">
        <v>1571</v>
      </c>
      <c r="F123" s="8" t="s">
        <v>3077</v>
      </c>
      <c r="G123" s="8" t="s">
        <v>1348</v>
      </c>
      <c r="H123" s="9" t="s">
        <v>1860</v>
      </c>
      <c r="I123" s="8" t="s">
        <v>1713</v>
      </c>
      <c r="J123" s="16" t="s">
        <v>2003</v>
      </c>
      <c r="K123" s="8" t="s">
        <v>2142</v>
      </c>
      <c r="L123" s="16" t="s">
        <v>2266</v>
      </c>
      <c r="M123" s="16" t="s">
        <v>2401</v>
      </c>
      <c r="N123" s="8" t="s">
        <v>1443</v>
      </c>
      <c r="O123" s="8" t="s">
        <v>1443</v>
      </c>
      <c r="P123" s="8" t="s">
        <v>2530</v>
      </c>
      <c r="Q123" s="8" t="s">
        <v>2530</v>
      </c>
      <c r="R123" s="8" t="s">
        <v>2664</v>
      </c>
      <c r="S123" s="8" t="s">
        <v>2803</v>
      </c>
      <c r="T123" s="8" t="s">
        <v>2945</v>
      </c>
      <c r="U123" s="9" t="s">
        <v>3238</v>
      </c>
      <c r="V123" s="9" t="s">
        <v>3390</v>
      </c>
      <c r="W123" s="9" t="s">
        <v>3548</v>
      </c>
      <c r="X123" s="9" t="s">
        <v>3700</v>
      </c>
      <c r="Y123" s="9" t="s">
        <v>3853</v>
      </c>
      <c r="Z123" s="3" t="s">
        <v>4005</v>
      </c>
      <c r="AA123" s="3" t="s">
        <v>4162</v>
      </c>
      <c r="AB123" s="3" t="s">
        <v>4304</v>
      </c>
      <c r="AC123" s="3" t="s">
        <v>4459</v>
      </c>
      <c r="AD123" s="3" t="s">
        <v>4613</v>
      </c>
      <c r="AE123" s="3" t="s">
        <v>4859</v>
      </c>
    </row>
    <row r="124" spans="1:31" x14ac:dyDescent="0.25">
      <c r="A124" s="15" t="s">
        <v>914</v>
      </c>
      <c r="B124" s="15" t="s">
        <v>98</v>
      </c>
      <c r="C124" s="9" t="s">
        <v>98</v>
      </c>
      <c r="D124" s="8" t="s">
        <v>1190</v>
      </c>
      <c r="E124" s="8" t="s">
        <v>1572</v>
      </c>
      <c r="F124" s="8" t="s">
        <v>3078</v>
      </c>
      <c r="G124" s="8" t="s">
        <v>1349</v>
      </c>
      <c r="H124" s="9" t="s">
        <v>1861</v>
      </c>
      <c r="I124" s="8" t="s">
        <v>1714</v>
      </c>
      <c r="J124" s="16" t="s">
        <v>2004</v>
      </c>
      <c r="K124" s="8" t="s">
        <v>2143</v>
      </c>
      <c r="L124" s="16" t="s">
        <v>636</v>
      </c>
      <c r="M124" s="16" t="s">
        <v>2402</v>
      </c>
      <c r="N124" s="8" t="s">
        <v>145</v>
      </c>
      <c r="O124" s="8" t="s">
        <v>145</v>
      </c>
      <c r="P124" s="8" t="s">
        <v>2531</v>
      </c>
      <c r="Q124" s="8" t="s">
        <v>2531</v>
      </c>
      <c r="R124" s="8" t="s">
        <v>2665</v>
      </c>
      <c r="S124" s="8" t="s">
        <v>2804</v>
      </c>
      <c r="T124" s="8" t="s">
        <v>2946</v>
      </c>
      <c r="U124" s="9" t="s">
        <v>3239</v>
      </c>
      <c r="V124" s="9" t="s">
        <v>3391</v>
      </c>
      <c r="W124" s="9" t="s">
        <v>3549</v>
      </c>
      <c r="X124" s="9" t="s">
        <v>3701</v>
      </c>
      <c r="Y124" s="9" t="s">
        <v>3854</v>
      </c>
      <c r="Z124" s="3" t="s">
        <v>4006</v>
      </c>
      <c r="AA124" s="3" t="s">
        <v>4163</v>
      </c>
      <c r="AB124" s="3" t="s">
        <v>4305</v>
      </c>
      <c r="AC124" s="3" t="s">
        <v>4460</v>
      </c>
      <c r="AD124" s="3" t="s">
        <v>4614</v>
      </c>
      <c r="AE124" s="3" t="s">
        <v>4860</v>
      </c>
    </row>
    <row r="125" spans="1:31" ht="30" x14ac:dyDescent="0.25">
      <c r="A125" s="15" t="s">
        <v>914</v>
      </c>
      <c r="B125" s="15" t="s">
        <v>928</v>
      </c>
      <c r="C125" s="9" t="s">
        <v>929</v>
      </c>
      <c r="D125" s="8" t="s">
        <v>1462</v>
      </c>
      <c r="E125" s="8" t="s">
        <v>1573</v>
      </c>
      <c r="F125" s="8" t="s">
        <v>3079</v>
      </c>
      <c r="G125" s="8" t="s">
        <v>1350</v>
      </c>
      <c r="H125" s="9" t="s">
        <v>1862</v>
      </c>
      <c r="I125" s="8" t="s">
        <v>1715</v>
      </c>
      <c r="J125" s="16" t="s">
        <v>2005</v>
      </c>
      <c r="K125" s="8" t="s">
        <v>2144</v>
      </c>
      <c r="L125" s="16" t="s">
        <v>2267</v>
      </c>
      <c r="M125" s="16" t="s">
        <v>2403</v>
      </c>
      <c r="N125" s="8" t="s">
        <v>1444</v>
      </c>
      <c r="O125" s="8" t="s">
        <v>1444</v>
      </c>
      <c r="P125" s="8" t="s">
        <v>2532</v>
      </c>
      <c r="Q125" s="8" t="s">
        <v>2532</v>
      </c>
      <c r="R125" s="8" t="s">
        <v>2666</v>
      </c>
      <c r="S125" s="8" t="s">
        <v>2805</v>
      </c>
      <c r="T125" s="8" t="s">
        <v>2947</v>
      </c>
      <c r="U125" s="9" t="s">
        <v>3240</v>
      </c>
      <c r="V125" s="9" t="s">
        <v>3392</v>
      </c>
      <c r="W125" s="9" t="s">
        <v>3550</v>
      </c>
      <c r="X125" s="9" t="s">
        <v>3702</v>
      </c>
      <c r="Y125" s="9" t="s">
        <v>3855</v>
      </c>
      <c r="Z125" s="3" t="s">
        <v>4007</v>
      </c>
      <c r="AA125" s="3" t="s">
        <v>4164</v>
      </c>
      <c r="AB125" s="3" t="s">
        <v>4306</v>
      </c>
      <c r="AC125" s="3" t="s">
        <v>4461</v>
      </c>
      <c r="AD125" s="3" t="s">
        <v>4615</v>
      </c>
      <c r="AE125" s="3" t="s">
        <v>4861</v>
      </c>
    </row>
    <row r="126" spans="1:31" ht="30" x14ac:dyDescent="0.25">
      <c r="A126" s="15" t="s">
        <v>914</v>
      </c>
      <c r="B126" s="15" t="s">
        <v>930</v>
      </c>
      <c r="C126" s="9" t="s">
        <v>931</v>
      </c>
      <c r="D126" s="8" t="s">
        <v>1462</v>
      </c>
      <c r="E126" s="8" t="s">
        <v>1574</v>
      </c>
      <c r="F126" s="8" t="s">
        <v>3080</v>
      </c>
      <c r="G126" s="8" t="s">
        <v>1351</v>
      </c>
      <c r="H126" s="9" t="s">
        <v>1863</v>
      </c>
      <c r="I126" s="8" t="s">
        <v>1716</v>
      </c>
      <c r="J126" s="16" t="s">
        <v>2006</v>
      </c>
      <c r="K126" s="8" t="s">
        <v>2145</v>
      </c>
      <c r="L126" s="16" t="s">
        <v>2268</v>
      </c>
      <c r="M126" s="16" t="s">
        <v>2404</v>
      </c>
      <c r="N126" s="8" t="s">
        <v>1445</v>
      </c>
      <c r="O126" s="8" t="s">
        <v>1445</v>
      </c>
      <c r="P126" s="8" t="s">
        <v>2533</v>
      </c>
      <c r="Q126" s="8" t="s">
        <v>2533</v>
      </c>
      <c r="R126" s="8" t="s">
        <v>2667</v>
      </c>
      <c r="S126" s="8" t="s">
        <v>2806</v>
      </c>
      <c r="T126" s="8" t="s">
        <v>2948</v>
      </c>
      <c r="U126" s="9" t="s">
        <v>3241</v>
      </c>
      <c r="V126" s="9" t="s">
        <v>3393</v>
      </c>
      <c r="W126" s="9" t="s">
        <v>3551</v>
      </c>
      <c r="X126" s="9" t="s">
        <v>3703</v>
      </c>
      <c r="Y126" s="9" t="s">
        <v>3856</v>
      </c>
      <c r="Z126" s="3" t="s">
        <v>4008</v>
      </c>
      <c r="AA126" s="3" t="s">
        <v>4165</v>
      </c>
      <c r="AB126" s="3" t="s">
        <v>4307</v>
      </c>
      <c r="AC126" s="3" t="s">
        <v>4462</v>
      </c>
      <c r="AD126" s="3" t="s">
        <v>4616</v>
      </c>
      <c r="AE126" s="3" t="s">
        <v>4862</v>
      </c>
    </row>
    <row r="127" spans="1:31" ht="30" x14ac:dyDescent="0.25">
      <c r="A127" s="15" t="s">
        <v>914</v>
      </c>
      <c r="B127" s="15" t="s">
        <v>932</v>
      </c>
      <c r="C127" s="9" t="s">
        <v>933</v>
      </c>
      <c r="D127" s="8" t="s">
        <v>1462</v>
      </c>
      <c r="E127" s="8" t="s">
        <v>1575</v>
      </c>
      <c r="F127" s="8" t="s">
        <v>3081</v>
      </c>
      <c r="G127" s="8" t="s">
        <v>1352</v>
      </c>
      <c r="H127" s="9" t="s">
        <v>1864</v>
      </c>
      <c r="I127" s="8" t="s">
        <v>1717</v>
      </c>
      <c r="J127" s="16" t="s">
        <v>2007</v>
      </c>
      <c r="K127" s="8" t="s">
        <v>2146</v>
      </c>
      <c r="L127" s="16" t="s">
        <v>2269</v>
      </c>
      <c r="M127" s="16" t="s">
        <v>2405</v>
      </c>
      <c r="N127" s="8" t="s">
        <v>1227</v>
      </c>
      <c r="O127" s="8" t="s">
        <v>1227</v>
      </c>
      <c r="P127" s="8" t="s">
        <v>2534</v>
      </c>
      <c r="Q127" s="8" t="s">
        <v>2534</v>
      </c>
      <c r="R127" s="8" t="s">
        <v>2668</v>
      </c>
      <c r="S127" s="8" t="s">
        <v>2807</v>
      </c>
      <c r="T127" s="8" t="s">
        <v>2949</v>
      </c>
      <c r="U127" s="9" t="s">
        <v>3242</v>
      </c>
      <c r="V127" s="9" t="s">
        <v>3394</v>
      </c>
      <c r="W127" s="9" t="s">
        <v>3552</v>
      </c>
      <c r="X127" s="9" t="s">
        <v>3704</v>
      </c>
      <c r="Y127" s="9" t="s">
        <v>3857</v>
      </c>
      <c r="Z127" s="3" t="s">
        <v>4009</v>
      </c>
      <c r="AA127" s="3" t="s">
        <v>4166</v>
      </c>
      <c r="AB127" s="3" t="s">
        <v>4308</v>
      </c>
      <c r="AC127" s="3" t="s">
        <v>4463</v>
      </c>
      <c r="AD127" s="3" t="s">
        <v>4617</v>
      </c>
      <c r="AE127" s="3" t="s">
        <v>4863</v>
      </c>
    </row>
    <row r="128" spans="1:31" ht="30" x14ac:dyDescent="0.25">
      <c r="A128" s="15" t="s">
        <v>915</v>
      </c>
      <c r="B128" s="15" t="s">
        <v>904</v>
      </c>
      <c r="C128" s="9" t="s">
        <v>904</v>
      </c>
      <c r="D128" s="8" t="s">
        <v>1462</v>
      </c>
      <c r="E128" s="8" t="s">
        <v>1576</v>
      </c>
      <c r="F128" s="18" t="s">
        <v>3082</v>
      </c>
      <c r="G128" s="18" t="s">
        <v>1353</v>
      </c>
      <c r="H128" s="9" t="s">
        <v>1865</v>
      </c>
      <c r="I128" s="8" t="s">
        <v>1718</v>
      </c>
      <c r="J128" s="16" t="s">
        <v>2008</v>
      </c>
      <c r="K128" s="8" t="s">
        <v>2147</v>
      </c>
      <c r="L128" s="16" t="s">
        <v>2270</v>
      </c>
      <c r="M128" s="16" t="s">
        <v>2406</v>
      </c>
      <c r="N128" s="8" t="s">
        <v>1228</v>
      </c>
      <c r="O128" s="8" t="s">
        <v>1228</v>
      </c>
      <c r="P128" s="8" t="s">
        <v>2535</v>
      </c>
      <c r="Q128" s="8" t="s">
        <v>2535</v>
      </c>
      <c r="R128" s="8" t="s">
        <v>2669</v>
      </c>
      <c r="S128" s="8" t="s">
        <v>2808</v>
      </c>
      <c r="T128" s="8" t="s">
        <v>2950</v>
      </c>
      <c r="U128" s="9" t="s">
        <v>3243</v>
      </c>
      <c r="V128" s="9" t="s">
        <v>3395</v>
      </c>
      <c r="W128" s="9" t="s">
        <v>3553</v>
      </c>
      <c r="X128" s="9" t="s">
        <v>3705</v>
      </c>
      <c r="Y128" s="9" t="s">
        <v>3858</v>
      </c>
      <c r="Z128" s="3" t="s">
        <v>4010</v>
      </c>
      <c r="AA128" s="3" t="s">
        <v>4167</v>
      </c>
      <c r="AB128" s="3" t="s">
        <v>4309</v>
      </c>
      <c r="AC128" s="3" t="s">
        <v>4464</v>
      </c>
      <c r="AD128" s="3" t="s">
        <v>4618</v>
      </c>
      <c r="AE128" s="3" t="s">
        <v>4864</v>
      </c>
    </row>
    <row r="129" spans="1:31" ht="30" x14ac:dyDescent="0.25">
      <c r="A129" s="15" t="s">
        <v>1039</v>
      </c>
      <c r="B129" s="15" t="s">
        <v>1038</v>
      </c>
      <c r="C129" s="9" t="s">
        <v>1038</v>
      </c>
      <c r="D129" s="8" t="s">
        <v>1462</v>
      </c>
      <c r="E129" s="8" t="s">
        <v>1577</v>
      </c>
      <c r="F129" s="18" t="s">
        <v>3083</v>
      </c>
      <c r="G129" s="18" t="s">
        <v>1354</v>
      </c>
      <c r="H129" s="9" t="s">
        <v>1866</v>
      </c>
      <c r="I129" s="8" t="s">
        <v>1719</v>
      </c>
      <c r="J129" s="16" t="s">
        <v>2009</v>
      </c>
      <c r="K129" s="8" t="s">
        <v>2148</v>
      </c>
      <c r="L129" s="16" t="s">
        <v>2271</v>
      </c>
      <c r="M129" s="16" t="s">
        <v>2407</v>
      </c>
      <c r="N129" s="8" t="s">
        <v>1229</v>
      </c>
      <c r="O129" s="8" t="s">
        <v>1229</v>
      </c>
      <c r="P129" s="8" t="s">
        <v>2536</v>
      </c>
      <c r="Q129" s="8" t="s">
        <v>2536</v>
      </c>
      <c r="R129" s="8" t="s">
        <v>2670</v>
      </c>
      <c r="S129" s="8" t="s">
        <v>2809</v>
      </c>
      <c r="T129" s="8" t="s">
        <v>2951</v>
      </c>
      <c r="U129" s="9" t="s">
        <v>3244</v>
      </c>
      <c r="V129" s="9" t="s">
        <v>3396</v>
      </c>
      <c r="W129" s="9" t="s">
        <v>3554</v>
      </c>
      <c r="X129" s="9" t="s">
        <v>3706</v>
      </c>
      <c r="Y129" s="9" t="s">
        <v>3859</v>
      </c>
      <c r="Z129" s="3" t="s">
        <v>4011</v>
      </c>
      <c r="AA129" s="3" t="s">
        <v>4168</v>
      </c>
      <c r="AB129" s="3" t="s">
        <v>4310</v>
      </c>
      <c r="AC129" s="3" t="s">
        <v>4465</v>
      </c>
      <c r="AD129" s="3" t="s">
        <v>4619</v>
      </c>
      <c r="AE129" s="3" t="s">
        <v>4865</v>
      </c>
    </row>
    <row r="130" spans="1:31" ht="45" x14ac:dyDescent="0.25">
      <c r="A130" s="15" t="s">
        <v>915</v>
      </c>
      <c r="B130" s="15" t="s">
        <v>1027</v>
      </c>
      <c r="C130" s="9" t="s">
        <v>1027</v>
      </c>
      <c r="D130" s="8" t="s">
        <v>1462</v>
      </c>
      <c r="E130" s="8" t="s">
        <v>1578</v>
      </c>
      <c r="F130" s="18" t="s">
        <v>3084</v>
      </c>
      <c r="G130" s="18" t="s">
        <v>1355</v>
      </c>
      <c r="H130" s="9" t="s">
        <v>1867</v>
      </c>
      <c r="I130" s="8" t="s">
        <v>1720</v>
      </c>
      <c r="J130" s="16" t="s">
        <v>2010</v>
      </c>
      <c r="K130" s="8" t="s">
        <v>2149</v>
      </c>
      <c r="L130" s="16" t="s">
        <v>2272</v>
      </c>
      <c r="M130" s="16" t="s">
        <v>2408</v>
      </c>
      <c r="N130" s="8" t="s">
        <v>1230</v>
      </c>
      <c r="O130" s="8" t="s">
        <v>1230</v>
      </c>
      <c r="P130" s="8" t="s">
        <v>2537</v>
      </c>
      <c r="Q130" s="8" t="s">
        <v>2537</v>
      </c>
      <c r="R130" s="8" t="s">
        <v>2671</v>
      </c>
      <c r="S130" s="8" t="s">
        <v>2810</v>
      </c>
      <c r="T130" s="8" t="s">
        <v>2952</v>
      </c>
      <c r="U130" s="9" t="s">
        <v>3245</v>
      </c>
      <c r="V130" s="9" t="s">
        <v>3396</v>
      </c>
      <c r="W130" s="9" t="s">
        <v>3555</v>
      </c>
      <c r="X130" s="9" t="s">
        <v>3707</v>
      </c>
      <c r="Y130" s="9" t="s">
        <v>3860</v>
      </c>
      <c r="Z130" s="3" t="s">
        <v>4012</v>
      </c>
      <c r="AA130" s="3" t="s">
        <v>4169</v>
      </c>
      <c r="AB130" s="3" t="s">
        <v>4311</v>
      </c>
      <c r="AC130" s="3" t="s">
        <v>4466</v>
      </c>
      <c r="AD130" s="3" t="s">
        <v>4620</v>
      </c>
      <c r="AE130" s="3" t="s">
        <v>4866</v>
      </c>
    </row>
    <row r="131" spans="1:31" ht="30" x14ac:dyDescent="0.25">
      <c r="A131" s="15" t="s">
        <v>914</v>
      </c>
      <c r="B131" s="15" t="s">
        <v>934</v>
      </c>
      <c r="C131" s="9" t="s">
        <v>934</v>
      </c>
      <c r="D131" s="8" t="s">
        <v>1462</v>
      </c>
      <c r="E131" s="8" t="s">
        <v>1579</v>
      </c>
      <c r="F131" s="8" t="s">
        <v>3085</v>
      </c>
      <c r="G131" s="8" t="s">
        <v>1356</v>
      </c>
      <c r="H131" s="9" t="s">
        <v>1868</v>
      </c>
      <c r="I131" s="8" t="s">
        <v>1721</v>
      </c>
      <c r="J131" s="16" t="s">
        <v>2011</v>
      </c>
      <c r="K131" s="8" t="s">
        <v>2150</v>
      </c>
      <c r="L131" s="16" t="s">
        <v>2273</v>
      </c>
      <c r="M131" s="16" t="s">
        <v>2409</v>
      </c>
      <c r="N131" s="8" t="s">
        <v>1446</v>
      </c>
      <c r="O131" s="8" t="s">
        <v>1446</v>
      </c>
      <c r="P131" s="8" t="s">
        <v>2538</v>
      </c>
      <c r="Q131" s="8" t="s">
        <v>2538</v>
      </c>
      <c r="R131" s="8" t="s">
        <v>2672</v>
      </c>
      <c r="S131" s="8" t="s">
        <v>2811</v>
      </c>
      <c r="T131" s="8" t="s">
        <v>2953</v>
      </c>
      <c r="U131" s="9" t="s">
        <v>3246</v>
      </c>
      <c r="V131" s="9" t="s">
        <v>3397</v>
      </c>
      <c r="W131" s="9" t="s">
        <v>3556</v>
      </c>
      <c r="X131" s="9" t="s">
        <v>3708</v>
      </c>
      <c r="Y131" s="9" t="s">
        <v>3861</v>
      </c>
      <c r="Z131" s="3" t="s">
        <v>4013</v>
      </c>
      <c r="AA131" s="3" t="s">
        <v>4170</v>
      </c>
      <c r="AB131" s="3" t="s">
        <v>4312</v>
      </c>
      <c r="AC131" s="3" t="s">
        <v>4467</v>
      </c>
      <c r="AD131" s="3" t="s">
        <v>4621</v>
      </c>
      <c r="AE131" s="3" t="s">
        <v>4867</v>
      </c>
    </row>
    <row r="132" spans="1:31" ht="45" x14ac:dyDescent="0.25">
      <c r="A132" s="15" t="s">
        <v>914</v>
      </c>
      <c r="B132" s="15" t="s">
        <v>935</v>
      </c>
      <c r="C132" s="9" t="s">
        <v>935</v>
      </c>
      <c r="D132" s="8" t="s">
        <v>1462</v>
      </c>
      <c r="E132" s="8" t="s">
        <v>1580</v>
      </c>
      <c r="F132" s="8" t="s">
        <v>3086</v>
      </c>
      <c r="G132" s="8" t="s">
        <v>1357</v>
      </c>
      <c r="H132" s="9" t="s">
        <v>1869</v>
      </c>
      <c r="I132" s="8" t="s">
        <v>1722</v>
      </c>
      <c r="J132" s="16" t="s">
        <v>2012</v>
      </c>
      <c r="K132" s="8" t="s">
        <v>2151</v>
      </c>
      <c r="L132" s="16" t="s">
        <v>2274</v>
      </c>
      <c r="M132" s="16" t="s">
        <v>2410</v>
      </c>
      <c r="N132" s="8" t="s">
        <v>1231</v>
      </c>
      <c r="O132" s="8" t="s">
        <v>1231</v>
      </c>
      <c r="P132" s="8" t="s">
        <v>2539</v>
      </c>
      <c r="Q132" s="8" t="s">
        <v>2539</v>
      </c>
      <c r="R132" s="8" t="s">
        <v>2673</v>
      </c>
      <c r="S132" s="8" t="s">
        <v>2812</v>
      </c>
      <c r="T132" s="8" t="s">
        <v>2954</v>
      </c>
      <c r="U132" s="9" t="s">
        <v>3247</v>
      </c>
      <c r="V132" s="9" t="s">
        <v>3398</v>
      </c>
      <c r="W132" s="9" t="s">
        <v>3557</v>
      </c>
      <c r="X132" s="9" t="s">
        <v>3709</v>
      </c>
      <c r="Y132" s="9" t="s">
        <v>3862</v>
      </c>
      <c r="Z132" s="3" t="s">
        <v>4014</v>
      </c>
      <c r="AA132" s="3" t="s">
        <v>4171</v>
      </c>
      <c r="AB132" s="3" t="s">
        <v>4313</v>
      </c>
      <c r="AC132" s="3" t="s">
        <v>4468</v>
      </c>
      <c r="AD132" s="3" t="s">
        <v>4622</v>
      </c>
      <c r="AE132" s="3" t="s">
        <v>4868</v>
      </c>
    </row>
    <row r="133" spans="1:31" ht="30" x14ac:dyDescent="0.25">
      <c r="A133" s="15" t="s">
        <v>914</v>
      </c>
      <c r="B133" s="15" t="s">
        <v>936</v>
      </c>
      <c r="C133" s="9" t="s">
        <v>936</v>
      </c>
      <c r="D133" s="8" t="s">
        <v>1462</v>
      </c>
      <c r="E133" s="8" t="s">
        <v>1581</v>
      </c>
      <c r="F133" s="8" t="s">
        <v>3087</v>
      </c>
      <c r="G133" s="8" t="s">
        <v>1358</v>
      </c>
      <c r="H133" s="9" t="s">
        <v>1870</v>
      </c>
      <c r="I133" s="8" t="s">
        <v>1723</v>
      </c>
      <c r="J133" s="16" t="s">
        <v>2013</v>
      </c>
      <c r="K133" s="8" t="s">
        <v>2152</v>
      </c>
      <c r="L133" s="16" t="s">
        <v>2275</v>
      </c>
      <c r="M133" s="16" t="s">
        <v>2411</v>
      </c>
      <c r="N133" s="8" t="s">
        <v>1447</v>
      </c>
      <c r="O133" s="8" t="s">
        <v>1447</v>
      </c>
      <c r="P133" s="8" t="s">
        <v>2540</v>
      </c>
      <c r="Q133" s="8" t="s">
        <v>2540</v>
      </c>
      <c r="R133" s="8" t="s">
        <v>2674</v>
      </c>
      <c r="S133" s="8" t="s">
        <v>2813</v>
      </c>
      <c r="T133" s="8" t="s">
        <v>2955</v>
      </c>
      <c r="U133" s="9" t="s">
        <v>3248</v>
      </c>
      <c r="V133" s="9" t="s">
        <v>3399</v>
      </c>
      <c r="W133" s="9" t="s">
        <v>3558</v>
      </c>
      <c r="X133" s="9" t="s">
        <v>3710</v>
      </c>
      <c r="Y133" s="9" t="s">
        <v>3863</v>
      </c>
      <c r="Z133" s="3" t="s">
        <v>4015</v>
      </c>
      <c r="AA133" s="3" t="s">
        <v>4172</v>
      </c>
      <c r="AB133" s="3" t="s">
        <v>4314</v>
      </c>
      <c r="AC133" s="3" t="s">
        <v>4469</v>
      </c>
      <c r="AD133" s="3" t="s">
        <v>4623</v>
      </c>
      <c r="AE133" s="3" t="s">
        <v>4869</v>
      </c>
    </row>
    <row r="134" spans="1:31" ht="30" x14ac:dyDescent="0.25">
      <c r="A134" s="15" t="s">
        <v>914</v>
      </c>
      <c r="B134" s="15" t="s">
        <v>937</v>
      </c>
      <c r="C134" s="9" t="s">
        <v>937</v>
      </c>
      <c r="D134" s="8" t="s">
        <v>1462</v>
      </c>
      <c r="E134" s="8" t="s">
        <v>1582</v>
      </c>
      <c r="F134" s="8" t="s">
        <v>3088</v>
      </c>
      <c r="G134" s="8" t="s">
        <v>1359</v>
      </c>
      <c r="H134" s="9" t="s">
        <v>1871</v>
      </c>
      <c r="I134" s="8" t="s">
        <v>1724</v>
      </c>
      <c r="J134" s="16" t="s">
        <v>2014</v>
      </c>
      <c r="K134" s="8" t="s">
        <v>2153</v>
      </c>
      <c r="L134" s="16" t="s">
        <v>2276</v>
      </c>
      <c r="M134" s="16" t="s">
        <v>2412</v>
      </c>
      <c r="N134" s="8" t="s">
        <v>1232</v>
      </c>
      <c r="O134" s="8" t="s">
        <v>1232</v>
      </c>
      <c r="P134" s="8" t="s">
        <v>2541</v>
      </c>
      <c r="Q134" s="8" t="s">
        <v>2541</v>
      </c>
      <c r="R134" s="8" t="s">
        <v>2675</v>
      </c>
      <c r="S134" s="8" t="s">
        <v>2814</v>
      </c>
      <c r="T134" s="8" t="s">
        <v>2956</v>
      </c>
      <c r="U134" s="9" t="s">
        <v>3249</v>
      </c>
      <c r="V134" s="9" t="s">
        <v>3400</v>
      </c>
      <c r="W134" s="9" t="s">
        <v>3559</v>
      </c>
      <c r="X134" s="9" t="s">
        <v>3711</v>
      </c>
      <c r="Y134" s="9" t="s">
        <v>3864</v>
      </c>
      <c r="Z134" s="3" t="s">
        <v>4016</v>
      </c>
      <c r="AA134" s="3" t="s">
        <v>4173</v>
      </c>
      <c r="AB134" s="3" t="s">
        <v>4315</v>
      </c>
      <c r="AC134" s="3" t="s">
        <v>4470</v>
      </c>
      <c r="AD134" s="3" t="s">
        <v>4624</v>
      </c>
      <c r="AE134" s="3" t="s">
        <v>4870</v>
      </c>
    </row>
    <row r="135" spans="1:31" x14ac:dyDescent="0.25">
      <c r="A135" s="15" t="s">
        <v>1039</v>
      </c>
      <c r="B135" s="15" t="s">
        <v>1045</v>
      </c>
      <c r="C135" s="9" t="s">
        <v>1045</v>
      </c>
      <c r="D135" s="8" t="s">
        <v>1462</v>
      </c>
      <c r="E135" s="8" t="s">
        <v>1583</v>
      </c>
      <c r="F135" s="8" t="s">
        <v>3089</v>
      </c>
      <c r="G135" s="8" t="s">
        <v>1360</v>
      </c>
      <c r="H135" s="9" t="s">
        <v>1872</v>
      </c>
      <c r="I135" s="8" t="s">
        <v>1725</v>
      </c>
      <c r="J135" s="16" t="s">
        <v>2015</v>
      </c>
      <c r="K135" s="8" t="s">
        <v>2154</v>
      </c>
      <c r="L135" s="16" t="s">
        <v>2277</v>
      </c>
      <c r="M135" s="16" t="s">
        <v>2413</v>
      </c>
      <c r="N135" s="8" t="s">
        <v>1233</v>
      </c>
      <c r="O135" s="8" t="s">
        <v>1233</v>
      </c>
      <c r="P135" s="8" t="s">
        <v>2542</v>
      </c>
      <c r="Q135" s="8" t="s">
        <v>2542</v>
      </c>
      <c r="R135" s="8" t="s">
        <v>2676</v>
      </c>
      <c r="S135" s="8" t="s">
        <v>2815</v>
      </c>
      <c r="T135" s="8" t="s">
        <v>2957</v>
      </c>
      <c r="U135" s="9" t="s">
        <v>3250</v>
      </c>
      <c r="V135" s="9" t="s">
        <v>3401</v>
      </c>
      <c r="W135" s="9" t="s">
        <v>3560</v>
      </c>
      <c r="X135" s="9" t="s">
        <v>3712</v>
      </c>
      <c r="Y135" s="9" t="s">
        <v>3865</v>
      </c>
      <c r="Z135" s="3" t="s">
        <v>4017</v>
      </c>
      <c r="AA135" s="3" t="s">
        <v>4174</v>
      </c>
      <c r="AB135" s="3" t="s">
        <v>4316</v>
      </c>
      <c r="AC135" s="3" t="s">
        <v>4471</v>
      </c>
      <c r="AD135" s="3" t="s">
        <v>4625</v>
      </c>
      <c r="AE135" s="3" t="s">
        <v>4871</v>
      </c>
    </row>
    <row r="136" spans="1:31" ht="135" x14ac:dyDescent="0.25">
      <c r="A136" s="15" t="s">
        <v>71</v>
      </c>
      <c r="B136" s="15" t="s">
        <v>1046</v>
      </c>
      <c r="C136" s="9" t="s">
        <v>1083</v>
      </c>
      <c r="D136" s="8" t="s">
        <v>1462</v>
      </c>
      <c r="E136" s="8" t="s">
        <v>1584</v>
      </c>
      <c r="F136" s="8" t="s">
        <v>3090</v>
      </c>
      <c r="G136" s="8" t="s">
        <v>1361</v>
      </c>
      <c r="H136" s="9" t="s">
        <v>1873</v>
      </c>
      <c r="I136" s="8" t="s">
        <v>1726</v>
      </c>
      <c r="J136" s="16" t="s">
        <v>2016</v>
      </c>
      <c r="K136" s="8" t="s">
        <v>2155</v>
      </c>
      <c r="L136" s="16" t="s">
        <v>2278</v>
      </c>
      <c r="M136" s="16" t="s">
        <v>2414</v>
      </c>
      <c r="N136" s="8" t="s">
        <v>1448</v>
      </c>
      <c r="O136" s="8" t="s">
        <v>1448</v>
      </c>
      <c r="P136" s="8" t="s">
        <v>2543</v>
      </c>
      <c r="Q136" s="8" t="s">
        <v>2543</v>
      </c>
      <c r="R136" s="8" t="s">
        <v>2677</v>
      </c>
      <c r="S136" s="8" t="s">
        <v>2816</v>
      </c>
      <c r="T136" s="8" t="s">
        <v>2958</v>
      </c>
      <c r="U136" s="9" t="s">
        <v>3251</v>
      </c>
      <c r="V136" s="9" t="s">
        <v>3402</v>
      </c>
      <c r="W136" s="9" t="s">
        <v>3561</v>
      </c>
      <c r="X136" s="9" t="s">
        <v>3713</v>
      </c>
      <c r="Y136" s="9" t="s">
        <v>3866</v>
      </c>
      <c r="Z136" s="3" t="s">
        <v>4018</v>
      </c>
      <c r="AA136" s="3" t="s">
        <v>4175</v>
      </c>
      <c r="AB136" s="3" t="s">
        <v>4317</v>
      </c>
      <c r="AC136" s="3" t="s">
        <v>4472</v>
      </c>
      <c r="AD136" s="3" t="s">
        <v>4626</v>
      </c>
      <c r="AE136" s="3" t="s">
        <v>4872</v>
      </c>
    </row>
    <row r="137" spans="1:31" ht="30" x14ac:dyDescent="0.25">
      <c r="A137" s="15" t="s">
        <v>914</v>
      </c>
      <c r="B137" s="15" t="s">
        <v>938</v>
      </c>
      <c r="C137" s="9" t="s">
        <v>938</v>
      </c>
      <c r="D137" s="8" t="s">
        <v>1462</v>
      </c>
      <c r="E137" s="8" t="s">
        <v>1585</v>
      </c>
      <c r="F137" s="8" t="s">
        <v>3091</v>
      </c>
      <c r="G137" s="8" t="s">
        <v>1362</v>
      </c>
      <c r="H137" s="9" t="s">
        <v>1874</v>
      </c>
      <c r="I137" s="8" t="s">
        <v>1727</v>
      </c>
      <c r="J137" s="16" t="s">
        <v>2017</v>
      </c>
      <c r="K137" s="8" t="s">
        <v>2156</v>
      </c>
      <c r="L137" s="16" t="s">
        <v>2279</v>
      </c>
      <c r="M137" s="16" t="s">
        <v>2415</v>
      </c>
      <c r="N137" s="8" t="s">
        <v>1234</v>
      </c>
      <c r="O137" s="8" t="s">
        <v>1234</v>
      </c>
      <c r="P137" s="8" t="s">
        <v>2544</v>
      </c>
      <c r="Q137" s="8" t="s">
        <v>2544</v>
      </c>
      <c r="R137" s="8" t="s">
        <v>2678</v>
      </c>
      <c r="S137" s="8" t="s">
        <v>2817</v>
      </c>
      <c r="T137" s="8" t="s">
        <v>2959</v>
      </c>
      <c r="U137" s="9" t="s">
        <v>3252</v>
      </c>
      <c r="V137" s="9" t="s">
        <v>3403</v>
      </c>
      <c r="W137" s="9" t="s">
        <v>3562</v>
      </c>
      <c r="X137" s="9" t="s">
        <v>3714</v>
      </c>
      <c r="Y137" s="9" t="s">
        <v>3867</v>
      </c>
      <c r="Z137" s="3" t="s">
        <v>4019</v>
      </c>
      <c r="AA137" s="3" t="s">
        <v>4176</v>
      </c>
      <c r="AB137" s="3" t="s">
        <v>4318</v>
      </c>
      <c r="AC137" s="3" t="s">
        <v>4473</v>
      </c>
      <c r="AD137" s="3" t="s">
        <v>4627</v>
      </c>
      <c r="AE137" s="3" t="s">
        <v>4873</v>
      </c>
    </row>
    <row r="138" spans="1:31" x14ac:dyDescent="0.25">
      <c r="A138" s="15" t="s">
        <v>915</v>
      </c>
      <c r="B138" s="15" t="s">
        <v>971</v>
      </c>
      <c r="C138" s="9" t="s">
        <v>971</v>
      </c>
      <c r="D138" s="8" t="s">
        <v>1462</v>
      </c>
      <c r="E138" s="8" t="s">
        <v>1586</v>
      </c>
      <c r="F138" s="8" t="s">
        <v>3092</v>
      </c>
      <c r="G138" s="8" t="s">
        <v>1363</v>
      </c>
      <c r="H138" s="9" t="s">
        <v>1875</v>
      </c>
      <c r="I138" s="8" t="s">
        <v>1728</v>
      </c>
      <c r="J138" s="16" t="s">
        <v>2018</v>
      </c>
      <c r="K138" s="8" t="s">
        <v>2157</v>
      </c>
      <c r="L138" s="16" t="s">
        <v>2280</v>
      </c>
      <c r="M138" s="16" t="s">
        <v>2416</v>
      </c>
      <c r="N138" s="8" t="s">
        <v>1235</v>
      </c>
      <c r="O138" s="8" t="s">
        <v>1235</v>
      </c>
      <c r="P138" s="8" t="s">
        <v>1235</v>
      </c>
      <c r="Q138" s="8" t="s">
        <v>1235</v>
      </c>
      <c r="R138" s="8" t="s">
        <v>2679</v>
      </c>
      <c r="S138" s="8" t="s">
        <v>2818</v>
      </c>
      <c r="T138" s="8" t="s">
        <v>2960</v>
      </c>
      <c r="U138" s="9" t="s">
        <v>3253</v>
      </c>
      <c r="V138" s="9" t="s">
        <v>3404</v>
      </c>
      <c r="W138" s="9" t="s">
        <v>3563</v>
      </c>
      <c r="X138" s="9" t="s">
        <v>3715</v>
      </c>
      <c r="Y138" s="9" t="s">
        <v>3868</v>
      </c>
      <c r="Z138" s="3" t="s">
        <v>1363</v>
      </c>
      <c r="AA138" s="3" t="s">
        <v>4177</v>
      </c>
      <c r="AB138" s="3" t="s">
        <v>4319</v>
      </c>
      <c r="AC138" s="3" t="s">
        <v>4474</v>
      </c>
      <c r="AD138" s="3" t="s">
        <v>4628</v>
      </c>
      <c r="AE138" s="3" t="s">
        <v>4874</v>
      </c>
    </row>
    <row r="139" spans="1:31" ht="45" x14ac:dyDescent="0.25">
      <c r="A139" s="15" t="s">
        <v>914</v>
      </c>
      <c r="B139" s="15" t="s">
        <v>291</v>
      </c>
      <c r="C139" s="9" t="s">
        <v>291</v>
      </c>
      <c r="D139" s="8" t="s">
        <v>1190</v>
      </c>
      <c r="E139" s="8" t="s">
        <v>1587</v>
      </c>
      <c r="F139" s="8" t="s">
        <v>3093</v>
      </c>
      <c r="G139" s="8" t="s">
        <v>1364</v>
      </c>
      <c r="H139" s="9" t="s">
        <v>1876</v>
      </c>
      <c r="I139" s="8" t="s">
        <v>1729</v>
      </c>
      <c r="J139" s="16" t="s">
        <v>2019</v>
      </c>
      <c r="K139" s="8" t="s">
        <v>2158</v>
      </c>
      <c r="L139" s="16" t="s">
        <v>635</v>
      </c>
      <c r="M139" s="16" t="s">
        <v>2417</v>
      </c>
      <c r="N139" s="8" t="s">
        <v>300</v>
      </c>
      <c r="O139" s="8" t="s">
        <v>300</v>
      </c>
      <c r="P139" s="8" t="s">
        <v>2545</v>
      </c>
      <c r="Q139" s="8" t="s">
        <v>2545</v>
      </c>
      <c r="R139" s="8" t="s">
        <v>723</v>
      </c>
      <c r="S139" s="8" t="s">
        <v>2819</v>
      </c>
      <c r="T139" s="8" t="s">
        <v>2961</v>
      </c>
      <c r="U139" s="9" t="s">
        <v>3254</v>
      </c>
      <c r="V139" s="9" t="s">
        <v>3405</v>
      </c>
      <c r="W139" s="9" t="s">
        <v>3564</v>
      </c>
      <c r="X139" s="9" t="s">
        <v>3716</v>
      </c>
      <c r="Y139" s="9" t="s">
        <v>3869</v>
      </c>
      <c r="Z139" s="3" t="s">
        <v>4020</v>
      </c>
      <c r="AA139" s="3" t="s">
        <v>4178</v>
      </c>
      <c r="AB139" s="3" t="s">
        <v>4320</v>
      </c>
      <c r="AC139" s="3" t="s">
        <v>4475</v>
      </c>
      <c r="AD139" s="3" t="s">
        <v>4629</v>
      </c>
      <c r="AE139" s="3" t="s">
        <v>4875</v>
      </c>
    </row>
    <row r="140" spans="1:31" ht="30" x14ac:dyDescent="0.25">
      <c r="A140" s="15" t="s">
        <v>914</v>
      </c>
      <c r="B140" s="15" t="s">
        <v>60</v>
      </c>
      <c r="C140" s="9" t="s">
        <v>60</v>
      </c>
      <c r="D140" s="8" t="s">
        <v>1190</v>
      </c>
      <c r="E140" s="8" t="s">
        <v>1588</v>
      </c>
      <c r="F140" s="11" t="s">
        <v>1365</v>
      </c>
      <c r="G140" s="11" t="s">
        <v>1365</v>
      </c>
      <c r="H140" s="9" t="s">
        <v>1877</v>
      </c>
      <c r="I140" s="8" t="s">
        <v>1730</v>
      </c>
      <c r="J140" s="16" t="s">
        <v>2020</v>
      </c>
      <c r="K140" s="8" t="s">
        <v>2159</v>
      </c>
      <c r="L140" s="16" t="s">
        <v>637</v>
      </c>
      <c r="M140" s="16" t="s">
        <v>2418</v>
      </c>
      <c r="N140" s="8" t="s">
        <v>146</v>
      </c>
      <c r="O140" s="8" t="s">
        <v>146</v>
      </c>
      <c r="P140" s="8" t="s">
        <v>163</v>
      </c>
      <c r="Q140" s="8" t="s">
        <v>163</v>
      </c>
      <c r="R140" s="11" t="s">
        <v>225</v>
      </c>
      <c r="S140" s="8" t="s">
        <v>2820</v>
      </c>
      <c r="T140" s="8" t="s">
        <v>2962</v>
      </c>
      <c r="U140" s="9" t="s">
        <v>3255</v>
      </c>
      <c r="V140" s="9" t="s">
        <v>3406</v>
      </c>
      <c r="W140" s="9" t="s">
        <v>3565</v>
      </c>
      <c r="X140" s="9" t="s">
        <v>3717</v>
      </c>
      <c r="Y140" s="9" t="s">
        <v>3870</v>
      </c>
      <c r="Z140" s="3" t="s">
        <v>4021</v>
      </c>
      <c r="AA140" s="3" t="s">
        <v>4179</v>
      </c>
      <c r="AB140" s="3" t="s">
        <v>4321</v>
      </c>
      <c r="AC140" s="3" t="s">
        <v>4476</v>
      </c>
      <c r="AD140" s="3" t="s">
        <v>4630</v>
      </c>
      <c r="AE140" s="3" t="s">
        <v>4876</v>
      </c>
    </row>
    <row r="141" spans="1:31" ht="30" x14ac:dyDescent="0.25">
      <c r="A141" s="15" t="s">
        <v>914</v>
      </c>
      <c r="B141" s="15" t="s">
        <v>61</v>
      </c>
      <c r="C141" s="9" t="s">
        <v>61</v>
      </c>
      <c r="D141" s="8" t="s">
        <v>1190</v>
      </c>
      <c r="E141" s="8" t="s">
        <v>1589</v>
      </c>
      <c r="F141" s="8" t="s">
        <v>3094</v>
      </c>
      <c r="G141" s="8" t="s">
        <v>1366</v>
      </c>
      <c r="H141" s="9" t="s">
        <v>1878</v>
      </c>
      <c r="I141" s="8" t="s">
        <v>1731</v>
      </c>
      <c r="J141" s="16" t="s">
        <v>2021</v>
      </c>
      <c r="K141" s="8" t="s">
        <v>268</v>
      </c>
      <c r="L141" s="16" t="s">
        <v>638</v>
      </c>
      <c r="M141" s="16" t="s">
        <v>2419</v>
      </c>
      <c r="N141" s="8" t="s">
        <v>1449</v>
      </c>
      <c r="O141" s="8" t="s">
        <v>1449</v>
      </c>
      <c r="P141" s="8" t="s">
        <v>2546</v>
      </c>
      <c r="Q141" s="8" t="s">
        <v>2546</v>
      </c>
      <c r="R141" s="8" t="s">
        <v>2680</v>
      </c>
      <c r="S141" s="8" t="s">
        <v>2821</v>
      </c>
      <c r="T141" s="8" t="s">
        <v>2963</v>
      </c>
      <c r="U141" s="9" t="s">
        <v>3256</v>
      </c>
      <c r="V141" s="9" t="s">
        <v>3407</v>
      </c>
      <c r="W141" s="9" t="s">
        <v>3566</v>
      </c>
      <c r="X141" s="9" t="s">
        <v>3718</v>
      </c>
      <c r="Y141" s="9" t="s">
        <v>3871</v>
      </c>
      <c r="Z141" s="3" t="s">
        <v>4022</v>
      </c>
      <c r="AA141" s="3" t="s">
        <v>4180</v>
      </c>
      <c r="AB141" s="3" t="s">
        <v>4322</v>
      </c>
      <c r="AC141" s="3" t="s">
        <v>4477</v>
      </c>
      <c r="AD141" s="3" t="s">
        <v>4631</v>
      </c>
      <c r="AE141" s="3" t="s">
        <v>4877</v>
      </c>
    </row>
    <row r="142" spans="1:31" x14ac:dyDescent="0.25">
      <c r="A142" s="15" t="s">
        <v>915</v>
      </c>
      <c r="B142" s="15" t="s">
        <v>972</v>
      </c>
      <c r="C142" s="9" t="s">
        <v>972</v>
      </c>
      <c r="D142" s="8" t="s">
        <v>1462</v>
      </c>
      <c r="E142" s="8" t="s">
        <v>1590</v>
      </c>
      <c r="F142" s="8" t="s">
        <v>3095</v>
      </c>
      <c r="G142" s="8" t="s">
        <v>1367</v>
      </c>
      <c r="H142" s="9" t="s">
        <v>1879</v>
      </c>
      <c r="I142" s="8" t="s">
        <v>1732</v>
      </c>
      <c r="J142" s="16" t="s">
        <v>2022</v>
      </c>
      <c r="K142" s="8" t="s">
        <v>2160</v>
      </c>
      <c r="L142" s="16" t="s">
        <v>2281</v>
      </c>
      <c r="M142" s="16" t="s">
        <v>2420</v>
      </c>
      <c r="N142" s="8" t="s">
        <v>1236</v>
      </c>
      <c r="O142" s="8" t="s">
        <v>1236</v>
      </c>
      <c r="P142" s="8" t="s">
        <v>2547</v>
      </c>
      <c r="Q142" s="8" t="s">
        <v>2547</v>
      </c>
      <c r="R142" s="8" t="s">
        <v>2681</v>
      </c>
      <c r="S142" s="8" t="s">
        <v>2822</v>
      </c>
      <c r="T142" s="8" t="s">
        <v>2964</v>
      </c>
      <c r="U142" s="9" t="s">
        <v>3257</v>
      </c>
      <c r="V142" s="9" t="s">
        <v>3408</v>
      </c>
      <c r="W142" s="9" t="s">
        <v>3567</v>
      </c>
      <c r="X142" s="9" t="s">
        <v>3719</v>
      </c>
      <c r="Y142" s="9" t="s">
        <v>3872</v>
      </c>
      <c r="Z142" s="3" t="s">
        <v>4023</v>
      </c>
      <c r="AA142" s="3" t="s">
        <v>4181</v>
      </c>
      <c r="AB142" s="3" t="s">
        <v>4323</v>
      </c>
      <c r="AC142" s="3" t="s">
        <v>4478</v>
      </c>
      <c r="AD142" s="3" t="s">
        <v>4632</v>
      </c>
      <c r="AE142" s="3" t="s">
        <v>4878</v>
      </c>
    </row>
    <row r="143" spans="1:31" ht="30" x14ac:dyDescent="0.25">
      <c r="A143" s="15" t="s">
        <v>914</v>
      </c>
      <c r="B143" s="15" t="s">
        <v>62</v>
      </c>
      <c r="C143" s="9" t="s">
        <v>62</v>
      </c>
      <c r="D143" s="8" t="s">
        <v>1190</v>
      </c>
      <c r="E143" s="8" t="s">
        <v>1591</v>
      </c>
      <c r="F143" s="8" t="s">
        <v>3096</v>
      </c>
      <c r="G143" s="8" t="s">
        <v>1368</v>
      </c>
      <c r="H143" s="9" t="s">
        <v>1880</v>
      </c>
      <c r="I143" s="8" t="s">
        <v>1733</v>
      </c>
      <c r="J143" s="16" t="s">
        <v>2023</v>
      </c>
      <c r="K143" s="8" t="s">
        <v>2161</v>
      </c>
      <c r="L143" s="16" t="s">
        <v>640</v>
      </c>
      <c r="M143" s="16" t="s">
        <v>2421</v>
      </c>
      <c r="N143" s="8" t="s">
        <v>394</v>
      </c>
      <c r="O143" s="8" t="s">
        <v>394</v>
      </c>
      <c r="P143" s="8" t="s">
        <v>520</v>
      </c>
      <c r="Q143" s="8" t="s">
        <v>520</v>
      </c>
      <c r="R143" s="8" t="s">
        <v>2682</v>
      </c>
      <c r="S143" s="8" t="s">
        <v>2823</v>
      </c>
      <c r="T143" s="8" t="s">
        <v>2965</v>
      </c>
      <c r="U143" s="9" t="s">
        <v>3258</v>
      </c>
      <c r="V143" s="9" t="s">
        <v>3409</v>
      </c>
      <c r="W143" s="9" t="s">
        <v>3568</v>
      </c>
      <c r="X143" s="9" t="s">
        <v>3720</v>
      </c>
      <c r="Y143" s="9" t="s">
        <v>3873</v>
      </c>
      <c r="Z143" s="3" t="s">
        <v>4024</v>
      </c>
      <c r="AA143" s="3" t="s">
        <v>4182</v>
      </c>
      <c r="AB143" s="3" t="s">
        <v>4324</v>
      </c>
      <c r="AC143" s="3" t="s">
        <v>4479</v>
      </c>
      <c r="AD143" s="3" t="s">
        <v>4633</v>
      </c>
      <c r="AE143" s="3" t="s">
        <v>4879</v>
      </c>
    </row>
    <row r="144" spans="1:31" x14ac:dyDescent="0.25">
      <c r="A144" s="15" t="s">
        <v>71</v>
      </c>
      <c r="B144" s="15" t="s">
        <v>38</v>
      </c>
      <c r="C144" s="9" t="s">
        <v>313</v>
      </c>
      <c r="D144" s="8" t="s">
        <v>1190</v>
      </c>
      <c r="E144" s="8" t="s">
        <v>317</v>
      </c>
      <c r="F144" s="11" t="s">
        <v>3097</v>
      </c>
      <c r="G144" s="11" t="s">
        <v>1369</v>
      </c>
      <c r="H144" s="9" t="s">
        <v>1881</v>
      </c>
      <c r="I144" s="8" t="s">
        <v>316</v>
      </c>
      <c r="J144" s="16" t="s">
        <v>2024</v>
      </c>
      <c r="K144" s="8" t="s">
        <v>2162</v>
      </c>
      <c r="L144" s="16" t="s">
        <v>632</v>
      </c>
      <c r="M144" s="16" t="s">
        <v>2422</v>
      </c>
      <c r="N144" s="8" t="s">
        <v>431</v>
      </c>
      <c r="O144" s="8" t="s">
        <v>431</v>
      </c>
      <c r="P144" s="8" t="s">
        <v>319</v>
      </c>
      <c r="Q144" s="8" t="s">
        <v>319</v>
      </c>
      <c r="R144" s="11" t="s">
        <v>320</v>
      </c>
      <c r="S144" s="8" t="s">
        <v>411</v>
      </c>
      <c r="T144" s="8" t="s">
        <v>2966</v>
      </c>
      <c r="U144" s="9" t="s">
        <v>3259</v>
      </c>
      <c r="V144" s="9" t="s">
        <v>3410</v>
      </c>
      <c r="W144" s="9" t="s">
        <v>3569</v>
      </c>
      <c r="X144" s="9" t="s">
        <v>3721</v>
      </c>
      <c r="Y144" s="9" t="s">
        <v>3874</v>
      </c>
      <c r="Z144" s="3" t="s">
        <v>4025</v>
      </c>
      <c r="AA144" s="3" t="s">
        <v>4183</v>
      </c>
      <c r="AB144" s="3" t="s">
        <v>4325</v>
      </c>
      <c r="AC144" s="3" t="s">
        <v>4480</v>
      </c>
      <c r="AD144" s="3" t="s">
        <v>4634</v>
      </c>
      <c r="AE144" s="3" t="s">
        <v>4880</v>
      </c>
    </row>
    <row r="145" spans="1:31" x14ac:dyDescent="0.25">
      <c r="A145" s="15" t="s">
        <v>71</v>
      </c>
      <c r="B145" s="15" t="s">
        <v>39</v>
      </c>
      <c r="C145" s="9" t="s">
        <v>315</v>
      </c>
      <c r="D145" s="8" t="s">
        <v>1190</v>
      </c>
      <c r="E145" s="8" t="s">
        <v>1592</v>
      </c>
      <c r="F145" s="8" t="s">
        <v>3098</v>
      </c>
      <c r="G145" s="8" t="s">
        <v>1370</v>
      </c>
      <c r="H145" s="9" t="s">
        <v>1882</v>
      </c>
      <c r="I145" s="8" t="s">
        <v>1734</v>
      </c>
      <c r="J145" s="16" t="s">
        <v>2025</v>
      </c>
      <c r="K145" s="8" t="s">
        <v>2163</v>
      </c>
      <c r="L145" s="16" t="s">
        <v>633</v>
      </c>
      <c r="M145" s="16" t="s">
        <v>2423</v>
      </c>
      <c r="N145" s="8" t="s">
        <v>432</v>
      </c>
      <c r="O145" s="8" t="s">
        <v>432</v>
      </c>
      <c r="P145" s="8" t="s">
        <v>2548</v>
      </c>
      <c r="Q145" s="8" t="s">
        <v>2548</v>
      </c>
      <c r="R145" s="8" t="s">
        <v>722</v>
      </c>
      <c r="S145" s="8" t="s">
        <v>2824</v>
      </c>
      <c r="T145" s="8" t="s">
        <v>2967</v>
      </c>
      <c r="U145" s="9" t="s">
        <v>3260</v>
      </c>
      <c r="V145" s="9" t="s">
        <v>3411</v>
      </c>
      <c r="W145" s="9" t="s">
        <v>3570</v>
      </c>
      <c r="X145" s="9" t="s">
        <v>3722</v>
      </c>
      <c r="Y145" s="9" t="s">
        <v>3875</v>
      </c>
      <c r="Z145" s="3" t="s">
        <v>4026</v>
      </c>
      <c r="AA145" s="3" t="s">
        <v>4184</v>
      </c>
      <c r="AB145" s="3" t="s">
        <v>4326</v>
      </c>
      <c r="AC145" s="3" t="s">
        <v>4481</v>
      </c>
      <c r="AD145" s="3" t="s">
        <v>4635</v>
      </c>
      <c r="AE145" s="3" t="s">
        <v>4881</v>
      </c>
    </row>
    <row r="146" spans="1:31" ht="300" x14ac:dyDescent="0.25">
      <c r="A146" s="15" t="s">
        <v>71</v>
      </c>
      <c r="B146" s="15" t="s">
        <v>59</v>
      </c>
      <c r="C146" s="10" t="s">
        <v>113</v>
      </c>
      <c r="D146" s="8" t="s">
        <v>1190</v>
      </c>
      <c r="E146" s="8" t="s">
        <v>1593</v>
      </c>
      <c r="F146" s="8" t="s">
        <v>3099</v>
      </c>
      <c r="G146" s="8" t="s">
        <v>1371</v>
      </c>
      <c r="H146" s="10" t="s">
        <v>1883</v>
      </c>
      <c r="I146" s="11" t="s">
        <v>1735</v>
      </c>
      <c r="J146" s="16" t="s">
        <v>2026</v>
      </c>
      <c r="K146" s="11" t="s">
        <v>2164</v>
      </c>
      <c r="L146" s="16" t="s">
        <v>2282</v>
      </c>
      <c r="M146" s="16" t="s">
        <v>2424</v>
      </c>
      <c r="N146" s="11" t="s">
        <v>1450</v>
      </c>
      <c r="O146" s="11" t="s">
        <v>1450</v>
      </c>
      <c r="P146" s="8" t="s">
        <v>2549</v>
      </c>
      <c r="Q146" s="8" t="s">
        <v>2549</v>
      </c>
      <c r="R146" s="8" t="s">
        <v>2683</v>
      </c>
      <c r="S146" s="8" t="s">
        <v>2825</v>
      </c>
      <c r="T146" s="8" t="s">
        <v>2968</v>
      </c>
      <c r="U146" s="10" t="s">
        <v>3261</v>
      </c>
      <c r="V146" s="10" t="s">
        <v>3412</v>
      </c>
      <c r="W146" s="10" t="s">
        <v>3571</v>
      </c>
      <c r="X146" s="10" t="s">
        <v>3723</v>
      </c>
      <c r="Y146" s="10" t="s">
        <v>3876</v>
      </c>
      <c r="Z146" s="3" t="s">
        <v>4027</v>
      </c>
      <c r="AA146" s="3" t="s">
        <v>4185</v>
      </c>
      <c r="AB146" s="3" t="s">
        <v>4327</v>
      </c>
      <c r="AC146" s="3" t="s">
        <v>4482</v>
      </c>
      <c r="AD146" s="3" t="s">
        <v>4636</v>
      </c>
      <c r="AE146" s="3" t="s">
        <v>4882</v>
      </c>
    </row>
    <row r="147" spans="1:31" ht="270" x14ac:dyDescent="0.25">
      <c r="A147" s="15" t="s">
        <v>71</v>
      </c>
      <c r="B147" s="15" t="s">
        <v>63</v>
      </c>
      <c r="C147" s="10" t="s">
        <v>114</v>
      </c>
      <c r="D147" s="8" t="s">
        <v>1190</v>
      </c>
      <c r="E147" s="8" t="s">
        <v>1594</v>
      </c>
      <c r="F147" s="8" t="s">
        <v>3100</v>
      </c>
      <c r="G147" s="8" t="s">
        <v>1372</v>
      </c>
      <c r="H147" s="10" t="s">
        <v>1884</v>
      </c>
      <c r="I147" s="11" t="s">
        <v>1736</v>
      </c>
      <c r="J147" s="16" t="s">
        <v>2027</v>
      </c>
      <c r="K147" s="11" t="s">
        <v>2165</v>
      </c>
      <c r="L147" s="16" t="s">
        <v>2283</v>
      </c>
      <c r="M147" s="16" t="s">
        <v>2425</v>
      </c>
      <c r="N147" s="11" t="s">
        <v>1451</v>
      </c>
      <c r="O147" s="11" t="s">
        <v>1451</v>
      </c>
      <c r="P147" s="8" t="s">
        <v>2550</v>
      </c>
      <c r="Q147" s="8" t="s">
        <v>2550</v>
      </c>
      <c r="R147" s="8" t="s">
        <v>2684</v>
      </c>
      <c r="S147" s="8" t="s">
        <v>2826</v>
      </c>
      <c r="T147" s="8" t="s">
        <v>2969</v>
      </c>
      <c r="U147" s="10" t="s">
        <v>3262</v>
      </c>
      <c r="V147" s="10" t="s">
        <v>3413</v>
      </c>
      <c r="W147" s="10" t="s">
        <v>3572</v>
      </c>
      <c r="X147" s="10" t="s">
        <v>3724</v>
      </c>
      <c r="Y147" s="10" t="s">
        <v>3877</v>
      </c>
      <c r="Z147" s="3" t="s">
        <v>4028</v>
      </c>
      <c r="AA147" s="3" t="s">
        <v>4186</v>
      </c>
      <c r="AB147" s="3" t="s">
        <v>4328</v>
      </c>
      <c r="AC147" s="3" t="s">
        <v>4483</v>
      </c>
      <c r="AD147" s="3" t="s">
        <v>4637</v>
      </c>
      <c r="AE147" s="3" t="s">
        <v>4883</v>
      </c>
    </row>
    <row r="148" spans="1:31" ht="225" x14ac:dyDescent="0.25">
      <c r="A148" s="15" t="s">
        <v>71</v>
      </c>
      <c r="B148" s="15" t="s">
        <v>1026</v>
      </c>
      <c r="C148" s="10" t="s">
        <v>1082</v>
      </c>
      <c r="D148" s="8" t="s">
        <v>1462</v>
      </c>
      <c r="E148" s="8" t="s">
        <v>1595</v>
      </c>
      <c r="F148" s="8" t="s">
        <v>3101</v>
      </c>
      <c r="G148" s="8" t="s">
        <v>1373</v>
      </c>
      <c r="H148" s="10" t="s">
        <v>1885</v>
      </c>
      <c r="I148" s="11" t="s">
        <v>1737</v>
      </c>
      <c r="J148" s="16" t="s">
        <v>2028</v>
      </c>
      <c r="K148" s="11" t="s">
        <v>2166</v>
      </c>
      <c r="L148" s="16" t="s">
        <v>2284</v>
      </c>
      <c r="M148" s="16" t="s">
        <v>2426</v>
      </c>
      <c r="N148" s="11" t="s">
        <v>1452</v>
      </c>
      <c r="O148" s="11" t="s">
        <v>1452</v>
      </c>
      <c r="P148" s="8" t="s">
        <v>2551</v>
      </c>
      <c r="Q148" s="8" t="s">
        <v>2551</v>
      </c>
      <c r="R148" s="8" t="s">
        <v>2685</v>
      </c>
      <c r="S148" s="8" t="s">
        <v>2827</v>
      </c>
      <c r="T148" s="8" t="s">
        <v>2970</v>
      </c>
      <c r="U148" s="10" t="s">
        <v>3263</v>
      </c>
      <c r="V148" s="10" t="s">
        <v>3414</v>
      </c>
      <c r="W148" s="10" t="s">
        <v>3573</v>
      </c>
      <c r="X148" s="10" t="s">
        <v>3725</v>
      </c>
      <c r="Y148" s="10" t="s">
        <v>3878</v>
      </c>
      <c r="Z148" s="3" t="s">
        <v>4029</v>
      </c>
      <c r="AA148" s="3" t="s">
        <v>4187</v>
      </c>
      <c r="AB148" s="3" t="s">
        <v>4329</v>
      </c>
      <c r="AC148" s="3" t="s">
        <v>4484</v>
      </c>
      <c r="AD148" s="3" t="s">
        <v>4638</v>
      </c>
      <c r="AE148" s="3" t="s">
        <v>4884</v>
      </c>
    </row>
    <row r="149" spans="1:31" ht="165" x14ac:dyDescent="0.25">
      <c r="A149" s="15" t="s">
        <v>71</v>
      </c>
      <c r="B149" s="15" t="s">
        <v>1016</v>
      </c>
      <c r="C149" s="10" t="s">
        <v>1057</v>
      </c>
      <c r="D149" s="8" t="s">
        <v>1462</v>
      </c>
      <c r="E149" s="8" t="s">
        <v>1596</v>
      </c>
      <c r="F149" s="8" t="s">
        <v>3102</v>
      </c>
      <c r="G149" s="8" t="s">
        <v>1374</v>
      </c>
      <c r="H149" s="10" t="s">
        <v>1886</v>
      </c>
      <c r="I149" s="11" t="s">
        <v>1738</v>
      </c>
      <c r="J149" s="16" t="s">
        <v>2029</v>
      </c>
      <c r="K149" s="11" t="s">
        <v>2167</v>
      </c>
      <c r="L149" s="16" t="s">
        <v>2285</v>
      </c>
      <c r="M149" s="16" t="s">
        <v>2427</v>
      </c>
      <c r="N149" s="11" t="s">
        <v>1453</v>
      </c>
      <c r="O149" s="11" t="s">
        <v>1453</v>
      </c>
      <c r="P149" s="8" t="s">
        <v>2552</v>
      </c>
      <c r="Q149" s="8" t="s">
        <v>2552</v>
      </c>
      <c r="R149" s="8" t="s">
        <v>2686</v>
      </c>
      <c r="S149" s="8" t="s">
        <v>2828</v>
      </c>
      <c r="T149" s="8" t="s">
        <v>2971</v>
      </c>
      <c r="U149" s="10" t="s">
        <v>3264</v>
      </c>
      <c r="V149" s="10" t="s">
        <v>3415</v>
      </c>
      <c r="W149" s="10" t="s">
        <v>3574</v>
      </c>
      <c r="X149" s="10" t="s">
        <v>3726</v>
      </c>
      <c r="Y149" s="10" t="s">
        <v>3879</v>
      </c>
      <c r="Z149" s="3" t="s">
        <v>4030</v>
      </c>
      <c r="AA149" s="3" t="s">
        <v>4188</v>
      </c>
      <c r="AB149" s="3" t="s">
        <v>4330</v>
      </c>
      <c r="AC149" s="3" t="s">
        <v>4485</v>
      </c>
      <c r="AD149" s="3" t="s">
        <v>4639</v>
      </c>
      <c r="AE149" s="3" t="s">
        <v>4885</v>
      </c>
    </row>
    <row r="150" spans="1:31" ht="30" x14ac:dyDescent="0.25">
      <c r="A150" s="15" t="s">
        <v>71</v>
      </c>
      <c r="B150" s="15" t="s">
        <v>321</v>
      </c>
      <c r="C150" s="9" t="s">
        <v>1010</v>
      </c>
      <c r="D150" s="8" t="s">
        <v>1462</v>
      </c>
      <c r="E150" s="8" t="s">
        <v>1597</v>
      </c>
      <c r="F150" s="8" t="s">
        <v>3103</v>
      </c>
      <c r="G150" s="8" t="s">
        <v>1375</v>
      </c>
      <c r="H150" s="9" t="s">
        <v>1887</v>
      </c>
      <c r="I150" s="8" t="s">
        <v>1739</v>
      </c>
      <c r="J150" s="16" t="s">
        <v>2030</v>
      </c>
      <c r="K150" s="8" t="s">
        <v>2168</v>
      </c>
      <c r="L150" s="16" t="s">
        <v>2286</v>
      </c>
      <c r="M150" s="16" t="s">
        <v>2428</v>
      </c>
      <c r="N150" s="8" t="s">
        <v>1237</v>
      </c>
      <c r="O150" s="8" t="s">
        <v>1237</v>
      </c>
      <c r="P150" s="8" t="s">
        <v>2553</v>
      </c>
      <c r="Q150" s="8" t="s">
        <v>2553</v>
      </c>
      <c r="R150" s="8" t="s">
        <v>2687</v>
      </c>
      <c r="S150" s="8" t="s">
        <v>2829</v>
      </c>
      <c r="T150" s="8" t="s">
        <v>2972</v>
      </c>
      <c r="U150" s="9" t="s">
        <v>3265</v>
      </c>
      <c r="V150" s="9" t="s">
        <v>3416</v>
      </c>
      <c r="W150" s="9" t="s">
        <v>3575</v>
      </c>
      <c r="X150" s="9" t="s">
        <v>3727</v>
      </c>
      <c r="Y150" s="9" t="s">
        <v>3880</v>
      </c>
      <c r="Z150" s="3" t="s">
        <v>4031</v>
      </c>
      <c r="AA150" s="3" t="s">
        <v>4189</v>
      </c>
      <c r="AB150" s="3" t="s">
        <v>4331</v>
      </c>
      <c r="AC150" s="3" t="s">
        <v>4486</v>
      </c>
      <c r="AD150" s="3" t="s">
        <v>4640</v>
      </c>
      <c r="AE150" s="3" t="s">
        <v>4886</v>
      </c>
    </row>
    <row r="151" spans="1:31" x14ac:dyDescent="0.25">
      <c r="A151" s="15" t="s">
        <v>71</v>
      </c>
      <c r="B151" s="15" t="s">
        <v>323</v>
      </c>
      <c r="C151" s="9" t="s">
        <v>322</v>
      </c>
      <c r="D151" s="8" t="s">
        <v>1190</v>
      </c>
      <c r="E151" s="8" t="s">
        <v>330</v>
      </c>
      <c r="F151" s="8" t="s">
        <v>705</v>
      </c>
      <c r="G151" s="8" t="s">
        <v>490</v>
      </c>
      <c r="H151" s="9" t="s">
        <v>1888</v>
      </c>
      <c r="I151" s="8" t="s">
        <v>338</v>
      </c>
      <c r="J151" s="16" t="s">
        <v>340</v>
      </c>
      <c r="K151" s="8" t="s">
        <v>342</v>
      </c>
      <c r="L151" s="16" t="s">
        <v>641</v>
      </c>
      <c r="M151" s="16" t="s">
        <v>2429</v>
      </c>
      <c r="N151" s="8" t="s">
        <v>1238</v>
      </c>
      <c r="O151" s="8" t="s">
        <v>1238</v>
      </c>
      <c r="P151" s="8" t="s">
        <v>348</v>
      </c>
      <c r="Q151" s="8" t="s">
        <v>348</v>
      </c>
      <c r="R151" s="8" t="s">
        <v>361</v>
      </c>
      <c r="S151" s="8" t="s">
        <v>354</v>
      </c>
      <c r="T151" s="8" t="s">
        <v>359</v>
      </c>
      <c r="U151" s="9" t="s">
        <v>3266</v>
      </c>
      <c r="V151" s="9" t="s">
        <v>3417</v>
      </c>
      <c r="W151" s="9" t="s">
        <v>3576</v>
      </c>
      <c r="X151" s="9" t="s">
        <v>3728</v>
      </c>
      <c r="Y151" s="9" t="s">
        <v>3881</v>
      </c>
      <c r="Z151" s="3" t="s">
        <v>4032</v>
      </c>
      <c r="AA151" s="3" t="s">
        <v>4190</v>
      </c>
      <c r="AB151" s="3" t="s">
        <v>4332</v>
      </c>
      <c r="AC151" s="3" t="s">
        <v>4487</v>
      </c>
      <c r="AD151" s="3" t="s">
        <v>4641</v>
      </c>
      <c r="AE151" s="3" t="s">
        <v>4887</v>
      </c>
    </row>
    <row r="152" spans="1:31" x14ac:dyDescent="0.25">
      <c r="A152" s="15" t="s">
        <v>71</v>
      </c>
      <c r="B152" s="15" t="s">
        <v>324</v>
      </c>
      <c r="C152" s="9" t="s">
        <v>327</v>
      </c>
      <c r="D152" s="8" t="s">
        <v>1190</v>
      </c>
      <c r="E152" s="8" t="s">
        <v>331</v>
      </c>
      <c r="F152" s="8" t="s">
        <v>3104</v>
      </c>
      <c r="G152" s="8" t="s">
        <v>492</v>
      </c>
      <c r="H152" s="9" t="s">
        <v>335</v>
      </c>
      <c r="I152" s="8" t="s">
        <v>1740</v>
      </c>
      <c r="J152" s="16" t="s">
        <v>2031</v>
      </c>
      <c r="K152" s="8" t="s">
        <v>343</v>
      </c>
      <c r="L152" s="16" t="s">
        <v>642</v>
      </c>
      <c r="M152" s="16" t="s">
        <v>2430</v>
      </c>
      <c r="N152" s="8" t="s">
        <v>345</v>
      </c>
      <c r="O152" s="8" t="s">
        <v>345</v>
      </c>
      <c r="P152" s="8" t="s">
        <v>521</v>
      </c>
      <c r="Q152" s="8" t="s">
        <v>521</v>
      </c>
      <c r="R152" s="8" t="s">
        <v>352</v>
      </c>
      <c r="S152" s="8" t="s">
        <v>413</v>
      </c>
      <c r="T152" s="8" t="s">
        <v>358</v>
      </c>
      <c r="U152" s="9" t="s">
        <v>3267</v>
      </c>
      <c r="V152" s="9" t="s">
        <v>3418</v>
      </c>
      <c r="W152" s="9" t="s">
        <v>3577</v>
      </c>
      <c r="X152" s="9" t="s">
        <v>3729</v>
      </c>
      <c r="Y152" s="9" t="s">
        <v>3882</v>
      </c>
      <c r="Z152" s="3" t="s">
        <v>4033</v>
      </c>
      <c r="AA152" s="3" t="s">
        <v>4191</v>
      </c>
      <c r="AB152" s="3" t="s">
        <v>4333</v>
      </c>
      <c r="AC152" s="3" t="s">
        <v>4488</v>
      </c>
      <c r="AD152" s="3" t="s">
        <v>4642</v>
      </c>
      <c r="AE152" s="3" t="s">
        <v>4888</v>
      </c>
    </row>
    <row r="153" spans="1:31" x14ac:dyDescent="0.25">
      <c r="A153" s="15" t="s">
        <v>71</v>
      </c>
      <c r="B153" s="15" t="s">
        <v>325</v>
      </c>
      <c r="C153" s="9" t="s">
        <v>328</v>
      </c>
      <c r="D153" s="8" t="s">
        <v>1190</v>
      </c>
      <c r="E153" s="8" t="s">
        <v>332</v>
      </c>
      <c r="F153" s="8" t="s">
        <v>1376</v>
      </c>
      <c r="G153" s="8" t="s">
        <v>1376</v>
      </c>
      <c r="H153" s="9" t="s">
        <v>1889</v>
      </c>
      <c r="I153" s="8" t="s">
        <v>1741</v>
      </c>
      <c r="J153" s="16" t="s">
        <v>2032</v>
      </c>
      <c r="K153" s="8" t="s">
        <v>2169</v>
      </c>
      <c r="L153" s="16" t="s">
        <v>643</v>
      </c>
      <c r="M153" s="16" t="s">
        <v>2431</v>
      </c>
      <c r="N153" s="8" t="s">
        <v>346</v>
      </c>
      <c r="O153" s="8" t="s">
        <v>346</v>
      </c>
      <c r="P153" s="8" t="s">
        <v>346</v>
      </c>
      <c r="Q153" s="8" t="s">
        <v>346</v>
      </c>
      <c r="R153" s="8" t="s">
        <v>353</v>
      </c>
      <c r="S153" s="8" t="s">
        <v>2830</v>
      </c>
      <c r="T153" s="8" t="s">
        <v>357</v>
      </c>
      <c r="U153" s="9" t="s">
        <v>3268</v>
      </c>
      <c r="V153" s="9" t="s">
        <v>3419</v>
      </c>
      <c r="W153" s="9" t="s">
        <v>3578</v>
      </c>
      <c r="X153" s="9" t="s">
        <v>3730</v>
      </c>
      <c r="Y153" s="9" t="s">
        <v>3883</v>
      </c>
      <c r="Z153" s="3" t="s">
        <v>4034</v>
      </c>
      <c r="AA153" s="3" t="s">
        <v>4192</v>
      </c>
      <c r="AB153" s="3" t="s">
        <v>4334</v>
      </c>
      <c r="AC153" s="3" t="s">
        <v>4489</v>
      </c>
      <c r="AD153" s="3" t="s">
        <v>4643</v>
      </c>
      <c r="AE153" s="3" t="s">
        <v>4889</v>
      </c>
    </row>
    <row r="154" spans="1:31" x14ac:dyDescent="0.25">
      <c r="A154" s="15" t="s">
        <v>71</v>
      </c>
      <c r="B154" s="15" t="s">
        <v>326</v>
      </c>
      <c r="C154" s="9" t="s">
        <v>329</v>
      </c>
      <c r="D154" s="8" t="s">
        <v>1190</v>
      </c>
      <c r="E154" s="8" t="s">
        <v>1598</v>
      </c>
      <c r="F154" s="8" t="s">
        <v>3105</v>
      </c>
      <c r="G154" s="8" t="s">
        <v>1377</v>
      </c>
      <c r="H154" s="9" t="s">
        <v>337</v>
      </c>
      <c r="I154" s="8" t="s">
        <v>339</v>
      </c>
      <c r="J154" s="16" t="s">
        <v>2033</v>
      </c>
      <c r="K154" s="8" t="s">
        <v>344</v>
      </c>
      <c r="L154" s="16" t="s">
        <v>644</v>
      </c>
      <c r="M154" s="16" t="s">
        <v>2432</v>
      </c>
      <c r="N154" s="8" t="s">
        <v>1454</v>
      </c>
      <c r="O154" s="8" t="s">
        <v>1454</v>
      </c>
      <c r="P154" s="8" t="s">
        <v>350</v>
      </c>
      <c r="Q154" s="8" t="s">
        <v>350</v>
      </c>
      <c r="R154" s="8" t="s">
        <v>2688</v>
      </c>
      <c r="S154" s="8" t="s">
        <v>355</v>
      </c>
      <c r="T154" s="8" t="s">
        <v>356</v>
      </c>
      <c r="U154" s="9" t="s">
        <v>3269</v>
      </c>
      <c r="V154" s="9" t="s">
        <v>3420</v>
      </c>
      <c r="W154" s="9" t="s">
        <v>3579</v>
      </c>
      <c r="X154" s="9" t="s">
        <v>3731</v>
      </c>
      <c r="Y154" s="9" t="s">
        <v>3884</v>
      </c>
      <c r="Z154" s="3" t="s">
        <v>4035</v>
      </c>
      <c r="AA154" s="3" t="s">
        <v>4193</v>
      </c>
      <c r="AB154" s="3" t="s">
        <v>4335</v>
      </c>
      <c r="AC154" s="3" t="s">
        <v>4490</v>
      </c>
      <c r="AD154" s="3" t="s">
        <v>4644</v>
      </c>
      <c r="AE154" s="3" t="s">
        <v>4890</v>
      </c>
    </row>
    <row r="155" spans="1:31" x14ac:dyDescent="0.25">
      <c r="A155" s="15" t="s">
        <v>71</v>
      </c>
      <c r="B155" s="15" t="s">
        <v>362</v>
      </c>
      <c r="C155" s="9" t="s">
        <v>363</v>
      </c>
      <c r="D155" s="8" t="s">
        <v>1190</v>
      </c>
      <c r="E155" s="8" t="s">
        <v>1599</v>
      </c>
      <c r="F155" s="9" t="s">
        <v>1378</v>
      </c>
      <c r="G155" s="9" t="s">
        <v>1378</v>
      </c>
      <c r="H155" s="9" t="s">
        <v>364</v>
      </c>
      <c r="I155" s="9" t="s">
        <v>363</v>
      </c>
      <c r="J155" s="9" t="s">
        <v>2034</v>
      </c>
      <c r="K155" s="9" t="s">
        <v>2170</v>
      </c>
      <c r="L155" s="9" t="s">
        <v>645</v>
      </c>
      <c r="M155" s="9" t="s">
        <v>2433</v>
      </c>
      <c r="N155" s="8" t="s">
        <v>1455</v>
      </c>
      <c r="O155" s="8" t="s">
        <v>1455</v>
      </c>
      <c r="P155" s="9" t="s">
        <v>369</v>
      </c>
      <c r="Q155" s="9" t="s">
        <v>369</v>
      </c>
      <c r="R155" s="9" t="s">
        <v>370</v>
      </c>
      <c r="S155" s="9" t="s">
        <v>415</v>
      </c>
      <c r="T155" s="9" t="s">
        <v>371</v>
      </c>
      <c r="U155" s="9" t="s">
        <v>365</v>
      </c>
      <c r="V155" s="9" t="s">
        <v>3421</v>
      </c>
      <c r="W155" s="9" t="s">
        <v>3580</v>
      </c>
      <c r="X155" s="9" t="s">
        <v>3732</v>
      </c>
      <c r="Y155" s="9" t="s">
        <v>3885</v>
      </c>
      <c r="Z155" s="3" t="s">
        <v>4036</v>
      </c>
      <c r="AA155" s="3" t="s">
        <v>4194</v>
      </c>
      <c r="AB155" s="3" t="s">
        <v>3580</v>
      </c>
      <c r="AC155" s="3" t="s">
        <v>4491</v>
      </c>
      <c r="AD155" s="3" t="s">
        <v>4645</v>
      </c>
      <c r="AE155" s="3" t="s">
        <v>4891</v>
      </c>
    </row>
    <row r="156" spans="1:31" x14ac:dyDescent="0.25">
      <c r="A156" s="15" t="s">
        <v>71</v>
      </c>
      <c r="B156" s="15" t="s">
        <v>128</v>
      </c>
      <c r="C156" s="9" t="s">
        <v>253</v>
      </c>
      <c r="D156" s="8" t="s">
        <v>1190</v>
      </c>
      <c r="E156" s="8" t="s">
        <v>296</v>
      </c>
      <c r="F156" s="8" t="s">
        <v>1379</v>
      </c>
      <c r="G156" s="8" t="s">
        <v>1379</v>
      </c>
      <c r="H156" s="9" t="s">
        <v>1890</v>
      </c>
      <c r="I156" s="8" t="s">
        <v>193</v>
      </c>
      <c r="J156" s="8" t="s">
        <v>298</v>
      </c>
      <c r="K156" s="8" t="s">
        <v>299</v>
      </c>
      <c r="L156" s="9" t="s">
        <v>646</v>
      </c>
      <c r="M156" s="9" t="s">
        <v>312</v>
      </c>
      <c r="N156" s="8" t="s">
        <v>288</v>
      </c>
      <c r="O156" s="8" t="s">
        <v>288</v>
      </c>
      <c r="P156" s="8" t="s">
        <v>302</v>
      </c>
      <c r="Q156" s="8" t="s">
        <v>302</v>
      </c>
      <c r="R156" s="8" t="s">
        <v>307</v>
      </c>
      <c r="S156" s="8" t="s">
        <v>2831</v>
      </c>
      <c r="T156" s="8" t="s">
        <v>2973</v>
      </c>
      <c r="U156" s="9" t="s">
        <v>3270</v>
      </c>
      <c r="V156" s="9" t="s">
        <v>3422</v>
      </c>
      <c r="W156" s="9" t="s">
        <v>3581</v>
      </c>
      <c r="X156" s="9" t="s">
        <v>3733</v>
      </c>
      <c r="Y156" s="9" t="s">
        <v>3886</v>
      </c>
      <c r="Z156" s="3" t="s">
        <v>4037</v>
      </c>
      <c r="AA156" s="3" t="s">
        <v>4195</v>
      </c>
      <c r="AB156" s="3" t="s">
        <v>3581</v>
      </c>
      <c r="AC156" s="3" t="s">
        <v>4492</v>
      </c>
      <c r="AD156" s="3" t="s">
        <v>4646</v>
      </c>
      <c r="AE156" s="3" t="s">
        <v>4892</v>
      </c>
    </row>
    <row r="157" spans="1:31" ht="90" x14ac:dyDescent="0.25">
      <c r="A157" s="15" t="s">
        <v>71</v>
      </c>
      <c r="B157" s="15" t="s">
        <v>1183</v>
      </c>
      <c r="C157" s="9" t="s">
        <v>1184</v>
      </c>
      <c r="D157" s="8" t="s">
        <v>1462</v>
      </c>
      <c r="E157" s="8" t="s">
        <v>1600</v>
      </c>
      <c r="F157" s="8" t="s">
        <v>3106</v>
      </c>
      <c r="G157" s="8" t="s">
        <v>1380</v>
      </c>
      <c r="H157" s="9" t="s">
        <v>1891</v>
      </c>
      <c r="I157" s="8" t="s">
        <v>1742</v>
      </c>
      <c r="J157" s="8" t="s">
        <v>2035</v>
      </c>
      <c r="K157" s="8" t="s">
        <v>2171</v>
      </c>
      <c r="L157" s="9" t="s">
        <v>2287</v>
      </c>
      <c r="M157" s="9" t="s">
        <v>2434</v>
      </c>
      <c r="N157" s="8" t="s">
        <v>1239</v>
      </c>
      <c r="O157" s="8" t="s">
        <v>1239</v>
      </c>
      <c r="P157" s="8" t="s">
        <v>2554</v>
      </c>
      <c r="Q157" s="8" t="s">
        <v>2554</v>
      </c>
      <c r="R157" s="8" t="s">
        <v>2689</v>
      </c>
      <c r="S157" s="8" t="s">
        <v>2832</v>
      </c>
      <c r="T157" s="8" t="s">
        <v>2974</v>
      </c>
      <c r="U157" s="9" t="s">
        <v>3271</v>
      </c>
      <c r="V157" s="9" t="s">
        <v>3423</v>
      </c>
      <c r="W157" s="9" t="s">
        <v>3582</v>
      </c>
      <c r="X157" s="9" t="s">
        <v>3734</v>
      </c>
      <c r="Y157" s="9" t="s">
        <v>3887</v>
      </c>
      <c r="Z157" s="3" t="s">
        <v>4038</v>
      </c>
      <c r="AA157" s="3" t="s">
        <v>4196</v>
      </c>
      <c r="AB157" s="3" t="s">
        <v>4336</v>
      </c>
      <c r="AC157" s="3" t="s">
        <v>4493</v>
      </c>
      <c r="AD157" s="3" t="s">
        <v>4647</v>
      </c>
      <c r="AE157" s="3" t="s">
        <v>4893</v>
      </c>
    </row>
    <row r="158" spans="1:31" ht="60" x14ac:dyDescent="0.25">
      <c r="A158" s="15" t="s">
        <v>71</v>
      </c>
      <c r="B158" s="15" t="s">
        <v>115</v>
      </c>
      <c r="C158" s="9" t="s">
        <v>1089</v>
      </c>
      <c r="D158" s="8" t="s">
        <v>1462</v>
      </c>
      <c r="E158" s="8" t="s">
        <v>1601</v>
      </c>
      <c r="F158" s="8" t="s">
        <v>3107</v>
      </c>
      <c r="G158" s="8" t="s">
        <v>1381</v>
      </c>
      <c r="H158" s="9" t="s">
        <v>1892</v>
      </c>
      <c r="I158" s="8" t="s">
        <v>1743</v>
      </c>
      <c r="J158" s="16" t="s">
        <v>2036</v>
      </c>
      <c r="K158" s="8" t="s">
        <v>2172</v>
      </c>
      <c r="L158" s="16" t="s">
        <v>2288</v>
      </c>
      <c r="M158" s="16" t="s">
        <v>2435</v>
      </c>
      <c r="N158" s="8" t="s">
        <v>1456</v>
      </c>
      <c r="O158" s="8" t="s">
        <v>1456</v>
      </c>
      <c r="P158" s="8" t="s">
        <v>2555</v>
      </c>
      <c r="Q158" s="8" t="s">
        <v>2555</v>
      </c>
      <c r="R158" s="8" t="s">
        <v>2690</v>
      </c>
      <c r="S158" s="8" t="s">
        <v>2833</v>
      </c>
      <c r="T158" s="8" t="s">
        <v>2975</v>
      </c>
      <c r="U158" s="9" t="s">
        <v>3272</v>
      </c>
      <c r="V158" s="9" t="s">
        <v>3424</v>
      </c>
      <c r="W158" s="9" t="s">
        <v>3583</v>
      </c>
      <c r="X158" s="9" t="s">
        <v>3735</v>
      </c>
      <c r="Y158" s="9" t="s">
        <v>3888</v>
      </c>
      <c r="Z158" s="3" t="s">
        <v>4039</v>
      </c>
      <c r="AA158" s="3" t="s">
        <v>4197</v>
      </c>
      <c r="AB158" s="3" t="s">
        <v>4337</v>
      </c>
      <c r="AC158" s="3" t="s">
        <v>4494</v>
      </c>
      <c r="AD158" s="3" t="s">
        <v>4648</v>
      </c>
      <c r="AE158" s="3" t="s">
        <v>4894</v>
      </c>
    </row>
    <row r="159" spans="1:31" x14ac:dyDescent="0.25">
      <c r="A159" s="15" t="s">
        <v>71</v>
      </c>
      <c r="B159" s="15" t="s">
        <v>1007</v>
      </c>
      <c r="C159" s="3" t="s">
        <v>1161</v>
      </c>
      <c r="D159" s="3" t="s">
        <v>1462</v>
      </c>
      <c r="E159" s="3" t="s">
        <v>1602</v>
      </c>
      <c r="F159" s="3" t="s">
        <v>3108</v>
      </c>
      <c r="G159" s="3" t="s">
        <v>1382</v>
      </c>
      <c r="H159" s="3" t="s">
        <v>1893</v>
      </c>
      <c r="I159" s="3" t="s">
        <v>1744</v>
      </c>
      <c r="J159" s="3" t="s">
        <v>2037</v>
      </c>
      <c r="K159" s="3" t="s">
        <v>2173</v>
      </c>
      <c r="L159" s="3" t="s">
        <v>2289</v>
      </c>
      <c r="M159" s="3" t="s">
        <v>2436</v>
      </c>
      <c r="N159" s="3" t="s">
        <v>1240</v>
      </c>
      <c r="O159" s="3" t="s">
        <v>1240</v>
      </c>
      <c r="P159" s="3" t="s">
        <v>2556</v>
      </c>
      <c r="Q159" s="3" t="s">
        <v>2556</v>
      </c>
      <c r="R159" s="3" t="s">
        <v>2691</v>
      </c>
      <c r="S159" s="3" t="s">
        <v>2834</v>
      </c>
      <c r="T159" s="3" t="s">
        <v>2976</v>
      </c>
      <c r="U159" s="3" t="s">
        <v>3273</v>
      </c>
      <c r="V159" s="3" t="s">
        <v>3425</v>
      </c>
      <c r="W159" s="3" t="s">
        <v>3584</v>
      </c>
      <c r="X159" s="3" t="s">
        <v>3736</v>
      </c>
      <c r="Y159" s="3" t="s">
        <v>3889</v>
      </c>
      <c r="Z159" s="3" t="s">
        <v>4040</v>
      </c>
      <c r="AA159" s="3" t="s">
        <v>4198</v>
      </c>
      <c r="AB159" s="3" t="s">
        <v>4338</v>
      </c>
      <c r="AC159" s="3" t="s">
        <v>4495</v>
      </c>
      <c r="AD159" s="3" t="s">
        <v>4649</v>
      </c>
      <c r="AE159" s="3" t="s">
        <v>4895</v>
      </c>
    </row>
    <row r="160" spans="1:31" ht="60" x14ac:dyDescent="0.25">
      <c r="A160" s="15" t="s">
        <v>71</v>
      </c>
      <c r="B160" s="15" t="s">
        <v>1009</v>
      </c>
      <c r="C160" s="3" t="s">
        <v>1056</v>
      </c>
      <c r="D160" s="3" t="s">
        <v>1462</v>
      </c>
      <c r="E160" s="3" t="s">
        <v>1603</v>
      </c>
      <c r="F160" s="3" t="s">
        <v>3109</v>
      </c>
      <c r="G160" s="3" t="s">
        <v>1383</v>
      </c>
      <c r="H160" s="3" t="s">
        <v>1894</v>
      </c>
      <c r="I160" s="3" t="s">
        <v>1745</v>
      </c>
      <c r="J160" s="3" t="s">
        <v>2038</v>
      </c>
      <c r="K160" s="3" t="s">
        <v>2174</v>
      </c>
      <c r="L160" s="3" t="s">
        <v>2290</v>
      </c>
      <c r="M160" s="3" t="s">
        <v>2437</v>
      </c>
      <c r="N160" s="3" t="s">
        <v>1457</v>
      </c>
      <c r="O160" s="3" t="s">
        <v>1457</v>
      </c>
      <c r="P160" s="3" t="s">
        <v>2557</v>
      </c>
      <c r="Q160" s="3" t="s">
        <v>2557</v>
      </c>
      <c r="R160" s="3" t="s">
        <v>2692</v>
      </c>
      <c r="S160" s="3" t="s">
        <v>2835</v>
      </c>
      <c r="T160" s="3" t="s">
        <v>2977</v>
      </c>
      <c r="U160" s="3" t="s">
        <v>3274</v>
      </c>
      <c r="V160" s="3" t="s">
        <v>3426</v>
      </c>
      <c r="W160" s="3" t="s">
        <v>3585</v>
      </c>
      <c r="X160" s="3" t="s">
        <v>3737</v>
      </c>
      <c r="Y160" s="3" t="s">
        <v>3890</v>
      </c>
      <c r="Z160" s="3" t="s">
        <v>4041</v>
      </c>
      <c r="AA160" s="3" t="s">
        <v>4199</v>
      </c>
      <c r="AB160" s="3" t="s">
        <v>4339</v>
      </c>
      <c r="AC160" s="3" t="s">
        <v>4496</v>
      </c>
      <c r="AD160" s="3" t="s">
        <v>4650</v>
      </c>
      <c r="AE160" s="3" t="s">
        <v>4896</v>
      </c>
    </row>
    <row r="161" spans="1:31" ht="30" x14ac:dyDescent="0.25">
      <c r="A161" s="15" t="s">
        <v>71</v>
      </c>
      <c r="B161" s="15" t="s">
        <v>1008</v>
      </c>
      <c r="C161" s="3" t="s">
        <v>1162</v>
      </c>
      <c r="D161" s="3" t="s">
        <v>1462</v>
      </c>
      <c r="E161" s="3" t="s">
        <v>1604</v>
      </c>
      <c r="F161" s="3" t="s">
        <v>3110</v>
      </c>
      <c r="G161" s="3" t="s">
        <v>1384</v>
      </c>
      <c r="H161" s="3" t="s">
        <v>1895</v>
      </c>
      <c r="I161" s="3" t="s">
        <v>1746</v>
      </c>
      <c r="J161" s="3" t="s">
        <v>2039</v>
      </c>
      <c r="K161" s="3" t="s">
        <v>2175</v>
      </c>
      <c r="L161" s="3" t="s">
        <v>2291</v>
      </c>
      <c r="M161" s="3" t="s">
        <v>2438</v>
      </c>
      <c r="N161" s="3" t="s">
        <v>1241</v>
      </c>
      <c r="O161" s="3" t="s">
        <v>1241</v>
      </c>
      <c r="P161" s="3" t="s">
        <v>2558</v>
      </c>
      <c r="Q161" s="3" t="s">
        <v>2558</v>
      </c>
      <c r="R161" s="3" t="s">
        <v>2693</v>
      </c>
      <c r="S161" s="3" t="s">
        <v>2836</v>
      </c>
      <c r="T161" s="3" t="s">
        <v>2978</v>
      </c>
      <c r="U161" s="3" t="s">
        <v>3275</v>
      </c>
      <c r="V161" s="3" t="s">
        <v>3427</v>
      </c>
      <c r="W161" s="3" t="s">
        <v>3586</v>
      </c>
      <c r="X161" s="3" t="s">
        <v>3738</v>
      </c>
      <c r="Y161" s="3" t="s">
        <v>3891</v>
      </c>
      <c r="Z161" s="3" t="s">
        <v>4042</v>
      </c>
      <c r="AA161" s="3" t="s">
        <v>4200</v>
      </c>
      <c r="AB161" s="3" t="s">
        <v>4340</v>
      </c>
      <c r="AC161" s="3" t="s">
        <v>4497</v>
      </c>
      <c r="AD161" s="3" t="s">
        <v>4651</v>
      </c>
      <c r="AE161" s="3" t="s">
        <v>4897</v>
      </c>
    </row>
    <row r="162" spans="1:31" x14ac:dyDescent="0.25">
      <c r="A162" s="15" t="s">
        <v>71</v>
      </c>
      <c r="B162" s="15" t="s">
        <v>440</v>
      </c>
      <c r="C162" s="9" t="s">
        <v>1163</v>
      </c>
      <c r="D162" s="8" t="s">
        <v>1462</v>
      </c>
      <c r="E162" s="9" t="s">
        <v>1605</v>
      </c>
      <c r="F162" s="9" t="s">
        <v>3111</v>
      </c>
      <c r="G162" s="9" t="s">
        <v>1385</v>
      </c>
      <c r="H162" s="9" t="s">
        <v>1896</v>
      </c>
      <c r="I162" s="9" t="s">
        <v>1747</v>
      </c>
      <c r="J162" s="9" t="s">
        <v>2040</v>
      </c>
      <c r="K162" s="9" t="s">
        <v>2176</v>
      </c>
      <c r="L162" s="9" t="s">
        <v>2292</v>
      </c>
      <c r="M162" s="9" t="s">
        <v>2439</v>
      </c>
      <c r="N162" s="9" t="s">
        <v>1242</v>
      </c>
      <c r="O162" s="9" t="s">
        <v>1242</v>
      </c>
      <c r="P162" s="9" t="s">
        <v>2559</v>
      </c>
      <c r="Q162" s="9" t="s">
        <v>2559</v>
      </c>
      <c r="R162" s="9" t="s">
        <v>2694</v>
      </c>
      <c r="S162" s="9" t="s">
        <v>2837</v>
      </c>
      <c r="T162" s="9" t="s">
        <v>2979</v>
      </c>
      <c r="U162" s="9" t="s">
        <v>3276</v>
      </c>
      <c r="V162" s="9" t="s">
        <v>3428</v>
      </c>
      <c r="W162" s="9" t="s">
        <v>3587</v>
      </c>
      <c r="X162" s="9" t="s">
        <v>3739</v>
      </c>
      <c r="Y162" s="9" t="s">
        <v>3892</v>
      </c>
      <c r="Z162" s="3" t="s">
        <v>4043</v>
      </c>
      <c r="AA162" s="3" t="s">
        <v>4201</v>
      </c>
      <c r="AB162" s="3" t="s">
        <v>3587</v>
      </c>
      <c r="AC162" s="3" t="s">
        <v>4498</v>
      </c>
      <c r="AD162" s="3" t="s">
        <v>4652</v>
      </c>
      <c r="AE162" s="3" t="s">
        <v>4898</v>
      </c>
    </row>
    <row r="163" spans="1:31" x14ac:dyDescent="0.25">
      <c r="A163" s="15" t="s">
        <v>71</v>
      </c>
      <c r="B163" s="15" t="s">
        <v>1017</v>
      </c>
      <c r="C163" s="3" t="s">
        <v>1017</v>
      </c>
      <c r="D163" s="3" t="s">
        <v>1462</v>
      </c>
      <c r="E163" s="3" t="s">
        <v>1606</v>
      </c>
      <c r="F163" s="3" t="s">
        <v>3112</v>
      </c>
      <c r="G163" s="3" t="s">
        <v>1386</v>
      </c>
      <c r="H163" s="3" t="s">
        <v>1897</v>
      </c>
      <c r="I163" s="3" t="s">
        <v>1748</v>
      </c>
      <c r="J163" s="3" t="s">
        <v>2041</v>
      </c>
      <c r="K163" s="3" t="s">
        <v>2177</v>
      </c>
      <c r="L163" s="3" t="s">
        <v>2293</v>
      </c>
      <c r="M163" s="3" t="s">
        <v>2440</v>
      </c>
      <c r="N163" s="3" t="s">
        <v>1243</v>
      </c>
      <c r="O163" s="3" t="s">
        <v>1243</v>
      </c>
      <c r="P163" s="3" t="s">
        <v>2560</v>
      </c>
      <c r="Q163" s="3" t="s">
        <v>2560</v>
      </c>
      <c r="R163" s="3" t="s">
        <v>2695</v>
      </c>
      <c r="S163" s="3" t="s">
        <v>2838</v>
      </c>
      <c r="T163" s="3" t="s">
        <v>2980</v>
      </c>
      <c r="U163" s="3" t="s">
        <v>3277</v>
      </c>
      <c r="V163" s="3" t="s">
        <v>3429</v>
      </c>
      <c r="W163" s="3" t="s">
        <v>3588</v>
      </c>
      <c r="X163" s="3" t="s">
        <v>3740</v>
      </c>
      <c r="Y163" s="3" t="s">
        <v>3893</v>
      </c>
      <c r="Z163" s="3" t="s">
        <v>4044</v>
      </c>
      <c r="AA163" s="3" t="s">
        <v>4202</v>
      </c>
      <c r="AB163" s="3" t="s">
        <v>4341</v>
      </c>
      <c r="AC163" s="3" t="s">
        <v>4499</v>
      </c>
      <c r="AD163" s="3" t="s">
        <v>4653</v>
      </c>
      <c r="AE163" s="3" t="s">
        <v>4899</v>
      </c>
    </row>
    <row r="164" spans="1:31" s="2" customFormat="1" x14ac:dyDescent="0.25">
      <c r="A164" s="17" t="s">
        <v>71</v>
      </c>
      <c r="B164" s="15" t="s">
        <v>437</v>
      </c>
      <c r="D164" s="2" t="s">
        <v>1190</v>
      </c>
      <c r="E164" s="2" t="s">
        <v>787</v>
      </c>
      <c r="F164" s="2" t="s">
        <v>707</v>
      </c>
      <c r="G164" s="2" t="s">
        <v>708</v>
      </c>
      <c r="H164" s="2" t="s">
        <v>603</v>
      </c>
      <c r="I164" s="3" t="s">
        <v>441</v>
      </c>
      <c r="J164" s="2" t="s">
        <v>541</v>
      </c>
      <c r="K164" s="2" t="s">
        <v>784</v>
      </c>
      <c r="L164" s="2" t="s">
        <v>771</v>
      </c>
      <c r="M164" s="21" t="s">
        <v>828</v>
      </c>
      <c r="N164" s="2" t="s">
        <v>787</v>
      </c>
      <c r="O164" s="2" t="s">
        <v>787</v>
      </c>
      <c r="P164" s="2" t="s">
        <v>846</v>
      </c>
      <c r="Q164" s="2" t="s">
        <v>678</v>
      </c>
      <c r="R164" s="2" t="s">
        <v>418</v>
      </c>
      <c r="S164" s="2" t="s">
        <v>738</v>
      </c>
      <c r="T164" s="2" t="s">
        <v>564</v>
      </c>
      <c r="AE164" s="3"/>
    </row>
  </sheetData>
  <conditionalFormatting sqref="B1:B1048576">
    <cfRule type="duplicateValues" dxfId="3" priority="9"/>
  </conditionalFormatting>
  <conditionalFormatting sqref="D1:AD164">
    <cfRule type="containsBlanks" dxfId="2" priority="7">
      <formula>LEN(TRIM(D1))=0</formula>
    </cfRule>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D4FD5-4637-4EFD-B23E-FEE0C47A47ED}">
  <dimension ref="A1:T164"/>
  <sheetViews>
    <sheetView topLeftCell="A80" workbookViewId="0">
      <selection activeCell="E80" sqref="E80:T80"/>
    </sheetView>
  </sheetViews>
  <sheetFormatPr defaultRowHeight="15" x14ac:dyDescent="0.25"/>
  <sheetData>
    <row r="1" spans="1:20" ht="60" x14ac:dyDescent="0.25">
      <c r="A1" s="13" t="s">
        <v>70</v>
      </c>
      <c r="B1" s="13" t="s">
        <v>0</v>
      </c>
      <c r="C1" s="6" t="s">
        <v>65</v>
      </c>
      <c r="D1" s="6" t="s">
        <v>1191</v>
      </c>
      <c r="E1" s="8" t="str">
        <f>IF(OR(ISBLANK(languages!E1),languages!E1=""),IF(OR(ISBLANK('auto-translations'!E1),'auto-translations'!E1=""),"",'auto-translations'!E1),languages!E1)</f>
        <v>Catalan</v>
      </c>
      <c r="F1" s="8" t="str">
        <f>IF(OR(ISBLANK(languages!F1),languages!F1=""),IF(OR(ISBLANK('auto-translations'!F1),'auto-translations'!F1=""),"",'auto-translations'!F1),languages!F1)</f>
        <v>Chinese - Traditional</v>
      </c>
      <c r="G1" s="8" t="str">
        <f>IF(OR(ISBLANK(languages!G1),languages!G1=""),IF(OR(ISBLANK('auto-translations'!G1),'auto-translations'!G1=""),"",'auto-translations'!G1),languages!G1)</f>
        <v>Chinese - Simplified</v>
      </c>
      <c r="H1" s="8" t="str">
        <f>IF(OR(ISBLANK(languages!H1),languages!H1=""),IF(OR(ISBLANK('auto-translations'!H1),'auto-translations'!H1=""),"",'auto-translations'!H1),languages!H1)</f>
        <v>Czech</v>
      </c>
      <c r="I1" s="8" t="str">
        <f>IF(OR(ISBLANK(languages!I1),languages!I1=""),IF(OR(ISBLANK('auto-translations'!I1),'auto-translations'!I1=""),"",'auto-translations'!I1),languages!I1)</f>
        <v>Danish</v>
      </c>
      <c r="J1" s="8" t="str">
        <f>IF(OR(ISBLANK(languages!J1),languages!J1=""),IF(OR(ISBLANK('auto-translations'!J1),'auto-translations'!J1=""),"",'auto-translations'!J1),languages!J1)</f>
        <v>Dutch</v>
      </c>
      <c r="K1" s="8" t="str">
        <f>IF(OR(ISBLANK(languages!K1),languages!K1=""),IF(OR(ISBLANK('auto-translations'!K1),'auto-translations'!K1=""),"",'auto-translations'!K1),languages!K1)</f>
        <v>German</v>
      </c>
      <c r="L1" s="8" t="str">
        <f>IF(OR(ISBLANK(languages!L1),languages!L1=""),IF(OR(ISBLANK('auto-translations'!L1),'auto-translations'!L1=""),"",'auto-translations'!L1),languages!L1)</f>
        <v>Hausa</v>
      </c>
      <c r="M1" s="8" t="str">
        <f>IF(OR(ISBLANK(languages!M1),languages!M1=""),IF(OR(ISBLANK('auto-translations'!M1),'auto-translations'!M1=""),"",'auto-translations'!M1),languages!M1)</f>
        <v>Māori</v>
      </c>
      <c r="N1" s="8" t="str">
        <f>IF(OR(ISBLANK(languages!N1),languages!N1=""),IF(OR(ISBLANK('auto-translations'!N1),'auto-translations'!N1=""),"",'auto-translations'!N1),languages!N1)</f>
        <v>Spanish - Mexico</v>
      </c>
      <c r="O1" s="8" t="str">
        <f>IF(OR(ISBLANK(languages!O1),languages!O1=""),IF(OR(ISBLANK('auto-translations'!O1),'auto-translations'!O1=""),"",'auto-translations'!O1),languages!O1)</f>
        <v>Spanish - Spain</v>
      </c>
      <c r="P1" s="8" t="str">
        <f>IF(OR(ISBLANK(languages!P1),languages!P1=""),IF(OR(ISBLANK('auto-translations'!P1),'auto-translations'!P1=""),"",'auto-translations'!P1),languages!P1)</f>
        <v>Portuguese - Brazil</v>
      </c>
      <c r="Q1" s="8" t="str">
        <f>IF(OR(ISBLANK(languages!Q1),languages!Q1=""),IF(OR(ISBLANK('auto-translations'!Q1),'auto-translations'!Q1=""),"",'auto-translations'!Q1),languages!Q1)</f>
        <v>Portuguese - Portugal</v>
      </c>
      <c r="R1" s="8" t="str">
        <f>IF(OR(ISBLANK(languages!R1),languages!R1=""),IF(OR(ISBLANK('auto-translations'!R1),'auto-translations'!R1=""),"",'auto-translations'!R1),languages!R1)</f>
        <v>Tamil</v>
      </c>
      <c r="S1" s="8" t="str">
        <f>IF(OR(ISBLANK(languages!S1),languages!S1=""),IF(OR(ISBLANK('auto-translations'!S1),'auto-translations'!S1=""),"",'auto-translations'!S1),languages!S1)</f>
        <v>Thai</v>
      </c>
      <c r="T1" s="8" t="str">
        <f>IF(OR(ISBLANK(languages!T1),languages!T1=""),IF(OR(ISBLANK('auto-translations'!T1),'auto-translations'!T1=""),"",'auto-translations'!T1),languages!T1)</f>
        <v>Vietnamese</v>
      </c>
    </row>
    <row r="2" spans="1:20" ht="45" x14ac:dyDescent="0.25">
      <c r="A2" s="15" t="s">
        <v>71</v>
      </c>
      <c r="B2" s="15" t="s">
        <v>197</v>
      </c>
      <c r="C2" s="12" t="s">
        <v>65</v>
      </c>
      <c r="D2" s="8" t="s">
        <v>1189</v>
      </c>
      <c r="E2" s="8" t="str">
        <f>IF(OR(ISBLANK(languages!E2),languages!E2=""),IF(OR(ISBLANK('auto-translations'!E2),'auto-translations'!E2=""),"",'auto-translations'!E2),languages!E2)</f>
        <v>Català</v>
      </c>
      <c r="F2" s="8" t="str">
        <f>IF(OR(ISBLANK(languages!F2),languages!F2=""),IF(OR(ISBLANK('auto-translations'!F2),'auto-translations'!F2=""),"",'auto-translations'!F2),languages!F2)</f>
        <v>繁體中文</v>
      </c>
      <c r="G2" s="8" t="str">
        <f>IF(OR(ISBLANK(languages!G2),languages!G2=""),IF(OR(ISBLANK('auto-translations'!G2),'auto-translations'!G2=""),"",'auto-translations'!G2),languages!G2)</f>
        <v>简体中文</v>
      </c>
      <c r="H2" s="8" t="str">
        <f>IF(OR(ISBLANK(languages!H2),languages!H2=""),IF(OR(ISBLANK('auto-translations'!H2),'auto-translations'!H2=""),"",'auto-translations'!H2),languages!H2)</f>
        <v>Čeština</v>
      </c>
      <c r="I2" s="8" t="str">
        <f>IF(OR(ISBLANK(languages!I2),languages!I2=""),IF(OR(ISBLANK('auto-translations'!I2),'auto-translations'!I2=""),"",'auto-translations'!I2),languages!I2)</f>
        <v>Dansk</v>
      </c>
      <c r="J2" s="8" t="str">
        <f>IF(OR(ISBLANK(languages!J2),languages!J2=""),IF(OR(ISBLANK('auto-translations'!J2),'auto-translations'!J2=""),"",'auto-translations'!J2),languages!J2)</f>
        <v>Nederlands</v>
      </c>
      <c r="K2" s="8" t="str">
        <f>IF(OR(ISBLANK(languages!K2),languages!K2=""),IF(OR(ISBLANK('auto-translations'!K2),'auto-translations'!K2=""),"",'auto-translations'!K2),languages!K2)</f>
        <v>Deutsch</v>
      </c>
      <c r="L2" s="8" t="str">
        <f>IF(OR(ISBLANK(languages!L2),languages!L2=""),IF(OR(ISBLANK('auto-translations'!L2),'auto-translations'!L2=""),"",'auto-translations'!L2),languages!L2)</f>
        <v>Hausa</v>
      </c>
      <c r="M2" s="8" t="str">
        <f>IF(OR(ISBLANK(languages!M2),languages!M2=""),IF(OR(ISBLANK('auto-translations'!M2),'auto-translations'!M2=""),"",'auto-translations'!M2),languages!M2)</f>
        <v>Māori</v>
      </c>
      <c r="N2" s="8" t="str">
        <f>IF(OR(ISBLANK(languages!N2),languages!N2=""),IF(OR(ISBLANK('auto-translations'!N2),'auto-translations'!N2=""),"",'auto-translations'!N2),languages!N2)</f>
        <v>Español de México</v>
      </c>
      <c r="O2" s="8" t="str">
        <f>IF(OR(ISBLANK(languages!O2),languages!O2=""),IF(OR(ISBLANK('auto-translations'!O2),'auto-translations'!O2=""),"",'auto-translations'!O2),languages!O2)</f>
        <v>Español de España</v>
      </c>
      <c r="P2" s="8" t="str">
        <f>IF(OR(ISBLANK(languages!P2),languages!P2=""),IF(OR(ISBLANK('auto-translations'!P2),'auto-translations'!P2=""),"",'auto-translations'!P2),languages!P2)</f>
        <v>Português do Brasil</v>
      </c>
      <c r="Q2" s="8" t="str">
        <f>IF(OR(ISBLANK(languages!Q2),languages!Q2=""),IF(OR(ISBLANK('auto-translations'!Q2),'auto-translations'!Q2=""),"",'auto-translations'!Q2),languages!Q2)</f>
        <v>Português do Brasil</v>
      </c>
      <c r="R2" s="8" t="str">
        <f>IF(OR(ISBLANK(languages!R2),languages!R2=""),IF(OR(ISBLANK('auto-translations'!R2),'auto-translations'!R2=""),"",'auto-translations'!R2),languages!R2)</f>
        <v>தமிழ்</v>
      </c>
      <c r="S2" s="8" t="str">
        <f>IF(OR(ISBLANK(languages!S2),languages!S2=""),IF(OR(ISBLANK('auto-translations'!S2),'auto-translations'!S2=""),"",'auto-translations'!S2),languages!S2)</f>
        <v>ภาษาไทย</v>
      </c>
      <c r="T2" s="8" t="str">
        <f>IF(OR(ISBLANK(languages!T2),languages!T2=""),IF(OR(ISBLANK('auto-translations'!T2),'auto-translations'!T2=""),"",'auto-translations'!T2),languages!T2)</f>
        <v xml:space="preserve">Tiếng Việt </v>
      </c>
    </row>
    <row r="3" spans="1:20" ht="60" x14ac:dyDescent="0.25">
      <c r="A3" s="15" t="s">
        <v>71</v>
      </c>
      <c r="B3" s="15" t="s">
        <v>848</v>
      </c>
      <c r="C3" s="12">
        <v>0</v>
      </c>
      <c r="D3" s="12" t="s">
        <v>1189</v>
      </c>
      <c r="E3" s="8">
        <f>IF(OR(ISBLANK(languages!E3),languages!E3=""),IF(OR(ISBLANK('auto-translations'!E3),'auto-translations'!E3=""),"",'auto-translations'!E3),languages!E3)</f>
        <v>0</v>
      </c>
      <c r="F3" s="8">
        <f>IF(OR(ISBLANK(languages!F3),languages!F3=""),IF(OR(ISBLANK('auto-translations'!F3),'auto-translations'!F3=""),"",'auto-translations'!F3),languages!F3)</f>
        <v>0</v>
      </c>
      <c r="G3" s="8">
        <f>IF(OR(ISBLANK(languages!G3),languages!G3=""),IF(OR(ISBLANK('auto-translations'!G3),'auto-translations'!G3=""),"",'auto-translations'!G3),languages!G3)</f>
        <v>0</v>
      </c>
      <c r="H3" s="8">
        <f>IF(OR(ISBLANK(languages!H3),languages!H3=""),IF(OR(ISBLANK('auto-translations'!H3),'auto-translations'!H3=""),"",'auto-translations'!H3),languages!H3)</f>
        <v>0</v>
      </c>
      <c r="I3" s="8">
        <f>IF(OR(ISBLANK(languages!I3),languages!I3=""),IF(OR(ISBLANK('auto-translations'!I3),'auto-translations'!I3=""),"",'auto-translations'!I3),languages!I3)</f>
        <v>0</v>
      </c>
      <c r="J3" s="8">
        <f>IF(OR(ISBLANK(languages!J3),languages!J3=""),IF(OR(ISBLANK('auto-translations'!J3),'auto-translations'!J3=""),"",'auto-translations'!J3),languages!J3)</f>
        <v>0</v>
      </c>
      <c r="K3" s="8">
        <f>IF(OR(ISBLANK(languages!K3),languages!K3=""),IF(OR(ISBLANK('auto-translations'!K3),'auto-translations'!K3=""),"",'auto-translations'!K3),languages!K3)</f>
        <v>0</v>
      </c>
      <c r="L3" s="8">
        <f>IF(OR(ISBLANK(languages!L3),languages!L3=""),IF(OR(ISBLANK('auto-translations'!L3),'auto-translations'!L3=""),"",'auto-translations'!L3),languages!L3)</f>
        <v>0</v>
      </c>
      <c r="M3" s="8">
        <f>IF(OR(ISBLANK(languages!M3),languages!M3=""),IF(OR(ISBLANK('auto-translations'!M3),'auto-translations'!M3=""),"",'auto-translations'!M3),languages!M3)</f>
        <v>0</v>
      </c>
      <c r="N3" s="8">
        <f>IF(OR(ISBLANK(languages!N3),languages!N3=""),IF(OR(ISBLANK('auto-translations'!N3),'auto-translations'!N3=""),"",'auto-translations'!N3),languages!N3)</f>
        <v>0</v>
      </c>
      <c r="O3" s="8">
        <f>IF(OR(ISBLANK(languages!O3),languages!O3=""),IF(OR(ISBLANK('auto-translations'!O3),'auto-translations'!O3=""),"",'auto-translations'!O3),languages!O3)</f>
        <v>0</v>
      </c>
      <c r="P3" s="8">
        <f>IF(OR(ISBLANK(languages!P3),languages!P3=""),IF(OR(ISBLANK('auto-translations'!P3),'auto-translations'!P3=""),"",'auto-translations'!P3),languages!P3)</f>
        <v>0</v>
      </c>
      <c r="Q3" s="8">
        <f>IF(OR(ISBLANK(languages!Q3),languages!Q3=""),IF(OR(ISBLANK('auto-translations'!Q3),'auto-translations'!Q3=""),"",'auto-translations'!Q3),languages!Q3)</f>
        <v>0</v>
      </c>
      <c r="R3" s="8">
        <f>IF(OR(ISBLANK(languages!R3),languages!R3=""),IF(OR(ISBLANK('auto-translations'!R3),'auto-translations'!R3=""),"",'auto-translations'!R3),languages!R3)</f>
        <v>0</v>
      </c>
      <c r="S3" s="8">
        <f>IF(OR(ISBLANK(languages!S3),languages!S3=""),IF(OR(ISBLANK('auto-translations'!S3),'auto-translations'!S3=""),"",'auto-translations'!S3),languages!S3)</f>
        <v>0</v>
      </c>
      <c r="T3" s="8">
        <f>IF(OR(ISBLANK(languages!T3),languages!T3=""),IF(OR(ISBLANK('auto-translations'!T3),'auto-translations'!T3=""),"",'auto-translations'!T3),languages!T3)</f>
        <v>0</v>
      </c>
    </row>
    <row r="4" spans="1:20" ht="60" x14ac:dyDescent="0.25">
      <c r="A4" s="15" t="s">
        <v>71</v>
      </c>
      <c r="B4" s="15" t="s">
        <v>785</v>
      </c>
      <c r="C4" s="19">
        <v>1</v>
      </c>
      <c r="D4" s="19" t="s">
        <v>1189</v>
      </c>
      <c r="E4" s="8">
        <f>IF(OR(ISBLANK(languages!E4),languages!E4=""),IF(OR(ISBLANK('auto-translations'!E4),'auto-translations'!E4=""),"",'auto-translations'!E4),languages!E4)</f>
        <v>1</v>
      </c>
      <c r="F4" s="8">
        <f>IF(OR(ISBLANK(languages!F4),languages!F4=""),IF(OR(ISBLANK('auto-translations'!F4),'auto-translations'!F4=""),"",'auto-translations'!F4),languages!F4)</f>
        <v>1</v>
      </c>
      <c r="G4" s="8">
        <f>IF(OR(ISBLANK(languages!G4),languages!G4=""),IF(OR(ISBLANK('auto-translations'!G4),'auto-translations'!G4=""),"",'auto-translations'!G4),languages!G4)</f>
        <v>1</v>
      </c>
      <c r="H4" s="8">
        <f>IF(OR(ISBLANK(languages!H4),languages!H4=""),IF(OR(ISBLANK('auto-translations'!H4),'auto-translations'!H4=""),"",'auto-translations'!H4),languages!H4)</f>
        <v>1</v>
      </c>
      <c r="I4" s="8">
        <f>IF(OR(ISBLANK(languages!I4),languages!I4=""),IF(OR(ISBLANK('auto-translations'!I4),'auto-translations'!I4=""),"",'auto-translations'!I4),languages!I4)</f>
        <v>1</v>
      </c>
      <c r="J4" s="8">
        <f>IF(OR(ISBLANK(languages!J4),languages!J4=""),IF(OR(ISBLANK('auto-translations'!J4),'auto-translations'!J4=""),"",'auto-translations'!J4),languages!J4)</f>
        <v>1</v>
      </c>
      <c r="K4" s="8">
        <f>IF(OR(ISBLANK(languages!K4),languages!K4=""),IF(OR(ISBLANK('auto-translations'!K4),'auto-translations'!K4=""),"",'auto-translations'!K4),languages!K4)</f>
        <v>1</v>
      </c>
      <c r="L4" s="8">
        <f>IF(OR(ISBLANK(languages!L4),languages!L4=""),IF(OR(ISBLANK('auto-translations'!L4),'auto-translations'!L4=""),"",'auto-translations'!L4),languages!L4)</f>
        <v>1</v>
      </c>
      <c r="M4" s="8">
        <f>IF(OR(ISBLANK(languages!M4),languages!M4=""),IF(OR(ISBLANK('auto-translations'!M4),'auto-translations'!M4=""),"",'auto-translations'!M4),languages!M4)</f>
        <v>1</v>
      </c>
      <c r="N4" s="8">
        <f>IF(OR(ISBLANK(languages!N4),languages!N4=""),IF(OR(ISBLANK('auto-translations'!N4),'auto-translations'!N4=""),"",'auto-translations'!N4),languages!N4)</f>
        <v>1</v>
      </c>
      <c r="O4" s="8">
        <f>IF(OR(ISBLANK(languages!O4),languages!O4=""),IF(OR(ISBLANK('auto-translations'!O4),'auto-translations'!O4=""),"",'auto-translations'!O4),languages!O4)</f>
        <v>1</v>
      </c>
      <c r="P4" s="8">
        <f>IF(OR(ISBLANK(languages!P4),languages!P4=""),IF(OR(ISBLANK('auto-translations'!P4),'auto-translations'!P4=""),"",'auto-translations'!P4),languages!P4)</f>
        <v>1</v>
      </c>
      <c r="Q4" s="8">
        <f>IF(OR(ISBLANK(languages!Q4),languages!Q4=""),IF(OR(ISBLANK('auto-translations'!Q4),'auto-translations'!Q4=""),"",'auto-translations'!Q4),languages!Q4)</f>
        <v>1</v>
      </c>
      <c r="R4" s="8">
        <f>IF(OR(ISBLANK(languages!R4),languages!R4=""),IF(OR(ISBLANK('auto-translations'!R4),'auto-translations'!R4=""),"",'auto-translations'!R4),languages!R4)</f>
        <v>1</v>
      </c>
      <c r="S4" s="8">
        <f>IF(OR(ISBLANK(languages!S4),languages!S4=""),IF(OR(ISBLANK('auto-translations'!S4),'auto-translations'!S4=""),"",'auto-translations'!S4),languages!S4)</f>
        <v>1</v>
      </c>
      <c r="T4" s="8">
        <f>IF(OR(ISBLANK(languages!T4),languages!T4=""),IF(OR(ISBLANK('auto-translations'!T4),'auto-translations'!T4=""),"",'auto-translations'!T4),languages!T4)</f>
        <v>1</v>
      </c>
    </row>
    <row r="5" spans="1:20" ht="60" x14ac:dyDescent="0.25">
      <c r="A5" s="15" t="s">
        <v>71</v>
      </c>
      <c r="B5" s="15" t="s">
        <v>750</v>
      </c>
      <c r="C5" s="12" t="s">
        <v>739</v>
      </c>
      <c r="D5" s="12" t="s">
        <v>1189</v>
      </c>
      <c r="E5" s="8" t="str">
        <f>IF(OR(ISBLANK(languages!E5),languages!E5=""),IF(OR(ISBLANK('auto-translations'!E5),'auto-translations'!E5=""),"",'auto-translations'!E5),languages!E5)</f>
        <v>ca</v>
      </c>
      <c r="F5" s="8" t="str">
        <f>IF(OR(ISBLANK(languages!F5),languages!F5=""),IF(OR(ISBLANK('auto-translations'!F5),'auto-translations'!F5=""),"",'auto-translations'!F5),languages!F5)</f>
        <v>zh_Hans</v>
      </c>
      <c r="G5" s="8" t="str">
        <f>IF(OR(ISBLANK(languages!G5),languages!G5=""),IF(OR(ISBLANK('auto-translations'!G5),'auto-translations'!G5=""),"",'auto-translations'!G5),languages!G5)</f>
        <v>zh_Hans</v>
      </c>
      <c r="H5" s="8" t="str">
        <f>IF(OR(ISBLANK(languages!H5),languages!H5=""),IF(OR(ISBLANK('auto-translations'!H5),'auto-translations'!H5=""),"",'auto-translations'!H5),languages!H5)</f>
        <v>cs</v>
      </c>
      <c r="I5" s="8" t="str">
        <f>IF(OR(ISBLANK(languages!I5),languages!I5=""),IF(OR(ISBLANK('auto-translations'!I5),'auto-translations'!I5=""),"",'auto-translations'!I5),languages!I5)</f>
        <v>da</v>
      </c>
      <c r="J5" s="8" t="str">
        <f>IF(OR(ISBLANK(languages!J5),languages!J5=""),IF(OR(ISBLANK('auto-translations'!J5),'auto-translations'!J5=""),"",'auto-translations'!J5),languages!J5)</f>
        <v>nl</v>
      </c>
      <c r="K5" s="8" t="str">
        <f>IF(OR(ISBLANK(languages!K5),languages!K5=""),IF(OR(ISBLANK('auto-translations'!K5),'auto-translations'!K5=""),"",'auto-translations'!K5),languages!K5)</f>
        <v>de</v>
      </c>
      <c r="L5" s="8" t="str">
        <f>IF(OR(ISBLANK(languages!L5),languages!L5=""),IF(OR(ISBLANK('auto-translations'!L5),'auto-translations'!L5=""),"",'auto-translations'!L5),languages!L5)</f>
        <v>ha</v>
      </c>
      <c r="M5" s="8" t="str">
        <f>IF(OR(ISBLANK(languages!M5),languages!M5=""),IF(OR(ISBLANK('auto-translations'!M5),'auto-translations'!M5=""),"",'auto-translations'!M5),languages!M5)</f>
        <v>mi</v>
      </c>
      <c r="N5" s="8" t="str">
        <f>IF(OR(ISBLANK(languages!N5),languages!N5=""),IF(OR(ISBLANK('auto-translations'!N5),'auto-translations'!N5=""),"",'auto-translations'!N5),languages!N5)</f>
        <v>es</v>
      </c>
      <c r="O5" s="8" t="str">
        <f>IF(OR(ISBLANK(languages!O5),languages!O5=""),IF(OR(ISBLANK('auto-translations'!O5),'auto-translations'!O5=""),"",'auto-translations'!O5),languages!O5)</f>
        <v>es</v>
      </c>
      <c r="P5" s="8" t="str">
        <f>IF(OR(ISBLANK(languages!P5),languages!P5=""),IF(OR(ISBLANK('auto-translations'!P5),'auto-translations'!P5=""),"",'auto-translations'!P5),languages!P5)</f>
        <v>pt</v>
      </c>
      <c r="Q5" s="8" t="str">
        <f>IF(OR(ISBLANK(languages!Q5),languages!Q5=""),IF(OR(ISBLANK('auto-translations'!Q5),'auto-translations'!Q5=""),"",'auto-translations'!Q5),languages!Q5)</f>
        <v>pt</v>
      </c>
      <c r="R5" s="8" t="str">
        <f>IF(OR(ISBLANK(languages!R5),languages!R5=""),IF(OR(ISBLANK('auto-translations'!R5),'auto-translations'!R5=""),"",'auto-translations'!R5),languages!R5)</f>
        <v>ta</v>
      </c>
      <c r="S5" s="8" t="str">
        <f>IF(OR(ISBLANK(languages!S5),languages!S5=""),IF(OR(ISBLANK('auto-translations'!S5),'auto-translations'!S5=""),"",'auto-translations'!S5),languages!S5)</f>
        <v>th</v>
      </c>
      <c r="T5" s="8" t="str">
        <f>IF(OR(ISBLANK(languages!T5),languages!T5=""),IF(OR(ISBLANK('auto-translations'!T5),'auto-translations'!T5=""),"",'auto-translations'!T5),languages!T5)</f>
        <v>vi</v>
      </c>
    </row>
    <row r="6" spans="1:20" ht="90" x14ac:dyDescent="0.25">
      <c r="A6" s="15" t="s">
        <v>71</v>
      </c>
      <c r="B6" s="15" t="s">
        <v>195</v>
      </c>
      <c r="C6" s="9" t="s">
        <v>1169</v>
      </c>
      <c r="D6" s="9" t="s">
        <v>1462</v>
      </c>
      <c r="E6" s="8" t="str">
        <f>IF(OR(ISBLANK(languages!E6),languages!E6=""),IF(OR(ISBLANK('auto-translations'!E6),'auto-translations'!E6=""),"",'auto-translations'!E6),languages!E6)</f>
        <v>Informe 1000 Cities Challenge</v>
      </c>
      <c r="F6" s="8" t="str">
        <f>IF(OR(ISBLANK(languages!F6),languages!F6=""),IF(OR(ISBLANK('auto-translations'!F6),'auto-translations'!F6=""),"",'auto-translations'!F6),languages!F6)</f>
        <v>1000 個城市挑戰報告</v>
      </c>
      <c r="G6" s="8" t="str">
        <f>IF(OR(ISBLANK(languages!G6),languages!G6=""),IF(OR(ISBLANK('auto-translations'!G6),'auto-translations'!G6=""),"",'auto-translations'!G6),languages!G6)</f>
        <v>1000 个城市挑战报告</v>
      </c>
      <c r="H6" s="8" t="str">
        <f>IF(OR(ISBLANK(languages!H6),languages!H6=""),IF(OR(ISBLANK('auto-translations'!H6),'auto-translations'!H6=""),"",'auto-translations'!H6),languages!H6)</f>
        <v>Zpráva 1000 Cities Challenge</v>
      </c>
      <c r="I6" s="8" t="str">
        <f>IF(OR(ISBLANK(languages!I6),languages!I6=""),IF(OR(ISBLANK('auto-translations'!I6),'auto-translations'!I6=""),"",'auto-translations'!I6),languages!I6)</f>
        <v>1000 Cities Challenge-rapport</v>
      </c>
      <c r="J6" s="8" t="str">
        <f>IF(OR(ISBLANK(languages!J6),languages!J6=""),IF(OR(ISBLANK('auto-translations'!J6),'auto-translations'!J6=""),"",'auto-translations'!J6),languages!J6)</f>
        <v>1000 Cities Challenge-rapport</v>
      </c>
      <c r="K6" s="8" t="str">
        <f>IF(OR(ISBLANK(languages!K6),languages!K6=""),IF(OR(ISBLANK('auto-translations'!K6),'auto-translations'!K6=""),"",'auto-translations'!K6),languages!K6)</f>
        <v>Bericht zur 1000 Cities Challenge</v>
      </c>
      <c r="L6" s="8" t="str">
        <f>IF(OR(ISBLANK(languages!L6),languages!L6=""),IF(OR(ISBLANK('auto-translations'!L6),'auto-translations'!L6=""),"",'auto-translations'!L6),languages!L6)</f>
        <v>Rahoton Kalubalen Birane 1000</v>
      </c>
      <c r="M6" s="8" t="str">
        <f>IF(OR(ISBLANK(languages!M6),languages!M6=""),IF(OR(ISBLANK('auto-translations'!M6),'auto-translations'!M6=""),"",'auto-translations'!M6),languages!M6)</f>
        <v>1000 Cities Challenge report</v>
      </c>
      <c r="N6" s="8" t="str">
        <f>IF(OR(ISBLANK(languages!N6),languages!N6=""),IF(OR(ISBLANK('auto-translations'!N6),'auto-translations'!N6=""),"",'auto-translations'!N6),languages!N6)</f>
        <v>Informe del Desafío 1000 Ciudades</v>
      </c>
      <c r="O6" s="8" t="str">
        <f>IF(OR(ISBLANK(languages!O6),languages!O6=""),IF(OR(ISBLANK('auto-translations'!O6),'auto-translations'!O6=""),"",'auto-translations'!O6),languages!O6)</f>
        <v>Informe del Desafío 1000 Ciudades</v>
      </c>
      <c r="P6" s="8" t="str">
        <f>IF(OR(ISBLANK(languages!P6),languages!P6=""),IF(OR(ISBLANK('auto-translations'!P6),'auto-translations'!P6=""),"",'auto-translations'!P6),languages!P6)</f>
        <v>Relatório do Desafio 1000 Cidades</v>
      </c>
      <c r="Q6" s="8" t="str">
        <f>IF(OR(ISBLANK(languages!Q6),languages!Q6=""),IF(OR(ISBLANK('auto-translations'!Q6),'auto-translations'!Q6=""),"",'auto-translations'!Q6),languages!Q6)</f>
        <v>Relatório do Desafio 1000 Cidades</v>
      </c>
      <c r="R6" s="8" t="str">
        <f>IF(OR(ISBLANK(languages!R6),languages!R6=""),IF(OR(ISBLANK('auto-translations'!R6),'auto-translations'!R6=""),"",'auto-translations'!R6),languages!R6)</f>
        <v xml:space="preserve">
1000 நகரங்களின் சவால் அறிக்கை</v>
      </c>
      <c r="S6" s="8" t="str">
        <f>IF(OR(ISBLANK(languages!S6),languages!S6=""),IF(OR(ISBLANK('auto-translations'!S6),'auto-translations'!S6=""),"",'auto-translations'!S6),languages!S6)</f>
        <v>รายงานความท้าทาย 1,000 เมือง</v>
      </c>
      <c r="T6" s="8" t="str">
        <f>IF(OR(ISBLANK(languages!T6),languages!T6=""),IF(OR(ISBLANK('auto-translations'!T6),'auto-translations'!T6=""),"",'auto-translations'!T6),languages!T6)</f>
        <v>Báo cáo Thử thách 1000 thành phố</v>
      </c>
    </row>
    <row r="7" spans="1:20" ht="210" x14ac:dyDescent="0.25">
      <c r="A7" s="15" t="s">
        <v>71</v>
      </c>
      <c r="B7" s="15" t="s">
        <v>1011</v>
      </c>
      <c r="C7" s="9" t="s">
        <v>1047</v>
      </c>
      <c r="D7" s="9" t="s">
        <v>1462</v>
      </c>
      <c r="E7" s="8" t="str">
        <f>IF(OR(ISBLANK(languages!E7),languages!E7=""),IF(OR(ISBLANK('auto-translations'!E7),'auto-translations'!E7=""),"",'auto-translations'!E7),languages!E7)</f>
        <v>Indicadors de polítiques per a ciutats saludables i sostenibles</v>
      </c>
      <c r="F7" s="8" t="str">
        <f>IF(OR(ISBLANK(languages!F7),languages!F7=""),IF(OR(ISBLANK('auto-translations'!F7),'auto-translations'!F7=""),"",'auto-translations'!F7),languages!F7)</f>
        <v>健康與永續城市的政策指標</v>
      </c>
      <c r="G7" s="8" t="str">
        <f>IF(OR(ISBLANK(languages!G7),languages!G7=""),IF(OR(ISBLANK('auto-translations'!G7),'auto-translations'!G7=""),"",'auto-translations'!G7),languages!G7)</f>
        <v>健康和可持续城市的政策指标</v>
      </c>
      <c r="H7" s="8" t="str">
        <f>IF(OR(ISBLANK(languages!H7),languages!H7=""),IF(OR(ISBLANK('auto-translations'!H7),'auto-translations'!H7=""),"",'auto-translations'!H7),languages!H7)</f>
        <v>Politické ukazatele pro zdravá a udržitelná města</v>
      </c>
      <c r="I7" s="8" t="str">
        <f>IF(OR(ISBLANK(languages!I7),languages!I7=""),IF(OR(ISBLANK('auto-translations'!I7),'auto-translations'!I7=""),"",'auto-translations'!I7),languages!I7)</f>
        <v>Politiske indikatorer for sunde og bæredygtige byer</v>
      </c>
      <c r="J7" s="8" t="str">
        <f>IF(OR(ISBLANK(languages!J7),languages!J7=""),IF(OR(ISBLANK('auto-translations'!J7),'auto-translations'!J7=""),"",'auto-translations'!J7),languages!J7)</f>
        <v>Beleidsindicatoren voor gezonde en duurzame steden</v>
      </c>
      <c r="K7" s="8" t="str">
        <f>IF(OR(ISBLANK(languages!K7),languages!K7=""),IF(OR(ISBLANK('auto-translations'!K7),'auto-translations'!K7=""),"",'auto-translations'!K7),languages!K7)</f>
        <v>Politische Indikatoren für gesunde und nachhaltige Städte</v>
      </c>
      <c r="L7" s="8" t="str">
        <f>IF(OR(ISBLANK(languages!L7),languages!L7=""),IF(OR(ISBLANK('auto-translations'!L7),'auto-translations'!L7=""),"",'auto-translations'!L7),languages!L7)</f>
        <v>Manufofin manufofi don birane masu lafiya da dorewa</v>
      </c>
      <c r="M7" s="8" t="str">
        <f>IF(OR(ISBLANK(languages!M7),languages!M7=""),IF(OR(ISBLANK('auto-translations'!M7),'auto-translations'!M7=""),"",'auto-translations'!M7),languages!M7)</f>
        <v>Nga tohu kaupapa here mo nga taone hauora me te tauwhiro</v>
      </c>
      <c r="N7" s="8" t="str">
        <f>IF(OR(ISBLANK(languages!N7),languages!N7=""),IF(OR(ISBLANK('auto-translations'!N7),'auto-translations'!N7=""),"",'auto-translations'!N7),languages!N7)</f>
        <v>Indicadores de políticas para ciudades saludables y sostenibles</v>
      </c>
      <c r="O7" s="8" t="str">
        <f>IF(OR(ISBLANK(languages!O7),languages!O7=""),IF(OR(ISBLANK('auto-translations'!O7),'auto-translations'!O7=""),"",'auto-translations'!O7),languages!O7)</f>
        <v>Indicadores de políticas para ciudades saludables y sostenibles</v>
      </c>
      <c r="P7" s="8" t="str">
        <f>IF(OR(ISBLANK(languages!P7),languages!P7=""),IF(OR(ISBLANK('auto-translations'!P7),'auto-translations'!P7=""),"",'auto-translations'!P7),languages!P7)</f>
        <v>Indicadores políticos para cidades saudáveis e sustentáveis</v>
      </c>
      <c r="Q7" s="8" t="str">
        <f>IF(OR(ISBLANK(languages!Q7),languages!Q7=""),IF(OR(ISBLANK('auto-translations'!Q7),'auto-translations'!Q7=""),"",'auto-translations'!Q7),languages!Q7)</f>
        <v>Indicadores políticos para cidades saudáveis e sustentáveis</v>
      </c>
      <c r="R7" s="8" t="str">
        <f>IF(OR(ISBLANK(languages!R7),languages!R7=""),IF(OR(ISBLANK('auto-translations'!R7),'auto-translations'!R7=""),"",'auto-translations'!R7),languages!R7)</f>
        <v>ஆரோக்கியமான மற்றும் நிலையான நகரங்களுக்கான கொள்கை குறிகாட்டிகள்</v>
      </c>
      <c r="S7" s="8" t="str">
        <f>IF(OR(ISBLANK(languages!S7),languages!S7=""),IF(OR(ISBLANK('auto-translations'!S7),'auto-translations'!S7=""),"",'auto-translations'!S7),languages!S7)</f>
        <v>ตัวชี้วัดนโยบายเพื่อเมืองที่มีสุขภาพดีและยั่งยืน</v>
      </c>
      <c r="T7" s="8" t="str">
        <f>IF(OR(ISBLANK(languages!T7),languages!T7=""),IF(OR(ISBLANK('auto-translations'!T7),'auto-translations'!T7=""),"",'auto-translations'!T7),languages!T7)</f>
        <v>Các chỉ số chính sách cho các thành phố lành mạnh và bền vững</v>
      </c>
    </row>
    <row r="8" spans="1:20" ht="285" x14ac:dyDescent="0.25">
      <c r="A8" s="15" t="s">
        <v>71</v>
      </c>
      <c r="B8" s="15" t="s">
        <v>1012</v>
      </c>
      <c r="C8" s="9" t="s">
        <v>1127</v>
      </c>
      <c r="D8" s="9" t="s">
        <v>1462</v>
      </c>
      <c r="E8" s="8" t="str">
        <f>IF(OR(ISBLANK(languages!E8),languages!E8=""),IF(OR(ISBLANK('auto-translations'!E8),'auto-translations'!E8=""),"",'auto-translations'!E8),languages!E8)</f>
        <v>Indicadors polítics i espacials per a ciutats saludables i sostenibles</v>
      </c>
      <c r="F8" s="8" t="str">
        <f>IF(OR(ISBLANK(languages!F8),languages!F8=""),IF(OR(ISBLANK('auto-translations'!F8),'auto-translations'!F8=""),"",'auto-translations'!F8),languages!F8)</f>
        <v>健康與永續城市的政策和空間指標</v>
      </c>
      <c r="G8" s="8" t="str">
        <f>IF(OR(ISBLANK(languages!G8),languages!G8=""),IF(OR(ISBLANK('auto-translations'!G8),'auto-translations'!G8=""),"",'auto-translations'!G8),languages!G8)</f>
        <v>健康和可持续城市的政策和空间指标</v>
      </c>
      <c r="H8" s="8" t="str">
        <f>IF(OR(ISBLANK(languages!H8),languages!H8=""),IF(OR(ISBLANK('auto-translations'!H8),'auto-translations'!H8=""),"",'auto-translations'!H8),languages!H8)</f>
        <v>Politické a prostorové indikátory pro zdravá a udržitelná města</v>
      </c>
      <c r="I8" s="8" t="str">
        <f>IF(OR(ISBLANK(languages!I8),languages!I8=""),IF(OR(ISBLANK('auto-translations'!I8),'auto-translations'!I8=""),"",'auto-translations'!I8),languages!I8)</f>
        <v>Politik og rumlige indikatorer for sunde og bæredygtige byer</v>
      </c>
      <c r="J8" s="8" t="str">
        <f>IF(OR(ISBLANK(languages!J8),languages!J8=""),IF(OR(ISBLANK('auto-translations'!J8),'auto-translations'!J8=""),"",'auto-translations'!J8),languages!J8)</f>
        <v>Beleids- en ruimtelijke indicatoren voor gezonde en duurzame steden</v>
      </c>
      <c r="K8" s="8" t="str">
        <f>IF(OR(ISBLANK(languages!K8),languages!K8=""),IF(OR(ISBLANK('auto-translations'!K8),'auto-translations'!K8=""),"",'auto-translations'!K8),languages!K8)</f>
        <v>Politische und räumliche Indikatoren für gesunde und nachhaltige Städte</v>
      </c>
      <c r="L8" s="8" t="str">
        <f>IF(OR(ISBLANK(languages!L8),languages!L8=""),IF(OR(ISBLANK('auto-translations'!L8),'auto-translations'!L8=""),"",'auto-translations'!L8),languages!L8)</f>
        <v>Manufofin siyasa da sararin samaniya don birane masu lafiya da dorewa</v>
      </c>
      <c r="M8" s="8" t="str">
        <f>IF(OR(ISBLANK(languages!M8),languages!M8=""),IF(OR(ISBLANK('auto-translations'!M8),'auto-translations'!M8=""),"",'auto-translations'!M8),languages!M8)</f>
        <v>Kaupapa here me nga tohu mokowā mo nga taone hauora me te tauwhiro</v>
      </c>
      <c r="N8" s="8" t="str">
        <f>IF(OR(ISBLANK(languages!N8),languages!N8=""),IF(OR(ISBLANK('auto-translations'!N8),'auto-translations'!N8=""),"",'auto-translations'!N8),languages!N8)</f>
        <v>Indicadores políticos y espaciales para ciudades saludables y sostenibles</v>
      </c>
      <c r="O8" s="8" t="str">
        <f>IF(OR(ISBLANK(languages!O8),languages!O8=""),IF(OR(ISBLANK('auto-translations'!O8),'auto-translations'!O8=""),"",'auto-translations'!O8),languages!O8)</f>
        <v>Indicadores políticos y espaciales para ciudades saludables y sostenibles</v>
      </c>
      <c r="P8" s="8" t="str">
        <f>IF(OR(ISBLANK(languages!P8),languages!P8=""),IF(OR(ISBLANK('auto-translations'!P8),'auto-translations'!P8=""),"",'auto-translations'!P8),languages!P8)</f>
        <v>Indicadores políticos e espaciais para cidades saudáveis e sustentáveis</v>
      </c>
      <c r="Q8" s="8" t="str">
        <f>IF(OR(ISBLANK(languages!Q8),languages!Q8=""),IF(OR(ISBLANK('auto-translations'!Q8),'auto-translations'!Q8=""),"",'auto-translations'!Q8),languages!Q8)</f>
        <v>Indicadores políticos e espaciais para cidades saudáveis e sustentáveis</v>
      </c>
      <c r="R8" s="8" t="str">
        <f>IF(OR(ISBLANK(languages!R8),languages!R8=""),IF(OR(ISBLANK('auto-translations'!R8),'auto-translations'!R8=""),"",'auto-translations'!R8),languages!R8)</f>
        <v>ஆரோக்கியமான மற்றும் நிலையான நகரங்களுக்கான கொள்கை மற்றும் இடஞ்சார்ந்த குறிகாட்டிகள்</v>
      </c>
      <c r="S8" s="8" t="str">
        <f>IF(OR(ISBLANK(languages!S8),languages!S8=""),IF(OR(ISBLANK('auto-translations'!S8),'auto-translations'!S8=""),"",'auto-translations'!S8),languages!S8)</f>
        <v>ตัวชี้วัดนโยบายและเชิงพื้นที่สำหรับเมืองที่มีสุขภาพดีและยั่งยืน</v>
      </c>
      <c r="T8" s="8" t="str">
        <f>IF(OR(ISBLANK(languages!T8),languages!T8=""),IF(OR(ISBLANK('auto-translations'!T8),'auto-translations'!T8=""),"",'auto-translations'!T8),languages!T8)</f>
        <v>Các chỉ số chính sách và không gian cho các thành phố lành mạnh và bền vững</v>
      </c>
    </row>
    <row r="9" spans="1:20" ht="225" x14ac:dyDescent="0.25">
      <c r="A9" s="15" t="s">
        <v>71</v>
      </c>
      <c r="B9" s="15" t="s">
        <v>1013</v>
      </c>
      <c r="C9" s="9" t="s">
        <v>1126</v>
      </c>
      <c r="D9" s="9" t="s">
        <v>1462</v>
      </c>
      <c r="E9" s="8" t="str">
        <f>IF(OR(ISBLANK(languages!E9),languages!E9=""),IF(OR(ISBLANK('auto-translations'!E9),'auto-translations'!E9=""),"",'auto-translations'!E9),languages!E9)</f>
        <v>Indicadors espacials per a ciutats saludables i sostenibles</v>
      </c>
      <c r="F9" s="8" t="str">
        <f>IF(OR(ISBLANK(languages!F9),languages!F9=""),IF(OR(ISBLANK('auto-translations'!F9),'auto-translations'!F9=""),"",'auto-translations'!F9),languages!F9)</f>
        <v>健康與永續城市的空間指標</v>
      </c>
      <c r="G9" s="8" t="str">
        <f>IF(OR(ISBLANK(languages!G9),languages!G9=""),IF(OR(ISBLANK('auto-translations'!G9),'auto-translations'!G9=""),"",'auto-translations'!G9),languages!G9)</f>
        <v>健康和可持续城市的空间指标</v>
      </c>
      <c r="H9" s="8" t="str">
        <f>IF(OR(ISBLANK(languages!H9),languages!H9=""),IF(OR(ISBLANK('auto-translations'!H9),'auto-translations'!H9=""),"",'auto-translations'!H9),languages!H9)</f>
        <v>Prostorové indikátory pro zdravá a udržitelná města</v>
      </c>
      <c r="I9" s="8" t="str">
        <f>IF(OR(ISBLANK(languages!I9),languages!I9=""),IF(OR(ISBLANK('auto-translations'!I9),'auto-translations'!I9=""),"",'auto-translations'!I9),languages!I9)</f>
        <v>Rumlige indikatorer for sunde og bæredygtige byer</v>
      </c>
      <c r="J9" s="8" t="str">
        <f>IF(OR(ISBLANK(languages!J9),languages!J9=""),IF(OR(ISBLANK('auto-translations'!J9),'auto-translations'!J9=""),"",'auto-translations'!J9),languages!J9)</f>
        <v>Ruimtelijke indicatoren voor gezonde en duurzame steden</v>
      </c>
      <c r="K9" s="8" t="str">
        <f>IF(OR(ISBLANK(languages!K9),languages!K9=""),IF(OR(ISBLANK('auto-translations'!K9),'auto-translations'!K9=""),"",'auto-translations'!K9),languages!K9)</f>
        <v>Raumindikatoren für gesunde und nachhaltige Städte</v>
      </c>
      <c r="L9" s="8" t="str">
        <f>IF(OR(ISBLANK(languages!L9),languages!L9=""),IF(OR(ISBLANK('auto-translations'!L9),'auto-translations'!L9=""),"",'auto-translations'!L9),languages!L9)</f>
        <v>Alamun sararin samaniya don birane masu lafiya da dorewa</v>
      </c>
      <c r="M9" s="8" t="str">
        <f>IF(OR(ISBLANK(languages!M9),languages!M9=""),IF(OR(ISBLANK('auto-translations'!M9),'auto-translations'!M9=""),"",'auto-translations'!M9),languages!M9)</f>
        <v>Ko nga tohu mokowhiti mo nga taone hauora me te tauwhiro</v>
      </c>
      <c r="N9" s="8" t="str">
        <f>IF(OR(ISBLANK(languages!N9),languages!N9=""),IF(OR(ISBLANK('auto-translations'!N9),'auto-translations'!N9=""),"",'auto-translations'!N9),languages!N9)</f>
        <v>Indicadores espaciales para ciudades saludables y sostenibles</v>
      </c>
      <c r="O9" s="8" t="str">
        <f>IF(OR(ISBLANK(languages!O9),languages!O9=""),IF(OR(ISBLANK('auto-translations'!O9),'auto-translations'!O9=""),"",'auto-translations'!O9),languages!O9)</f>
        <v>Indicadores espaciales para ciudades saludables y sostenibles</v>
      </c>
      <c r="P9" s="8" t="str">
        <f>IF(OR(ISBLANK(languages!P9),languages!P9=""),IF(OR(ISBLANK('auto-translations'!P9),'auto-translations'!P9=""),"",'auto-translations'!P9),languages!P9)</f>
        <v>Indicadores espaciais para cidades saudáveis e sustentáveis</v>
      </c>
      <c r="Q9" s="8" t="str">
        <f>IF(OR(ISBLANK(languages!Q9),languages!Q9=""),IF(OR(ISBLANK('auto-translations'!Q9),'auto-translations'!Q9=""),"",'auto-translations'!Q9),languages!Q9)</f>
        <v>Indicadores espaciais para cidades saudáveis e sustentáveis</v>
      </c>
      <c r="R9" s="8" t="str">
        <f>IF(OR(ISBLANK(languages!R9),languages!R9=""),IF(OR(ISBLANK('auto-translations'!R9),'auto-translations'!R9=""),"",'auto-translations'!R9),languages!R9)</f>
        <v>ஆரோக்கியமான மற்றும் நிலையான நகரங்களுக்கான இடஞ்சார்ந்த குறிகாட்டிகள்</v>
      </c>
      <c r="S9" s="8" t="str">
        <f>IF(OR(ISBLANK(languages!S9),languages!S9=""),IF(OR(ISBLANK('auto-translations'!S9),'auto-translations'!S9=""),"",'auto-translations'!S9),languages!S9)</f>
        <v>ตัวชี้วัดเชิงพื้นที่สำหรับเมืองที่มีสุขภาพดีและยั่งยืน</v>
      </c>
      <c r="T9" s="8" t="str">
        <f>IF(OR(ISBLANK(languages!T9),languages!T9=""),IF(OR(ISBLANK('auto-translations'!T9),'auto-translations'!T9=""),"",'auto-translations'!T9),languages!T9)</f>
        <v>Các chỉ số không gian cho các thành phố lành mạnh và bền vững</v>
      </c>
    </row>
    <row r="10" spans="1:20" ht="409.5" x14ac:dyDescent="0.25">
      <c r="A10" s="15" t="s">
        <v>71</v>
      </c>
      <c r="B10" s="15" t="s">
        <v>1037</v>
      </c>
      <c r="C10" s="9" t="s">
        <v>1050</v>
      </c>
      <c r="D10" s="9" t="s">
        <v>1462</v>
      </c>
      <c r="E10" s="8" t="str">
        <f>IF(OR(ISBLANK(languages!E10),languages!E10=""),IF(OR(ISBLANK('auto-translations'!E10),'auto-translations'!E10=""),"",'auto-translations'!E10),languages!E10)</f>
        <v>Les conclusions preliminars no estan destinades a ser publicades fins que els resultats i les interpretacions siguin validats i aprovats.</v>
      </c>
      <c r="F10" s="8" t="str">
        <f>IF(OR(ISBLANK(languages!F10),languages!F10=""),IF(OR(ISBLANK('auto-translations'!F10),'auto-translations'!F10=""),"",'auto-translations'!F10),languages!F10)</f>
        <v>在結果和解釋得到驗證和批准之前，初步調查結果不會公開發布。</v>
      </c>
      <c r="G10" s="8" t="str">
        <f>IF(OR(ISBLANK(languages!G10),languages!G10=""),IF(OR(ISBLANK('auto-translations'!G10),'auto-translations'!G10=""),"",'auto-translations'!G10),languages!G10)</f>
        <v>在结果和解释得到验证和批准之前，初步调查结果不会公开发布。</v>
      </c>
      <c r="H10" s="8" t="str">
        <f>IF(OR(ISBLANK(languages!H10),languages!H10=""),IF(OR(ISBLANK('auto-translations'!H10),'auto-translations'!H10=""),"",'auto-translations'!H10),languages!H10)</f>
        <v>Předběžná zjištění nejsou určena ke zveřejnění, dokud nebudou ověřeny a schváleny výsledky a interpretace.</v>
      </c>
      <c r="I10" s="8" t="str">
        <f>IF(OR(ISBLANK(languages!I10),languages!I10=""),IF(OR(ISBLANK('auto-translations'!I10),'auto-translations'!I10=""),"",'auto-translations'!I10),languages!I10)</f>
        <v>Foreløbige resultater er ikke beregnet til offentlig offentliggørelse, før resultater og fortolkninger er valideret og godkendt.</v>
      </c>
      <c r="J10" s="8" t="str">
        <f>IF(OR(ISBLANK(languages!J10),languages!J10=""),IF(OR(ISBLANK('auto-translations'!J10),'auto-translations'!J10=""),"",'auto-translations'!J10),languages!J10)</f>
        <v>Voorlopige bevindingen zijn niet bedoeld voor publieke publicatie totdat de resultaten en interpretaties zijn gevalideerd en goedgekeurd.</v>
      </c>
      <c r="K10" s="8" t="str">
        <f>IF(OR(ISBLANK(languages!K10),languages!K10=""),IF(OR(ISBLANK('auto-translations'!K10),'auto-translations'!K10=""),"",'auto-translations'!K10),languages!K10)</f>
        <v>Vorläufige Ergebnisse sind nicht zur Veröffentlichung vorgesehen, bis die Ergebnisse und Interpretationen validiert und genehmigt wurden.</v>
      </c>
      <c r="L10" s="8" t="str">
        <f>IF(OR(ISBLANK(languages!L10),languages!L10=""),IF(OR(ISBLANK('auto-translations'!L10),'auto-translations'!L10=""),"",'auto-translations'!L10),languages!L10)</f>
        <v>Ba a yi nufin binciken farko don sakin jama'a ba har sai an tabbatar da sakamako da fassarorin da aka amince da su.</v>
      </c>
      <c r="M10" s="8" t="str">
        <f>IF(OR(ISBLANK(languages!M10),languages!M10=""),IF(OR(ISBLANK('auto-translations'!M10),'auto-translations'!M10=""),"",'auto-translations'!M10),languages!M10)</f>
        <v>Ko nga kitenga tuatahi kaore i te whakaarohia mo te whakaputanga ma te iwi tae noa ki te whakamanatanga me te whakamanatanga o nga hua me nga whakamaarama.</v>
      </c>
      <c r="N10" s="8" t="str">
        <f>IF(OR(ISBLANK(languages!N10),languages!N10=""),IF(OR(ISBLANK('auto-translations'!N10),'auto-translations'!N10=""),"",'auto-translations'!N10),languages!N10)</f>
        <v>Los hallazgos preliminares no están destinados a ser divulgados públicamente hasta que los resultados y las interpretaciones sean validados y aprobados.</v>
      </c>
      <c r="O10" s="8" t="str">
        <f>IF(OR(ISBLANK(languages!O10),languages!O10=""),IF(OR(ISBLANK('auto-translations'!O10),'auto-translations'!O10=""),"",'auto-translations'!O10),languages!O10)</f>
        <v>Los hallazgos preliminares no están destinados a ser divulgados públicamente hasta que los resultados y las interpretaciones sean validados y aprobados.</v>
      </c>
      <c r="P10" s="8" t="str">
        <f>IF(OR(ISBLANK(languages!P10),languages!P10=""),IF(OR(ISBLANK('auto-translations'!P10),'auto-translations'!P10=""),"",'auto-translations'!P10),languages!P10)</f>
        <v>As descobertas preliminares não se destinam à divulgação pública até que os resultados e as interpretações sejam validados e aprovados.</v>
      </c>
      <c r="Q10" s="8" t="str">
        <f>IF(OR(ISBLANK(languages!Q10),languages!Q10=""),IF(OR(ISBLANK('auto-translations'!Q10),'auto-translations'!Q10=""),"",'auto-translations'!Q10),languages!Q10)</f>
        <v>As descobertas preliminares não se destinam à divulgação pública até que os resultados e as interpretações sejam validados e aprovados.</v>
      </c>
      <c r="R10" s="8" t="str">
        <f>IF(OR(ISBLANK(languages!R10),languages!R10=""),IF(OR(ISBLANK('auto-translations'!R10),'auto-translations'!R10=""),"",'auto-translations'!R10),languages!R10)</f>
        <v xml:space="preserve">
முடிவுகள் மற்றும் விளக்கங்கள் சரிபார்க்கப்பட்டு அங்கீகரிக்கப்படும் வரை பூர்வாங்க கண்டுபிடிப்புகள் பொது வெளியீட்டை நோக்கமாகக் கொண்டிருக்கவில்லை.</v>
      </c>
      <c r="S10" s="8" t="str">
        <f>IF(OR(ISBLANK(languages!S10),languages!S10=""),IF(OR(ISBLANK('auto-translations'!S10),'auto-translations'!S10=""),"",'auto-translations'!S10),languages!S10)</f>
        <v>การค้นพบเบื้องต้นไม่ได้มีไว้สำหรับการเผยแพร่สู่สาธารณะจนกว่าผลลัพธ์และการตีความจะได้รับการตรวจสอบและอนุมัติ</v>
      </c>
      <c r="T10" s="8" t="str">
        <f>IF(OR(ISBLANK(languages!T10),languages!T10=""),IF(OR(ISBLANK('auto-translations'!T10),'auto-translations'!T10=""),"",'auto-translations'!T10),languages!T10)</f>
        <v>Những phát hiện sơ bộ không nhằm mục đích công bố rộng rãi cho đến khi kết quả và diễn giải được xác nhận và phê duyệt.</v>
      </c>
    </row>
    <row r="11" spans="1:20" ht="390" x14ac:dyDescent="0.25">
      <c r="A11" s="15" t="s">
        <v>71</v>
      </c>
      <c r="B11" s="15" t="s">
        <v>1164</v>
      </c>
      <c r="C11" s="9" t="s">
        <v>1165</v>
      </c>
      <c r="D11" s="9" t="s">
        <v>1462</v>
      </c>
      <c r="E11" s="8" t="str">
        <f>IF(OR(ISBLANK(languages!E11),languages!E11=""),IF(OR(ISBLANK('auto-translations'!E11),'auto-translations'!E11=""),"",'auto-translations'!E11),languages!E11)</f>
        <v>Les dades de la llista de verificació de polítiques no s'han pogut carregar i s'han omès. Vegeu https://healthysustainablecities.github.io/software/#Policy-checklist</v>
      </c>
      <c r="F11" s="8" t="str">
        <f>IF(OR(ISBLANK(languages!F11),languages!F11=""),IF(OR(ISBLANK('auto-translations'!F11),'auto-translations'!F11=""),"",'auto-translations'!F11),languages!F11)</f>
        <v>無法載入策略清單資料並已被跳過。請參閱 https://healthysustainablecities.github.io/software/#Policy-checklist</v>
      </c>
      <c r="G11" s="8" t="str">
        <f>IF(OR(ISBLANK(languages!G11),languages!G11=""),IF(OR(ISBLANK('auto-translations'!G11),'auto-translations'!G11=""),"",'auto-translations'!G11),languages!G11)</f>
        <v>无法加载策略清单数据并已被跳过。请参阅 https://healthysustainablecities.github.io/software/#Policy-checklist</v>
      </c>
      <c r="H11" s="8" t="str">
        <f>IF(OR(ISBLANK(languages!H11),languages!H11=""),IF(OR(ISBLANK('auto-translations'!H11),'auto-translations'!H11=""),"",'auto-translations'!H11),languages!H11)</f>
        <v>Data kontrolního seznamu zásad se nepodařilo načíst a byla přeskočena. Viz https://healthysustainablecities.github.io/software/#Policy-checklist</v>
      </c>
      <c r="I11" s="8" t="str">
        <f>IF(OR(ISBLANK(languages!I11),languages!I11=""),IF(OR(ISBLANK('auto-translations'!I11),'auto-translations'!I11=""),"",'auto-translations'!I11),languages!I11)</f>
        <v>Politikchecklistedata kunne ikke indlæses og er blevet sprunget over. Se https://healthysustainablecities.github.io/software/#Policy-checklist</v>
      </c>
      <c r="J11" s="8" t="str">
        <f>IF(OR(ISBLANK(languages!J11),languages!J11=""),IF(OR(ISBLANK('auto-translations'!J11),'auto-translations'!J11=""),"",'auto-translations'!J11),languages!J11)</f>
        <v>Gegevens uit de beleidschecklist kunnen niet worden geladen en zijn overgeslagen. Zie https://healthysustainablecities.github.io/software/#Policy-checklist</v>
      </c>
      <c r="K11" s="8" t="str">
        <f>IF(OR(ISBLANK(languages!K11),languages!K11=""),IF(OR(ISBLANK('auto-translations'!K11),'auto-translations'!K11=""),"",'auto-translations'!K11),languages!K11)</f>
        <v>Die Daten der Richtlinien-Checkliste konnten nicht geladen werden und wurden übersprungen. Siehe https://healthysustainablecities.github.io/software/#Policy-checklist</v>
      </c>
      <c r="L11" s="8" t="str">
        <f>IF(OR(ISBLANK(languages!L11),languages!L11=""),IF(OR(ISBLANK('auto-translations'!L11),'auto-translations'!L11=""),"",'auto-translations'!L11),languages!L11)</f>
        <v>Ba za a iya loda bayanan lissafin manufofin ba kuma an tsallake su. Duba https://healthysustainablecities.github.io/software/#Policy-checklist</v>
      </c>
      <c r="M11" s="8" t="str">
        <f>IF(OR(ISBLANK(languages!M11),languages!M11=""),IF(OR(ISBLANK('auto-translations'!M11),'auto-translations'!M11=""),"",'auto-translations'!M11),languages!M11)</f>
        <v>Ko nga raraunga rarangi arowhai kaupapa here kaore i taea te uta, kua pekehia. Tirohia https://healthysustainablecities.github.io/software/#Policy-checklist</v>
      </c>
      <c r="N11" s="8" t="str">
        <f>IF(OR(ISBLANK(languages!N11),languages!N11=""),IF(OR(ISBLANK('auto-translations'!N11),'auto-translations'!N11=""),"",'auto-translations'!N11),languages!N11)</f>
        <v>Los datos de la lista de verificación de políticas no se pudieron cargar y se omitieron. Consulte https://healthysustainablecities.github.io/software/#Policy-checklist</v>
      </c>
      <c r="O11" s="8" t="str">
        <f>IF(OR(ISBLANK(languages!O11),languages!O11=""),IF(OR(ISBLANK('auto-translations'!O11),'auto-translations'!O11=""),"",'auto-translations'!O11),languages!O11)</f>
        <v>Los datos de la lista de verificación de políticas no se pudieron cargar y se omitieron. Consulte https://healthysustainablecities.github.io/software/#Policy-checklist</v>
      </c>
      <c r="P11" s="8" t="str">
        <f>IF(OR(ISBLANK(languages!P11),languages!P11=""),IF(OR(ISBLANK('auto-translations'!P11),'auto-translations'!P11=""),"",'auto-translations'!P11),languages!P11)</f>
        <v>Os dados da lista de verificação de políticas não puderam ser carregados e foram ignorados. Consulte https://healthysustainablecities.github.io/software/#Policy-checklist</v>
      </c>
      <c r="Q11" s="8" t="str">
        <f>IF(OR(ISBLANK(languages!Q11),languages!Q11=""),IF(OR(ISBLANK('auto-translations'!Q11),'auto-translations'!Q11=""),"",'auto-translations'!Q11),languages!Q11)</f>
        <v>Os dados da lista de verificação de políticas não puderam ser carregados e foram ignorados. Consulte https://healthysustainablecities.github.io/software/#Policy-checklist</v>
      </c>
      <c r="R11" s="8" t="str">
        <f>IF(OR(ISBLANK(languages!R11),languages!R11=""),IF(OR(ISBLANK('auto-translations'!R11),'auto-translations'!R11=""),"",'auto-translations'!R11),languages!R11)</f>
        <v>கொள்கை சரிபார்ப்புப் பட்டியல் தரவை ஏற்ற முடியவில்லை மற்றும் தவிர்க்கப்பட்டது. பார்க்கவும் https://healthysustainablecities.github.io/software/#Policy-checklist</v>
      </c>
      <c r="S11" s="8" t="str">
        <f>IF(OR(ISBLANK(languages!S11),languages!S11=""),IF(OR(ISBLANK('auto-translations'!S11),'auto-translations'!S11=""),"",'auto-translations'!S11),languages!S11)</f>
        <v>โหลดข้อมูลรายการตรวจสอบนโยบายไม่ได้และถูกข้ามไป ดู https://healthysustainablecities.github.io/software/#Policy-checklist</v>
      </c>
      <c r="T11" s="8" t="str">
        <f>IF(OR(ISBLANK(languages!T11),languages!T11=""),IF(OR(ISBLANK('auto-translations'!T11),'auto-translations'!T11=""),"",'auto-translations'!T11),languages!T11)</f>
        <v>Không thể tải dữ liệu danh sách kiểm tra chính sách và đã bị bỏ qua. Xem https://healthysustainablecities.github.io/software/#Policy-checklist</v>
      </c>
    </row>
    <row r="12" spans="1:20" ht="75" x14ac:dyDescent="0.25">
      <c r="A12" s="15" t="s">
        <v>71</v>
      </c>
      <c r="B12" s="15" t="s">
        <v>1052</v>
      </c>
      <c r="C12" s="9" t="s">
        <v>1051</v>
      </c>
      <c r="D12" s="9" t="s">
        <v>1462</v>
      </c>
      <c r="E12" s="8" t="str">
        <f>IF(OR(ISBLANK(languages!E12),languages!E12=""),IF(OR(ISBLANK('auto-translations'!E12),'auto-translations'!E12=""),"",'auto-translations'!E12),languages!E12)</f>
        <v>NOMÉS ESBORRADOR</v>
      </c>
      <c r="F12" s="8" t="str">
        <f>IF(OR(ISBLANK(languages!F12),languages!F12=""),IF(OR(ISBLANK('auto-translations'!F12),'auto-translations'!F12=""),"",'auto-translations'!F12),languages!F12)</f>
        <v>僅草稿</v>
      </c>
      <c r="G12" s="8" t="str">
        <f>IF(OR(ISBLANK(languages!G12),languages!G12=""),IF(OR(ISBLANK('auto-translations'!G12),'auto-translations'!G12=""),"",'auto-translations'!G12),languages!G12)</f>
        <v>仅草稿</v>
      </c>
      <c r="H12" s="8" t="str">
        <f>IF(OR(ISBLANK(languages!H12),languages!H12=""),IF(OR(ISBLANK('auto-translations'!H12),'auto-translations'!H12=""),"",'auto-translations'!H12),languages!H12)</f>
        <v>POUZE NÁVRH</v>
      </c>
      <c r="I12" s="8" t="str">
        <f>IF(OR(ISBLANK(languages!I12),languages!I12=""),IF(OR(ISBLANK('auto-translations'!I12),'auto-translations'!I12=""),"",'auto-translations'!I12),languages!I12)</f>
        <v>KUN UDKAD</v>
      </c>
      <c r="J12" s="8" t="str">
        <f>IF(OR(ISBLANK(languages!J12),languages!J12=""),IF(OR(ISBLANK('auto-translations'!J12),'auto-translations'!J12=""),"",'auto-translations'!J12),languages!J12)</f>
        <v>ALLEEN ONTWERP</v>
      </c>
      <c r="K12" s="8" t="str">
        <f>IF(OR(ISBLANK(languages!K12),languages!K12=""),IF(OR(ISBLANK('auto-translations'!K12),'auto-translations'!K12=""),"",'auto-translations'!K12),languages!K12)</f>
        <v>NUR ENTWURF</v>
      </c>
      <c r="L12" s="8" t="str">
        <f>IF(OR(ISBLANK(languages!L12),languages!L12=""),IF(OR(ISBLANK('auto-translations'!L12),'auto-translations'!L12=""),"",'auto-translations'!L12),languages!L12)</f>
        <v>DAFATAR KAWAI</v>
      </c>
      <c r="M12" s="8" t="str">
        <f>IF(OR(ISBLANK(languages!M12),languages!M12=""),IF(OR(ISBLANK('auto-translations'!M12),'auto-translations'!M12=""),"",'auto-translations'!M12),languages!M12)</f>
        <v>TAHUA ANAKE</v>
      </c>
      <c r="N12" s="8" t="str">
        <f>IF(OR(ISBLANK(languages!N12),languages!N12=""),IF(OR(ISBLANK('auto-translations'!N12),'auto-translations'!N12=""),"",'auto-translations'!N12),languages!N12)</f>
        <v>SÓLO BORRADOR</v>
      </c>
      <c r="O12" s="8" t="str">
        <f>IF(OR(ISBLANK(languages!O12),languages!O12=""),IF(OR(ISBLANK('auto-translations'!O12),'auto-translations'!O12=""),"",'auto-translations'!O12),languages!O12)</f>
        <v>SÓLO BORRADOR</v>
      </c>
      <c r="P12" s="8" t="str">
        <f>IF(OR(ISBLANK(languages!P12),languages!P12=""),IF(OR(ISBLANK('auto-translations'!P12),'auto-translations'!P12=""),"",'auto-translations'!P12),languages!P12)</f>
        <v>SOMENTE ESBOÇO</v>
      </c>
      <c r="Q12" s="8" t="str">
        <f>IF(OR(ISBLANK(languages!Q12),languages!Q12=""),IF(OR(ISBLANK('auto-translations'!Q12),'auto-translations'!Q12=""),"",'auto-translations'!Q12),languages!Q12)</f>
        <v>SOMENTE ESBOÇO</v>
      </c>
      <c r="R12" s="8" t="str">
        <f>IF(OR(ISBLANK(languages!R12),languages!R12=""),IF(OR(ISBLANK('auto-translations'!R12),'auto-translations'!R12=""),"",'auto-translations'!R12),languages!R12)</f>
        <v>வரைவு மட்டுமே</v>
      </c>
      <c r="S12" s="8" t="str">
        <f>IF(OR(ISBLANK(languages!S12),languages!S12=""),IF(OR(ISBLANK('auto-translations'!S12),'auto-translations'!S12=""),"",'auto-translations'!S12),languages!S12)</f>
        <v>ฉบับร่างเท่านั้น</v>
      </c>
      <c r="T12" s="8" t="str">
        <f>IF(OR(ISBLANK(languages!T12),languages!T12=""),IF(OR(ISBLANK('auto-translations'!T12),'auto-translations'!T12=""),"",'auto-translations'!T12),languages!T12)</f>
        <v>CHỈ DỰ THẢO</v>
      </c>
    </row>
    <row r="13" spans="1:20" ht="255" x14ac:dyDescent="0.25">
      <c r="A13" s="15" t="s">
        <v>71</v>
      </c>
      <c r="B13" s="15" t="s">
        <v>23</v>
      </c>
      <c r="C13" s="22" t="s">
        <v>1014</v>
      </c>
      <c r="D13" s="22" t="s">
        <v>1190</v>
      </c>
      <c r="E13" s="8" t="str">
        <f>IF(OR(ISBLANK(languages!E13),languages!E13=""),IF(OR(ISBLANK('auto-translations'!E13),'auto-translations'!E13=""),"",'auto-translations'!E13),languages!E13)</f>
        <v>Col·laboració global sobre indicadors de ciutats saludables i sostenibles</v>
      </c>
      <c r="F13" s="8" t="str">
        <f>IF(OR(ISBLANK(languages!F13),languages!F13=""),IF(OR(ISBLANK('auto-translations'!F13),'auto-translations'!F13=""),"",'auto-translations'!F13),languages!F13)</f>
        <v>全球健康與可持續城市 - 指標合作</v>
      </c>
      <c r="G13" s="8" t="str">
        <f>IF(OR(ISBLANK(languages!G13),languages!G13=""),IF(OR(ISBLANK('auto-translations'!G13),'auto-translations'!G13=""),"",'auto-translations'!G13),languages!G13)</f>
        <v>全球健康与可持续城市 – 指标合作</v>
      </c>
      <c r="H13" s="8" t="str">
        <f>IF(OR(ISBLANK(languages!H13),languages!H13=""),IF(OR(ISBLANK('auto-translations'!H13),'auto-translations'!H13=""),"",'auto-translations'!H13),languages!H13)</f>
        <v>Mezinárodní spolupráce na indikátorech zdravého a udržitelného města</v>
      </c>
      <c r="I13" s="8" t="str">
        <f>IF(OR(ISBLANK(languages!I13),languages!I13=""),IF(OR(ISBLANK('auto-translations'!I13),'auto-translations'!I13=""),"",'auto-translations'!I13),languages!I13)</f>
        <v>Global Healthy &amp; Sustainable City-Indicators Collaboration</v>
      </c>
      <c r="J13" s="8" t="str">
        <f>IF(OR(ISBLANK(languages!J13),languages!J13=""),IF(OR(ISBLANK('auto-translations'!J13),'auto-translations'!J13=""),"",'auto-translations'!J13),languages!J13)</f>
        <v>Wereldwijde samenwerking rond gezonde en duurzame stadsindicatoren</v>
      </c>
      <c r="K13" s="8" t="str">
        <f>IF(OR(ISBLANK(languages!K13),languages!K13=""),IF(OR(ISBLANK('auto-translations'!K13),'auto-translations'!K13=""),"",'auto-translations'!K13),languages!K13)</f>
        <v>Global Healthy &amp; Sustainable City-Indicators Collaboration</v>
      </c>
      <c r="L13" s="8" t="str">
        <f>IF(OR(ISBLANK(languages!L13),languages!L13=""),IF(OR(ISBLANK('auto-translations'!L13),'auto-translations'!L13=""),"",'auto-translations'!L13),languages!L13)</f>
        <v>Haɗin gwiwar Ma'anonin Lafiya da Lafiyar Duniya &amp; Dorewar Birni</v>
      </c>
      <c r="M13" s="8" t="str">
        <f>IF(OR(ISBLANK(languages!M13),languages!M13=""),IF(OR(ISBLANK('auto-translations'!M13),'auto-translations'!M13=""),"",'auto-translations'!M13),languages!M13)</f>
        <v>Te Rōpū Tūtohu Hauora ā-Tāone ki Tuawhenua</v>
      </c>
      <c r="N13" s="8" t="str">
        <f>IF(OR(ISBLANK(languages!N13),languages!N13=""),IF(OR(ISBLANK('auto-translations'!N13),'auto-translations'!N13=""),"",'auto-translations'!N13),languages!N13)</f>
        <v xml:space="preserve">Colaboración global de indicadores de ciudades saludables y sostenibles </v>
      </c>
      <c r="O13" s="8" t="str">
        <f>IF(OR(ISBLANK(languages!O13),languages!O13=""),IF(OR(ISBLANK('auto-translations'!O13),'auto-translations'!O13=""),"",'auto-translations'!O13),languages!O13)</f>
        <v xml:space="preserve">Colaboración global de indicadores de ciudades saludables y sostenibles </v>
      </c>
      <c r="P13" s="8" t="str">
        <f>IF(OR(ISBLANK(languages!P13),languages!P13=""),IF(OR(ISBLANK('auto-translations'!P13),'auto-translations'!P13=""),"",'auto-translations'!P13),languages!P13)</f>
        <v>Colaboração Global de Indicadores de Cidades Saudáveis e Sustentáveis</v>
      </c>
      <c r="Q13" s="8" t="str">
        <f>IF(OR(ISBLANK(languages!Q13),languages!Q13=""),IF(OR(ISBLANK('auto-translations'!Q13),'auto-translations'!Q13=""),"",'auto-translations'!Q13),languages!Q13)</f>
        <v>Colaboração Global Saudável &amp; Sustentável De Indicadores urbanos</v>
      </c>
      <c r="R13" s="8" t="str">
        <f>IF(OR(ISBLANK(languages!R13),languages!R13=""),IF(OR(ISBLANK('auto-translations'!R13),'auto-translations'!R13=""),"",'auto-translations'!R13),languages!R13)</f>
        <v>உலகளாவிய ஆரோக்கியமான மற்றும் நிலையான நகர-குறிகாட்டிகள் ஒத்துழைப்பு</v>
      </c>
      <c r="S13" s="8" t="str">
        <f>IF(OR(ISBLANK(languages!S13),languages!S13=""),IF(OR(ISBLANK('auto-translations'!S13),'auto-translations'!S13=""),"",'auto-translations'!S13),languages!S13)</f>
        <v>ความร่วมมือด้านตัวชี้วัดเมืองที่ดีต่อสุขภาพและยั่งยืนระดับโลก</v>
      </c>
      <c r="T13" s="8" t="str">
        <f>IF(OR(ISBLANK(languages!T13),languages!T13=""),IF(OR(ISBLANK('auto-translations'!T13),'auto-translations'!T13=""),"",'auto-translations'!T13),languages!T13)</f>
        <v>Chương trình hợp tác nghiên cứu về các chỉ số thành phố lành mạnh và bền vững toàn cầu</v>
      </c>
    </row>
    <row r="14" spans="1:20" ht="75" x14ac:dyDescent="0.25">
      <c r="A14" s="15" t="s">
        <v>71</v>
      </c>
      <c r="B14" s="15" t="s">
        <v>18</v>
      </c>
      <c r="C14" s="9" t="s">
        <v>1059</v>
      </c>
      <c r="D14" s="9" t="s">
        <v>1462</v>
      </c>
      <c r="E14" s="8" t="str">
        <f>IF(OR(ISBLANK(languages!E14),languages!E14=""),IF(OR(ISBLANK('auto-translations'!E14),'auto-translations'!E14=""),"",'auto-translations'!E14),languages!E14)</f>
        <v>{city_name}, {country} {year}</v>
      </c>
      <c r="F14" s="8" t="str">
        <f>IF(OR(ISBLANK(languages!F14),languages!F14=""),IF(OR(ISBLANK('auto-translations'!F14),'auto-translations'!F14=""),"",'auto-translations'!F14),languages!F14)</f>
        <v>{city_name}，{country} {year}</v>
      </c>
      <c r="G14" s="8" t="str">
        <f>IF(OR(ISBLANK(languages!G14),languages!G14=""),IF(OR(ISBLANK('auto-translations'!G14),'auto-translations'!G14=""),"",'auto-translations'!G14),languages!G14)</f>
        <v>{city_name}, {country} {year}</v>
      </c>
      <c r="H14" s="8" t="str">
        <f>IF(OR(ISBLANK(languages!H14),languages!H14=""),IF(OR(ISBLANK('auto-translations'!H14),'auto-translations'!H14=""),"",'auto-translations'!H14),languages!H14)</f>
        <v>{city_name}, {country} {year}</v>
      </c>
      <c r="I14" s="8" t="str">
        <f>IF(OR(ISBLANK(languages!I14),languages!I14=""),IF(OR(ISBLANK('auto-translations'!I14),'auto-translations'!I14=""),"",'auto-translations'!I14),languages!I14)</f>
        <v>{city_name}, {country} {year}</v>
      </c>
      <c r="J14" s="8" t="str">
        <f>IF(OR(ISBLANK(languages!J14),languages!J14=""),IF(OR(ISBLANK('auto-translations'!J14),'auto-translations'!J14=""),"",'auto-translations'!J14),languages!J14)</f>
        <v>{city_name}, {country} {year}</v>
      </c>
      <c r="K14" s="8" t="str">
        <f>IF(OR(ISBLANK(languages!K14),languages!K14=""),IF(OR(ISBLANK('auto-translations'!K14),'auto-translations'!K14=""),"",'auto-translations'!K14),languages!K14)</f>
        <v>{city_name}, {country} {year}</v>
      </c>
      <c r="L14" s="8" t="str">
        <f>IF(OR(ISBLANK(languages!L14),languages!L14=""),IF(OR(ISBLANK('auto-translations'!L14),'auto-translations'!L14=""),"",'auto-translations'!L14),languages!L14)</f>
        <v>{city_name}, {country} {year}</v>
      </c>
      <c r="M14" s="8" t="str">
        <f>IF(OR(ISBLANK(languages!M14),languages!M14=""),IF(OR(ISBLANK('auto-translations'!M14),'auto-translations'!M14=""),"",'auto-translations'!M14),languages!M14)</f>
        <v>{city_name}, {country} {year}</v>
      </c>
      <c r="N14" s="8" t="str">
        <f>IF(OR(ISBLANK(languages!N14),languages!N14=""),IF(OR(ISBLANK('auto-translations'!N14),'auto-translations'!N14=""),"",'auto-translations'!N14),languages!N14)</f>
        <v>{city_name}, {country} {year}</v>
      </c>
      <c r="O14" s="8" t="str">
        <f>IF(OR(ISBLANK(languages!O14),languages!O14=""),IF(OR(ISBLANK('auto-translations'!O14),'auto-translations'!O14=""),"",'auto-translations'!O14),languages!O14)</f>
        <v>{city_name}, {country} {year}</v>
      </c>
      <c r="P14" s="8" t="str">
        <f>IF(OR(ISBLANK(languages!P14),languages!P14=""),IF(OR(ISBLANK('auto-translations'!P14),'auto-translations'!P14=""),"",'auto-translations'!P14),languages!P14)</f>
        <v>{city_name}, {country} {year}</v>
      </c>
      <c r="Q14" s="8" t="str">
        <f>IF(OR(ISBLANK(languages!Q14),languages!Q14=""),IF(OR(ISBLANK('auto-translations'!Q14),'auto-translations'!Q14=""),"",'auto-translations'!Q14),languages!Q14)</f>
        <v>{city_name}, {country} {year}</v>
      </c>
      <c r="R14" s="8" t="str">
        <f>IF(OR(ISBLANK(languages!R14),languages!R14=""),IF(OR(ISBLANK('auto-translations'!R14),'auto-translations'!R14=""),"",'auto-translations'!R14),languages!R14)</f>
        <v>{city_name}, {country} {year}</v>
      </c>
      <c r="S14" s="8" t="str">
        <f>IF(OR(ISBLANK(languages!S14),languages!S14=""),IF(OR(ISBLANK('auto-translations'!S14),'auto-translations'!S14=""),"",'auto-translations'!S14),languages!S14)</f>
        <v>{city_name}, {country} {year}</v>
      </c>
      <c r="T14" s="8" t="str">
        <f>IF(OR(ISBLANK(languages!T14),languages!T14=""),IF(OR(ISBLANK('auto-translations'!T14),'auto-translations'!T14=""),"",'auto-translations'!T14),languages!T14)</f>
        <v>{city_name}, {country} {year}</v>
      </c>
    </row>
    <row r="15" spans="1:20" ht="75" x14ac:dyDescent="0.25">
      <c r="A15" s="15" t="s">
        <v>71</v>
      </c>
      <c r="B15" s="15" t="s">
        <v>1174</v>
      </c>
      <c r="C15" s="9" t="s">
        <v>1074</v>
      </c>
      <c r="D15" s="9" t="s">
        <v>1462</v>
      </c>
      <c r="E15" s="8" t="str">
        <f>IF(OR(ISBLANK(languages!E15),languages!E15=""),IF(OR(ISBLANK('auto-translations'!E15),'auto-translations'!E15=""),"",'auto-translations'!E15),languages!E15)</f>
        <v>context {city_name}</v>
      </c>
      <c r="F15" s="8" t="str">
        <f>IF(OR(ISBLANK(languages!F15),languages!F15=""),IF(OR(ISBLANK('auto-translations'!F15),'auto-translations'!F15=""),"",'auto-translations'!F15),languages!F15)</f>
        <v>{city_name} 上下文</v>
      </c>
      <c r="G15" s="8" t="str">
        <f>IF(OR(ISBLANK(languages!G15),languages!G15=""),IF(OR(ISBLANK('auto-translations'!G15),'auto-translations'!G15=""),"",'auto-translations'!G15),languages!G15)</f>
        <v>{city_name} 上下文</v>
      </c>
      <c r="H15" s="8" t="str">
        <f>IF(OR(ISBLANK(languages!H15),languages!H15=""),IF(OR(ISBLANK('auto-translations'!H15),'auto-translations'!H15=""),"",'auto-translations'!H15),languages!H15)</f>
        <v>kontextu {city_name}</v>
      </c>
      <c r="I15" s="8" t="str">
        <f>IF(OR(ISBLANK(languages!I15),languages!I15=""),IF(OR(ISBLANK('auto-translations'!I15),'auto-translations'!I15=""),"",'auto-translations'!I15),languages!I15)</f>
        <v>{city_name} kontekst</v>
      </c>
      <c r="J15" s="8" t="str">
        <f>IF(OR(ISBLANK(languages!J15),languages!J15=""),IF(OR(ISBLANK('auto-translations'!J15),'auto-translations'!J15=""),"",'auto-translations'!J15),languages!J15)</f>
        <v>{city_name} context</v>
      </c>
      <c r="K15" s="8" t="str">
        <f>IF(OR(ISBLANK(languages!K15),languages!K15=""),IF(OR(ISBLANK('auto-translations'!K15),'auto-translations'!K15=""),"",'auto-translations'!K15),languages!K15)</f>
        <v>{city_name}-Kontext</v>
      </c>
      <c r="L15" s="8" t="str">
        <f>IF(OR(ISBLANK(languages!L15),languages!L15=""),IF(OR(ISBLANK('auto-translations'!L15),'auto-translations'!L15=""),"",'auto-translations'!L15),languages!L15)</f>
        <v>mahallin {city_name}</v>
      </c>
      <c r="M15" s="8" t="str">
        <f>IF(OR(ISBLANK(languages!M15),languages!M15=""),IF(OR(ISBLANK('auto-translations'!M15),'auto-translations'!M15=""),"",'auto-translations'!M15),languages!M15)</f>
        <v>{city_name} horopaki</v>
      </c>
      <c r="N15" s="8" t="str">
        <f>IF(OR(ISBLANK(languages!N15),languages!N15=""),IF(OR(ISBLANK('auto-translations'!N15),'auto-translations'!N15=""),"",'auto-translations'!N15),languages!N15)</f>
        <v>contexto de {city_name}</v>
      </c>
      <c r="O15" s="8" t="str">
        <f>IF(OR(ISBLANK(languages!O15),languages!O15=""),IF(OR(ISBLANK('auto-translations'!O15),'auto-translations'!O15=""),"",'auto-translations'!O15),languages!O15)</f>
        <v>contexto de {city_name}</v>
      </c>
      <c r="P15" s="8" t="str">
        <f>IF(OR(ISBLANK(languages!P15),languages!P15=""),IF(OR(ISBLANK('auto-translations'!P15),'auto-translations'!P15=""),"",'auto-translations'!P15),languages!P15)</f>
        <v>Contexto de {city_name}</v>
      </c>
      <c r="Q15" s="8" t="str">
        <f>IF(OR(ISBLANK(languages!Q15),languages!Q15=""),IF(OR(ISBLANK('auto-translations'!Q15),'auto-translations'!Q15=""),"",'auto-translations'!Q15),languages!Q15)</f>
        <v>Contexto de {city_name}</v>
      </c>
      <c r="R15" s="8" t="str">
        <f>IF(OR(ISBLANK(languages!R15),languages!R15=""),IF(OR(ISBLANK('auto-translations'!R15),'auto-translations'!R15=""),"",'auto-translations'!R15),languages!R15)</f>
        <v>{city_name} சூழல்</v>
      </c>
      <c r="S15" s="8" t="str">
        <f>IF(OR(ISBLANK(languages!S15),languages!S15=""),IF(OR(ISBLANK('auto-translations'!S15),'auto-translations'!S15=""),"",'auto-translations'!S15),languages!S15)</f>
        <v>บริบทของ {city_name}</v>
      </c>
      <c r="T15" s="8" t="str">
        <f>IF(OR(ISBLANK(languages!T15),languages!T15=""),IF(OR(ISBLANK('auto-translations'!T15),'auto-translations'!T15=""),"",'auto-translations'!T15),languages!T15)</f>
        <v>bối cảnh {city_name}</v>
      </c>
    </row>
    <row r="16" spans="1:20" ht="75" x14ac:dyDescent="0.25">
      <c r="A16" s="15" t="s">
        <v>71</v>
      </c>
      <c r="B16" s="15" t="s">
        <v>1179</v>
      </c>
      <c r="C16" s="9" t="s">
        <v>1129</v>
      </c>
      <c r="D16" s="9" t="s">
        <v>1462</v>
      </c>
      <c r="E16" s="8" t="str">
        <f>IF(OR(ISBLANK(languages!E16),languages!E16=""),IF(OR(ISBLANK('auto-translations'!E16),'auto-translations'!E16=""),"",'auto-translations'!E16),languages!E16)</f>
        <v>Nivells de govern</v>
      </c>
      <c r="F16" s="8" t="str">
        <f>IF(OR(ISBLANK(languages!F16),languages!F16=""),IF(OR(ISBLANK('auto-translations'!F16),'auto-translations'!F16=""),"",'auto-translations'!F16),languages!F16)</f>
        <v>政府層級</v>
      </c>
      <c r="G16" s="8" t="str">
        <f>IF(OR(ISBLANK(languages!G16),languages!G16=""),IF(OR(ISBLANK('auto-translations'!G16),'auto-translations'!G16=""),"",'auto-translations'!G16),languages!G16)</f>
        <v>政府级别</v>
      </c>
      <c r="H16" s="8" t="str">
        <f>IF(OR(ISBLANK(languages!H16),languages!H16=""),IF(OR(ISBLANK('auto-translations'!H16),'auto-translations'!H16=""),"",'auto-translations'!H16),languages!H16)</f>
        <v>Úrovně vlády</v>
      </c>
      <c r="I16" s="8" t="str">
        <f>IF(OR(ISBLANK(languages!I16),languages!I16=""),IF(OR(ISBLANK('auto-translations'!I16),'auto-translations'!I16=""),"",'auto-translations'!I16),languages!I16)</f>
        <v>Regeringsniveauer</v>
      </c>
      <c r="J16" s="8" t="str">
        <f>IF(OR(ISBLANK(languages!J16),languages!J16=""),IF(OR(ISBLANK('auto-translations'!J16),'auto-translations'!J16=""),"",'auto-translations'!J16),languages!J16)</f>
        <v>Bestuursniveaus</v>
      </c>
      <c r="K16" s="8" t="str">
        <f>IF(OR(ISBLANK(languages!K16),languages!K16=""),IF(OR(ISBLANK('auto-translations'!K16),'auto-translations'!K16=""),"",'auto-translations'!K16),languages!K16)</f>
        <v>Regierungsebenen</v>
      </c>
      <c r="L16" s="8" t="str">
        <f>IF(OR(ISBLANK(languages!L16),languages!L16=""),IF(OR(ISBLANK('auto-translations'!L16),'auto-translations'!L16=""),"",'auto-translations'!L16),languages!L16)</f>
        <v>Matakan gwamnati</v>
      </c>
      <c r="M16" s="8" t="str">
        <f>IF(OR(ISBLANK(languages!M16),languages!M16=""),IF(OR(ISBLANK('auto-translations'!M16),'auto-translations'!M16=""),"",'auto-translations'!M16),languages!M16)</f>
        <v>Nga taumata o te kawanatanga</v>
      </c>
      <c r="N16" s="8" t="str">
        <f>IF(OR(ISBLANK(languages!N16),languages!N16=""),IF(OR(ISBLANK('auto-translations'!N16),'auto-translations'!N16=""),"",'auto-translations'!N16),languages!N16)</f>
        <v>Niveles de gobierno</v>
      </c>
      <c r="O16" s="8" t="str">
        <f>IF(OR(ISBLANK(languages!O16),languages!O16=""),IF(OR(ISBLANK('auto-translations'!O16),'auto-translations'!O16=""),"",'auto-translations'!O16),languages!O16)</f>
        <v>Niveles de gobierno</v>
      </c>
      <c r="P16" s="8" t="str">
        <f>IF(OR(ISBLANK(languages!P16),languages!P16=""),IF(OR(ISBLANK('auto-translations'!P16),'auto-translations'!P16=""),"",'auto-translations'!P16),languages!P16)</f>
        <v>Níveis de governo</v>
      </c>
      <c r="Q16" s="8" t="str">
        <f>IF(OR(ISBLANK(languages!Q16),languages!Q16=""),IF(OR(ISBLANK('auto-translations'!Q16),'auto-translations'!Q16=""),"",'auto-translations'!Q16),languages!Q16)</f>
        <v>Níveis de governo</v>
      </c>
      <c r="R16" s="8" t="str">
        <f>IF(OR(ISBLANK(languages!R16),languages!R16=""),IF(OR(ISBLANK('auto-translations'!R16),'auto-translations'!R16=""),"",'auto-translations'!R16),languages!R16)</f>
        <v>அரசாங்கத்தின் நிலைகள்</v>
      </c>
      <c r="S16" s="8" t="str">
        <f>IF(OR(ISBLANK(languages!S16),languages!S16=""),IF(OR(ISBLANK('auto-translations'!S16),'auto-translations'!S16=""),"",'auto-translations'!S16),languages!S16)</f>
        <v>ระดับของรัฐบาล</v>
      </c>
      <c r="T16" s="8" t="str">
        <f>IF(OR(ISBLANK(languages!T16),languages!T16=""),IF(OR(ISBLANK('auto-translations'!T16),'auto-translations'!T16=""),"",'auto-translations'!T16),languages!T16)</f>
        <v>Các cấp chính quyền</v>
      </c>
    </row>
    <row r="17" spans="1:20" ht="135" x14ac:dyDescent="0.25">
      <c r="A17" s="15" t="s">
        <v>71</v>
      </c>
      <c r="B17" s="15" t="s">
        <v>1122</v>
      </c>
      <c r="C17" s="9" t="s">
        <v>1122</v>
      </c>
      <c r="D17" s="9" t="s">
        <v>1462</v>
      </c>
      <c r="E17" s="8" t="str">
        <f>IF(OR(ISBLANK(languages!E17),languages!E17=""),IF(OR(ISBLANK('auto-translations'!E17),'auto-translations'!E17=""),"",'auto-translations'!E17),languages!E17)</f>
        <v>Demografia i equitat sanitària</v>
      </c>
      <c r="F17" s="8" t="str">
        <f>IF(OR(ISBLANK(languages!F17),languages!F17=""),IF(OR(ISBLANK('auto-translations'!F17),'auto-translations'!F17=""),"",'auto-translations'!F17),languages!F17)</f>
        <v>人口統計和健康公平</v>
      </c>
      <c r="G17" s="8" t="str">
        <f>IF(OR(ISBLANK(languages!G17),languages!G17=""),IF(OR(ISBLANK('auto-translations'!G17),'auto-translations'!G17=""),"",'auto-translations'!G17),languages!G17)</f>
        <v>人口统计和健康公平</v>
      </c>
      <c r="H17" s="8" t="str">
        <f>IF(OR(ISBLANK(languages!H17),languages!H17=""),IF(OR(ISBLANK('auto-translations'!H17),'auto-translations'!H17=""),"",'auto-translations'!H17),languages!H17)</f>
        <v>Demografie a rovnost ve zdraví</v>
      </c>
      <c r="I17" s="8" t="str">
        <f>IF(OR(ISBLANK(languages!I17),languages!I17=""),IF(OR(ISBLANK('auto-translations'!I17),'auto-translations'!I17=""),"",'auto-translations'!I17),languages!I17)</f>
        <v>Demografi og sundhedslighed</v>
      </c>
      <c r="J17" s="8" t="str">
        <f>IF(OR(ISBLANK(languages!J17),languages!J17=""),IF(OR(ISBLANK('auto-translations'!J17),'auto-translations'!J17=""),"",'auto-translations'!J17),languages!J17)</f>
        <v>Demografie en gelijkheid in de gezondheidszorg</v>
      </c>
      <c r="K17" s="8" t="str">
        <f>IF(OR(ISBLANK(languages!K17),languages!K17=""),IF(OR(ISBLANK('auto-translations'!K17),'auto-translations'!K17=""),"",'auto-translations'!K17),languages!K17)</f>
        <v>Demografie und gesundheitliche Chancengleichheit</v>
      </c>
      <c r="L17" s="8" t="str">
        <f>IF(OR(ISBLANK(languages!L17),languages!L17=""),IF(OR(ISBLANK('auto-translations'!L17),'auto-translations'!L17=""),"",'auto-translations'!L17),languages!L17)</f>
        <v>Alkaluman jama'a da daidaiton lafiya</v>
      </c>
      <c r="M17" s="8" t="str">
        <f>IF(OR(ISBLANK(languages!M17),languages!M17=""),IF(OR(ISBLANK('auto-translations'!M17),'auto-translations'!M17=""),"",'auto-translations'!M17),languages!M17)</f>
        <v>Te taupori me te tika o te hauora</v>
      </c>
      <c r="N17" s="8" t="str">
        <f>IF(OR(ISBLANK(languages!N17),languages!N17=""),IF(OR(ISBLANK('auto-translations'!N17),'auto-translations'!N17=""),"",'auto-translations'!N17),languages!N17)</f>
        <v>Demografía y equidad en salud</v>
      </c>
      <c r="O17" s="8" t="str">
        <f>IF(OR(ISBLANK(languages!O17),languages!O17=""),IF(OR(ISBLANK('auto-translations'!O17),'auto-translations'!O17=""),"",'auto-translations'!O17),languages!O17)</f>
        <v>Demografía y equidad en salud</v>
      </c>
      <c r="P17" s="8" t="str">
        <f>IF(OR(ISBLANK(languages!P17),languages!P17=""),IF(OR(ISBLANK('auto-translations'!P17),'auto-translations'!P17=""),"",'auto-translations'!P17),languages!P17)</f>
        <v>Demografia e equidade na saúde</v>
      </c>
      <c r="Q17" s="8" t="str">
        <f>IF(OR(ISBLANK(languages!Q17),languages!Q17=""),IF(OR(ISBLANK('auto-translations'!Q17),'auto-translations'!Q17=""),"",'auto-translations'!Q17),languages!Q17)</f>
        <v>Demografia e equidade na saúde</v>
      </c>
      <c r="R17" s="8" t="str">
        <f>IF(OR(ISBLANK(languages!R17),languages!R17=""),IF(OR(ISBLANK('auto-translations'!R17),'auto-translations'!R17=""),"",'auto-translations'!R17),languages!R17)</f>
        <v>மக்கள்தொகை மற்றும் சுகாதார சமத்துவம்</v>
      </c>
      <c r="S17" s="8" t="str">
        <f>IF(OR(ISBLANK(languages!S17),languages!S17=""),IF(OR(ISBLANK('auto-translations'!S17),'auto-translations'!S17=""),"",'auto-translations'!S17),languages!S17)</f>
        <v>ประชากรและความเท่าเทียมด้านสุขภาพ</v>
      </c>
      <c r="T17" s="8" t="str">
        <f>IF(OR(ISBLANK(languages!T17),languages!T17=""),IF(OR(ISBLANK('auto-translations'!T17),'auto-translations'!T17=""),"",'auto-translations'!T17),languages!T17)</f>
        <v>Nhân khẩu học và công bằng sức khỏe</v>
      </c>
    </row>
    <row r="18" spans="1:20" ht="75" x14ac:dyDescent="0.25">
      <c r="A18" s="15" t="s">
        <v>71</v>
      </c>
      <c r="B18" s="15" t="s">
        <v>1123</v>
      </c>
      <c r="C18" s="9" t="s">
        <v>1123</v>
      </c>
      <c r="D18" s="9" t="s">
        <v>1462</v>
      </c>
      <c r="E18" s="8" t="str">
        <f>IF(OR(ISBLANK(languages!E18),languages!E18=""),IF(OR(ISBLANK('auto-translations'!E18),'auto-translations'!E18=""),"",'auto-translations'!E18),languages!E18)</f>
        <v>Context de desastre ambiental</v>
      </c>
      <c r="F18" s="8" t="str">
        <f>IF(OR(ISBLANK(languages!F18),languages!F18=""),IF(OR(ISBLANK('auto-translations'!F18),'auto-translations'!F18=""),"",'auto-translations'!F18),languages!F18)</f>
        <v>環境災害背景</v>
      </c>
      <c r="G18" s="8" t="str">
        <f>IF(OR(ISBLANK(languages!G18),languages!G18=""),IF(OR(ISBLANK('auto-translations'!G18),'auto-translations'!G18=""),"",'auto-translations'!G18),languages!G18)</f>
        <v>环境灾害背景</v>
      </c>
      <c r="H18" s="8" t="str">
        <f>IF(OR(ISBLANK(languages!H18),languages!H18=""),IF(OR(ISBLANK('auto-translations'!H18),'auto-translations'!H18=""),"",'auto-translations'!H18),languages!H18)</f>
        <v>Kontext ekologické katastrofy</v>
      </c>
      <c r="I18" s="8" t="str">
        <f>IF(OR(ISBLANK(languages!I18),languages!I18=""),IF(OR(ISBLANK('auto-translations'!I18),'auto-translations'!I18=""),"",'auto-translations'!I18),languages!I18)</f>
        <v>Miljøkatastrofe kontekst</v>
      </c>
      <c r="J18" s="8" t="str">
        <f>IF(OR(ISBLANK(languages!J18),languages!J18=""),IF(OR(ISBLANK('auto-translations'!J18),'auto-translations'!J18=""),"",'auto-translations'!J18),languages!J18)</f>
        <v>Context van milieurampen</v>
      </c>
      <c r="K18" s="8" t="str">
        <f>IF(OR(ISBLANK(languages!K18),languages!K18=""),IF(OR(ISBLANK('auto-translations'!K18),'auto-translations'!K18=""),"",'auto-translations'!K18),languages!K18)</f>
        <v>Kontext einer Umweltkatastrophe</v>
      </c>
      <c r="L18" s="8" t="str">
        <f>IF(OR(ISBLANK(languages!L18),languages!L18=""),IF(OR(ISBLANK('auto-translations'!L18),'auto-translations'!L18=""),"",'auto-translations'!L18),languages!L18)</f>
        <v>Halin bala'in muhalli</v>
      </c>
      <c r="M18" s="8" t="str">
        <f>IF(OR(ISBLANK(languages!M18),languages!M18=""),IF(OR(ISBLANK('auto-translations'!M18),'auto-translations'!M18=""),"",'auto-translations'!M18),languages!M18)</f>
        <v>Te horopaki aituā taiao</v>
      </c>
      <c r="N18" s="8" t="str">
        <f>IF(OR(ISBLANK(languages!N18),languages!N18=""),IF(OR(ISBLANK('auto-translations'!N18),'auto-translations'!N18=""),"",'auto-translations'!N18),languages!N18)</f>
        <v>Contexto de desastre ambiental</v>
      </c>
      <c r="O18" s="8" t="str">
        <f>IF(OR(ISBLANK(languages!O18),languages!O18=""),IF(OR(ISBLANK('auto-translations'!O18),'auto-translations'!O18=""),"",'auto-translations'!O18),languages!O18)</f>
        <v>Contexto de desastre ambiental</v>
      </c>
      <c r="P18" s="8" t="str">
        <f>IF(OR(ISBLANK(languages!P18),languages!P18=""),IF(OR(ISBLANK('auto-translations'!P18),'auto-translations'!P18=""),"",'auto-translations'!P18),languages!P18)</f>
        <v>Contexto de desastre ambiental</v>
      </c>
      <c r="Q18" s="8" t="str">
        <f>IF(OR(ISBLANK(languages!Q18),languages!Q18=""),IF(OR(ISBLANK('auto-translations'!Q18),'auto-translations'!Q18=""),"",'auto-translations'!Q18),languages!Q18)</f>
        <v>Contexto de desastre ambiental</v>
      </c>
      <c r="R18" s="8" t="str">
        <f>IF(OR(ISBLANK(languages!R18),languages!R18=""),IF(OR(ISBLANK('auto-translations'!R18),'auto-translations'!R18=""),"",'auto-translations'!R18),languages!R18)</f>
        <v>சுற்றுச்சூழல் பேரழிவு சூழல்</v>
      </c>
      <c r="S18" s="8" t="str">
        <f>IF(OR(ISBLANK(languages!S18),languages!S18=""),IF(OR(ISBLANK('auto-translations'!S18),'auto-translations'!S18=""),"",'auto-translations'!S18),languages!S18)</f>
        <v>บริบทภัยพิบัติด้านสิ่งแวดล้อม</v>
      </c>
      <c r="T18" s="8" t="str">
        <f>IF(OR(ISBLANK(languages!T18),languages!T18=""),IF(OR(ISBLANK('auto-translations'!T18),'auto-translations'!T18=""),"",'auto-translations'!T18),languages!T18)</f>
        <v>Bối cảnh thảm họa môi trường</v>
      </c>
    </row>
    <row r="19" spans="1:20" ht="75" x14ac:dyDescent="0.25">
      <c r="A19" s="15" t="s">
        <v>71</v>
      </c>
      <c r="B19" s="15" t="s">
        <v>1170</v>
      </c>
      <c r="C19" s="9" t="s">
        <v>1170</v>
      </c>
      <c r="D19" s="9" t="s">
        <v>1462</v>
      </c>
      <c r="E19" s="8" t="str">
        <f>IF(OR(ISBLANK(languages!E19),languages!E19=""),IF(OR(ISBLANK('auto-translations'!E19),'auto-translations'!E19=""),"",'auto-translations'!E19),languages!E19)</f>
        <v>Context addicional</v>
      </c>
      <c r="F19" s="8" t="str">
        <f>IF(OR(ISBLANK(languages!F19),languages!F19=""),IF(OR(ISBLANK('auto-translations'!F19),'auto-translations'!F19=""),"",'auto-translations'!F19),languages!F19)</f>
        <v>額外的背景資訊</v>
      </c>
      <c r="G19" s="8" t="str">
        <f>IF(OR(ISBLANK(languages!G19),languages!G19=""),IF(OR(ISBLANK('auto-translations'!G19),'auto-translations'!G19=""),"",'auto-translations'!G19),languages!G19)</f>
        <v>额外的背景信息</v>
      </c>
      <c r="H19" s="8" t="str">
        <f>IF(OR(ISBLANK(languages!H19),languages!H19=""),IF(OR(ISBLANK('auto-translations'!H19),'auto-translations'!H19=""),"",'auto-translations'!H19),languages!H19)</f>
        <v>Další kontext</v>
      </c>
      <c r="I19" s="8" t="str">
        <f>IF(OR(ISBLANK(languages!I19),languages!I19=""),IF(OR(ISBLANK('auto-translations'!I19),'auto-translations'!I19=""),"",'auto-translations'!I19),languages!I19)</f>
        <v>Yderligere kontekst</v>
      </c>
      <c r="J19" s="8" t="str">
        <f>IF(OR(ISBLANK(languages!J19),languages!J19=""),IF(OR(ISBLANK('auto-translations'!J19),'auto-translations'!J19=""),"",'auto-translations'!J19),languages!J19)</f>
        <v>Aanvullende context</v>
      </c>
      <c r="K19" s="8" t="str">
        <f>IF(OR(ISBLANK(languages!K19),languages!K19=""),IF(OR(ISBLANK('auto-translations'!K19),'auto-translations'!K19=""),"",'auto-translations'!K19),languages!K19)</f>
        <v>Zusätzlicher Kontext</v>
      </c>
      <c r="L19" s="8" t="str">
        <f>IF(OR(ISBLANK(languages!L19),languages!L19=""),IF(OR(ISBLANK('auto-translations'!L19),'auto-translations'!L19=""),"",'auto-translations'!L19),languages!L19)</f>
        <v>Ƙarin mahallin</v>
      </c>
      <c r="M19" s="8" t="str">
        <f>IF(OR(ISBLANK(languages!M19),languages!M19=""),IF(OR(ISBLANK('auto-translations'!M19),'auto-translations'!M19=""),"",'auto-translations'!M19),languages!M19)</f>
        <v>He horopaki taapiri</v>
      </c>
      <c r="N19" s="8" t="str">
        <f>IF(OR(ISBLANK(languages!N19),languages!N19=""),IF(OR(ISBLANK('auto-translations'!N19),'auto-translations'!N19=""),"",'auto-translations'!N19),languages!N19)</f>
        <v>Contexto adicional</v>
      </c>
      <c r="O19" s="8" t="str">
        <f>IF(OR(ISBLANK(languages!O19),languages!O19=""),IF(OR(ISBLANK('auto-translations'!O19),'auto-translations'!O19=""),"",'auto-translations'!O19),languages!O19)</f>
        <v>Contexto adicional</v>
      </c>
      <c r="P19" s="8" t="str">
        <f>IF(OR(ISBLANK(languages!P19),languages!P19=""),IF(OR(ISBLANK('auto-translations'!P19),'auto-translations'!P19=""),"",'auto-translations'!P19),languages!P19)</f>
        <v>Contexto adicional</v>
      </c>
      <c r="Q19" s="8" t="str">
        <f>IF(OR(ISBLANK(languages!Q19),languages!Q19=""),IF(OR(ISBLANK('auto-translations'!Q19),'auto-translations'!Q19=""),"",'auto-translations'!Q19),languages!Q19)</f>
        <v>Contexto adicional</v>
      </c>
      <c r="R19" s="8" t="str">
        <f>IF(OR(ISBLANK(languages!R19),languages!R19=""),IF(OR(ISBLANK('auto-translations'!R19),'auto-translations'!R19=""),"",'auto-translations'!R19),languages!R19)</f>
        <v>கூடுதல் சூழல்</v>
      </c>
      <c r="S19" s="8" t="str">
        <f>IF(OR(ISBLANK(languages!S19),languages!S19=""),IF(OR(ISBLANK('auto-translations'!S19),'auto-translations'!S19=""),"",'auto-translations'!S19),languages!S19)</f>
        <v>บริบทเพิ่มเติม</v>
      </c>
      <c r="T19" s="8" t="str">
        <f>IF(OR(ISBLANK(languages!T19),languages!T19=""),IF(OR(ISBLANK('auto-translations'!T19),'auto-translations'!T19=""),"",'auto-translations'!T19),languages!T19)</f>
        <v>Bối cảnh bổ sung</v>
      </c>
    </row>
    <row r="20" spans="1:20" ht="409.5" x14ac:dyDescent="0.25">
      <c r="A20" s="15" t="s">
        <v>71</v>
      </c>
      <c r="B20" s="15" t="s">
        <v>1175</v>
      </c>
      <c r="C20" s="9" t="s">
        <v>1130</v>
      </c>
      <c r="D20" s="9" t="s">
        <v>1462</v>
      </c>
      <c r="E20" s="8" t="str">
        <f>IF(OR(ISBLANK(languages!E20),languages!E20=""),IF(OR(ISBLANK('auto-translations'!E20),'auto-translations'!E20=""),"",'auto-translations'!E20),languages!E20)</f>
        <v>Editeu el fitxer de configuració de la regió per proporcionar un context de fons per a la vostra regió d'estudi. Si us plau, resumeix breument la ubicació, la història i la topografia, segons sigui pertinent.</v>
      </c>
      <c r="F20" s="8" t="str">
        <f>IF(OR(ISBLANK(languages!F20),languages!F20=""),IF(OR(ISBLANK('auto-translations'!F20),'auto-translations'!F20=""),"",'auto-translations'!F20),languages!F20)</f>
        <v>編輯區域設定檔以為您的研究區域提供背景上下文。請簡要概述相關的位置、歷史和地形。</v>
      </c>
      <c r="G20" s="8" t="str">
        <f>IF(OR(ISBLANK(languages!G20),languages!G20=""),IF(OR(ISBLANK('auto-translations'!G20),'auto-translations'!G20=""),"",'auto-translations'!G20),languages!G20)</f>
        <v>编辑区域配置文件以为您的研究区域提供背景上下文。请简要概述相关的位置、历史和地形。</v>
      </c>
      <c r="H20" s="8" t="str">
        <f>IF(OR(ISBLANK(languages!H20),languages!H20=""),IF(OR(ISBLANK('auto-translations'!H20),'auto-translations'!H20=""),"",'auto-translations'!H20),languages!H20)</f>
        <v>Upravte konfigurační soubor oblasti tak, aby poskytoval kontext pozadí pro vaši studijní oblast. Stručně prosím shrňte polohu, historii a topografii, je-li to relevantní.</v>
      </c>
      <c r="I20" s="8" t="str">
        <f>IF(OR(ISBLANK(languages!I20),languages!I20=""),IF(OR(ISBLANK('auto-translations'!I20),'auto-translations'!I20=""),"",'auto-translations'!I20),languages!I20)</f>
        <v>Rediger regionskonfigurationsfilen for at give baggrundskontekst for din studieregion. Opsummer venligst kort placering, historie og topografi, som relevant.</v>
      </c>
      <c r="J20" s="8" t="str">
        <f>IF(OR(ISBLANK(languages!J20),languages!J20=""),IF(OR(ISBLANK('auto-translations'!J20),'auto-translations'!J20=""),"",'auto-translations'!J20),languages!J20)</f>
        <v>Bewerk het regioconfiguratiebestand om achtergrondcontext voor uw studieregio te bieden. Geef een korte samenvatting van de locatie, geschiedenis en topografie, indien relevant.</v>
      </c>
      <c r="K20" s="8" t="str">
        <f>IF(OR(ISBLANK(languages!K20),languages!K20=""),IF(OR(ISBLANK('auto-translations'!K20),'auto-translations'!K20=""),"",'auto-translations'!K20),languages!K20)</f>
        <v>Bearbeiten Sie die Regionskonfigurationsdatei, um Hintergrundkontext für Ihre Studienregion bereitzustellen. Bitte fassen Sie gegebenenfalls kurz den Standort, die Geschichte und die Topografie zusammen.</v>
      </c>
      <c r="L20" s="8" t="str">
        <f>IF(OR(ISBLANK(languages!L20),languages!L20=""),IF(OR(ISBLANK('auto-translations'!L20),'auto-translations'!L20=""),"",'auto-translations'!L20),languages!L20)</f>
        <v>Shirya fayil ɗin sanyi na yanki don samar da bayanan baya don yankin binciken ku. Da fatan za a taƙaice wuri, tarihi da hoton ƙasa, kamar yadda ya dace.</v>
      </c>
      <c r="M20" s="8" t="str">
        <f>IF(OR(ISBLANK(languages!M20),languages!M20=""),IF(OR(ISBLANK('auto-translations'!M20),'auto-translations'!M20=""),"",'auto-translations'!M20),languages!M20)</f>
        <v>Whakatikaina te kōnae whirihoranga rohe hei whakarato i te horopaki papamuri mo to rohe ako. Tena koa whakarapopototia te waahi, te hitori me te ahuatanga o te whenua, mena e tika ana.</v>
      </c>
      <c r="N20" s="8" t="str">
        <f>IF(OR(ISBLANK(languages!N20),languages!N20=""),IF(OR(ISBLANK('auto-translations'!N20),'auto-translations'!N20=""),"",'auto-translations'!N20),languages!N20)</f>
        <v>Edite el archivo de configuración de la región para proporcionar contexto de fondo para su región de estudio. Resuma brevemente la ubicación, la historia y la topografía, según corresponda.</v>
      </c>
      <c r="O20" s="8" t="str">
        <f>IF(OR(ISBLANK(languages!O20),languages!O20=""),IF(OR(ISBLANK('auto-translations'!O20),'auto-translations'!O20=""),"",'auto-translations'!O20),languages!O20)</f>
        <v>Edite el archivo de configuración de la región para proporcionar contexto de fondo para su región de estudio. Resuma brevemente la ubicación, la historia y la topografía, según corresponda.</v>
      </c>
      <c r="P20" s="8" t="str">
        <f>IF(OR(ISBLANK(languages!P20),languages!P20=""),IF(OR(ISBLANK('auto-translations'!P20),'auto-translations'!P20=""),"",'auto-translations'!P20),languages!P20)</f>
        <v>Edite o arquivo de configuração da região para fornecer contexto de fundo para sua região de estudo. Por favor, resuma brevemente a localização, história e topografia, conforme relevante.</v>
      </c>
      <c r="Q20" s="8" t="str">
        <f>IF(OR(ISBLANK(languages!Q20),languages!Q20=""),IF(OR(ISBLANK('auto-translations'!Q20),'auto-translations'!Q20=""),"",'auto-translations'!Q20),languages!Q20)</f>
        <v>Edite o arquivo de configuração da região para fornecer contexto de fundo para sua região de estudo. Por favor, resuma brevemente a localização, história e topografia, conforme relevante.</v>
      </c>
      <c r="R20" s="8" t="str">
        <f>IF(OR(ISBLANK(languages!R20),languages!R20=""),IF(OR(ISBLANK('auto-translations'!R20),'auto-translations'!R20=""),"",'auto-translations'!R20),languages!R20)</f>
        <v>உங்கள் ஆய்வுப் பகுதிக்கான பின்னணி சூழலை வழங்க, பிராந்திய உள்ளமைவு கோப்பைத் திருத்தவும். தயவு செய்து இருப்பிடம், வரலாறு மற்றும் நிலப்பரப்பை தொடர்புடையதாக சுருக்கமாகச் சுருக்கவும்.</v>
      </c>
      <c r="S20" s="8" t="str">
        <f>IF(OR(ISBLANK(languages!S20),languages!S20=""),IF(OR(ISBLANK('auto-translations'!S20),'auto-translations'!S20=""),"",'auto-translations'!S20),languages!S20)</f>
        <v>แก้ไขไฟล์การกำหนดค่าภูมิภาคเพื่อให้บริบทพื้นหลังสำหรับภูมิภาคการศึกษาของคุณ กรุณาสรุปสถานที่ ประวัติ และภูมิประเทศโดยย่อตามที่เกี่ยวข้อง</v>
      </c>
      <c r="T20" s="8" t="str">
        <f>IF(OR(ISBLANK(languages!T20),languages!T20=""),IF(OR(ISBLANK('auto-translations'!T20),'auto-translations'!T20=""),"",'auto-translations'!T20),languages!T20)</f>
        <v>Chỉnh sửa tệp cấu hình vùng để cung cấp bối cảnh cơ bản cho khu vực nghiên cứu của bạn. Vui lòng tóm tắt ngắn gọn về vị trí, lịch sử và địa hình nếu có liên quan.</v>
      </c>
    </row>
    <row r="21" spans="1:20" ht="330" x14ac:dyDescent="0.25">
      <c r="A21" s="15" t="s">
        <v>71</v>
      </c>
      <c r="B21" s="15" t="s">
        <v>1180</v>
      </c>
      <c r="C21" s="9" t="s">
        <v>1066</v>
      </c>
      <c r="D21" s="9" t="s">
        <v>1462</v>
      </c>
      <c r="E21" s="8" t="str">
        <f>IF(OR(ISBLANK(languages!E21),languages!E21=""),IF(OR(ISBLANK('auto-translations'!E21),'auto-translations'!E21=""),"",'auto-translations'!E21),languages!E21)</f>
        <v>S'han analitzat els nivells següents de política governamental per a {city_name}: {policy_checklist_levels}.</v>
      </c>
      <c r="F21" s="8" t="str">
        <f>IF(OR(ISBLANK(languages!F21),languages!F21=""),IF(OR(ISBLANK('auto-translations'!F21),'auto-translations'!F21=""),"",'auto-translations'!F21),languages!F21)</f>
        <v>針對 {city_name} 分析了以下層級的政府政策：{policy_checklist_levels}。</v>
      </c>
      <c r="G21" s="8" t="str">
        <f>IF(OR(ISBLANK(languages!G21),languages!G21=""),IF(OR(ISBLANK('auto-translations'!G21),'auto-translations'!G21=""),"",'auto-translations'!G21),languages!G21)</f>
        <v>针对 {city_name} 分析了以下级别的政府政策：{policy_checklist_levels}。</v>
      </c>
      <c r="H21" s="8" t="str">
        <f>IF(OR(ISBLANK(languages!H21),languages!H21=""),IF(OR(ISBLANK('auto-translations'!H21),'auto-translations'!H21=""),"",'auto-translations'!H21),languages!H21)</f>
        <v>Pro město {city_name} byly analyzovány následující úrovně vládní politiky: {policy_checklist_levels}.</v>
      </c>
      <c r="I21" s="8" t="str">
        <f>IF(OR(ISBLANK(languages!I21),languages!I21=""),IF(OR(ISBLANK('auto-translations'!I21),'auto-translations'!I21=""),"",'auto-translations'!I21),languages!I21)</f>
        <v>Følgende niveauer af regeringens politik blev analyseret for {city_name}: {policy_checklist_levels}.</v>
      </c>
      <c r="J21" s="8" t="str">
        <f>IF(OR(ISBLANK(languages!J21),languages!J21=""),IF(OR(ISBLANK('auto-translations'!J21),'auto-translations'!J21=""),"",'auto-translations'!J21),languages!J21)</f>
        <v>De volgende niveaus van overheidsbeleid zijn geanalyseerd voor {city_name}: {policy_checklist_levels}.</v>
      </c>
      <c r="K21" s="8" t="str">
        <f>IF(OR(ISBLANK(languages!K21),languages!K21=""),IF(OR(ISBLANK('auto-translations'!K21),'auto-translations'!K21=""),"",'auto-translations'!K21),languages!K21)</f>
        <v>Die folgenden Ebenen der Regierungspolitik wurden für {city_name} analysiert: {policy_checklist_levels}.</v>
      </c>
      <c r="L21" s="8" t="str">
        <f>IF(OR(ISBLANK(languages!L21),languages!L21=""),IF(OR(ISBLANK('auto-translations'!L21),'auto-translations'!L21=""),"",'auto-translations'!L21),languages!L21)</f>
        <v>An yi nazarin matakan manufofin gwamnati masu zuwa don {city_name}: {policy_checklist_levels}.</v>
      </c>
      <c r="M21" s="8" t="str">
        <f>IF(OR(ISBLANK(languages!M21),languages!M21=""),IF(OR(ISBLANK('auto-translations'!M21),'auto-translations'!M21=""),"",'auto-translations'!M21),languages!M21)</f>
        <v>Ko nga taumata e whai ake nei o nga kaupapa here a te kawanatanga i tātarihia mo {city_name}: {policy_checklist_levels}.</v>
      </c>
      <c r="N21" s="8" t="str">
        <f>IF(OR(ISBLANK(languages!N21),languages!N21=""),IF(OR(ISBLANK('auto-translations'!N21),'auto-translations'!N21=""),"",'auto-translations'!N21),languages!N21)</f>
        <v>Se analizaron los siguientes niveles de política gubernamental para {city_name}: {policy_checklist_levels}.</v>
      </c>
      <c r="O21" s="8" t="str">
        <f>IF(OR(ISBLANK(languages!O21),languages!O21=""),IF(OR(ISBLANK('auto-translations'!O21),'auto-translations'!O21=""),"",'auto-translations'!O21),languages!O21)</f>
        <v>Se analizaron los siguientes niveles de política gubernamental para {city_name}: {policy_checklist_levels}.</v>
      </c>
      <c r="P21" s="8" t="str">
        <f>IF(OR(ISBLANK(languages!P21),languages!P21=""),IF(OR(ISBLANK('auto-translations'!P21),'auto-translations'!P21=""),"",'auto-translations'!P21),languages!P21)</f>
        <v>Os seguintes níveis de política governamental foram analisados para {city_name}: {policy_checklist_levels}.</v>
      </c>
      <c r="Q21" s="8" t="str">
        <f>IF(OR(ISBLANK(languages!Q21),languages!Q21=""),IF(OR(ISBLANK('auto-translations'!Q21),'auto-translations'!Q21=""),"",'auto-translations'!Q21),languages!Q21)</f>
        <v>Os seguintes níveis de política governamental foram analisados para {city_name}: {policy_checklist_levels}.</v>
      </c>
      <c r="R21" s="8" t="str">
        <f>IF(OR(ISBLANK(languages!R21),languages!R21=""),IF(OR(ISBLANK('auto-translations'!R21),'auto-translations'!R21=""),"",'auto-translations'!R21),languages!R21)</f>
        <v>{city_name} க்கான அரசாங்கக் கொள்கையின் பின்வரும் நிலைகள் பகுப்பாய்வு செய்யப்பட்டன: {policy_checklist_levels}.</v>
      </c>
      <c r="S21" s="8" t="str">
        <f>IF(OR(ISBLANK(languages!S21),languages!S21=""),IF(OR(ISBLANK('auto-translations'!S21),'auto-translations'!S21=""),"",'auto-translations'!S21),languages!S21)</f>
        <v>มีการวิเคราะห์นโยบายของรัฐบาลในระดับต่อไปนี้สำหรับ {city_name}: {policy_checklist_levels}</v>
      </c>
      <c r="T21" s="8" t="str">
        <f>IF(OR(ISBLANK(languages!T21),languages!T21=""),IF(OR(ISBLANK('auto-translations'!T21),'auto-translations'!T21=""),"",'auto-translations'!T21),languages!T21)</f>
        <v>Các cấp chính sách chính phủ sau đây đã được phân tích cho {city_name}: {policy_checklist_levels}.</v>
      </c>
    </row>
    <row r="22" spans="1:20" ht="409.5" x14ac:dyDescent="0.25">
      <c r="A22" s="15" t="s">
        <v>71</v>
      </c>
      <c r="B22" s="15" t="s">
        <v>1171</v>
      </c>
      <c r="C22" s="9" t="s">
        <v>1131</v>
      </c>
      <c r="D22" s="9" t="s">
        <v>1462</v>
      </c>
      <c r="E22" s="8" t="str">
        <f>IF(OR(ISBLANK(languages!E22),languages!E22=""),IF(OR(ISBLANK('auto-translations'!E22),'auto-translations'!E22=""),"",'auto-translations'!E22),languages!E22)</f>
        <v xml:space="preserve"> Editeu la secció "Demogràfica i equitat sanitària" del fitxer de configuració de la regió per destacar les característiques demogràfiques socioeconòmiques i els principals reptes i desigualtats de salut presents en aquesta àrea urbana.</v>
      </c>
      <c r="F22" s="8" t="str">
        <f>IF(OR(ISBLANK(languages!F22),languages!F22=""),IF(OR(ISBLANK('auto-translations'!F22),'auto-translations'!F22=""),"",'auto-translations'!F22),languages!F22)</f>
        <v>編輯區域配置文件的「人口統計和健康公平」部分，以突出顯示該城市地區的社會經濟人口特徵以及主要健康挑戰和不平等。</v>
      </c>
      <c r="G22" s="8" t="str">
        <f>IF(OR(ISBLANK(languages!G22),languages!G22=""),IF(OR(ISBLANK('auto-translations'!G22),'auto-translations'!G22=""),"",'auto-translations'!G22),languages!G22)</f>
        <v>编辑区域配置文件的“人口统计和健康公平”部分，以突出显示该城市地区的社会经济人口特征以及主要健康挑战和不平等。</v>
      </c>
      <c r="H22" s="8" t="str">
        <f>IF(OR(ISBLANK(languages!H22),languages!H22=""),IF(OR(ISBLANK('auto-translations'!H22),'auto-translations'!H22=""),"",'auto-translations'!H22),languages!H22)</f>
        <v xml:space="preserve"> Upravte část „Demografie a rovnost ve zdraví“ v konfiguračním souboru regionu, abyste zdůraznili socioekonomické demografické charakteristiky a klíčové zdravotní problémy a nerovnosti přítomné v této městské oblasti.</v>
      </c>
      <c r="I22" s="8" t="str">
        <f>IF(OR(ISBLANK(languages!I22),languages!I22=""),IF(OR(ISBLANK('auto-translations'!I22),'auto-translations'!I22=""),"",'auto-translations'!I22),languages!I22)</f>
        <v xml:space="preserve"> Rediger sektionen "Demografi og sundhedslighed" i regionens konfigurationsfil for at fremhæve socioøkonomiske demografiske karakteristika og centrale sundhedsudfordringer og uligheder i dette byområde.</v>
      </c>
      <c r="J22" s="8" t="str">
        <f>IF(OR(ISBLANK(languages!J22),languages!J22=""),IF(OR(ISBLANK('auto-translations'!J22),'auto-translations'!J22=""),"",'auto-translations'!J22),languages!J22)</f>
        <v xml:space="preserve"> Bewerk de sectie 'Demografie en gezondheidsgelijkheid' van het regioconfiguratiebestand om de sociaal-economische demografische kenmerken en de belangrijkste gezondheidsuitdagingen en ongelijkheden in dit stedelijk gebied te benadrukken.</v>
      </c>
      <c r="K22" s="8" t="str">
        <f>IF(OR(ISBLANK(languages!K22),languages!K22=""),IF(OR(ISBLANK('auto-translations'!K22),'auto-translations'!K22=""),"",'auto-translations'!K22),languages!K22)</f>
        <v xml:space="preserve"> Bearbeiten Sie den Abschnitt „Demografie und gesundheitliche Chancengleichheit“ der Regionskonfigurationsdatei, um sozioökonomische demografische Merkmale sowie die wichtigsten gesundheitlichen Herausforderungen und Ungleichheiten in diesem Stadtgebiet hervorzuheben.</v>
      </c>
      <c r="L22" s="8" t="str">
        <f>IF(OR(ISBLANK(languages!L22),languages!L22=""),IF(OR(ISBLANK('auto-translations'!L22),'auto-translations'!L22=""),"",'auto-translations'!L22),languages!L22)</f>
        <v xml:space="preserve"> Shirya sashin 'Kididdiga da daidaiton lafiya' na fayil ɗin daidaitawar yanki don haskaka halayen alƙaluman zamantakewa da tattalin arziƙi da mahimman ƙalubalen lafiya da rashin daidaito da ake samu a wannan yanki na birni.</v>
      </c>
      <c r="M22" s="8" t="str">
        <f>IF(OR(ISBLANK(languages!M22),languages!M22=""),IF(OR(ISBLANK('auto-translations'!M22),'auto-translations'!M22=""),"",'auto-translations'!M22),languages!M22)</f>
        <v xml:space="preserve"> Whakatikahia te wahanga 'Taipori me te tika hauora' o te konae whirihoranga rohe ki te whakaatu i nga ahuatanga taupori-hapori-ohanga me nga wero hauora matua me nga kore tika kei roto i tenei taone nui.</v>
      </c>
      <c r="N22" s="8" t="str">
        <f>IF(OR(ISBLANK(languages!N22),languages!N22=""),IF(OR(ISBLANK('auto-translations'!N22),'auto-translations'!N22=""),"",'auto-translations'!N22),languages!N22)</f>
        <v xml:space="preserve"> Edite la sección 'Demografía y equidad en salud' del archivo de configuración de la región para resaltar las características demográficas socioeconómicas y los desafíos e inequidades de salud clave presentes en esta área urbana.</v>
      </c>
      <c r="O22" s="8" t="str">
        <f>IF(OR(ISBLANK(languages!O22),languages!O22=""),IF(OR(ISBLANK('auto-translations'!O22),'auto-translations'!O22=""),"",'auto-translations'!O22),languages!O22)</f>
        <v xml:space="preserve"> Edite la sección 'Demografía y equidad en salud' del archivo de configuración de la región para resaltar las características demográficas socioeconómicas y los desafíos e inequidades de salud clave presentes en esta área urbana.</v>
      </c>
      <c r="P22" s="8" t="str">
        <f>IF(OR(ISBLANK(languages!P22),languages!P22=""),IF(OR(ISBLANK('auto-translations'!P22),'auto-translations'!P22=""),"",'auto-translations'!P22),languages!P22)</f>
        <v xml:space="preserve"> Edite a secção “Demografia e equidade na saúde” do ficheiro de configuração da região para destacar as características demográficas socioeconómicas e os principais desafios e desigualdades na saúde presentes nesta área urbana.</v>
      </c>
      <c r="Q22" s="8" t="str">
        <f>IF(OR(ISBLANK(languages!Q22),languages!Q22=""),IF(OR(ISBLANK('auto-translations'!Q22),'auto-translations'!Q22=""),"",'auto-translations'!Q22),languages!Q22)</f>
        <v xml:space="preserve"> Edite a secção “Demografia e equidade na saúde” do ficheiro de configuração da região para destacar as características demográficas socioeconómicas e os principais desafios e desigualdades na saúde presentes nesta área urbana.</v>
      </c>
      <c r="R22" s="8" t="str">
        <f>IF(OR(ISBLANK(languages!R22),languages!R22=""),IF(OR(ISBLANK('auto-translations'!R22),'auto-translations'!R22=""),"",'auto-translations'!R22),languages!R22)</f>
        <v xml:space="preserve"> இந்த நகர்ப்புறத்தில் உள்ள சமூக-பொருளாதார மக்கள்தொகை பண்புகள் மற்றும் முக்கிய சுகாதார சவால்கள் மற்றும் ஏற்றத்தாழ்வுகளை முன்னிலைப்படுத்த பிராந்திய உள்ளமைவு கோப்பின் 'மக்கள்தொகை மற்றும் சுகாதார சமபங்கு' பகுதியைத் திருத்தவும்.</v>
      </c>
      <c r="S22" s="8" t="str">
        <f>IF(OR(ISBLANK(languages!S22),languages!S22=""),IF(OR(ISBLANK('auto-translations'!S22),'auto-translations'!S22=""),"",'auto-translations'!S22),languages!S22)</f>
        <v xml:space="preserve"> แก้ไขส่วน 'ข้อมูลประชากรและความเท่าเทียมด้านสุขภาพ' ของไฟล์การกำหนดค่าภูมิภาคเพื่อเน้นคุณลักษณะทางประชากรศาสตร์ทางสังคมและเศรษฐกิจ และความท้าทายด้านสุขภาพและความไม่เท่าเทียมที่สำคัญที่มีอยู่ในเขตเมืองนี้</v>
      </c>
      <c r="T22" s="8" t="str">
        <f>IF(OR(ISBLANK(languages!T22),languages!T22=""),IF(OR(ISBLANK('auto-translations'!T22),'auto-translations'!T22=""),"",'auto-translations'!T22),languages!T22)</f>
        <v xml:space="preserve"> Chỉnh sửa phần 'Nhân khẩu học và công bằng sức khỏe' trong tệp cấu hình khu vực để làm nổi bật các đặc điểm nhân khẩu học kinh tế xã hội cũng như những thách thức và bất bình đẳng chính về sức khỏe hiện có ở khu vực thành thị này.</v>
      </c>
    </row>
    <row r="23" spans="1:20" ht="300" x14ac:dyDescent="0.25">
      <c r="A23" s="15" t="s">
        <v>71</v>
      </c>
      <c r="B23" s="15" t="s">
        <v>1172</v>
      </c>
      <c r="C23" s="9" t="s">
        <v>1166</v>
      </c>
      <c r="D23" s="9" t="s">
        <v>1462</v>
      </c>
      <c r="E23" s="8" t="str">
        <f>IF(OR(ISBLANK(languages!E23),languages!E23=""),IF(OR(ISBLANK('auto-translations'!E23),'auto-translations'!E23=""),"",'auto-translations'!E23),languages!E23)</f>
        <v>Els perills ambientals que poden afectar l'àrea urbana durant la propera dècada inclouen: {policy_checklist_hazards}.</v>
      </c>
      <c r="F23" s="8" t="str">
        <f>IF(OR(ISBLANK(languages!F23),languages!F23=""),IF(OR(ISBLANK('auto-translations'!F23),'auto-translations'!F23=""),"",'auto-translations'!F23),languages!F23)</f>
        <v>未來十年可能影響城市地區的環境危害包括：{policy_checklist_hazards}。</v>
      </c>
      <c r="G23" s="8" t="str">
        <f>IF(OR(ISBLANK(languages!G23),languages!G23=""),IF(OR(ISBLANK('auto-translations'!G23),'auto-translations'!G23=""),"",'auto-translations'!G23),languages!G23)</f>
        <v>未来十年可能影响城市地区的环境危害包括：{policy_checklist_hazards}。</v>
      </c>
      <c r="H23" s="8" t="str">
        <f>IF(OR(ISBLANK(languages!H23),languages!H23=""),IF(OR(ISBLANK('auto-translations'!H23),'auto-translations'!H23=""),"",'auto-translations'!H23),languages!H23)</f>
        <v>Mezi environmentální rizika, která mohou ovlivnit městskou oblast v nadcházejícím desetiletí, patří: {policy_checklist_hazards}.</v>
      </c>
      <c r="I23" s="8" t="str">
        <f>IF(OR(ISBLANK(languages!I23),languages!I23=""),IF(OR(ISBLANK('auto-translations'!I23),'auto-translations'!I23=""),"",'auto-translations'!I23),languages!I23)</f>
        <v>Miljøfarer, der kan påvirke byområdet i løbet af det kommende årti, omfatter: {policy_checklist_hazards}.</v>
      </c>
      <c r="J23" s="8" t="str">
        <f>IF(OR(ISBLANK(languages!J23),languages!J23=""),IF(OR(ISBLANK('auto-translations'!J23),'auto-translations'!J23=""),"",'auto-translations'!J23),languages!J23)</f>
        <v>Milieugevaren die het komende decennium van invloed kunnen zijn op het stedelijk gebied zijn onder meer: {policy_checklist_hazards}.</v>
      </c>
      <c r="K23" s="8" t="str">
        <f>IF(OR(ISBLANK(languages!K23),languages!K23=""),IF(OR(ISBLANK('auto-translations'!K23),'auto-translations'!K23=""),"",'auto-translations'!K23),languages!K23)</f>
        <v>Zu den Umweltgefahren, die sich im kommenden Jahrzehnt auf das Stadtgebiet auswirken könnten, gehören: {policy_checklist_hazards}.</v>
      </c>
      <c r="L23" s="8" t="str">
        <f>IF(OR(ISBLANK(languages!L23),languages!L23=""),IF(OR(ISBLANK('auto-translations'!L23),'auto-translations'!L23=""),"",'auto-translations'!L23),languages!L23)</f>
        <v>Hatsarin muhalli da ka iya yin tasiri a cikin birni cikin shekaru goma masu zuwa sun haɗa da: {policy_checklist_hazards}.</v>
      </c>
      <c r="M23" s="8" t="str">
        <f>IF(OR(ISBLANK(languages!M23),languages!M23=""),IF(OR(ISBLANK('auto-translations'!M23),'auto-translations'!M23=""),"",'auto-translations'!M23),languages!M23)</f>
        <v>Ko nga aitua taiao ka pa ki te taone nui i roto i nga tau tekau kei te heke mai ko: {policy_checklist_hazards}.</v>
      </c>
      <c r="N23" s="8" t="str">
        <f>IF(OR(ISBLANK(languages!N23),languages!N23=""),IF(OR(ISBLANK('auto-translations'!N23),'auto-translations'!N23=""),"",'auto-translations'!N23),languages!N23)</f>
        <v>Los peligros ambientales que pueden afectar el área urbana durante la próxima década incluyen: {policy_checklist_hazards}.</v>
      </c>
      <c r="O23" s="8" t="str">
        <f>IF(OR(ISBLANK(languages!O23),languages!O23=""),IF(OR(ISBLANK('auto-translations'!O23),'auto-translations'!O23=""),"",'auto-translations'!O23),languages!O23)</f>
        <v>Los peligros ambientales que pueden afectar el área urbana durante la próxima década incluyen: {policy_checklist_hazards}.</v>
      </c>
      <c r="P23" s="8" t="str">
        <f>IF(OR(ISBLANK(languages!P23),languages!P23=""),IF(OR(ISBLANK('auto-translations'!P23),'auto-translations'!P23=""),"",'auto-translations'!P23),languages!P23)</f>
        <v>Os riscos ambientais que podem impactar a área urbana na próxima década incluem: {policy_checklist_hazards}.</v>
      </c>
      <c r="Q23" s="8" t="str">
        <f>IF(OR(ISBLANK(languages!Q23),languages!Q23=""),IF(OR(ISBLANK('auto-translations'!Q23),'auto-translations'!Q23=""),"",'auto-translations'!Q23),languages!Q23)</f>
        <v>Os riscos ambientais que podem impactar a área urbana na próxima década incluem: {policy_checklist_hazards}.</v>
      </c>
      <c r="R23" s="8" t="str">
        <f>IF(OR(ISBLANK(languages!R23),languages!R23=""),IF(OR(ISBLANK('auto-translations'!R23),'auto-translations'!R23=""),"",'auto-translations'!R23),languages!R23)</f>
        <v>வரவிருக்கும் தசாப்தத்தில் நகர்ப்புறத்தை பாதிக்கக்கூடிய சுற்றுச்சூழல் அபாயங்கள்: {policy_checklist_hazards}.</v>
      </c>
      <c r="S23" s="8" t="str">
        <f>IF(OR(ISBLANK(languages!S23),languages!S23=""),IF(OR(ISBLANK('auto-translations'!S23),'auto-translations'!S23=""),"",'auto-translations'!S23),languages!S23)</f>
        <v>อันตรายต่อสิ่งแวดล้อมที่อาจส่งผลกระทบต่อเขตเมืองในทศวรรษต่อๆ ไป ได้แก่: {policy_checklist_hazards}</v>
      </c>
      <c r="T23" s="8" t="str">
        <f>IF(OR(ISBLANK(languages!T23),languages!T23=""),IF(OR(ISBLANK('auto-translations'!T23),'auto-translations'!T23=""),"",'auto-translations'!T23),languages!T23)</f>
        <v>Các mối nguy hiểm về môi trường có thể ảnh hưởng đến khu vực đô thị trong thập kỷ tới bao gồm: {policy_checklist_hazards}.</v>
      </c>
    </row>
    <row r="24" spans="1:20" ht="409.5" x14ac:dyDescent="0.25">
      <c r="A24" s="15" t="s">
        <v>71</v>
      </c>
      <c r="B24" s="15" t="s">
        <v>1173</v>
      </c>
      <c r="C24" s="9" t="s">
        <v>1176</v>
      </c>
      <c r="D24" s="9" t="s">
        <v>1462</v>
      </c>
      <c r="E24" s="8" t="str">
        <f>IF(OR(ISBLANK(languages!E24),languages!E24=""),IF(OR(ISBLANK('auto-translations'!E24),'auto-translations'!E24=""),"",'auto-translations'!E24),languages!E24)</f>
        <v>Detalli qualsevol altra consideració relacionada amb les desigualtats en salut urbana i la geografia d'aquesta ciutat, o consideracions de dades que puguin influir en la interpretació de les conclusions.</v>
      </c>
      <c r="F24" s="8" t="str">
        <f>IF(OR(ISBLANK(languages!F24),languages!F24=""),IF(OR(ISBLANK('auto-translations'!F24),'auto-translations'!F24=""),"",'auto-translations'!F24),languages!F24)</f>
        <v>詳細說明與該城市的城市健康不平等和地理相關的任何其他考慮因素，或可能影響結果解釋的數據考慮。</v>
      </c>
      <c r="G24" s="8" t="str">
        <f>IF(OR(ISBLANK(languages!G24),languages!G24=""),IF(OR(ISBLANK('auto-translations'!G24),'auto-translations'!G24=""),"",'auto-translations'!G24),languages!G24)</f>
        <v>详细说明与该城市的城市健康不平等和地理相关的任何其他考虑因素，或可能影响结果解释的数据考虑因素。</v>
      </c>
      <c r="H24" s="8" t="str">
        <f>IF(OR(ISBLANK(languages!H24),languages!H24=""),IF(OR(ISBLANK('auto-translations'!H24),'auto-translations'!H24=""),"",'auto-translations'!H24),languages!H24)</f>
        <v>Uveďte podrobně jakákoli další hlediska týkající se nerovností v oblasti městského zdraví a geografie v tomto městě nebo úvahy o datech, které by mohly ovlivnit interpretaci zjištění.</v>
      </c>
      <c r="I24" s="8" t="str">
        <f>IF(OR(ISBLANK(languages!I24),languages!I24=""),IF(OR(ISBLANK('auto-translations'!I24),'auto-translations'!I24=""),"",'auto-translations'!I24),languages!I24)</f>
        <v>Detaljerede eventuelle andre overvejelser vedrørende uligheder i byernes sundhed og geografi i denne by, eller dataovervejelser, der kan påvirke fortolkningen af resultaterne.</v>
      </c>
      <c r="J24" s="8" t="str">
        <f>IF(OR(ISBLANK(languages!J24),languages!J24=""),IF(OR(ISBLANK('auto-translations'!J24),'auto-translations'!J24=""),"",'auto-translations'!J24),languages!J24)</f>
        <v>Geef een gedetailleerd overzicht van eventuele andere overwegingen met betrekking tot ongelijkheid op gezondheidsgebied in de stad en de geografie in deze stad, of gegevensoverwegingen die de interpretatie van bevindingen zouden kunnen beïnvloeden.</v>
      </c>
      <c r="K24" s="8" t="str">
        <f>IF(OR(ISBLANK(languages!K24),languages!K24=""),IF(OR(ISBLANK('auto-translations'!K24),'auto-translations'!K24=""),"",'auto-translations'!K24),languages!K24)</f>
        <v>Erläutern Sie alle anderen Überlegungen im Zusammenhang mit städtischen gesundheitlichen Ungleichheiten und der Geografie dieser Stadt oder Datenüberlegungen, die die Interpretation der Ergebnisse beeinflussen könnten.</v>
      </c>
      <c r="L24" s="8" t="str">
        <f>IF(OR(ISBLANK(languages!L24),languages!L24=""),IF(OR(ISBLANK('auto-translations'!L24),'auto-translations'!L24=""),"",'auto-translations'!L24),languages!L24)</f>
        <v>Cikakkun duk wasu la'akari da suka shafi rashin daidaiton lafiyar birane da yanayin ƙasa a cikin wannan birni, ko la'akari da bayanan da za su iya yin tasiri ga fassarar binciken.</v>
      </c>
      <c r="M24" s="8" t="str">
        <f>IF(OR(ISBLANK(languages!M24),languages!M24=""),IF(OR(ISBLANK('auto-translations'!M24),'auto-translations'!M24=""),"",'auto-translations'!M24),languages!M24)</f>
        <v>Whakamāramahia etahi atu whakaaro e pa ana ki nga koretake o te hauora taone me te matawhenua o tenei taone, me nga whakaaro raraunga ka whakaawe i te whakamaoritanga o nga kitenga.</v>
      </c>
      <c r="N24" s="8" t="str">
        <f>IF(OR(ISBLANK(languages!N24),languages!N24=""),IF(OR(ISBLANK('auto-translations'!N24),'auto-translations'!N24=""),"",'auto-translations'!N24),languages!N24)</f>
        <v>Detalle cualquier otra consideración relacionada con las inequidades en salud urbana y la geografía en esta ciudad, o consideraciones de datos que podrían influir en la interpretación de los hallazgos.</v>
      </c>
      <c r="O24" s="8" t="str">
        <f>IF(OR(ISBLANK(languages!O24),languages!O24=""),IF(OR(ISBLANK('auto-translations'!O24),'auto-translations'!O24=""),"",'auto-translations'!O24),languages!O24)</f>
        <v>Detalle cualquier otra consideración relacionada con las inequidades en salud urbana y la geografía en esta ciudad, o consideraciones de datos que podrían influir en la interpretación de los hallazgos.</v>
      </c>
      <c r="P24" s="8" t="str">
        <f>IF(OR(ISBLANK(languages!P24),languages!P24=""),IF(OR(ISBLANK('auto-translations'!P24),'auto-translations'!P24=""),"",'auto-translations'!P24),languages!P24)</f>
        <v>Detalhe quaisquer outras considerações relacionadas com as desigualdades na saúde urbana e a geografia nesta cidade, ou considerações sobre dados que possam influenciar a interpretação dos resultados.</v>
      </c>
      <c r="Q24" s="8" t="str">
        <f>IF(OR(ISBLANK(languages!Q24),languages!Q24=""),IF(OR(ISBLANK('auto-translations'!Q24),'auto-translations'!Q24=""),"",'auto-translations'!Q24),languages!Q24)</f>
        <v>Detalhe quaisquer outras considerações relacionadas com as desigualdades na saúde urbana e a geografia nesta cidade, ou considerações sobre dados que possam influenciar a interpretação dos resultados.</v>
      </c>
      <c r="R24" s="8" t="str">
        <f>IF(OR(ISBLANK(languages!R24),languages!R24=""),IF(OR(ISBLANK('auto-translations'!R24),'auto-translations'!R24=""),"",'auto-translations'!R24),languages!R24)</f>
        <v>இந்த நகரத்தில் உள்ள நகர்ப்புற சுகாதார ஏற்றத்தாழ்வுகள் மற்றும் புவியியல் தொடர்பான வேறு ஏதேனும் பரிசீலனைகள் அல்லது கண்டுபிடிப்புகளின் விளக்கத்தை பாதிக்கக்கூடிய தரவு பரிசீலனைகளை விவரிக்கவும்.</v>
      </c>
      <c r="S24" s="8" t="str">
        <f>IF(OR(ISBLANK(languages!S24),languages!S24=""),IF(OR(ISBLANK('auto-translations'!S24),'auto-translations'!S24=""),"",'auto-translations'!S24),languages!S24)</f>
        <v>ให้รายละเอียดข้อควรพิจารณาอื่นๆ ที่เกี่ยวข้องกับความไม่เท่าเทียมด้านสุขภาพในเมืองและภูมิศาสตร์ในเมืองนี้ หรือการพิจารณาข้อมูลที่อาจส่งผลต่อการตีความข้อค้นพบ</v>
      </c>
      <c r="T24" s="8" t="str">
        <f>IF(OR(ISBLANK(languages!T24),languages!T24=""),IF(OR(ISBLANK('auto-translations'!T24),'auto-translations'!T24=""),"",'auto-translations'!T24),languages!T24)</f>
        <v>Trình bày chi tiết mọi cân nhắc khác liên quan đến sự bất bình đẳng về y tế đô thị và địa lý ở thành phố này hoặc những cân nhắc về dữ liệu có thể ảnh hưởng đến việc giải thích các phát hiện.</v>
      </c>
    </row>
    <row r="25" spans="1:20" ht="75" x14ac:dyDescent="0.25">
      <c r="A25" s="15" t="s">
        <v>915</v>
      </c>
      <c r="B25" s="15" t="s">
        <v>1065</v>
      </c>
      <c r="C25" s="9" t="s">
        <v>1065</v>
      </c>
      <c r="D25" s="9" t="s">
        <v>1462</v>
      </c>
      <c r="E25" s="8" t="str">
        <f>IF(OR(ISBLANK(languages!E25),languages!E25=""),IF(OR(ISBLANK('auto-translations'!E25),'auto-translations'!E25=""),"",'auto-translations'!E25),languages!E25)</f>
        <v>Local</v>
      </c>
      <c r="F25" s="8" t="str">
        <f>IF(OR(ISBLANK(languages!F25),languages!F25=""),IF(OR(ISBLANK('auto-translations'!F25),'auto-translations'!F25=""),"",'auto-translations'!F25),languages!F25)</f>
        <v>當地的</v>
      </c>
      <c r="G25" s="8" t="str">
        <f>IF(OR(ISBLANK(languages!G25),languages!G25=""),IF(OR(ISBLANK('auto-translations'!G25),'auto-translations'!G25=""),"",'auto-translations'!G25),languages!G25)</f>
        <v>当地的</v>
      </c>
      <c r="H25" s="8" t="str">
        <f>IF(OR(ISBLANK(languages!H25),languages!H25=""),IF(OR(ISBLANK('auto-translations'!H25),'auto-translations'!H25=""),"",'auto-translations'!H25),languages!H25)</f>
        <v>Místní</v>
      </c>
      <c r="I25" s="8" t="str">
        <f>IF(OR(ISBLANK(languages!I25),languages!I25=""),IF(OR(ISBLANK('auto-translations'!I25),'auto-translations'!I25=""),"",'auto-translations'!I25),languages!I25)</f>
        <v>Lokal</v>
      </c>
      <c r="J25" s="8" t="str">
        <f>IF(OR(ISBLANK(languages!J25),languages!J25=""),IF(OR(ISBLANK('auto-translations'!J25),'auto-translations'!J25=""),"",'auto-translations'!J25),languages!J25)</f>
        <v>Lokaal</v>
      </c>
      <c r="K25" s="8" t="str">
        <f>IF(OR(ISBLANK(languages!K25),languages!K25=""),IF(OR(ISBLANK('auto-translations'!K25),'auto-translations'!K25=""),"",'auto-translations'!K25),languages!K25)</f>
        <v>Lokal</v>
      </c>
      <c r="L25" s="8" t="str">
        <f>IF(OR(ISBLANK(languages!L25),languages!L25=""),IF(OR(ISBLANK('auto-translations'!L25),'auto-translations'!L25=""),"",'auto-translations'!L25),languages!L25)</f>
        <v>Na gida</v>
      </c>
      <c r="M25" s="8" t="str">
        <f>IF(OR(ISBLANK(languages!M25),languages!M25=""),IF(OR(ISBLANK('auto-translations'!M25),'auto-translations'!M25=""),"",'auto-translations'!M25),languages!M25)</f>
        <v>rohe</v>
      </c>
      <c r="N25" s="8" t="str">
        <f>IF(OR(ISBLANK(languages!N25),languages!N25=""),IF(OR(ISBLANK('auto-translations'!N25),'auto-translations'!N25=""),"",'auto-translations'!N25),languages!N25)</f>
        <v>Local</v>
      </c>
      <c r="O25" s="8" t="str">
        <f>IF(OR(ISBLANK(languages!O25),languages!O25=""),IF(OR(ISBLANK('auto-translations'!O25),'auto-translations'!O25=""),"",'auto-translations'!O25),languages!O25)</f>
        <v>Local</v>
      </c>
      <c r="P25" s="8" t="str">
        <f>IF(OR(ISBLANK(languages!P25),languages!P25=""),IF(OR(ISBLANK('auto-translations'!P25),'auto-translations'!P25=""),"",'auto-translations'!P25),languages!P25)</f>
        <v>Local</v>
      </c>
      <c r="Q25" s="8" t="str">
        <f>IF(OR(ISBLANK(languages!Q25),languages!Q25=""),IF(OR(ISBLANK('auto-translations'!Q25),'auto-translations'!Q25=""),"",'auto-translations'!Q25),languages!Q25)</f>
        <v>Local</v>
      </c>
      <c r="R25" s="8" t="str">
        <f>IF(OR(ISBLANK(languages!R25),languages!R25=""),IF(OR(ISBLANK('auto-translations'!R25),'auto-translations'!R25=""),"",'auto-translations'!R25),languages!R25)</f>
        <v>உள்ளூர்</v>
      </c>
      <c r="S25" s="8" t="str">
        <f>IF(OR(ISBLANK(languages!S25),languages!S25=""),IF(OR(ISBLANK('auto-translations'!S25),'auto-translations'!S25=""),"",'auto-translations'!S25),languages!S25)</f>
        <v>ท้องถิ่น</v>
      </c>
      <c r="T25" s="8" t="str">
        <f>IF(OR(ISBLANK(languages!T25),languages!T25=""),IF(OR(ISBLANK('auto-translations'!T25),'auto-translations'!T25=""),"",'auto-translations'!T25),languages!T25)</f>
        <v>Địa phương</v>
      </c>
    </row>
    <row r="26" spans="1:20" ht="75" x14ac:dyDescent="0.25">
      <c r="A26" s="15" t="s">
        <v>915</v>
      </c>
      <c r="B26" s="15" t="s">
        <v>1064</v>
      </c>
      <c r="C26" s="9" t="s">
        <v>1064</v>
      </c>
      <c r="D26" s="9" t="s">
        <v>1462</v>
      </c>
      <c r="E26" s="8" t="str">
        <f>IF(OR(ISBLANK(languages!E26),languages!E26=""),IF(OR(ISBLANK('auto-translations'!E26),'auto-translations'!E26=""),"",'auto-translations'!E26),languages!E26)</f>
        <v>Metropolitana</v>
      </c>
      <c r="F26" s="8" t="str">
        <f>IF(OR(ISBLANK(languages!F26),languages!F26=""),IF(OR(ISBLANK('auto-translations'!F26),'auto-translations'!F26=""),"",'auto-translations'!F26),languages!F26)</f>
        <v>大都會</v>
      </c>
      <c r="G26" s="8" t="str">
        <f>IF(OR(ISBLANK(languages!G26),languages!G26=""),IF(OR(ISBLANK('auto-translations'!G26),'auto-translations'!G26=""),"",'auto-translations'!G26),languages!G26)</f>
        <v>大都会</v>
      </c>
      <c r="H26" s="8" t="str">
        <f>IF(OR(ISBLANK(languages!H26),languages!H26=""),IF(OR(ISBLANK('auto-translations'!H26),'auto-translations'!H26=""),"",'auto-translations'!H26),languages!H26)</f>
        <v>Metropolitní</v>
      </c>
      <c r="I26" s="8" t="str">
        <f>IF(OR(ISBLANK(languages!I26),languages!I26=""),IF(OR(ISBLANK('auto-translations'!I26),'auto-translations'!I26=""),"",'auto-translations'!I26),languages!I26)</f>
        <v>Metropolitan</v>
      </c>
      <c r="J26" s="8" t="str">
        <f>IF(OR(ISBLANK(languages!J26),languages!J26=""),IF(OR(ISBLANK('auto-translations'!J26),'auto-translations'!J26=""),"",'auto-translations'!J26),languages!J26)</f>
        <v>Metropolitaans</v>
      </c>
      <c r="K26" s="8" t="str">
        <f>IF(OR(ISBLANK(languages!K26),languages!K26=""),IF(OR(ISBLANK('auto-translations'!K26),'auto-translations'!K26=""),"",'auto-translations'!K26),languages!K26)</f>
        <v>Metropolitan</v>
      </c>
      <c r="L26" s="8" t="str">
        <f>IF(OR(ISBLANK(languages!L26),languages!L26=""),IF(OR(ISBLANK('auto-translations'!L26),'auto-translations'!L26=""),"",'auto-translations'!L26),languages!L26)</f>
        <v>Metropolitan</v>
      </c>
      <c r="M26" s="8" t="str">
        <f>IF(OR(ISBLANK(languages!M26),languages!M26=""),IF(OR(ISBLANK('auto-translations'!M26),'auto-translations'!M26=""),"",'auto-translations'!M26),languages!M26)</f>
        <v>Metropolitan</v>
      </c>
      <c r="N26" s="8" t="str">
        <f>IF(OR(ISBLANK(languages!N26),languages!N26=""),IF(OR(ISBLANK('auto-translations'!N26),'auto-translations'!N26=""),"",'auto-translations'!N26),languages!N26)</f>
        <v>Metropolitano</v>
      </c>
      <c r="O26" s="8" t="str">
        <f>IF(OR(ISBLANK(languages!O26),languages!O26=""),IF(OR(ISBLANK('auto-translations'!O26),'auto-translations'!O26=""),"",'auto-translations'!O26),languages!O26)</f>
        <v>Metropolitano</v>
      </c>
      <c r="P26" s="8" t="str">
        <f>IF(OR(ISBLANK(languages!P26),languages!P26=""),IF(OR(ISBLANK('auto-translations'!P26),'auto-translations'!P26=""),"",'auto-translations'!P26),languages!P26)</f>
        <v>Metropolitano</v>
      </c>
      <c r="Q26" s="8" t="str">
        <f>IF(OR(ISBLANK(languages!Q26),languages!Q26=""),IF(OR(ISBLANK('auto-translations'!Q26),'auto-translations'!Q26=""),"",'auto-translations'!Q26),languages!Q26)</f>
        <v>Metropolitano</v>
      </c>
      <c r="R26" s="8" t="str">
        <f>IF(OR(ISBLANK(languages!R26),languages!R26=""),IF(OR(ISBLANK('auto-translations'!R26),'auto-translations'!R26=""),"",'auto-translations'!R26),languages!R26)</f>
        <v>பெருநகரம்</v>
      </c>
      <c r="S26" s="8" t="str">
        <f>IF(OR(ISBLANK(languages!S26),languages!S26=""),IF(OR(ISBLANK('auto-translations'!S26),'auto-translations'!S26=""),"",'auto-translations'!S26),languages!S26)</f>
        <v>นครหลวง</v>
      </c>
      <c r="T26" s="8" t="str">
        <f>IF(OR(ISBLANK(languages!T26),languages!T26=""),IF(OR(ISBLANK('auto-translations'!T26),'auto-translations'!T26=""),"",'auto-translations'!T26),languages!T26)</f>
        <v>Thủ đô</v>
      </c>
    </row>
    <row r="27" spans="1:20" ht="75" x14ac:dyDescent="0.25">
      <c r="A27" s="15" t="s">
        <v>915</v>
      </c>
      <c r="B27" s="15" t="s">
        <v>1063</v>
      </c>
      <c r="C27" s="9" t="s">
        <v>1063</v>
      </c>
      <c r="D27" s="9" t="s">
        <v>1462</v>
      </c>
      <c r="E27" s="8" t="str">
        <f>IF(OR(ISBLANK(languages!E27),languages!E27=""),IF(OR(ISBLANK('auto-translations'!E27),'auto-translations'!E27=""),"",'auto-translations'!E27),languages!E27)</f>
        <v>Regionals</v>
      </c>
      <c r="F27" s="8" t="str">
        <f>IF(OR(ISBLANK(languages!F27),languages!F27=""),IF(OR(ISBLANK('auto-translations'!F27),'auto-translations'!F27=""),"",'auto-translations'!F27),languages!F27)</f>
        <v>區域性</v>
      </c>
      <c r="G27" s="8" t="str">
        <f>IF(OR(ISBLANK(languages!G27),languages!G27=""),IF(OR(ISBLANK('auto-translations'!G27),'auto-translations'!G27=""),"",'auto-translations'!G27),languages!G27)</f>
        <v>区域性</v>
      </c>
      <c r="H27" s="8" t="str">
        <f>IF(OR(ISBLANK(languages!H27),languages!H27=""),IF(OR(ISBLANK('auto-translations'!H27),'auto-translations'!H27=""),"",'auto-translations'!H27),languages!H27)</f>
        <v>Regionální</v>
      </c>
      <c r="I27" s="8" t="str">
        <f>IF(OR(ISBLANK(languages!I27),languages!I27=""),IF(OR(ISBLANK('auto-translations'!I27),'auto-translations'!I27=""),"",'auto-translations'!I27),languages!I27)</f>
        <v>Regional</v>
      </c>
      <c r="J27" s="8" t="str">
        <f>IF(OR(ISBLANK(languages!J27),languages!J27=""),IF(OR(ISBLANK('auto-translations'!J27),'auto-translations'!J27=""),"",'auto-translations'!J27),languages!J27)</f>
        <v>Regionaal</v>
      </c>
      <c r="K27" s="8" t="str">
        <f>IF(OR(ISBLANK(languages!K27),languages!K27=""),IF(OR(ISBLANK('auto-translations'!K27),'auto-translations'!K27=""),"",'auto-translations'!K27),languages!K27)</f>
        <v>Regional</v>
      </c>
      <c r="L27" s="8" t="str">
        <f>IF(OR(ISBLANK(languages!L27),languages!L27=""),IF(OR(ISBLANK('auto-translations'!L27),'auto-translations'!L27=""),"",'auto-translations'!L27),languages!L27)</f>
        <v>Yanki</v>
      </c>
      <c r="M27" s="8" t="str">
        <f>IF(OR(ISBLANK(languages!M27),languages!M27=""),IF(OR(ISBLANK('auto-translations'!M27),'auto-translations'!M27=""),"",'auto-translations'!M27),languages!M27)</f>
        <v>Rohe</v>
      </c>
      <c r="N27" s="8" t="str">
        <f>IF(OR(ISBLANK(languages!N27),languages!N27=""),IF(OR(ISBLANK('auto-translations'!N27),'auto-translations'!N27=""),"",'auto-translations'!N27),languages!N27)</f>
        <v>Regional</v>
      </c>
      <c r="O27" s="8" t="str">
        <f>IF(OR(ISBLANK(languages!O27),languages!O27=""),IF(OR(ISBLANK('auto-translations'!O27),'auto-translations'!O27=""),"",'auto-translations'!O27),languages!O27)</f>
        <v>Regional</v>
      </c>
      <c r="P27" s="8" t="str">
        <f>IF(OR(ISBLANK(languages!P27),languages!P27=""),IF(OR(ISBLANK('auto-translations'!P27),'auto-translations'!P27=""),"",'auto-translations'!P27),languages!P27)</f>
        <v>Regional</v>
      </c>
      <c r="Q27" s="8" t="str">
        <f>IF(OR(ISBLANK(languages!Q27),languages!Q27=""),IF(OR(ISBLANK('auto-translations'!Q27),'auto-translations'!Q27=""),"",'auto-translations'!Q27),languages!Q27)</f>
        <v>Regional</v>
      </c>
      <c r="R27" s="8" t="str">
        <f>IF(OR(ISBLANK(languages!R27),languages!R27=""),IF(OR(ISBLANK('auto-translations'!R27),'auto-translations'!R27=""),"",'auto-translations'!R27),languages!R27)</f>
        <v>பிராந்தியமானது</v>
      </c>
      <c r="S27" s="8" t="str">
        <f>IF(OR(ISBLANK(languages!S27),languages!S27=""),IF(OR(ISBLANK('auto-translations'!S27),'auto-translations'!S27=""),"",'auto-translations'!S27),languages!S27)</f>
        <v>ภูมิภาค</v>
      </c>
      <c r="T27" s="8" t="str">
        <f>IF(OR(ISBLANK(languages!T27),languages!T27=""),IF(OR(ISBLANK('auto-translations'!T27),'auto-translations'!T27=""),"",'auto-translations'!T27),languages!T27)</f>
        <v>Khu vực</v>
      </c>
    </row>
    <row r="28" spans="1:20" ht="75" x14ac:dyDescent="0.25">
      <c r="A28" s="15" t="s">
        <v>915</v>
      </c>
      <c r="B28" s="15" t="s">
        <v>1062</v>
      </c>
      <c r="C28" s="9" t="s">
        <v>1062</v>
      </c>
      <c r="D28" s="9" t="s">
        <v>1462</v>
      </c>
      <c r="E28" s="8" t="str">
        <f>IF(OR(ISBLANK(languages!E28),languages!E28=""),IF(OR(ISBLANK('auto-translations'!E28),'auto-translations'!E28=""),"",'auto-translations'!E28),languages!E28)</f>
        <v>Estat</v>
      </c>
      <c r="F28" s="8" t="str">
        <f>IF(OR(ISBLANK(languages!F28),languages!F28=""),IF(OR(ISBLANK('auto-translations'!F28),'auto-translations'!F28=""),"",'auto-translations'!F28),languages!F28)</f>
        <v>狀態</v>
      </c>
      <c r="G28" s="8" t="str">
        <f>IF(OR(ISBLANK(languages!G28),languages!G28=""),IF(OR(ISBLANK('auto-translations'!G28),'auto-translations'!G28=""),"",'auto-translations'!G28),languages!G28)</f>
        <v>状态</v>
      </c>
      <c r="H28" s="8" t="str">
        <f>IF(OR(ISBLANK(languages!H28),languages!H28=""),IF(OR(ISBLANK('auto-translations'!H28),'auto-translations'!H28=""),"",'auto-translations'!H28),languages!H28)</f>
        <v>Stát</v>
      </c>
      <c r="I28" s="8" t="str">
        <f>IF(OR(ISBLANK(languages!I28),languages!I28=""),IF(OR(ISBLANK('auto-translations'!I28),'auto-translations'!I28=""),"",'auto-translations'!I28),languages!I28)</f>
        <v>Stat</v>
      </c>
      <c r="J28" s="8" t="str">
        <f>IF(OR(ISBLANK(languages!J28),languages!J28=""),IF(OR(ISBLANK('auto-translations'!J28),'auto-translations'!J28=""),"",'auto-translations'!J28),languages!J28)</f>
        <v>Staat</v>
      </c>
      <c r="K28" s="8" t="str">
        <f>IF(OR(ISBLANK(languages!K28),languages!K28=""),IF(OR(ISBLANK('auto-translations'!K28),'auto-translations'!K28=""),"",'auto-translations'!K28),languages!K28)</f>
        <v>Zustand</v>
      </c>
      <c r="L28" s="8" t="str">
        <f>IF(OR(ISBLANK(languages!L28),languages!L28=""),IF(OR(ISBLANK('auto-translations'!L28),'auto-translations'!L28=""),"",'auto-translations'!L28),languages!L28)</f>
        <v>Jiha</v>
      </c>
      <c r="M28" s="8" t="str">
        <f>IF(OR(ISBLANK(languages!M28),languages!M28=""),IF(OR(ISBLANK('auto-translations'!M28),'auto-translations'!M28=""),"",'auto-translations'!M28),languages!M28)</f>
        <v>State</v>
      </c>
      <c r="N28" s="8" t="str">
        <f>IF(OR(ISBLANK(languages!N28),languages!N28=""),IF(OR(ISBLANK('auto-translations'!N28),'auto-translations'!N28=""),"",'auto-translations'!N28),languages!N28)</f>
        <v>Estado</v>
      </c>
      <c r="O28" s="8" t="str">
        <f>IF(OR(ISBLANK(languages!O28),languages!O28=""),IF(OR(ISBLANK('auto-translations'!O28),'auto-translations'!O28=""),"",'auto-translations'!O28),languages!O28)</f>
        <v>Estado</v>
      </c>
      <c r="P28" s="8" t="str">
        <f>IF(OR(ISBLANK(languages!P28),languages!P28=""),IF(OR(ISBLANK('auto-translations'!P28),'auto-translations'!P28=""),"",'auto-translations'!P28),languages!P28)</f>
        <v>Estado</v>
      </c>
      <c r="Q28" s="8" t="str">
        <f>IF(OR(ISBLANK(languages!Q28),languages!Q28=""),IF(OR(ISBLANK('auto-translations'!Q28),'auto-translations'!Q28=""),"",'auto-translations'!Q28),languages!Q28)</f>
        <v>Estado</v>
      </c>
      <c r="R28" s="8" t="str">
        <f>IF(OR(ISBLANK(languages!R28),languages!R28=""),IF(OR(ISBLANK('auto-translations'!R28),'auto-translations'!R28=""),"",'auto-translations'!R28),languages!R28)</f>
        <v>நிலை</v>
      </c>
      <c r="S28" s="8" t="str">
        <f>IF(OR(ISBLANK(languages!S28),languages!S28=""),IF(OR(ISBLANK('auto-translations'!S28),'auto-translations'!S28=""),"",'auto-translations'!S28),languages!S28)</f>
        <v>สถานะ</v>
      </c>
      <c r="T28" s="8" t="str">
        <f>IF(OR(ISBLANK(languages!T28),languages!T28=""),IF(OR(ISBLANK('auto-translations'!T28),'auto-translations'!T28=""),"",'auto-translations'!T28),languages!T28)</f>
        <v>Tình trạng</v>
      </c>
    </row>
    <row r="29" spans="1:20" ht="75" x14ac:dyDescent="0.25">
      <c r="A29" s="15" t="s">
        <v>915</v>
      </c>
      <c r="B29" s="15" t="s">
        <v>1061</v>
      </c>
      <c r="C29" s="9" t="s">
        <v>1061</v>
      </c>
      <c r="D29" s="9" t="s">
        <v>1462</v>
      </c>
      <c r="E29" s="8" t="str">
        <f>IF(OR(ISBLANK(languages!E29),languages!E29=""),IF(OR(ISBLANK('auto-translations'!E29),'auto-translations'!E29=""),"",'auto-translations'!E29),languages!E29)</f>
        <v>Nacional</v>
      </c>
      <c r="F29" s="8" t="str">
        <f>IF(OR(ISBLANK(languages!F29),languages!F29=""),IF(OR(ISBLANK('auto-translations'!F29),'auto-translations'!F29=""),"",'auto-translations'!F29),languages!F29)</f>
        <v>國家的</v>
      </c>
      <c r="G29" s="8" t="str">
        <f>IF(OR(ISBLANK(languages!G29),languages!G29=""),IF(OR(ISBLANK('auto-translations'!G29),'auto-translations'!G29=""),"",'auto-translations'!G29),languages!G29)</f>
        <v>国家的</v>
      </c>
      <c r="H29" s="8" t="str">
        <f>IF(OR(ISBLANK(languages!H29),languages!H29=""),IF(OR(ISBLANK('auto-translations'!H29),'auto-translations'!H29=""),"",'auto-translations'!H29),languages!H29)</f>
        <v>Národní</v>
      </c>
      <c r="I29" s="8" t="str">
        <f>IF(OR(ISBLANK(languages!I29),languages!I29=""),IF(OR(ISBLANK('auto-translations'!I29),'auto-translations'!I29=""),"",'auto-translations'!I29),languages!I29)</f>
        <v>national</v>
      </c>
      <c r="J29" s="8" t="str">
        <f>IF(OR(ISBLANK(languages!J29),languages!J29=""),IF(OR(ISBLANK('auto-translations'!J29),'auto-translations'!J29=""),"",'auto-translations'!J29),languages!J29)</f>
        <v>Nationaal</v>
      </c>
      <c r="K29" s="8" t="str">
        <f>IF(OR(ISBLANK(languages!K29),languages!K29=""),IF(OR(ISBLANK('auto-translations'!K29),'auto-translations'!K29=""),"",'auto-translations'!K29),languages!K29)</f>
        <v>National</v>
      </c>
      <c r="L29" s="8" t="str">
        <f>IF(OR(ISBLANK(languages!L29),languages!L29=""),IF(OR(ISBLANK('auto-translations'!L29),'auto-translations'!L29=""),"",'auto-translations'!L29),languages!L29)</f>
        <v>Ƙasa</v>
      </c>
      <c r="M29" s="8" t="str">
        <f>IF(OR(ISBLANK(languages!M29),languages!M29=""),IF(OR(ISBLANK('auto-translations'!M29),'auto-translations'!M29=""),"",'auto-translations'!M29),languages!M29)</f>
        <v>Motu</v>
      </c>
      <c r="N29" s="8" t="str">
        <f>IF(OR(ISBLANK(languages!N29),languages!N29=""),IF(OR(ISBLANK('auto-translations'!N29),'auto-translations'!N29=""),"",'auto-translations'!N29),languages!N29)</f>
        <v>Nacional</v>
      </c>
      <c r="O29" s="8" t="str">
        <f>IF(OR(ISBLANK(languages!O29),languages!O29=""),IF(OR(ISBLANK('auto-translations'!O29),'auto-translations'!O29=""),"",'auto-translations'!O29),languages!O29)</f>
        <v>Nacional</v>
      </c>
      <c r="P29" s="8" t="str">
        <f>IF(OR(ISBLANK(languages!P29),languages!P29=""),IF(OR(ISBLANK('auto-translations'!P29),'auto-translations'!P29=""),"",'auto-translations'!P29),languages!P29)</f>
        <v>Nacional</v>
      </c>
      <c r="Q29" s="8" t="str">
        <f>IF(OR(ISBLANK(languages!Q29),languages!Q29=""),IF(OR(ISBLANK('auto-translations'!Q29),'auto-translations'!Q29=""),"",'auto-translations'!Q29),languages!Q29)</f>
        <v>Nacional</v>
      </c>
      <c r="R29" s="8" t="str">
        <f>IF(OR(ISBLANK(languages!R29),languages!R29=""),IF(OR(ISBLANK('auto-translations'!R29),'auto-translations'!R29=""),"",'auto-translations'!R29),languages!R29)</f>
        <v>தேசிய</v>
      </c>
      <c r="S29" s="8" t="str">
        <f>IF(OR(ISBLANK(languages!S29),languages!S29=""),IF(OR(ISBLANK('auto-translations'!S29),'auto-translations'!S29=""),"",'auto-translations'!S29),languages!S29)</f>
        <v>ระดับชาติ</v>
      </c>
      <c r="T29" s="8" t="str">
        <f>IF(OR(ISBLANK(languages!T29),languages!T29=""),IF(OR(ISBLANK('auto-translations'!T29),'auto-translations'!T29=""),"",'auto-translations'!T29),languages!T29)</f>
        <v>Quốc gia</v>
      </c>
    </row>
    <row r="30" spans="1:20" ht="75" x14ac:dyDescent="0.25">
      <c r="A30" s="15" t="s">
        <v>1132</v>
      </c>
      <c r="B30" s="15" t="s">
        <v>1141</v>
      </c>
      <c r="C30" s="9" t="s">
        <v>1141</v>
      </c>
      <c r="D30" s="9" t="s">
        <v>1462</v>
      </c>
      <c r="E30" s="8" t="str">
        <f>IF(OR(ISBLANK(languages!E30),languages!E30=""),IF(OR(ISBLANK('auto-translations'!E30),'auto-translations'!E30=""),"",'auto-translations'!E30),languages!E30)</f>
        <v>Tempestes fortes</v>
      </c>
      <c r="F30" s="8" t="str">
        <f>IF(OR(ISBLANK(languages!F30),languages!F30=""),IF(OR(ISBLANK('auto-translations'!F30),'auto-translations'!F30=""),"",'auto-translations'!F30),languages!F30)</f>
        <v>強風暴</v>
      </c>
      <c r="G30" s="8" t="str">
        <f>IF(OR(ISBLANK(languages!G30),languages!G30=""),IF(OR(ISBLANK('auto-translations'!G30),'auto-translations'!G30=""),"",'auto-translations'!G30),languages!G30)</f>
        <v>强风暴</v>
      </c>
      <c r="H30" s="8" t="str">
        <f>IF(OR(ISBLANK(languages!H30),languages!H30=""),IF(OR(ISBLANK('auto-translations'!H30),'auto-translations'!H30=""),"",'auto-translations'!H30),languages!H30)</f>
        <v>Prudké bouřky</v>
      </c>
      <c r="I30" s="8" t="str">
        <f>IF(OR(ISBLANK(languages!I30),languages!I30=""),IF(OR(ISBLANK('auto-translations'!I30),'auto-translations'!I30=""),"",'auto-translations'!I30),languages!I30)</f>
        <v>Kraftige storme</v>
      </c>
      <c r="J30" s="8" t="str">
        <f>IF(OR(ISBLANK(languages!J30),languages!J30=""),IF(OR(ISBLANK('auto-translations'!J30),'auto-translations'!J30=""),"",'auto-translations'!J30),languages!J30)</f>
        <v>Zware stormen</v>
      </c>
      <c r="K30" s="8" t="str">
        <f>IF(OR(ISBLANK(languages!K30),languages!K30=""),IF(OR(ISBLANK('auto-translations'!K30),'auto-translations'!K30=""),"",'auto-translations'!K30),languages!K30)</f>
        <v>Schwere Stürme</v>
      </c>
      <c r="L30" s="8" t="str">
        <f>IF(OR(ISBLANK(languages!L30),languages!L30=""),IF(OR(ISBLANK('auto-translations'!L30),'auto-translations'!L30=""),"",'auto-translations'!L30),languages!L30)</f>
        <v>Guguwa mai tsanani</v>
      </c>
      <c r="M30" s="8" t="str">
        <f>IF(OR(ISBLANK(languages!M30),languages!M30=""),IF(OR(ISBLANK('auto-translations'!M30),'auto-translations'!M30=""),"",'auto-translations'!M30),languages!M30)</f>
        <v>Nga tupuhi kino</v>
      </c>
      <c r="N30" s="8" t="str">
        <f>IF(OR(ISBLANK(languages!N30),languages!N30=""),IF(OR(ISBLANK('auto-translations'!N30),'auto-translations'!N30=""),"",'auto-translations'!N30),languages!N30)</f>
        <v>Tormentas severas</v>
      </c>
      <c r="O30" s="8" t="str">
        <f>IF(OR(ISBLANK(languages!O30),languages!O30=""),IF(OR(ISBLANK('auto-translations'!O30),'auto-translations'!O30=""),"",'auto-translations'!O30),languages!O30)</f>
        <v>Tormentas severas</v>
      </c>
      <c r="P30" s="8" t="str">
        <f>IF(OR(ISBLANK(languages!P30),languages!P30=""),IF(OR(ISBLANK('auto-translations'!P30),'auto-translations'!P30=""),"",'auto-translations'!P30),languages!P30)</f>
        <v>Tempestades severas</v>
      </c>
      <c r="Q30" s="8" t="str">
        <f>IF(OR(ISBLANK(languages!Q30),languages!Q30=""),IF(OR(ISBLANK('auto-translations'!Q30),'auto-translations'!Q30=""),"",'auto-translations'!Q30),languages!Q30)</f>
        <v>Tempestades severas</v>
      </c>
      <c r="R30" s="8" t="str">
        <f>IF(OR(ISBLANK(languages!R30),languages!R30=""),IF(OR(ISBLANK('auto-translations'!R30),'auto-translations'!R30=""),"",'auto-translations'!R30),languages!R30)</f>
        <v>கடுமையான புயல்கள்</v>
      </c>
      <c r="S30" s="8" t="str">
        <f>IF(OR(ISBLANK(languages!S30),languages!S30=""),IF(OR(ISBLANK('auto-translations'!S30),'auto-translations'!S30=""),"",'auto-translations'!S30),languages!S30)</f>
        <v>พายุรุนแรง</v>
      </c>
      <c r="T30" s="8" t="str">
        <f>IF(OR(ISBLANK(languages!T30),languages!T30=""),IF(OR(ISBLANK('auto-translations'!T30),'auto-translations'!T30=""),"",'auto-translations'!T30),languages!T30)</f>
        <v>Bão lớn</v>
      </c>
    </row>
    <row r="31" spans="1:20" ht="75" x14ac:dyDescent="0.25">
      <c r="A31" s="15" t="s">
        <v>1132</v>
      </c>
      <c r="B31" s="15" t="s">
        <v>1133</v>
      </c>
      <c r="C31" s="9" t="s">
        <v>1133</v>
      </c>
      <c r="D31" s="9" t="s">
        <v>1462</v>
      </c>
      <c r="E31" s="8" t="str">
        <f>IF(OR(ISBLANK(languages!E31),languages!E31=""),IF(OR(ISBLANK('auto-translations'!E31),'auto-translations'!E31=""),"",'auto-translations'!E31),languages!E31)</f>
        <v>Inundacions</v>
      </c>
      <c r="F31" s="8" t="str">
        <f>IF(OR(ISBLANK(languages!F31),languages!F31=""),IF(OR(ISBLANK('auto-translations'!F31),'auto-translations'!F31=""),"",'auto-translations'!F31),languages!F31)</f>
        <v>洪水</v>
      </c>
      <c r="G31" s="8" t="str">
        <f>IF(OR(ISBLANK(languages!G31),languages!G31=""),IF(OR(ISBLANK('auto-translations'!G31),'auto-translations'!G31=""),"",'auto-translations'!G31),languages!G31)</f>
        <v>洪水</v>
      </c>
      <c r="H31" s="8" t="str">
        <f>IF(OR(ISBLANK(languages!H31),languages!H31=""),IF(OR(ISBLANK('auto-translations'!H31),'auto-translations'!H31=""),"",'auto-translations'!H31),languages!H31)</f>
        <v>Povodně</v>
      </c>
      <c r="I31" s="8" t="str">
        <f>IF(OR(ISBLANK(languages!I31),languages!I31=""),IF(OR(ISBLANK('auto-translations'!I31),'auto-translations'!I31=""),"",'auto-translations'!I31),languages!I31)</f>
        <v>Oversvømmelser</v>
      </c>
      <c r="J31" s="8" t="str">
        <f>IF(OR(ISBLANK(languages!J31),languages!J31=""),IF(OR(ISBLANK('auto-translations'!J31),'auto-translations'!J31=""),"",'auto-translations'!J31),languages!J31)</f>
        <v>Overstromingen</v>
      </c>
      <c r="K31" s="8" t="str">
        <f>IF(OR(ISBLANK(languages!K31),languages!K31=""),IF(OR(ISBLANK('auto-translations'!K31),'auto-translations'!K31=""),"",'auto-translations'!K31),languages!K31)</f>
        <v>Überschwemmungen</v>
      </c>
      <c r="L31" s="8" t="str">
        <f>IF(OR(ISBLANK(languages!L31),languages!L31=""),IF(OR(ISBLANK('auto-translations'!L31),'auto-translations'!L31=""),"",'auto-translations'!L31),languages!L31)</f>
        <v>Ambaliyar ruwa</v>
      </c>
      <c r="M31" s="8" t="str">
        <f>IF(OR(ISBLANK(languages!M31),languages!M31=""),IF(OR(ISBLANK('auto-translations'!M31),'auto-translations'!M31=""),"",'auto-translations'!M31),languages!M31)</f>
        <v>Waipuke</v>
      </c>
      <c r="N31" s="8" t="str">
        <f>IF(OR(ISBLANK(languages!N31),languages!N31=""),IF(OR(ISBLANK('auto-translations'!N31),'auto-translations'!N31=""),"",'auto-translations'!N31),languages!N31)</f>
        <v>Inundaciones</v>
      </c>
      <c r="O31" s="8" t="str">
        <f>IF(OR(ISBLANK(languages!O31),languages!O31=""),IF(OR(ISBLANK('auto-translations'!O31),'auto-translations'!O31=""),"",'auto-translations'!O31),languages!O31)</f>
        <v>Inundaciones</v>
      </c>
      <c r="P31" s="8" t="str">
        <f>IF(OR(ISBLANK(languages!P31),languages!P31=""),IF(OR(ISBLANK('auto-translations'!P31),'auto-translations'!P31=""),"",'auto-translations'!P31),languages!P31)</f>
        <v>Inundações</v>
      </c>
      <c r="Q31" s="8" t="str">
        <f>IF(OR(ISBLANK(languages!Q31),languages!Q31=""),IF(OR(ISBLANK('auto-translations'!Q31),'auto-translations'!Q31=""),"",'auto-translations'!Q31),languages!Q31)</f>
        <v>Inundações</v>
      </c>
      <c r="R31" s="8" t="str">
        <f>IF(OR(ISBLANK(languages!R31),languages!R31=""),IF(OR(ISBLANK('auto-translations'!R31),'auto-translations'!R31=""),"",'auto-translations'!R31),languages!R31)</f>
        <v>வெள்ளம்</v>
      </c>
      <c r="S31" s="8" t="str">
        <f>IF(OR(ISBLANK(languages!S31),languages!S31=""),IF(OR(ISBLANK('auto-translations'!S31),'auto-translations'!S31=""),"",'auto-translations'!S31),languages!S31)</f>
        <v>น้ำท่วม</v>
      </c>
      <c r="T31" s="8" t="str">
        <f>IF(OR(ISBLANK(languages!T31),languages!T31=""),IF(OR(ISBLANK('auto-translations'!T31),'auto-translations'!T31=""),"",'auto-translations'!T31),languages!T31)</f>
        <v>Lũ lụt</v>
      </c>
    </row>
    <row r="32" spans="1:20" ht="105" x14ac:dyDescent="0.25">
      <c r="A32" s="15" t="s">
        <v>1132</v>
      </c>
      <c r="B32" s="15" t="s">
        <v>1134</v>
      </c>
      <c r="C32" s="9" t="s">
        <v>1134</v>
      </c>
      <c r="D32" s="9" t="s">
        <v>1462</v>
      </c>
      <c r="E32" s="8" t="str">
        <f>IF(OR(ISBLANK(languages!E32),languages!E32=""),IF(OR(ISBLANK('auto-translations'!E32),'auto-translations'!E32=""),"",'auto-translations'!E32),languages!E32)</f>
        <v>Incendis forestals/incendis forestals</v>
      </c>
      <c r="F32" s="8" t="str">
        <f>IF(OR(ISBLANK(languages!F32),languages!F32=""),IF(OR(ISBLANK('auto-translations'!F32),'auto-translations'!F32=""),"",'auto-translations'!F32),languages!F32)</f>
        <v>叢林大火/野火</v>
      </c>
      <c r="G32" s="8" t="str">
        <f>IF(OR(ISBLANK(languages!G32),languages!G32=""),IF(OR(ISBLANK('auto-translations'!G32),'auto-translations'!G32=""),"",'auto-translations'!G32),languages!G32)</f>
        <v>丛林大火/野火</v>
      </c>
      <c r="H32" s="8" t="str">
        <f>IF(OR(ISBLANK(languages!H32),languages!H32=""),IF(OR(ISBLANK('auto-translations'!H32),'auto-translations'!H32=""),"",'auto-translations'!H32),languages!H32)</f>
        <v>Požáry křoví/divoké požáry</v>
      </c>
      <c r="I32" s="8" t="str">
        <f>IF(OR(ISBLANK(languages!I32),languages!I32=""),IF(OR(ISBLANK('auto-translations'!I32),'auto-translations'!I32=""),"",'auto-translations'!I32),languages!I32)</f>
        <v>Skovbrande/naturbrande</v>
      </c>
      <c r="J32" s="8" t="str">
        <f>IF(OR(ISBLANK(languages!J32),languages!J32=""),IF(OR(ISBLANK('auto-translations'!J32),'auto-translations'!J32=""),"",'auto-translations'!J32),languages!J32)</f>
        <v>Bosbranden/bosbranden</v>
      </c>
      <c r="K32" s="8" t="str">
        <f>IF(OR(ISBLANK(languages!K32),languages!K32=""),IF(OR(ISBLANK('auto-translations'!K32),'auto-translations'!K32=""),"",'auto-translations'!K32),languages!K32)</f>
        <v>Buschfeuer/Waldbrände</v>
      </c>
      <c r="L32" s="8" t="str">
        <f>IF(OR(ISBLANK(languages!L32),languages!L32=""),IF(OR(ISBLANK('auto-translations'!L32),'auto-translations'!L32=""),"",'auto-translations'!L32),languages!L32)</f>
        <v>Gobarar daji / gobarar daji</v>
      </c>
      <c r="M32" s="8" t="str">
        <f>IF(OR(ISBLANK(languages!M32),languages!M32=""),IF(OR(ISBLANK('auto-translations'!M32),'auto-translations'!M32=""),"",'auto-translations'!M32),languages!M32)</f>
        <v>Te ahi ngahere/nga ahi mohoao</v>
      </c>
      <c r="N32" s="8" t="str">
        <f>IF(OR(ISBLANK(languages!N32),languages!N32=""),IF(OR(ISBLANK('auto-translations'!N32),'auto-translations'!N32=""),"",'auto-translations'!N32),languages!N32)</f>
        <v>Incendios forestales/incendios forestales</v>
      </c>
      <c r="O32" s="8" t="str">
        <f>IF(OR(ISBLANK(languages!O32),languages!O32=""),IF(OR(ISBLANK('auto-translations'!O32),'auto-translations'!O32=""),"",'auto-translations'!O32),languages!O32)</f>
        <v>Incendios forestales/incendios forestales</v>
      </c>
      <c r="P32" s="8" t="str">
        <f>IF(OR(ISBLANK(languages!P32),languages!P32=""),IF(OR(ISBLANK('auto-translations'!P32),'auto-translations'!P32=""),"",'auto-translations'!P32),languages!P32)</f>
        <v>Incêndios florestais/incêndios florestais</v>
      </c>
      <c r="Q32" s="8" t="str">
        <f>IF(OR(ISBLANK(languages!Q32),languages!Q32=""),IF(OR(ISBLANK('auto-translations'!Q32),'auto-translations'!Q32=""),"",'auto-translations'!Q32),languages!Q32)</f>
        <v>Incêndios florestais/incêndios florestais</v>
      </c>
      <c r="R32" s="8" t="str">
        <f>IF(OR(ISBLANK(languages!R32),languages!R32=""),IF(OR(ISBLANK('auto-translations'!R32),'auto-translations'!R32=""),"",'auto-translations'!R32),languages!R32)</f>
        <v>காட்டுத்தீ / காட்டுத்தீ</v>
      </c>
      <c r="S32" s="8" t="str">
        <f>IF(OR(ISBLANK(languages!S32),languages!S32=""),IF(OR(ISBLANK('auto-translations'!S32),'auto-translations'!S32=""),"",'auto-translations'!S32),languages!S32)</f>
        <v>ไฟป่า/ไฟป่า</v>
      </c>
      <c r="T32" s="8" t="str">
        <f>IF(OR(ISBLANK(languages!T32),languages!T32=""),IF(OR(ISBLANK('auto-translations'!T32),'auto-translations'!T32=""),"",'auto-translations'!T32),languages!T32)</f>
        <v>Cháy rừng/cháy rừng</v>
      </c>
    </row>
    <row r="33" spans="1:20" ht="75" x14ac:dyDescent="0.25">
      <c r="A33" s="15" t="s">
        <v>1132</v>
      </c>
      <c r="B33" s="15" t="s">
        <v>1135</v>
      </c>
      <c r="C33" s="9" t="s">
        <v>1135</v>
      </c>
      <c r="D33" s="9" t="s">
        <v>1462</v>
      </c>
      <c r="E33" s="8" t="str">
        <f>IF(OR(ISBLANK(languages!E33),languages!E33=""),IF(OR(ISBLANK('auto-translations'!E33),'auto-translations'!E33=""),"",'auto-translations'!E33),languages!E33)</f>
        <v>Onades de calor</v>
      </c>
      <c r="F33" s="8" t="str">
        <f>IF(OR(ISBLANK(languages!F33),languages!F33=""),IF(OR(ISBLANK('auto-translations'!F33),'auto-translations'!F33=""),"",'auto-translations'!F33),languages!F33)</f>
        <v>熱浪</v>
      </c>
      <c r="G33" s="8" t="str">
        <f>IF(OR(ISBLANK(languages!G33),languages!G33=""),IF(OR(ISBLANK('auto-translations'!G33),'auto-translations'!G33=""),"",'auto-translations'!G33),languages!G33)</f>
        <v>热浪</v>
      </c>
      <c r="H33" s="8" t="str">
        <f>IF(OR(ISBLANK(languages!H33),languages!H33=""),IF(OR(ISBLANK('auto-translations'!H33),'auto-translations'!H33=""),"",'auto-translations'!H33),languages!H33)</f>
        <v>Vlny veder</v>
      </c>
      <c r="I33" s="8" t="str">
        <f>IF(OR(ISBLANK(languages!I33),languages!I33=""),IF(OR(ISBLANK('auto-translations'!I33),'auto-translations'!I33=""),"",'auto-translations'!I33),languages!I33)</f>
        <v>Hedebølger</v>
      </c>
      <c r="J33" s="8" t="str">
        <f>IF(OR(ISBLANK(languages!J33),languages!J33=""),IF(OR(ISBLANK('auto-translations'!J33),'auto-translations'!J33=""),"",'auto-translations'!J33),languages!J33)</f>
        <v>Hittegolven</v>
      </c>
      <c r="K33" s="8" t="str">
        <f>IF(OR(ISBLANK(languages!K33),languages!K33=""),IF(OR(ISBLANK('auto-translations'!K33),'auto-translations'!K33=""),"",'auto-translations'!K33),languages!K33)</f>
        <v>Hitzewellen</v>
      </c>
      <c r="L33" s="8" t="str">
        <f>IF(OR(ISBLANK(languages!L33),languages!L33=""),IF(OR(ISBLANK('auto-translations'!L33),'auto-translations'!L33=""),"",'auto-translations'!L33),languages!L33)</f>
        <v>Hawan zafi</v>
      </c>
      <c r="M33" s="8" t="str">
        <f>IF(OR(ISBLANK(languages!M33),languages!M33=""),IF(OR(ISBLANK('auto-translations'!M33),'auto-translations'!M33=""),"",'auto-translations'!M33),languages!M33)</f>
        <v>Ngaru wera</v>
      </c>
      <c r="N33" s="8" t="str">
        <f>IF(OR(ISBLANK(languages!N33),languages!N33=""),IF(OR(ISBLANK('auto-translations'!N33),'auto-translations'!N33=""),"",'auto-translations'!N33),languages!N33)</f>
        <v>Olas de calor</v>
      </c>
      <c r="O33" s="8" t="str">
        <f>IF(OR(ISBLANK(languages!O33),languages!O33=""),IF(OR(ISBLANK('auto-translations'!O33),'auto-translations'!O33=""),"",'auto-translations'!O33),languages!O33)</f>
        <v>Olas de calor</v>
      </c>
      <c r="P33" s="8" t="str">
        <f>IF(OR(ISBLANK(languages!P33),languages!P33=""),IF(OR(ISBLANK('auto-translations'!P33),'auto-translations'!P33=""),"",'auto-translations'!P33),languages!P33)</f>
        <v>Ondas de calor</v>
      </c>
      <c r="Q33" s="8" t="str">
        <f>IF(OR(ISBLANK(languages!Q33),languages!Q33=""),IF(OR(ISBLANK('auto-translations'!Q33),'auto-translations'!Q33=""),"",'auto-translations'!Q33),languages!Q33)</f>
        <v>Ondas de calor</v>
      </c>
      <c r="R33" s="8" t="str">
        <f>IF(OR(ISBLANK(languages!R33),languages!R33=""),IF(OR(ISBLANK('auto-translations'!R33),'auto-translations'!R33=""),"",'auto-translations'!R33),languages!R33)</f>
        <v>வெப்ப அலைகள்</v>
      </c>
      <c r="S33" s="8" t="str">
        <f>IF(OR(ISBLANK(languages!S33),languages!S33=""),IF(OR(ISBLANK('auto-translations'!S33),'auto-translations'!S33=""),"",'auto-translations'!S33),languages!S33)</f>
        <v>คลื่นความร้อน</v>
      </c>
      <c r="T33" s="8" t="str">
        <f>IF(OR(ISBLANK(languages!T33),languages!T33=""),IF(OR(ISBLANK('auto-translations'!T33),'auto-translations'!T33=""),"",'auto-translations'!T33),languages!T33)</f>
        <v>Sóng nhiệt</v>
      </c>
    </row>
    <row r="34" spans="1:20" ht="75" x14ac:dyDescent="0.25">
      <c r="A34" s="15" t="s">
        <v>1132</v>
      </c>
      <c r="B34" s="15" t="s">
        <v>1136</v>
      </c>
      <c r="C34" s="9" t="s">
        <v>1136</v>
      </c>
      <c r="D34" s="9" t="s">
        <v>1462</v>
      </c>
      <c r="E34" s="8" t="str">
        <f>IF(OR(ISBLANK(languages!E34),languages!E34=""),IF(OR(ISBLANK('auto-translations'!E34),'auto-translations'!E34=""),"",'auto-translations'!E34),languages!E34)</f>
        <v>Fred extrem</v>
      </c>
      <c r="F34" s="8" t="str">
        <f>IF(OR(ISBLANK(languages!F34),languages!F34=""),IF(OR(ISBLANK('auto-translations'!F34),'auto-translations'!F34=""),"",'auto-translations'!F34),languages!F34)</f>
        <v>極冷</v>
      </c>
      <c r="G34" s="8" t="str">
        <f>IF(OR(ISBLANK(languages!G34),languages!G34=""),IF(OR(ISBLANK('auto-translations'!G34),'auto-translations'!G34=""),"",'auto-translations'!G34),languages!G34)</f>
        <v>极冷</v>
      </c>
      <c r="H34" s="8" t="str">
        <f>IF(OR(ISBLANK(languages!H34),languages!H34=""),IF(OR(ISBLANK('auto-translations'!H34),'auto-translations'!H34=""),"",'auto-translations'!H34),languages!H34)</f>
        <v>Extrémní zima</v>
      </c>
      <c r="I34" s="8" t="str">
        <f>IF(OR(ISBLANK(languages!I34),languages!I34=""),IF(OR(ISBLANK('auto-translations'!I34),'auto-translations'!I34=""),"",'auto-translations'!I34),languages!I34)</f>
        <v>Ekstrem kulde</v>
      </c>
      <c r="J34" s="8" t="str">
        <f>IF(OR(ISBLANK(languages!J34),languages!J34=""),IF(OR(ISBLANK('auto-translations'!J34),'auto-translations'!J34=""),"",'auto-translations'!J34),languages!J34)</f>
        <v>Extreem koud</v>
      </c>
      <c r="K34" s="8" t="str">
        <f>IF(OR(ISBLANK(languages!K34),languages!K34=""),IF(OR(ISBLANK('auto-translations'!K34),'auto-translations'!K34=""),"",'auto-translations'!K34),languages!K34)</f>
        <v>Extrem kalt</v>
      </c>
      <c r="L34" s="8" t="str">
        <f>IF(OR(ISBLANK(languages!L34),languages!L34=""),IF(OR(ISBLANK('auto-translations'!L34),'auto-translations'!L34=""),"",'auto-translations'!L34),languages!L34)</f>
        <v>Tsananin sanyi</v>
      </c>
      <c r="M34" s="8" t="str">
        <f>IF(OR(ISBLANK(languages!M34),languages!M34=""),IF(OR(ISBLANK('auto-translations'!M34),'auto-translations'!M34=""),"",'auto-translations'!M34),languages!M34)</f>
        <v>Tino makariri</v>
      </c>
      <c r="N34" s="8" t="str">
        <f>IF(OR(ISBLANK(languages!N34),languages!N34=""),IF(OR(ISBLANK('auto-translations'!N34),'auto-translations'!N34=""),"",'auto-translations'!N34),languages!N34)</f>
        <v>Extremadamente frio</v>
      </c>
      <c r="O34" s="8" t="str">
        <f>IF(OR(ISBLANK(languages!O34),languages!O34=""),IF(OR(ISBLANK('auto-translations'!O34),'auto-translations'!O34=""),"",'auto-translations'!O34),languages!O34)</f>
        <v>Extremadamente frio</v>
      </c>
      <c r="P34" s="8" t="str">
        <f>IF(OR(ISBLANK(languages!P34),languages!P34=""),IF(OR(ISBLANK('auto-translations'!P34),'auto-translations'!P34=""),"",'auto-translations'!P34),languages!P34)</f>
        <v>Frio extremo</v>
      </c>
      <c r="Q34" s="8" t="str">
        <f>IF(OR(ISBLANK(languages!Q34),languages!Q34=""),IF(OR(ISBLANK('auto-translations'!Q34),'auto-translations'!Q34=""),"",'auto-translations'!Q34),languages!Q34)</f>
        <v>Frio extremo</v>
      </c>
      <c r="R34" s="8" t="str">
        <f>IF(OR(ISBLANK(languages!R34),languages!R34=""),IF(OR(ISBLANK('auto-translations'!R34),'auto-translations'!R34=""),"",'auto-translations'!R34),languages!R34)</f>
        <v>கடும் குளிர்</v>
      </c>
      <c r="S34" s="8" t="str">
        <f>IF(OR(ISBLANK(languages!S34),languages!S34=""),IF(OR(ISBLANK('auto-translations'!S34),'auto-translations'!S34=""),"",'auto-translations'!S34),languages!S34)</f>
        <v>หนาวมาก</v>
      </c>
      <c r="T34" s="8" t="str">
        <f>IF(OR(ISBLANK(languages!T34),languages!T34=""),IF(OR(ISBLANK('auto-translations'!T34),'auto-translations'!T34=""),"",'auto-translations'!T34),languages!T34)</f>
        <v>Cực lạnh</v>
      </c>
    </row>
    <row r="35" spans="1:20" ht="75" x14ac:dyDescent="0.25">
      <c r="A35" s="15" t="s">
        <v>1132</v>
      </c>
      <c r="B35" s="15" t="s">
        <v>1137</v>
      </c>
      <c r="C35" s="9" t="s">
        <v>1137</v>
      </c>
      <c r="D35" s="9" t="s">
        <v>1462</v>
      </c>
      <c r="E35" s="8" t="str">
        <f>IF(OR(ISBLANK(languages!E35),languages!E35=""),IF(OR(ISBLANK('auto-translations'!E35),'auto-translations'!E35=""),"",'auto-translations'!E35),languages!E35)</f>
        <v>Tifons</v>
      </c>
      <c r="F35" s="8" t="str">
        <f>IF(OR(ISBLANK(languages!F35),languages!F35=""),IF(OR(ISBLANK('auto-translations'!F35),'auto-translations'!F35=""),"",'auto-translations'!F35),languages!F35)</f>
        <v>颱風</v>
      </c>
      <c r="G35" s="8" t="str">
        <f>IF(OR(ISBLANK(languages!G35),languages!G35=""),IF(OR(ISBLANK('auto-translations'!G35),'auto-translations'!G35=""),"",'auto-translations'!G35),languages!G35)</f>
        <v>台风</v>
      </c>
      <c r="H35" s="8" t="str">
        <f>IF(OR(ISBLANK(languages!H35),languages!H35=""),IF(OR(ISBLANK('auto-translations'!H35),'auto-translations'!H35=""),"",'auto-translations'!H35),languages!H35)</f>
        <v>tajfuny</v>
      </c>
      <c r="I35" s="8" t="str">
        <f>IF(OR(ISBLANK(languages!I35),languages!I35=""),IF(OR(ISBLANK('auto-translations'!I35),'auto-translations'!I35=""),"",'auto-translations'!I35),languages!I35)</f>
        <v>Tyfoner</v>
      </c>
      <c r="J35" s="8" t="str">
        <f>IF(OR(ISBLANK(languages!J35),languages!J35=""),IF(OR(ISBLANK('auto-translations'!J35),'auto-translations'!J35=""),"",'auto-translations'!J35),languages!J35)</f>
        <v>Tyfoons</v>
      </c>
      <c r="K35" s="8" t="str">
        <f>IF(OR(ISBLANK(languages!K35),languages!K35=""),IF(OR(ISBLANK('auto-translations'!K35),'auto-translations'!K35=""),"",'auto-translations'!K35),languages!K35)</f>
        <v>Taifune</v>
      </c>
      <c r="L35" s="8" t="str">
        <f>IF(OR(ISBLANK(languages!L35),languages!L35=""),IF(OR(ISBLANK('auto-translations'!L35),'auto-translations'!L35=""),"",'auto-translations'!L35),languages!L35)</f>
        <v>Guguwa</v>
      </c>
      <c r="M35" s="8" t="str">
        <f>IF(OR(ISBLANK(languages!M35),languages!M35=""),IF(OR(ISBLANK('auto-translations'!M35),'auto-translations'!M35=""),"",'auto-translations'!M35),languages!M35)</f>
        <v>Nga awhiowhio</v>
      </c>
      <c r="N35" s="8" t="str">
        <f>IF(OR(ISBLANK(languages!N35),languages!N35=""),IF(OR(ISBLANK('auto-translations'!N35),'auto-translations'!N35=""),"",'auto-translations'!N35),languages!N35)</f>
        <v>tifones</v>
      </c>
      <c r="O35" s="8" t="str">
        <f>IF(OR(ISBLANK(languages!O35),languages!O35=""),IF(OR(ISBLANK('auto-translations'!O35),'auto-translations'!O35=""),"",'auto-translations'!O35),languages!O35)</f>
        <v>tifones</v>
      </c>
      <c r="P35" s="8" t="str">
        <f>IF(OR(ISBLANK(languages!P35),languages!P35=""),IF(OR(ISBLANK('auto-translations'!P35),'auto-translations'!P35=""),"",'auto-translations'!P35),languages!P35)</f>
        <v>Tufões</v>
      </c>
      <c r="Q35" s="8" t="str">
        <f>IF(OR(ISBLANK(languages!Q35),languages!Q35=""),IF(OR(ISBLANK('auto-translations'!Q35),'auto-translations'!Q35=""),"",'auto-translations'!Q35),languages!Q35)</f>
        <v>Tufões</v>
      </c>
      <c r="R35" s="8" t="str">
        <f>IF(OR(ISBLANK(languages!R35),languages!R35=""),IF(OR(ISBLANK('auto-translations'!R35),'auto-translations'!R35=""),"",'auto-translations'!R35),languages!R35)</f>
        <v>புயல்கள்</v>
      </c>
      <c r="S35" s="8" t="str">
        <f>IF(OR(ISBLANK(languages!S35),languages!S35=""),IF(OR(ISBLANK('auto-translations'!S35),'auto-translations'!S35=""),"",'auto-translations'!S35),languages!S35)</f>
        <v>ไต้ฝุ่น</v>
      </c>
      <c r="T35" s="8" t="str">
        <f>IF(OR(ISBLANK(languages!T35),languages!T35=""),IF(OR(ISBLANK('auto-translations'!T35),'auto-translations'!T35=""),"",'auto-translations'!T35),languages!T35)</f>
        <v>Bão</v>
      </c>
    </row>
    <row r="36" spans="1:20" ht="75" x14ac:dyDescent="0.25">
      <c r="A36" s="15" t="s">
        <v>1132</v>
      </c>
      <c r="B36" s="15" t="s">
        <v>1138</v>
      </c>
      <c r="C36" s="9" t="s">
        <v>1138</v>
      </c>
      <c r="D36" s="9" t="s">
        <v>1462</v>
      </c>
      <c r="E36" s="8" t="str">
        <f>IF(OR(ISBLANK(languages!E36),languages!E36=""),IF(OR(ISBLANK('auto-translations'!E36),'auto-translations'!E36=""),"",'auto-translations'!E36),languages!E36)</f>
        <v>Huracans</v>
      </c>
      <c r="F36" s="8" t="str">
        <f>IF(OR(ISBLANK(languages!F36),languages!F36=""),IF(OR(ISBLANK('auto-translations'!F36),'auto-translations'!F36=""),"",'auto-translations'!F36),languages!F36)</f>
        <v>颶風</v>
      </c>
      <c r="G36" s="8" t="str">
        <f>IF(OR(ISBLANK(languages!G36),languages!G36=""),IF(OR(ISBLANK('auto-translations'!G36),'auto-translations'!G36=""),"",'auto-translations'!G36),languages!G36)</f>
        <v>飓风</v>
      </c>
      <c r="H36" s="8" t="str">
        <f>IF(OR(ISBLANK(languages!H36),languages!H36=""),IF(OR(ISBLANK('auto-translations'!H36),'auto-translations'!H36=""),"",'auto-translations'!H36),languages!H36)</f>
        <v>Hurikány</v>
      </c>
      <c r="I36" s="8" t="str">
        <f>IF(OR(ISBLANK(languages!I36),languages!I36=""),IF(OR(ISBLANK('auto-translations'!I36),'auto-translations'!I36=""),"",'auto-translations'!I36),languages!I36)</f>
        <v>Orkaner</v>
      </c>
      <c r="J36" s="8" t="str">
        <f>IF(OR(ISBLANK(languages!J36),languages!J36=""),IF(OR(ISBLANK('auto-translations'!J36),'auto-translations'!J36=""),"",'auto-translations'!J36),languages!J36)</f>
        <v>Orkanen</v>
      </c>
      <c r="K36" s="8" t="str">
        <f>IF(OR(ISBLANK(languages!K36),languages!K36=""),IF(OR(ISBLANK('auto-translations'!K36),'auto-translations'!K36=""),"",'auto-translations'!K36),languages!K36)</f>
        <v>Hurrikane</v>
      </c>
      <c r="L36" s="8" t="str">
        <f>IF(OR(ISBLANK(languages!L36),languages!L36=""),IF(OR(ISBLANK('auto-translations'!L36),'auto-translations'!L36=""),"",'auto-translations'!L36),languages!L36)</f>
        <v>Guguwa</v>
      </c>
      <c r="M36" s="8" t="str">
        <f>IF(OR(ISBLANK(languages!M36),languages!M36=""),IF(OR(ISBLANK('auto-translations'!M36),'auto-translations'!M36=""),"",'auto-translations'!M36),languages!M36)</f>
        <v>Huripari</v>
      </c>
      <c r="N36" s="8" t="str">
        <f>IF(OR(ISBLANK(languages!N36),languages!N36=""),IF(OR(ISBLANK('auto-translations'!N36),'auto-translations'!N36=""),"",'auto-translations'!N36),languages!N36)</f>
        <v>Huracanes</v>
      </c>
      <c r="O36" s="8" t="str">
        <f>IF(OR(ISBLANK(languages!O36),languages!O36=""),IF(OR(ISBLANK('auto-translations'!O36),'auto-translations'!O36=""),"",'auto-translations'!O36),languages!O36)</f>
        <v>Huracanes</v>
      </c>
      <c r="P36" s="8" t="str">
        <f>IF(OR(ISBLANK(languages!P36),languages!P36=""),IF(OR(ISBLANK('auto-translations'!P36),'auto-translations'!P36=""),"",'auto-translations'!P36),languages!P36)</f>
        <v>Furacões</v>
      </c>
      <c r="Q36" s="8" t="str">
        <f>IF(OR(ISBLANK(languages!Q36),languages!Q36=""),IF(OR(ISBLANK('auto-translations'!Q36),'auto-translations'!Q36=""),"",'auto-translations'!Q36),languages!Q36)</f>
        <v>Furacões</v>
      </c>
      <c r="R36" s="8" t="str">
        <f>IF(OR(ISBLANK(languages!R36),languages!R36=""),IF(OR(ISBLANK('auto-translations'!R36),'auto-translations'!R36=""),"",'auto-translations'!R36),languages!R36)</f>
        <v>சூறாவளிகள்</v>
      </c>
      <c r="S36" s="8" t="str">
        <f>IF(OR(ISBLANK(languages!S36),languages!S36=""),IF(OR(ISBLANK('auto-translations'!S36),'auto-translations'!S36=""),"",'auto-translations'!S36),languages!S36)</f>
        <v>พายุเฮอริเคน</v>
      </c>
      <c r="T36" s="8" t="str">
        <f>IF(OR(ISBLANK(languages!T36),languages!T36=""),IF(OR(ISBLANK('auto-translations'!T36),'auto-translations'!T36=""),"",'auto-translations'!T36),languages!T36)</f>
        <v>Bão</v>
      </c>
    </row>
    <row r="37" spans="1:20" ht="75" x14ac:dyDescent="0.25">
      <c r="A37" s="15" t="s">
        <v>1132</v>
      </c>
      <c r="B37" s="15" t="s">
        <v>1139</v>
      </c>
      <c r="C37" s="9" t="s">
        <v>1139</v>
      </c>
      <c r="D37" s="9" t="s">
        <v>1462</v>
      </c>
      <c r="E37" s="8" t="str">
        <f>IF(OR(ISBLANK(languages!E37),languages!E37=""),IF(OR(ISBLANK('auto-translations'!E37),'auto-translations'!E37=""),"",'auto-translations'!E37),languages!E37)</f>
        <v>Ciclons</v>
      </c>
      <c r="F37" s="8" t="str">
        <f>IF(OR(ISBLANK(languages!F37),languages!F37=""),IF(OR(ISBLANK('auto-translations'!F37),'auto-translations'!F37=""),"",'auto-translations'!F37),languages!F37)</f>
        <v>旋風分離器</v>
      </c>
      <c r="G37" s="8" t="str">
        <f>IF(OR(ISBLANK(languages!G37),languages!G37=""),IF(OR(ISBLANK('auto-translations'!G37),'auto-translations'!G37=""),"",'auto-translations'!G37),languages!G37)</f>
        <v>旋风分离器</v>
      </c>
      <c r="H37" s="8" t="str">
        <f>IF(OR(ISBLANK(languages!H37),languages!H37=""),IF(OR(ISBLANK('auto-translations'!H37),'auto-translations'!H37=""),"",'auto-translations'!H37),languages!H37)</f>
        <v>Cyklony</v>
      </c>
      <c r="I37" s="8" t="str">
        <f>IF(OR(ISBLANK(languages!I37),languages!I37=""),IF(OR(ISBLANK('auto-translations'!I37),'auto-translations'!I37=""),"",'auto-translations'!I37),languages!I37)</f>
        <v>Cykloner</v>
      </c>
      <c r="J37" s="8" t="str">
        <f>IF(OR(ISBLANK(languages!J37),languages!J37=""),IF(OR(ISBLANK('auto-translations'!J37),'auto-translations'!J37=""),"",'auto-translations'!J37),languages!J37)</f>
        <v>Cyclonen</v>
      </c>
      <c r="K37" s="8" t="str">
        <f>IF(OR(ISBLANK(languages!K37),languages!K37=""),IF(OR(ISBLANK('auto-translations'!K37),'auto-translations'!K37=""),"",'auto-translations'!K37),languages!K37)</f>
        <v>Zyklone</v>
      </c>
      <c r="L37" s="8" t="str">
        <f>IF(OR(ISBLANK(languages!L37),languages!L37=""),IF(OR(ISBLANK('auto-translations'!L37),'auto-translations'!L37=""),"",'auto-translations'!L37),languages!L37)</f>
        <v>Cyclones</v>
      </c>
      <c r="M37" s="8" t="str">
        <f>IF(OR(ISBLANK(languages!M37),languages!M37=""),IF(OR(ISBLANK('auto-translations'!M37),'auto-translations'!M37=""),"",'auto-translations'!M37),languages!M37)</f>
        <v>Huripari</v>
      </c>
      <c r="N37" s="8" t="str">
        <f>IF(OR(ISBLANK(languages!N37),languages!N37=""),IF(OR(ISBLANK('auto-translations'!N37),'auto-translations'!N37=""),"",'auto-translations'!N37),languages!N37)</f>
        <v>ciclones</v>
      </c>
      <c r="O37" s="8" t="str">
        <f>IF(OR(ISBLANK(languages!O37),languages!O37=""),IF(OR(ISBLANK('auto-translations'!O37),'auto-translations'!O37=""),"",'auto-translations'!O37),languages!O37)</f>
        <v>ciclones</v>
      </c>
      <c r="P37" s="8" t="str">
        <f>IF(OR(ISBLANK(languages!P37),languages!P37=""),IF(OR(ISBLANK('auto-translations'!P37),'auto-translations'!P37=""),"",'auto-translations'!P37),languages!P37)</f>
        <v>Ciclones</v>
      </c>
      <c r="Q37" s="8" t="str">
        <f>IF(OR(ISBLANK(languages!Q37),languages!Q37=""),IF(OR(ISBLANK('auto-translations'!Q37),'auto-translations'!Q37=""),"",'auto-translations'!Q37),languages!Q37)</f>
        <v>Ciclones</v>
      </c>
      <c r="R37" s="8" t="str">
        <f>IF(OR(ISBLANK(languages!R37),languages!R37=""),IF(OR(ISBLANK('auto-translations'!R37),'auto-translations'!R37=""),"",'auto-translations'!R37),languages!R37)</f>
        <v>சூறாவளிகள்</v>
      </c>
      <c r="S37" s="8" t="str">
        <f>IF(OR(ISBLANK(languages!S37),languages!S37=""),IF(OR(ISBLANK('auto-translations'!S37),'auto-translations'!S37=""),"",'auto-translations'!S37),languages!S37)</f>
        <v>พายุไซโคลน</v>
      </c>
      <c r="T37" s="8" t="str">
        <f>IF(OR(ISBLANK(languages!T37),languages!T37=""),IF(OR(ISBLANK('auto-translations'!T37),'auto-translations'!T37=""),"",'auto-translations'!T37),languages!T37)</f>
        <v>cơn lốc</v>
      </c>
    </row>
    <row r="38" spans="1:20" ht="75" x14ac:dyDescent="0.25">
      <c r="A38" s="15" t="s">
        <v>1132</v>
      </c>
      <c r="B38" s="15" t="s">
        <v>1140</v>
      </c>
      <c r="C38" s="9" t="s">
        <v>1140</v>
      </c>
      <c r="D38" s="9" t="s">
        <v>1462</v>
      </c>
      <c r="E38" s="8" t="str">
        <f>IF(OR(ISBLANK(languages!E38),languages!E38=""),IF(OR(ISBLANK('auto-translations'!E38),'auto-translations'!E38=""),"",'auto-translations'!E38),languages!E38)</f>
        <v>Terratrèmols</v>
      </c>
      <c r="F38" s="8" t="str">
        <f>IF(OR(ISBLANK(languages!F38),languages!F38=""),IF(OR(ISBLANK('auto-translations'!F38),'auto-translations'!F38=""),"",'auto-translations'!F38),languages!F38)</f>
        <v>地震</v>
      </c>
      <c r="G38" s="8" t="str">
        <f>IF(OR(ISBLANK(languages!G38),languages!G38=""),IF(OR(ISBLANK('auto-translations'!G38),'auto-translations'!G38=""),"",'auto-translations'!G38),languages!G38)</f>
        <v>地震</v>
      </c>
      <c r="H38" s="8" t="str">
        <f>IF(OR(ISBLANK(languages!H38),languages!H38=""),IF(OR(ISBLANK('auto-translations'!H38),'auto-translations'!H38=""),"",'auto-translations'!H38),languages!H38)</f>
        <v>Zemětřesení</v>
      </c>
      <c r="I38" s="8" t="str">
        <f>IF(OR(ISBLANK(languages!I38),languages!I38=""),IF(OR(ISBLANK('auto-translations'!I38),'auto-translations'!I38=""),"",'auto-translations'!I38),languages!I38)</f>
        <v>Jordskælv</v>
      </c>
      <c r="J38" s="8" t="str">
        <f>IF(OR(ISBLANK(languages!J38),languages!J38=""),IF(OR(ISBLANK('auto-translations'!J38),'auto-translations'!J38=""),"",'auto-translations'!J38),languages!J38)</f>
        <v>Aardbevingen</v>
      </c>
      <c r="K38" s="8" t="str">
        <f>IF(OR(ISBLANK(languages!K38),languages!K38=""),IF(OR(ISBLANK('auto-translations'!K38),'auto-translations'!K38=""),"",'auto-translations'!K38),languages!K38)</f>
        <v>Erdbeben</v>
      </c>
      <c r="L38" s="8" t="str">
        <f>IF(OR(ISBLANK(languages!L38),languages!L38=""),IF(OR(ISBLANK('auto-translations'!L38),'auto-translations'!L38=""),"",'auto-translations'!L38),languages!L38)</f>
        <v>Girgizar kasa</v>
      </c>
      <c r="M38" s="8" t="str">
        <f>IF(OR(ISBLANK(languages!M38),languages!M38=""),IF(OR(ISBLANK('auto-translations'!M38),'auto-translations'!M38=""),"",'auto-translations'!M38),languages!M38)</f>
        <v>Nga rū whenua</v>
      </c>
      <c r="N38" s="8" t="str">
        <f>IF(OR(ISBLANK(languages!N38),languages!N38=""),IF(OR(ISBLANK('auto-translations'!N38),'auto-translations'!N38=""),"",'auto-translations'!N38),languages!N38)</f>
        <v>Temblores</v>
      </c>
      <c r="O38" s="8" t="str">
        <f>IF(OR(ISBLANK(languages!O38),languages!O38=""),IF(OR(ISBLANK('auto-translations'!O38),'auto-translations'!O38=""),"",'auto-translations'!O38),languages!O38)</f>
        <v>Temblores</v>
      </c>
      <c r="P38" s="8" t="str">
        <f>IF(OR(ISBLANK(languages!P38),languages!P38=""),IF(OR(ISBLANK('auto-translations'!P38),'auto-translations'!P38=""),"",'auto-translations'!P38),languages!P38)</f>
        <v>Terremotos</v>
      </c>
      <c r="Q38" s="8" t="str">
        <f>IF(OR(ISBLANK(languages!Q38),languages!Q38=""),IF(OR(ISBLANK('auto-translations'!Q38),'auto-translations'!Q38=""),"",'auto-translations'!Q38),languages!Q38)</f>
        <v>Terremotos</v>
      </c>
      <c r="R38" s="8" t="str">
        <f>IF(OR(ISBLANK(languages!R38),languages!R38=""),IF(OR(ISBLANK('auto-translations'!R38),'auto-translations'!R38=""),"",'auto-translations'!R38),languages!R38)</f>
        <v>பூகம்பங்கள்</v>
      </c>
      <c r="S38" s="8" t="str">
        <f>IF(OR(ISBLANK(languages!S38),languages!S38=""),IF(OR(ISBLANK('auto-translations'!S38),'auto-translations'!S38=""),"",'auto-translations'!S38),languages!S38)</f>
        <v>แผ่นดินไหว</v>
      </c>
      <c r="T38" s="8" t="str">
        <f>IF(OR(ISBLANK(languages!T38),languages!T38=""),IF(OR(ISBLANK('auto-translations'!T38),'auto-translations'!T38=""),"",'auto-translations'!T38),languages!T38)</f>
        <v>Động đất</v>
      </c>
    </row>
    <row r="39" spans="1:20" ht="409.5" x14ac:dyDescent="0.25">
      <c r="A39" s="15" t="s">
        <v>1132</v>
      </c>
      <c r="B39" s="15" t="s">
        <v>1060</v>
      </c>
      <c r="C39" s="9" t="s">
        <v>1157</v>
      </c>
      <c r="D39" s="9" t="s">
        <v>1462</v>
      </c>
      <c r="E39" s="8" t="str">
        <f>IF(OR(ISBLANK(languages!E39),languages!E39=""),IF(OR(ISBLANK('auto-translations'!E39),'auto-translations'!E39=""),"",'auto-translations'!E39),languages!E39)</f>
        <v>La regió d'estudi utilitzada per calcular els indicadors espacials de la població de {city_name} presentada en aquest informe s'ha destacat al mapa següent mitjançant l'ombrejat de línies paral·leles.</v>
      </c>
      <c r="F39" s="8" t="str">
        <f>IF(OR(ISBLANK(languages!F39),languages!F39=""),IF(OR(ISBLANK('auto-translations'!F39),'auto-translations'!F39=""),"",'auto-translations'!F39),languages!F39)</f>
        <v>本報告中用於計算 {city_name} 人口空間指標的研究區域已在下圖中使用平行線陰影突出顯示。</v>
      </c>
      <c r="G39" s="8" t="str">
        <f>IF(OR(ISBLANK(languages!G39),languages!G39=""),IF(OR(ISBLANK('auto-translations'!G39),'auto-translations'!G39=""),"",'auto-translations'!G39),languages!G39)</f>
        <v>本报告中用于计算 {city_name} 人口空间指标的研究区域已在下图中使用平行线阴影突出显示。</v>
      </c>
      <c r="H39" s="8" t="str">
        <f>IF(OR(ISBLANK(languages!H39),languages!H39=""),IF(OR(ISBLANK('auto-translations'!H39),'auto-translations'!H39=""),"",'auto-translations'!H39),languages!H39)</f>
        <v>Oblast studie použitá k výpočtu prostorových ukazatelů pro populaci {city_name} uvedená v této zprávě byla zvýrazněna na mapě níže pomocí stínování paralelních čar.</v>
      </c>
      <c r="I39" s="8" t="str">
        <f>IF(OR(ISBLANK(languages!I39),languages!I39=""),IF(OR(ISBLANK('auto-translations'!I39),'auto-translations'!I39=""),"",'auto-translations'!I39),languages!I39)</f>
        <v>Undersøgelsesregionen, der bruges til at beregne rumlige indikatorer for befolkningen i {city_name}, der præsenteres i denne rapport, er blevet fremhævet på kortet nedenfor ved hjælp af parallel linjeskygge.</v>
      </c>
      <c r="J39" s="8" t="str">
        <f>IF(OR(ISBLANK(languages!J39),languages!J39=""),IF(OR(ISBLANK('auto-translations'!J39),'auto-translations'!J39=""),"",'auto-translations'!J39),languages!J39)</f>
        <v>De studieregio die wordt gebruikt om de ruimtelijke indicatoren te berekenen voor de bevolking van {city_name} die in dit rapport wordt gepresenteerd, is op de onderstaande kaart gemarkeerd met behulp van parallelle lijnarcering.</v>
      </c>
      <c r="K39" s="8" t="str">
        <f>IF(OR(ISBLANK(languages!K39),languages!K39=""),IF(OR(ISBLANK('auto-translations'!K39),'auto-translations'!K39=""),"",'auto-translations'!K39),languages!K39)</f>
        <v>Die Untersuchungsregion, die zur Berechnung räumlicher Indikatoren für die in diesem Bericht dargestellte Bevölkerung von {city_name} verwendet wurde, wurde in der Karte unten durch parallele Linienschattierung hervorgehoben.</v>
      </c>
      <c r="L39" s="8" t="str">
        <f>IF(OR(ISBLANK(languages!L39),languages!L39=""),IF(OR(ISBLANK('auto-translations'!L39),'auto-translations'!L39=""),"",'auto-translations'!L39),languages!L39)</f>
        <v>Yankin binciken da aka yi amfani da shi don ƙididdige alamun sararin samaniya ga yawan jama'a na {city_name} da aka gabatar a cikin wannan rahoto an haskaka shi a cikin taswirar da ke ƙasa ta amfani da shading layi ɗaya.</v>
      </c>
      <c r="M39" s="8" t="str">
        <f>IF(OR(ISBLANK(languages!M39),languages!M39=""),IF(OR(ISBLANK('auto-translations'!M39),'auto-translations'!M39=""),"",'auto-translations'!M39),languages!M39)</f>
        <v>Ko te rohe ako i whakamahia hei tatau i nga tohu mokowā mo te taupori o {city_name} kua whakaatuhia i roto i tenei purongo kua tohuhia ki te mapi i raro nei ma te whakamarumaru raina whakarara.</v>
      </c>
      <c r="N39" s="8" t="str">
        <f>IF(OR(ISBLANK(languages!N39),languages!N39=""),IF(OR(ISBLANK('auto-translations'!N39),'auto-translations'!N39=""),"",'auto-translations'!N39),languages!N39)</f>
        <v>La región de estudio utilizada para calcular los indicadores espaciales para la población de {city_name} presentada en este informe se resalta en el mapa a continuación mediante sombreado de líneas paralelas.</v>
      </c>
      <c r="O39" s="8" t="str">
        <f>IF(OR(ISBLANK(languages!O39),languages!O39=""),IF(OR(ISBLANK('auto-translations'!O39),'auto-translations'!O39=""),"",'auto-translations'!O39),languages!O39)</f>
        <v>La región de estudio utilizada para calcular los indicadores espaciales para la población de {city_name} presentada en este informe se resalta en el mapa a continuación mediante sombreado de líneas paralelas.</v>
      </c>
      <c r="P39" s="8" t="str">
        <f>IF(OR(ISBLANK(languages!P39),languages!P39=""),IF(OR(ISBLANK('auto-translations'!P39),'auto-translations'!P39=""),"",'auto-translations'!P39),languages!P39)</f>
        <v>região de estudo utilizada para calcular os indicadores espaciais para a população de {city_name} apresentados neste relatório foi destacada no mapa abaixo usando sombreamento de linhas paralelas.</v>
      </c>
      <c r="Q39" s="8" t="str">
        <f>IF(OR(ISBLANK(languages!Q39),languages!Q39=""),IF(OR(ISBLANK('auto-translations'!Q39),'auto-translations'!Q39=""),"",'auto-translations'!Q39),languages!Q39)</f>
        <v>região de estudo utilizada para calcular os indicadores espaciais para a população de {city_name} apresentados neste relatório foi destacada no mapa abaixo usando sombreamento de linhas paralelas.</v>
      </c>
      <c r="R39" s="8" t="str">
        <f>IF(OR(ISBLANK(languages!R39),languages!R39=""),IF(OR(ISBLANK('auto-translations'!R39),'auto-translations'!R39=""),"",'auto-translations'!R39),languages!R39)</f>
        <v>இந்த அறிக்கையில் வழங்கப்பட்டுள்ள {city_name} மக்கள்தொகைக்கான இடஞ்சார்ந்த குறிகாட்டிகளைக் கணக்கிடப் பயன்படுத்தப்படும் ஆய்வுப் பகுதி கீழே உள்ள வரைபடத்தில் இணையான கோடு நிழலைப் பயன்படுத்தி தனிப்படுத்தப்பட்டுள்ளது.</v>
      </c>
      <c r="S39" s="8" t="str">
        <f>IF(OR(ISBLANK(languages!S39),languages!S39=""),IF(OR(ISBLANK('auto-translations'!S39),'auto-translations'!S39=""),"",'auto-translations'!S39),languages!S39)</f>
        <v>ภูมิภาคศึกษาที่ใช้ในการคำนวณตัวบ่งชี้เชิงพื้นที่สำหรับประชากรของ {city_name} ที่นำเสนอในรายงานนี้ได้รับการเน้นในแผนที่ด้านล่างโดยใช้การแรเงาเส้นคู่ขนาน</v>
      </c>
      <c r="T39" s="8" t="str">
        <f>IF(OR(ISBLANK(languages!T39),languages!T39=""),IF(OR(ISBLANK('auto-translations'!T39),'auto-translations'!T39=""),"",'auto-translations'!T39),languages!T39)</f>
        <v>Khu vực nghiên cứu dùng để tính toán các chỉ số không gian cho dân số của {city_name} được trình bày trong báo cáo này đã được đánh dấu trong bản đồ bên dưới bằng cách sử dụng tính năng tô bóng đường song song.</v>
      </c>
    </row>
    <row r="40" spans="1:20" ht="75" x14ac:dyDescent="0.25">
      <c r="A40" s="15" t="s">
        <v>1132</v>
      </c>
      <c r="B40" s="15" t="s">
        <v>1148</v>
      </c>
      <c r="C40" s="9" t="s">
        <v>1148</v>
      </c>
      <c r="D40" s="9" t="s">
        <v>1462</v>
      </c>
      <c r="E40" s="8" t="str">
        <f>IF(OR(ISBLANK(languages!E40),languages!E40=""),IF(OR(ISBLANK('auto-translations'!E40),'auto-translations'!E40=""),"",'auto-translations'!E40),languages!E40)</f>
        <v>Regió d'estudi</v>
      </c>
      <c r="F40" s="8" t="str">
        <f>IF(OR(ISBLANK(languages!F40),languages!F40=""),IF(OR(ISBLANK('auto-translations'!F40),'auto-translations'!F40=""),"",'auto-translations'!F40),languages!F40)</f>
        <v>研究區域</v>
      </c>
      <c r="G40" s="8" t="str">
        <f>IF(OR(ISBLANK(languages!G40),languages!G40=""),IF(OR(ISBLANK('auto-translations'!G40),'auto-translations'!G40=""),"",'auto-translations'!G40),languages!G40)</f>
        <v>研究区域</v>
      </c>
      <c r="H40" s="8" t="str">
        <f>IF(OR(ISBLANK(languages!H40),languages!H40=""),IF(OR(ISBLANK('auto-translations'!H40),'auto-translations'!H40=""),"",'auto-translations'!H40),languages!H40)</f>
        <v>Studijní region</v>
      </c>
      <c r="I40" s="8" t="str">
        <f>IF(OR(ISBLANK(languages!I40),languages!I40=""),IF(OR(ISBLANK('auto-translations'!I40),'auto-translations'!I40=""),"",'auto-translations'!I40),languages!I40)</f>
        <v>Studieregion</v>
      </c>
      <c r="J40" s="8" t="str">
        <f>IF(OR(ISBLANK(languages!J40),languages!J40=""),IF(OR(ISBLANK('auto-translations'!J40),'auto-translations'!J40=""),"",'auto-translations'!J40),languages!J40)</f>
        <v>Studie regio</v>
      </c>
      <c r="K40" s="8" t="str">
        <f>IF(OR(ISBLANK(languages!K40),languages!K40=""),IF(OR(ISBLANK('auto-translations'!K40),'auto-translations'!K40=""),"",'auto-translations'!K40),languages!K40)</f>
        <v>Studienregion</v>
      </c>
      <c r="L40" s="8" t="str">
        <f>IF(OR(ISBLANK(languages!L40),languages!L40=""),IF(OR(ISBLANK('auto-translations'!L40),'auto-translations'!L40=""),"",'auto-translations'!L40),languages!L40)</f>
        <v>Yankin karatu</v>
      </c>
      <c r="M40" s="8" t="str">
        <f>IF(OR(ISBLANK(languages!M40),languages!M40=""),IF(OR(ISBLANK('auto-translations'!M40),'auto-translations'!M40=""),"",'auto-translations'!M40),languages!M40)</f>
        <v>Te rohe ako</v>
      </c>
      <c r="N40" s="8" t="str">
        <f>IF(OR(ISBLANK(languages!N40),languages!N40=""),IF(OR(ISBLANK('auto-translations'!N40),'auto-translations'!N40=""),"",'auto-translations'!N40),languages!N40)</f>
        <v>Región de estudio</v>
      </c>
      <c r="O40" s="8" t="str">
        <f>IF(OR(ISBLANK(languages!O40),languages!O40=""),IF(OR(ISBLANK('auto-translations'!O40),'auto-translations'!O40=""),"",'auto-translations'!O40),languages!O40)</f>
        <v>Región de estudio</v>
      </c>
      <c r="P40" s="8" t="str">
        <f>IF(OR(ISBLANK(languages!P40),languages!P40=""),IF(OR(ISBLANK('auto-translations'!P40),'auto-translations'!P40=""),"",'auto-translations'!P40),languages!P40)</f>
        <v>Região de estudo</v>
      </c>
      <c r="Q40" s="8" t="str">
        <f>IF(OR(ISBLANK(languages!Q40),languages!Q40=""),IF(OR(ISBLANK('auto-translations'!Q40),'auto-translations'!Q40=""),"",'auto-translations'!Q40),languages!Q40)</f>
        <v>Região de estudo</v>
      </c>
      <c r="R40" s="8" t="str">
        <f>IF(OR(ISBLANK(languages!R40),languages!R40=""),IF(OR(ISBLANK('auto-translations'!R40),'auto-translations'!R40=""),"",'auto-translations'!R40),languages!R40)</f>
        <v>படிப்பு பகுதி</v>
      </c>
      <c r="S40" s="8" t="str">
        <f>IF(OR(ISBLANK(languages!S40),languages!S40=""),IF(OR(ISBLANK('auto-translations'!S40),'auto-translations'!S40=""),"",'auto-translations'!S40),languages!S40)</f>
        <v>ภูมิภาคการศึกษา</v>
      </c>
      <c r="T40" s="8" t="str">
        <f>IF(OR(ISBLANK(languages!T40),languages!T40=""),IF(OR(ISBLANK('auto-translations'!T40),'auto-translations'!T40=""),"",'auto-translations'!T40),languages!T40)</f>
        <v>Vùng nghiên cứu</v>
      </c>
    </row>
    <row r="41" spans="1:20" ht="75" x14ac:dyDescent="0.25">
      <c r="A41" s="15" t="s">
        <v>72</v>
      </c>
      <c r="B41" s="15" t="s">
        <v>1144</v>
      </c>
      <c r="C41" s="9" t="s">
        <v>1144</v>
      </c>
      <c r="D41" s="9" t="s">
        <v>1462</v>
      </c>
      <c r="E41" s="8" t="str">
        <f>IF(OR(ISBLANK(languages!E41),languages!E41=""),IF(OR(ISBLANK('auto-translations'!E41),'auto-translations'!E41=""),"",'auto-translations'!E41),languages!E41)</f>
        <v>Llegenda del mapa</v>
      </c>
      <c r="F41" s="8" t="str">
        <f>IF(OR(ISBLANK(languages!F41),languages!F41=""),IF(OR(ISBLANK('auto-translations'!F41),'auto-translations'!F41=""),"",'auto-translations'!F41),languages!F41)</f>
        <v>地圖圖例</v>
      </c>
      <c r="G41" s="8" t="str">
        <f>IF(OR(ISBLANK(languages!G41),languages!G41=""),IF(OR(ISBLANK('auto-translations'!G41),'auto-translations'!G41=""),"",'auto-translations'!G41),languages!G41)</f>
        <v>地图图例</v>
      </c>
      <c r="H41" s="8" t="str">
        <f>IF(OR(ISBLANK(languages!H41),languages!H41=""),IF(OR(ISBLANK('auto-translations'!H41),'auto-translations'!H41=""),"",'auto-translations'!H41),languages!H41)</f>
        <v>Legenda mapy</v>
      </c>
      <c r="I41" s="8" t="str">
        <f>IF(OR(ISBLANK(languages!I41),languages!I41=""),IF(OR(ISBLANK('auto-translations'!I41),'auto-translations'!I41=""),"",'auto-translations'!I41),languages!I41)</f>
        <v>Kortforklaring</v>
      </c>
      <c r="J41" s="8" t="str">
        <f>IF(OR(ISBLANK(languages!J41),languages!J41=""),IF(OR(ISBLANK('auto-translations'!J41),'auto-translations'!J41=""),"",'auto-translations'!J41),languages!J41)</f>
        <v>Kaartlegenda</v>
      </c>
      <c r="K41" s="8" t="str">
        <f>IF(OR(ISBLANK(languages!K41),languages!K41=""),IF(OR(ISBLANK('auto-translations'!K41),'auto-translations'!K41=""),"",'auto-translations'!K41),languages!K41)</f>
        <v>Kartenlegende</v>
      </c>
      <c r="L41" s="8" t="str">
        <f>IF(OR(ISBLANK(languages!L41),languages!L41=""),IF(OR(ISBLANK('auto-translations'!L41),'auto-translations'!L41=""),"",'auto-translations'!L41),languages!L41)</f>
        <v>Labarin taswira</v>
      </c>
      <c r="M41" s="8" t="str">
        <f>IF(OR(ISBLANK(languages!M41),languages!M41=""),IF(OR(ISBLANK('auto-translations'!M41),'auto-translations'!M41=""),"",'auto-translations'!M41),languages!M41)</f>
        <v>Mapi korero</v>
      </c>
      <c r="N41" s="8" t="str">
        <f>IF(OR(ISBLANK(languages!N41),languages!N41=""),IF(OR(ISBLANK('auto-translations'!N41),'auto-translations'!N41=""),"",'auto-translations'!N41),languages!N41)</f>
        <v>Leyenda del mapa</v>
      </c>
      <c r="O41" s="8" t="str">
        <f>IF(OR(ISBLANK(languages!O41),languages!O41=""),IF(OR(ISBLANK('auto-translations'!O41),'auto-translations'!O41=""),"",'auto-translations'!O41),languages!O41)</f>
        <v>Leyenda del mapa</v>
      </c>
      <c r="P41" s="8" t="str">
        <f>IF(OR(ISBLANK(languages!P41),languages!P41=""),IF(OR(ISBLANK('auto-translations'!P41),'auto-translations'!P41=""),"",'auto-translations'!P41),languages!P41)</f>
        <v>Legenda do mapa</v>
      </c>
      <c r="Q41" s="8" t="str">
        <f>IF(OR(ISBLANK(languages!Q41),languages!Q41=""),IF(OR(ISBLANK('auto-translations'!Q41),'auto-translations'!Q41=""),"",'auto-translations'!Q41),languages!Q41)</f>
        <v>Legenda do mapa</v>
      </c>
      <c r="R41" s="8" t="str">
        <f>IF(OR(ISBLANK(languages!R41),languages!R41=""),IF(OR(ISBLANK('auto-translations'!R41),'auto-translations'!R41=""),"",'auto-translations'!R41),languages!R41)</f>
        <v>வரைபட புராணம்</v>
      </c>
      <c r="S41" s="8" t="str">
        <f>IF(OR(ISBLANK(languages!S41),languages!S41=""),IF(OR(ISBLANK('auto-translations'!S41),'auto-translations'!S41=""),"",'auto-translations'!S41),languages!S41)</f>
        <v>ตำนานแผนที่</v>
      </c>
      <c r="T41" s="8" t="str">
        <f>IF(OR(ISBLANK(languages!T41),languages!T41=""),IF(OR(ISBLANK('auto-translations'!T41),'auto-translations'!T41=""),"",'auto-translations'!T41),languages!T41)</f>
        <v>Bản đồ huyền thoại</v>
      </c>
    </row>
    <row r="42" spans="1:20" ht="90" x14ac:dyDescent="0.25">
      <c r="A42" s="15" t="s">
        <v>72</v>
      </c>
      <c r="B42" s="15" t="s">
        <v>1145</v>
      </c>
      <c r="C42" s="9" t="s">
        <v>1153</v>
      </c>
      <c r="D42" s="9" t="s">
        <v>1462</v>
      </c>
      <c r="E42" s="8" t="str">
        <f>IF(OR(ISBLANK(languages!E42),languages!E42=""),IF(OR(ISBLANK('auto-translations'!E42),'auto-translations'!E42=""),"",'auto-translations'!E42),languages!E42)</f>
        <v>Límit administratiu ({source})</v>
      </c>
      <c r="F42" s="8" t="str">
        <f>IF(OR(ISBLANK(languages!F42),languages!F42=""),IF(OR(ISBLANK('auto-translations'!F42),'auto-translations'!F42=""),"",'auto-translations'!F42),languages!F42)</f>
        <v>行政邊界（{source}）</v>
      </c>
      <c r="G42" s="8" t="str">
        <f>IF(OR(ISBLANK(languages!G42),languages!G42=""),IF(OR(ISBLANK('auto-translations'!G42),'auto-translations'!G42=""),"",'auto-translations'!G42),languages!G42)</f>
        <v>行政边界（{source}）</v>
      </c>
      <c r="H42" s="8" t="str">
        <f>IF(OR(ISBLANK(languages!H42),languages!H42=""),IF(OR(ISBLANK('auto-translations'!H42),'auto-translations'!H42=""),"",'auto-translations'!H42),languages!H42)</f>
        <v>Administrativní hranice ({source})</v>
      </c>
      <c r="I42" s="8" t="str">
        <f>IF(OR(ISBLANK(languages!I42),languages!I42=""),IF(OR(ISBLANK('auto-translations'!I42),'auto-translations'!I42=""),"",'auto-translations'!I42),languages!I42)</f>
        <v>Administrativ grænse ({source})</v>
      </c>
      <c r="J42" s="8" t="str">
        <f>IF(OR(ISBLANK(languages!J42),languages!J42=""),IF(OR(ISBLANK('auto-translations'!J42),'auto-translations'!J42=""),"",'auto-translations'!J42),languages!J42)</f>
        <v>Administratieve grens ({source})</v>
      </c>
      <c r="K42" s="8" t="str">
        <f>IF(OR(ISBLANK(languages!K42),languages!K42=""),IF(OR(ISBLANK('auto-translations'!K42),'auto-translations'!K42=""),"",'auto-translations'!K42),languages!K42)</f>
        <v>Verwaltungsgrenze ({source})</v>
      </c>
      <c r="L42" s="8" t="str">
        <f>IF(OR(ISBLANK(languages!L42),languages!L42=""),IF(OR(ISBLANK('auto-translations'!L42),'auto-translations'!L42=""),"",'auto-translations'!L42),languages!L42)</f>
        <v>Iyakar gudanarwa ({source})</v>
      </c>
      <c r="M42" s="8" t="str">
        <f>IF(OR(ISBLANK(languages!M42),languages!M42=""),IF(OR(ISBLANK('auto-translations'!M42),'auto-translations'!M42=""),"",'auto-translations'!M42),languages!M42)</f>
        <v>Te rohe whakahaere ({source})</v>
      </c>
      <c r="N42" s="8" t="str">
        <f>IF(OR(ISBLANK(languages!N42),languages!N42=""),IF(OR(ISBLANK('auto-translations'!N42),'auto-translations'!N42=""),"",'auto-translations'!N42),languages!N42)</f>
        <v>Límite administrativo ({source})</v>
      </c>
      <c r="O42" s="8" t="str">
        <f>IF(OR(ISBLANK(languages!O42),languages!O42=""),IF(OR(ISBLANK('auto-translations'!O42),'auto-translations'!O42=""),"",'auto-translations'!O42),languages!O42)</f>
        <v>Límite administrativo ({source})</v>
      </c>
      <c r="P42" s="8" t="str">
        <f>IF(OR(ISBLANK(languages!P42),languages!P42=""),IF(OR(ISBLANK('auto-translations'!P42),'auto-translations'!P42=""),"",'auto-translations'!P42),languages!P42)</f>
        <v>Limite administrativo ({source})</v>
      </c>
      <c r="Q42" s="8" t="str">
        <f>IF(OR(ISBLANK(languages!Q42),languages!Q42=""),IF(OR(ISBLANK('auto-translations'!Q42),'auto-translations'!Q42=""),"",'auto-translations'!Q42),languages!Q42)</f>
        <v>Limite administrativo ({source})</v>
      </c>
      <c r="R42" s="8" t="str">
        <f>IF(OR(ISBLANK(languages!R42),languages!R42=""),IF(OR(ISBLANK('auto-translations'!R42),'auto-translations'!R42=""),"",'auto-translations'!R42),languages!R42)</f>
        <v>நிர்வாக எல்லை ({source})</v>
      </c>
      <c r="S42" s="8" t="str">
        <f>IF(OR(ISBLANK(languages!S42),languages!S42=""),IF(OR(ISBLANK('auto-translations'!S42),'auto-translations'!S42=""),"",'auto-translations'!S42),languages!S42)</f>
        <v>ขอบเขตการบริหาร ({source})</v>
      </c>
      <c r="T42" s="8" t="str">
        <f>IF(OR(ISBLANK(languages!T42),languages!T42=""),IF(OR(ISBLANK('auto-translations'!T42),'auto-translations'!T42=""),"",'auto-translations'!T42),languages!T42)</f>
        <v>Địa giới hành chính ({source})</v>
      </c>
    </row>
    <row r="43" spans="1:20" ht="90" x14ac:dyDescent="0.25">
      <c r="A43" s="15" t="s">
        <v>72</v>
      </c>
      <c r="B43" s="15" t="s">
        <v>1146</v>
      </c>
      <c r="C43" s="9" t="s">
        <v>1154</v>
      </c>
      <c r="D43" s="9" t="s">
        <v>1462</v>
      </c>
      <c r="E43" s="8" t="str">
        <f>IF(OR(ISBLANK(languages!E43),languages!E43=""),IF(OR(ISBLANK('auto-translations'!E43),'auto-translations'!E43=""),"",'auto-translations'!E43),languages!E43)</f>
        <v>Límit urbà ({source})</v>
      </c>
      <c r="F43" s="8" t="str">
        <f>IF(OR(ISBLANK(languages!F43),languages!F43=""),IF(OR(ISBLANK('auto-translations'!F43),'auto-translations'!F43=""),"",'auto-translations'!F43),languages!F43)</f>
        <v>城市邊界（{source}）</v>
      </c>
      <c r="G43" s="8" t="str">
        <f>IF(OR(ISBLANK(languages!G43),languages!G43=""),IF(OR(ISBLANK('auto-translations'!G43),'auto-translations'!G43=""),"",'auto-translations'!G43),languages!G43)</f>
        <v>城市边界（{source}）</v>
      </c>
      <c r="H43" s="8" t="str">
        <f>IF(OR(ISBLANK(languages!H43),languages!H43=""),IF(OR(ISBLANK('auto-translations'!H43),'auto-translations'!H43=""),"",'auto-translations'!H43),languages!H43)</f>
        <v>Městská hranice ({source})</v>
      </c>
      <c r="I43" s="8" t="str">
        <f>IF(OR(ISBLANK(languages!I43),languages!I43=""),IF(OR(ISBLANK('auto-translations'!I43),'auto-translations'!I43=""),"",'auto-translations'!I43),languages!I43)</f>
        <v>Bygrænse ({source})</v>
      </c>
      <c r="J43" s="8" t="str">
        <f>IF(OR(ISBLANK(languages!J43),languages!J43=""),IF(OR(ISBLANK('auto-translations'!J43),'auto-translations'!J43=""),"",'auto-translations'!J43),languages!J43)</f>
        <v>Stedelijke grens ({source})</v>
      </c>
      <c r="K43" s="8" t="str">
        <f>IF(OR(ISBLANK(languages!K43),languages!K43=""),IF(OR(ISBLANK('auto-translations'!K43),'auto-translations'!K43=""),"",'auto-translations'!K43),languages!K43)</f>
        <v>Stadtgrenze ({source})</v>
      </c>
      <c r="L43" s="8" t="str">
        <f>IF(OR(ISBLANK(languages!L43),languages!L43=""),IF(OR(ISBLANK('auto-translations'!L43),'auto-translations'!L43=""),"",'auto-translations'!L43),languages!L43)</f>
        <v>Iyakar birni ({source})</v>
      </c>
      <c r="M43" s="8" t="str">
        <f>IF(OR(ISBLANK(languages!M43),languages!M43=""),IF(OR(ISBLANK('auto-translations'!M43),'auto-translations'!M43=""),"",'auto-translations'!M43),languages!M43)</f>
        <v>Te rohe taone ({source})</v>
      </c>
      <c r="N43" s="8" t="str">
        <f>IF(OR(ISBLANK(languages!N43),languages!N43=""),IF(OR(ISBLANK('auto-translations'!N43),'auto-translations'!N43=""),"",'auto-translations'!N43),languages!N43)</f>
        <v>Límite urbano ({source})</v>
      </c>
      <c r="O43" s="8" t="str">
        <f>IF(OR(ISBLANK(languages!O43),languages!O43=""),IF(OR(ISBLANK('auto-translations'!O43),'auto-translations'!O43=""),"",'auto-translations'!O43),languages!O43)</f>
        <v>Límite urbano ({source})</v>
      </c>
      <c r="P43" s="8" t="str">
        <f>IF(OR(ISBLANK(languages!P43),languages!P43=""),IF(OR(ISBLANK('auto-translations'!P43),'auto-translations'!P43=""),"",'auto-translations'!P43),languages!P43)</f>
        <v>Limite urbano ({source})</v>
      </c>
      <c r="Q43" s="8" t="str">
        <f>IF(OR(ISBLANK(languages!Q43),languages!Q43=""),IF(OR(ISBLANK('auto-translations'!Q43),'auto-translations'!Q43=""),"",'auto-translations'!Q43),languages!Q43)</f>
        <v>Limite urbano ({source})</v>
      </c>
      <c r="R43" s="8" t="str">
        <f>IF(OR(ISBLANK(languages!R43),languages!R43=""),IF(OR(ISBLANK('auto-translations'!R43),'auto-translations'!R43=""),"",'auto-translations'!R43),languages!R43)</f>
        <v>நகர்ப்புற எல்லை ({source})</v>
      </c>
      <c r="S43" s="8" t="str">
        <f>IF(OR(ISBLANK(languages!S43),languages!S43=""),IF(OR(ISBLANK('auto-translations'!S43),'auto-translations'!S43=""),"",'auto-translations'!S43),languages!S43)</f>
        <v>เขตแดนเมือง ({source})</v>
      </c>
      <c r="T43" s="8" t="str">
        <f>IF(OR(ISBLANK(languages!T43),languages!T43=""),IF(OR(ISBLANK('auto-translations'!T43),'auto-translations'!T43=""),"",'auto-translations'!T43),languages!T43)</f>
        <v>Ranh giới đô thị ({source})</v>
      </c>
    </row>
    <row r="44" spans="1:20" ht="105" x14ac:dyDescent="0.25">
      <c r="A44" s="15" t="s">
        <v>72</v>
      </c>
      <c r="B44" s="15" t="s">
        <v>1147</v>
      </c>
      <c r="C44" s="9" t="s">
        <v>1156</v>
      </c>
      <c r="D44" s="9" t="s">
        <v>1462</v>
      </c>
      <c r="E44" s="8" t="str">
        <f>IF(OR(ISBLANK(languages!E44),languages!E44=""),IF(OR(ISBLANK('auto-translations'!E44),'auto-translations'!E44=""),"",'auto-translations'!E44),languages!E44)</f>
        <v>Estudi del límit de la regió ({source})</v>
      </c>
      <c r="F44" s="8" t="str">
        <f>IF(OR(ISBLANK(languages!F44),languages!F44=""),IF(OR(ISBLANK('auto-translations'!F44),'auto-translations'!F44=""),"",'auto-translations'!F44),languages!F44)</f>
        <v>研究區域邊界（{source}）</v>
      </c>
      <c r="G44" s="8" t="str">
        <f>IF(OR(ISBLANK(languages!G44),languages!G44=""),IF(OR(ISBLANK('auto-translations'!G44),'auto-translations'!G44=""),"",'auto-translations'!G44),languages!G44)</f>
        <v>研究区域边界（{source}）</v>
      </c>
      <c r="H44" s="8" t="str">
        <f>IF(OR(ISBLANK(languages!H44),languages!H44=""),IF(OR(ISBLANK('auto-translations'!H44),'auto-translations'!H44=""),"",'auto-translations'!H44),languages!H44)</f>
        <v>Hranice studijní oblasti ({source})</v>
      </c>
      <c r="I44" s="8" t="str">
        <f>IF(OR(ISBLANK(languages!I44),languages!I44=""),IF(OR(ISBLANK('auto-translations'!I44),'auto-translations'!I44=""),"",'auto-translations'!I44),languages!I44)</f>
        <v>Undersøgelsesregionsgrænse ({source})</v>
      </c>
      <c r="J44" s="8" t="str">
        <f>IF(OR(ISBLANK(languages!J44),languages!J44=""),IF(OR(ISBLANK('auto-translations'!J44),'auto-translations'!J44=""),"",'auto-translations'!J44),languages!J44)</f>
        <v>Grens studiegebied ({source})</v>
      </c>
      <c r="K44" s="8" t="str">
        <f>IF(OR(ISBLANK(languages!K44),languages!K44=""),IF(OR(ISBLANK('auto-translations'!K44),'auto-translations'!K44=""),"",'auto-translations'!K44),languages!K44)</f>
        <v>Grenze der Untersuchungsregion ({source})</v>
      </c>
      <c r="L44" s="8" t="str">
        <f>IF(OR(ISBLANK(languages!L44),languages!L44=""),IF(OR(ISBLANK('auto-translations'!L44),'auto-translations'!L44=""),"",'auto-translations'!L44),languages!L44)</f>
        <v>Iyakar yanki na nazari ({source})</v>
      </c>
      <c r="M44" s="8" t="str">
        <f>IF(OR(ISBLANK(languages!M44),languages!M44=""),IF(OR(ISBLANK('auto-translations'!M44),'auto-translations'!M44=""),"",'auto-translations'!M44),languages!M44)</f>
        <v>Akohia te rohe rohe ({source})</v>
      </c>
      <c r="N44" s="8" t="str">
        <f>IF(OR(ISBLANK(languages!N44),languages!N44=""),IF(OR(ISBLANK('auto-translations'!N44),'auto-translations'!N44=""),"",'auto-translations'!N44),languages!N44)</f>
        <v>Límite de la región de estudio ({source})</v>
      </c>
      <c r="O44" s="8" t="str">
        <f>IF(OR(ISBLANK(languages!O44),languages!O44=""),IF(OR(ISBLANK('auto-translations'!O44),'auto-translations'!O44=""),"",'auto-translations'!O44),languages!O44)</f>
        <v>Límite de la región de estudio ({source})</v>
      </c>
      <c r="P44" s="8" t="str">
        <f>IF(OR(ISBLANK(languages!P44),languages!P44=""),IF(OR(ISBLANK('auto-translations'!P44),'auto-translations'!P44=""),"",'auto-translations'!P44),languages!P44)</f>
        <v>Limite da região de estudo ({source})</v>
      </c>
      <c r="Q44" s="8" t="str">
        <f>IF(OR(ISBLANK(languages!Q44),languages!Q44=""),IF(OR(ISBLANK('auto-translations'!Q44),'auto-translations'!Q44=""),"",'auto-translations'!Q44),languages!Q44)</f>
        <v>Limite da região de estudo ({source})</v>
      </c>
      <c r="R44" s="8" t="str">
        <f>IF(OR(ISBLANK(languages!R44),languages!R44=""),IF(OR(ISBLANK('auto-translations'!R44),'auto-translations'!R44=""),"",'auto-translations'!R44),languages!R44)</f>
        <v>ஆய்வுப் பகுதி எல்லை ({source})</v>
      </c>
      <c r="S44" s="8" t="str">
        <f>IF(OR(ISBLANK(languages!S44),languages!S44=""),IF(OR(ISBLANK('auto-translations'!S44),'auto-translations'!S44=""),"",'auto-translations'!S44),languages!S44)</f>
        <v>ขอบเขตภูมิภาคศึกษา ({source})</v>
      </c>
      <c r="T44" s="8" t="str">
        <f>IF(OR(ISBLANK(languages!T44),languages!T44=""),IF(OR(ISBLANK('auto-translations'!T44),'auto-translations'!T44=""),"",'auto-translations'!T44),languages!T44)</f>
        <v>Ranh giới khu vực nghiên cứu ({source})</v>
      </c>
    </row>
    <row r="45" spans="1:20" ht="210" x14ac:dyDescent="0.25">
      <c r="A45" s="15" t="s">
        <v>72</v>
      </c>
      <c r="B45" s="15" t="s">
        <v>1152</v>
      </c>
      <c r="C45" s="9" t="s">
        <v>1155</v>
      </c>
      <c r="D45" s="9" t="s">
        <v>1462</v>
      </c>
      <c r="E45" s="8" t="str">
        <f>IF(OR(ISBLANK(languages!E45),languages!E45=""),IF(OR(ISBLANK('auto-translations'!E45),'auto-translations'!E45=""),"",'auto-translations'!E45),languages!E45)</f>
        <v>intersecció del límit administratiu i el límit urbà</v>
      </c>
      <c r="F45" s="8" t="str">
        <f>IF(OR(ISBLANK(languages!F45),languages!F45=""),IF(OR(ISBLANK('auto-translations'!F45),'auto-translations'!F45=""),"",'auto-translations'!F45),languages!F45)</f>
        <v>行政邊界與城市邊界相交</v>
      </c>
      <c r="G45" s="8" t="str">
        <f>IF(OR(ISBLANK(languages!G45),languages!G45=""),IF(OR(ISBLANK('auto-translations'!G45),'auto-translations'!G45=""),"",'auto-translations'!G45),languages!G45)</f>
        <v>行政边界与城市边界相交</v>
      </c>
      <c r="H45" s="8" t="str">
        <f>IF(OR(ISBLANK(languages!H45),languages!H45=""),IF(OR(ISBLANK('auto-translations'!H45),'auto-translations'!H45=""),"",'auto-translations'!H45),languages!H45)</f>
        <v>křižovatka správní hranice a městské hranice</v>
      </c>
      <c r="I45" s="8" t="str">
        <f>IF(OR(ISBLANK(languages!I45),languages!I45=""),IF(OR(ISBLANK('auto-translations'!I45),'auto-translations'!I45=""),"",'auto-translations'!I45),languages!I45)</f>
        <v>skæringspunktet mellem administrativ grænse og bygrænse</v>
      </c>
      <c r="J45" s="8" t="str">
        <f>IF(OR(ISBLANK(languages!J45),languages!J45=""),IF(OR(ISBLANK('auto-translations'!J45),'auto-translations'!J45=""),"",'auto-translations'!J45),languages!J45)</f>
        <v>snijpunt van de administratieve grens en de stedelijke grens</v>
      </c>
      <c r="K45" s="8" t="str">
        <f>IF(OR(ISBLANK(languages!K45),languages!K45=""),IF(OR(ISBLANK('auto-translations'!K45),'auto-translations'!K45=""),"",'auto-translations'!K45),languages!K45)</f>
        <v>Schnittpunkt von Verwaltungsgrenze und Stadtgrenze</v>
      </c>
      <c r="L45" s="8" t="str">
        <f>IF(OR(ISBLANK(languages!L45),languages!L45=""),IF(OR(ISBLANK('auto-translations'!L45),'auto-translations'!L45=""),"",'auto-translations'!L45),languages!L45)</f>
        <v>mahada na gudanarwa iyaka da birane iyaka</v>
      </c>
      <c r="M45" s="8" t="str">
        <f>IF(OR(ISBLANK(languages!M45),languages!M45=""),IF(OR(ISBLANK('auto-translations'!M45),'auto-translations'!M45=""),"",'auto-translations'!M45),languages!M45)</f>
        <v>te whakawhitinga o te rohe whakahaere me te rohe taone</v>
      </c>
      <c r="N45" s="8" t="str">
        <f>IF(OR(ISBLANK(languages!N45),languages!N45=""),IF(OR(ISBLANK('auto-translations'!N45),'auto-translations'!N45=""),"",'auto-translations'!N45),languages!N45)</f>
        <v>intersección del límite administrativo y el límite urbano</v>
      </c>
      <c r="O45" s="8" t="str">
        <f>IF(OR(ISBLANK(languages!O45),languages!O45=""),IF(OR(ISBLANK('auto-translations'!O45),'auto-translations'!O45=""),"",'auto-translations'!O45),languages!O45)</f>
        <v>intersección del límite administrativo y el límite urbano</v>
      </c>
      <c r="P45" s="8" t="str">
        <f>IF(OR(ISBLANK(languages!P45),languages!P45=""),IF(OR(ISBLANK('auto-translations'!P45),'auto-translations'!P45=""),"",'auto-translations'!P45),languages!P45)</f>
        <v>interseção da fronteira administrativa e da fronteira urbana</v>
      </c>
      <c r="Q45" s="8" t="str">
        <f>IF(OR(ISBLANK(languages!Q45),languages!Q45=""),IF(OR(ISBLANK('auto-translations'!Q45),'auto-translations'!Q45=""),"",'auto-translations'!Q45),languages!Q45)</f>
        <v>interseção da fronteira administrativa e da fronteira urbana</v>
      </c>
      <c r="R45" s="8" t="str">
        <f>IF(OR(ISBLANK(languages!R45),languages!R45=""),IF(OR(ISBLANK('auto-translations'!R45),'auto-translations'!R45=""),"",'auto-translations'!R45),languages!R45)</f>
        <v>நிர்வாக எல்லை மற்றும் நகர்ப்புற எல்லையின் குறுக்குவெட்டு</v>
      </c>
      <c r="S45" s="8" t="str">
        <f>IF(OR(ISBLANK(languages!S45),languages!S45=""),IF(OR(ISBLANK('auto-translations'!S45),'auto-translations'!S45=""),"",'auto-translations'!S45),languages!S45)</f>
        <v>จุดตัดของเขตปกครองและเขตเมือง</v>
      </c>
      <c r="T45" s="8" t="str">
        <f>IF(OR(ISBLANK(languages!T45),languages!T45=""),IF(OR(ISBLANK('auto-translations'!T45),'auto-translations'!T45=""),"",'auto-translations'!T45),languages!T45)</f>
        <v>nơi giao nhau giữa địa giới hành chính và ranh giới đô thị</v>
      </c>
    </row>
    <row r="46" spans="1:20" ht="60" x14ac:dyDescent="0.25">
      <c r="A46" s="15" t="s">
        <v>72</v>
      </c>
      <c r="B46" s="15" t="s">
        <v>679</v>
      </c>
      <c r="C46" s="9" t="s">
        <v>680</v>
      </c>
      <c r="D46" s="9" t="s">
        <v>1190</v>
      </c>
      <c r="E46" s="8" t="str">
        <f>IF(OR(ISBLANK(languages!E46),languages!E46=""),IF(OR(ISBLANK('auto-translations'!E46),'auto-translations'!E46=""),"",'auto-translations'!E46),languages!E46)</f>
        <v>N</v>
      </c>
      <c r="F46" s="8" t="str">
        <f>IF(OR(ISBLANK(languages!F46),languages!F46=""),IF(OR(ISBLANK('auto-translations'!F46),'auto-translations'!F46=""),"",'auto-translations'!F46),languages!F46)</f>
        <v>北</v>
      </c>
      <c r="G46" s="8" t="str">
        <f>IF(OR(ISBLANK(languages!G46),languages!G46=""),IF(OR(ISBLANK('auto-translations'!G46),'auto-translations'!G46=""),"",'auto-translations'!G46),languages!G46)</f>
        <v>北</v>
      </c>
      <c r="H46" s="8" t="str">
        <f>IF(OR(ISBLANK(languages!H46),languages!H46=""),IF(OR(ISBLANK('auto-translations'!H46),'auto-translations'!H46=""),"",'auto-translations'!H46),languages!H46)</f>
        <v>S</v>
      </c>
      <c r="I46" s="8" t="str">
        <f>IF(OR(ISBLANK(languages!I46),languages!I46=""),IF(OR(ISBLANK('auto-translations'!I46),'auto-translations'!I46=""),"",'auto-translations'!I46),languages!I46)</f>
        <v>N</v>
      </c>
      <c r="J46" s="8" t="str">
        <f>IF(OR(ISBLANK(languages!J46),languages!J46=""),IF(OR(ISBLANK('auto-translations'!J46),'auto-translations'!J46=""),"",'auto-translations'!J46),languages!J46)</f>
        <v>N</v>
      </c>
      <c r="K46" s="8" t="str">
        <f>IF(OR(ISBLANK(languages!K46),languages!K46=""),IF(OR(ISBLANK('auto-translations'!K46),'auto-translations'!K46=""),"",'auto-translations'!K46),languages!K46)</f>
        <v>N</v>
      </c>
      <c r="L46" s="8" t="str">
        <f>IF(OR(ISBLANK(languages!L46),languages!L46=""),IF(OR(ISBLANK('auto-translations'!L46),'auto-translations'!L46=""),"",'auto-translations'!L46),languages!L46)</f>
        <v>N</v>
      </c>
      <c r="M46" s="8" t="str">
        <f>IF(OR(ISBLANK(languages!M46),languages!M46=""),IF(OR(ISBLANK('auto-translations'!M46),'auto-translations'!M46=""),"",'auto-translations'!M46),languages!M46)</f>
        <v>N</v>
      </c>
      <c r="N46" s="8" t="str">
        <f>IF(OR(ISBLANK(languages!N46),languages!N46=""),IF(OR(ISBLANK('auto-translations'!N46),'auto-translations'!N46=""),"",'auto-translations'!N46),languages!N46)</f>
        <v>N</v>
      </c>
      <c r="O46" s="8" t="str">
        <f>IF(OR(ISBLANK(languages!O46),languages!O46=""),IF(OR(ISBLANK('auto-translations'!O46),'auto-translations'!O46=""),"",'auto-translations'!O46),languages!O46)</f>
        <v>N</v>
      </c>
      <c r="P46" s="8" t="str">
        <f>IF(OR(ISBLANK(languages!P46),languages!P46=""),IF(OR(ISBLANK('auto-translations'!P46),'auto-translations'!P46=""),"",'auto-translations'!P46),languages!P46)</f>
        <v>N</v>
      </c>
      <c r="Q46" s="8" t="str">
        <f>IF(OR(ISBLANK(languages!Q46),languages!Q46=""),IF(OR(ISBLANK('auto-translations'!Q46),'auto-translations'!Q46=""),"",'auto-translations'!Q46),languages!Q46)</f>
        <v>N</v>
      </c>
      <c r="R46" s="8" t="str">
        <f>IF(OR(ISBLANK(languages!R46),languages!R46=""),IF(OR(ISBLANK('auto-translations'!R46),'auto-translations'!R46=""),"",'auto-translations'!R46),languages!R46)</f>
        <v>வட</v>
      </c>
      <c r="S46" s="8" t="str">
        <f>IF(OR(ISBLANK(languages!S46),languages!S46=""),IF(OR(ISBLANK('auto-translations'!S46),'auto-translations'!S46=""),"",'auto-translations'!S46),languages!S46)</f>
        <v>ทิศเหนือ</v>
      </c>
      <c r="T46" s="8" t="str">
        <f>IF(OR(ISBLANK(languages!T46),languages!T46=""),IF(OR(ISBLANK('auto-translations'!T46),'auto-translations'!T46=""),"",'auto-translations'!T46),languages!T46)</f>
        <v>N</v>
      </c>
    </row>
    <row r="47" spans="1:20" ht="60" x14ac:dyDescent="0.25">
      <c r="A47" s="15" t="s">
        <v>72</v>
      </c>
      <c r="B47" s="15" t="s">
        <v>682</v>
      </c>
      <c r="C47" s="9" t="s">
        <v>682</v>
      </c>
      <c r="D47" s="9" t="s">
        <v>1190</v>
      </c>
      <c r="E47" s="8" t="str">
        <f>IF(OR(ISBLANK(languages!E47),languages!E47=""),IF(OR(ISBLANK('auto-translations'!E47),'auto-translations'!E47=""),"",'auto-translations'!E47),languages!E47)</f>
        <v>km</v>
      </c>
      <c r="F47" s="8" t="str">
        <f>IF(OR(ISBLANK(languages!F47),languages!F47=""),IF(OR(ISBLANK('auto-translations'!F47),'auto-translations'!F47=""),"",'auto-translations'!F47),languages!F47)</f>
        <v>公里</v>
      </c>
      <c r="G47" s="8" t="str">
        <f>IF(OR(ISBLANK(languages!G47),languages!G47=""),IF(OR(ISBLANK('auto-translations'!G47),'auto-translations'!G47=""),"",'auto-translations'!G47),languages!G47)</f>
        <v>公里</v>
      </c>
      <c r="H47" s="8" t="str">
        <f>IF(OR(ISBLANK(languages!H47),languages!H47=""),IF(OR(ISBLANK('auto-translations'!H47),'auto-translations'!H47=""),"",'auto-translations'!H47),languages!H47)</f>
        <v>km</v>
      </c>
      <c r="I47" s="8" t="str">
        <f>IF(OR(ISBLANK(languages!I47),languages!I47=""),IF(OR(ISBLANK('auto-translations'!I47),'auto-translations'!I47=""),"",'auto-translations'!I47),languages!I47)</f>
        <v>km</v>
      </c>
      <c r="J47" s="8" t="str">
        <f>IF(OR(ISBLANK(languages!J47),languages!J47=""),IF(OR(ISBLANK('auto-translations'!J47),'auto-translations'!J47=""),"",'auto-translations'!J47),languages!J47)</f>
        <v>km</v>
      </c>
      <c r="K47" s="8" t="str">
        <f>IF(OR(ISBLANK(languages!K47),languages!K47=""),IF(OR(ISBLANK('auto-translations'!K47),'auto-translations'!K47=""),"",'auto-translations'!K47),languages!K47)</f>
        <v>km</v>
      </c>
      <c r="L47" s="8" t="str">
        <f>IF(OR(ISBLANK(languages!L47),languages!L47=""),IF(OR(ISBLANK('auto-translations'!L47),'auto-translations'!L47=""),"",'auto-translations'!L47),languages!L47)</f>
        <v>km</v>
      </c>
      <c r="M47" s="8" t="str">
        <f>IF(OR(ISBLANK(languages!M47),languages!M47=""),IF(OR(ISBLANK('auto-translations'!M47),'auto-translations'!M47=""),"",'auto-translations'!M47),languages!M47)</f>
        <v>km</v>
      </c>
      <c r="N47" s="8" t="str">
        <f>IF(OR(ISBLANK(languages!N47),languages!N47=""),IF(OR(ISBLANK('auto-translations'!N47),'auto-translations'!N47=""),"",'auto-translations'!N47),languages!N47)</f>
        <v>km</v>
      </c>
      <c r="O47" s="8" t="str">
        <f>IF(OR(ISBLANK(languages!O47),languages!O47=""),IF(OR(ISBLANK('auto-translations'!O47),'auto-translations'!O47=""),"",'auto-translations'!O47),languages!O47)</f>
        <v>km</v>
      </c>
      <c r="P47" s="8" t="str">
        <f>IF(OR(ISBLANK(languages!P47),languages!P47=""),IF(OR(ISBLANK('auto-translations'!P47),'auto-translations'!P47=""),"",'auto-translations'!P47),languages!P47)</f>
        <v>km</v>
      </c>
      <c r="Q47" s="8" t="str">
        <f>IF(OR(ISBLANK(languages!Q47),languages!Q47=""),IF(OR(ISBLANK('auto-translations'!Q47),'auto-translations'!Q47=""),"",'auto-translations'!Q47),languages!Q47)</f>
        <v>km</v>
      </c>
      <c r="R47" s="8" t="str">
        <f>IF(OR(ISBLANK(languages!R47),languages!R47=""),IF(OR(ISBLANK('auto-translations'!R47),'auto-translations'!R47=""),"",'auto-translations'!R47),languages!R47)</f>
        <v>கி.மீ</v>
      </c>
      <c r="S47" s="8" t="str">
        <f>IF(OR(ISBLANK(languages!S47),languages!S47=""),IF(OR(ISBLANK('auto-translations'!S47),'auto-translations'!S47=""),"",'auto-translations'!S47),languages!S47)</f>
        <v>กม</v>
      </c>
      <c r="T47" s="8" t="str">
        <f>IF(OR(ISBLANK(languages!T47),languages!T47=""),IF(OR(ISBLANK('auto-translations'!T47),'auto-translations'!T47=""),"",'auto-translations'!T47),languages!T47)</f>
        <v>km</v>
      </c>
    </row>
    <row r="48" spans="1:20" ht="60" x14ac:dyDescent="0.25">
      <c r="A48" s="15" t="s">
        <v>72</v>
      </c>
      <c r="B48" s="15" t="s">
        <v>688</v>
      </c>
      <c r="C48" s="9" t="s">
        <v>688</v>
      </c>
      <c r="D48" s="9" t="s">
        <v>1190</v>
      </c>
      <c r="E48" s="8" t="str">
        <f>IF(OR(ISBLANK(languages!E48),languages!E48=""),IF(OR(ISBLANK('auto-translations'!E48),'auto-translations'!E48=""),"",'auto-translations'!E48),languages!E48)</f>
        <v>m</v>
      </c>
      <c r="F48" s="8" t="str">
        <f>IF(OR(ISBLANK(languages!F48),languages!F48=""),IF(OR(ISBLANK('auto-translations'!F48),'auto-translations'!F48=""),"",'auto-translations'!F48),languages!F48)</f>
        <v>米</v>
      </c>
      <c r="G48" s="8" t="str">
        <f>IF(OR(ISBLANK(languages!G48),languages!G48=""),IF(OR(ISBLANK('auto-translations'!G48),'auto-translations'!G48=""),"",'auto-translations'!G48),languages!G48)</f>
        <v>米</v>
      </c>
      <c r="H48" s="8" t="str">
        <f>IF(OR(ISBLANK(languages!H48),languages!H48=""),IF(OR(ISBLANK('auto-translations'!H48),'auto-translations'!H48=""),"",'auto-translations'!H48),languages!H48)</f>
        <v>m</v>
      </c>
      <c r="I48" s="8" t="str">
        <f>IF(OR(ISBLANK(languages!I48),languages!I48=""),IF(OR(ISBLANK('auto-translations'!I48),'auto-translations'!I48=""),"",'auto-translations'!I48),languages!I48)</f>
        <v>m</v>
      </c>
      <c r="J48" s="8" t="str">
        <f>IF(OR(ISBLANK(languages!J48),languages!J48=""),IF(OR(ISBLANK('auto-translations'!J48),'auto-translations'!J48=""),"",'auto-translations'!J48),languages!J48)</f>
        <v>m</v>
      </c>
      <c r="K48" s="8" t="str">
        <f>IF(OR(ISBLANK(languages!K48),languages!K48=""),IF(OR(ISBLANK('auto-translations'!K48),'auto-translations'!K48=""),"",'auto-translations'!K48),languages!K48)</f>
        <v>m</v>
      </c>
      <c r="L48" s="8" t="str">
        <f>IF(OR(ISBLANK(languages!L48),languages!L48=""),IF(OR(ISBLANK('auto-translations'!L48),'auto-translations'!L48=""),"",'auto-translations'!L48),languages!L48)</f>
        <v>m</v>
      </c>
      <c r="M48" s="8" t="str">
        <f>IF(OR(ISBLANK(languages!M48),languages!M48=""),IF(OR(ISBLANK('auto-translations'!M48),'auto-translations'!M48=""),"",'auto-translations'!M48),languages!M48)</f>
        <v>m</v>
      </c>
      <c r="N48" s="8" t="str">
        <f>IF(OR(ISBLANK(languages!N48),languages!N48=""),IF(OR(ISBLANK('auto-translations'!N48),'auto-translations'!N48=""),"",'auto-translations'!N48),languages!N48)</f>
        <v>m</v>
      </c>
      <c r="O48" s="8" t="str">
        <f>IF(OR(ISBLANK(languages!O48),languages!O48=""),IF(OR(ISBLANK('auto-translations'!O48),'auto-translations'!O48=""),"",'auto-translations'!O48),languages!O48)</f>
        <v>m</v>
      </c>
      <c r="P48" s="8" t="str">
        <f>IF(OR(ISBLANK(languages!P48),languages!P48=""),IF(OR(ISBLANK('auto-translations'!P48),'auto-translations'!P48=""),"",'auto-translations'!P48),languages!P48)</f>
        <v>m</v>
      </c>
      <c r="Q48" s="8" t="str">
        <f>IF(OR(ISBLANK(languages!Q48),languages!Q48=""),IF(OR(ISBLANK('auto-translations'!Q48),'auto-translations'!Q48=""),"",'auto-translations'!Q48),languages!Q48)</f>
        <v>m</v>
      </c>
      <c r="R48" s="8" t="str">
        <f>IF(OR(ISBLANK(languages!R48),languages!R48=""),IF(OR(ISBLANK('auto-translations'!R48),'auto-translations'!R48=""),"",'auto-translations'!R48),languages!R48)</f>
        <v>மீட்டர்</v>
      </c>
      <c r="S48" s="8" t="str">
        <f>IF(OR(ISBLANK(languages!S48),languages!S48=""),IF(OR(ISBLANK('auto-translations'!S48),'auto-translations'!S48=""),"",'auto-translations'!S48),languages!S48)</f>
        <v>เมตร</v>
      </c>
      <c r="T48" s="8" t="str">
        <f>IF(OR(ISBLANK(languages!T48),languages!T48=""),IF(OR(ISBLANK('auto-translations'!T48),'auto-translations'!T48=""),"",'auto-translations'!T48),languages!T48)</f>
        <v>m</v>
      </c>
    </row>
    <row r="49" spans="1:20" ht="60" x14ac:dyDescent="0.25">
      <c r="A49" s="15" t="s">
        <v>72</v>
      </c>
      <c r="B49" s="15" t="s">
        <v>251</v>
      </c>
      <c r="C49" s="9" t="s">
        <v>252</v>
      </c>
      <c r="D49" s="9" t="s">
        <v>1190</v>
      </c>
      <c r="E49" s="8" t="str">
        <f>IF(OR(ISBLANK(languages!E49),languages!E49=""),IF(OR(ISBLANK('auto-translations'!E49),'auto-translations'!E49=""),"",'auto-translations'!E49),languages!E49)</f>
        <v>per km²</v>
      </c>
      <c r="F49" s="8" t="str">
        <f>IF(OR(ISBLANK(languages!F49),languages!F49=""),IF(OR(ISBLANK('auto-translations'!F49),'auto-translations'!F49=""),"",'auto-translations'!F49),languages!F49)</f>
        <v>每平方公里</v>
      </c>
      <c r="G49" s="8" t="str">
        <f>IF(OR(ISBLANK(languages!G49),languages!G49=""),IF(OR(ISBLANK('auto-translations'!G49),'auto-translations'!G49=""),"",'auto-translations'!G49),languages!G49)</f>
        <v>每平方公里</v>
      </c>
      <c r="H49" s="8" t="str">
        <f>IF(OR(ISBLANK(languages!H49),languages!H49=""),IF(OR(ISBLANK('auto-translations'!H49),'auto-translations'!H49=""),"",'auto-translations'!H49),languages!H49)</f>
        <v>na km²</v>
      </c>
      <c r="I49" s="8" t="str">
        <f>IF(OR(ISBLANK(languages!I49),languages!I49=""),IF(OR(ISBLANK('auto-translations'!I49),'auto-translations'!I49=""),"",'auto-translations'!I49),languages!I49)</f>
        <v>pr. km²</v>
      </c>
      <c r="J49" s="8" t="str">
        <f>IF(OR(ISBLANK(languages!J49),languages!J49=""),IF(OR(ISBLANK('auto-translations'!J49),'auto-translations'!J49=""),"",'auto-translations'!J49),languages!J49)</f>
        <v>per km²</v>
      </c>
      <c r="K49" s="8" t="str">
        <f>IF(OR(ISBLANK(languages!K49),languages!K49=""),IF(OR(ISBLANK('auto-translations'!K49),'auto-translations'!K49=""),"",'auto-translations'!K49),languages!K49)</f>
        <v>pro km²</v>
      </c>
      <c r="L49" s="8" t="str">
        <f>IF(OR(ISBLANK(languages!L49),languages!L49=""),IF(OR(ISBLANK('auto-translations'!L49),'auto-translations'!L49=""),"",'auto-translations'!L49),languages!L49)</f>
        <v>da km²</v>
      </c>
      <c r="M49" s="8" t="str">
        <f>IF(OR(ISBLANK(languages!M49),languages!M49=""),IF(OR(ISBLANK('auto-translations'!M49),'auto-translations'!M49=""),"",'auto-translations'!M49),languages!M49)</f>
        <v>ia km²</v>
      </c>
      <c r="N49" s="8" t="str">
        <f>IF(OR(ISBLANK(languages!N49),languages!N49=""),IF(OR(ISBLANK('auto-translations'!N49),'auto-translations'!N49=""),"",'auto-translations'!N49),languages!N49)</f>
        <v>por km²</v>
      </c>
      <c r="O49" s="8" t="str">
        <f>IF(OR(ISBLANK(languages!O49),languages!O49=""),IF(OR(ISBLANK('auto-translations'!O49),'auto-translations'!O49=""),"",'auto-translations'!O49),languages!O49)</f>
        <v>por km²</v>
      </c>
      <c r="P49" s="8" t="str">
        <f>IF(OR(ISBLANK(languages!P49),languages!P49=""),IF(OR(ISBLANK('auto-translations'!P49),'auto-translations'!P49=""),"",'auto-translations'!P49),languages!P49)</f>
        <v>por km²</v>
      </c>
      <c r="Q49" s="8" t="str">
        <f>IF(OR(ISBLANK(languages!Q49),languages!Q49=""),IF(OR(ISBLANK('auto-translations'!Q49),'auto-translations'!Q49=""),"",'auto-translations'!Q49),languages!Q49)</f>
        <v>por km²</v>
      </c>
      <c r="R49" s="8" t="str">
        <f>IF(OR(ISBLANK(languages!R49),languages!R49=""),IF(OR(ISBLANK('auto-translations'!R49),'auto-translations'!R49=""),"",'auto-translations'!R49),languages!R49)</f>
        <v>ஒரு கி.மீ²</v>
      </c>
      <c r="S49" s="8" t="str">
        <f>IF(OR(ISBLANK(languages!S49),languages!S49=""),IF(OR(ISBLANK('auto-translations'!S49),'auto-translations'!S49=""),"",'auto-translations'!S49),languages!S49)</f>
        <v>ต่อตารางกิโลเมตร</v>
      </c>
      <c r="T49" s="8" t="str">
        <f>IF(OR(ISBLANK(languages!T49),languages!T49=""),IF(OR(ISBLANK('auto-translations'!T49),'auto-translations'!T49=""),"",'auto-translations'!T49),languages!T49)</f>
        <v>trên mỗi km²</v>
      </c>
    </row>
    <row r="50" spans="1:20" ht="60" x14ac:dyDescent="0.25">
      <c r="A50" s="15" t="s">
        <v>72</v>
      </c>
      <c r="B50" s="15" t="s">
        <v>75</v>
      </c>
      <c r="C50" s="9" t="s">
        <v>75</v>
      </c>
      <c r="D50" s="9" t="s">
        <v>1190</v>
      </c>
      <c r="E50" s="8" t="str">
        <f>IF(OR(ISBLANK(languages!E50),languages!E50=""),IF(OR(ISBLANK('auto-translations'!E50),'auto-translations'!E50=""),"",'auto-translations'!E50),languages!E50)</f>
        <v>Mercat alimentari</v>
      </c>
      <c r="F50" s="8" t="str">
        <f>IF(OR(ISBLANK(languages!F50),languages!F50=""),IF(OR(ISBLANK('auto-translations'!F50),'auto-translations'!F50=""),"",'auto-translations'!F50),languages!F50)</f>
        <v>食品市場</v>
      </c>
      <c r="G50" s="8" t="str">
        <f>IF(OR(ISBLANK(languages!G50),languages!G50=""),IF(OR(ISBLANK('auto-translations'!G50),'auto-translations'!G50=""),"",'auto-translations'!G50),languages!G50)</f>
        <v>食品市场</v>
      </c>
      <c r="H50" s="8" t="str">
        <f>IF(OR(ISBLANK(languages!H50),languages!H50=""),IF(OR(ISBLANK('auto-translations'!H50),'auto-translations'!H50=""),"",'auto-translations'!H50),languages!H50)</f>
        <v>Obchod s potravinami</v>
      </c>
      <c r="I50" s="8" t="str">
        <f>IF(OR(ISBLANK(languages!I50),languages!I50=""),IF(OR(ISBLANK('auto-translations'!I50),'auto-translations'!I50=""),"",'auto-translations'!I50),languages!I50)</f>
        <v>Fødevarerbutikker</v>
      </c>
      <c r="J50" s="8" t="str">
        <f>IF(OR(ISBLANK(languages!J50),languages!J50=""),IF(OR(ISBLANK('auto-translations'!J50),'auto-translations'!J50=""),"",'auto-translations'!J50),languages!J50)</f>
        <v>Supermarkt</v>
      </c>
      <c r="K50" s="8" t="str">
        <f>IF(OR(ISBLANK(languages!K50),languages!K50=""),IF(OR(ISBLANK('auto-translations'!K50),'auto-translations'!K50=""),"",'auto-translations'!K50),languages!K50)</f>
        <v>Lebensmittelmarkt</v>
      </c>
      <c r="L50" s="8" t="str">
        <f>IF(OR(ISBLANK(languages!L50),languages!L50=""),IF(OR(ISBLANK('auto-translations'!L50),'auto-translations'!L50=""),"",'auto-translations'!L50),languages!L50)</f>
        <v>Kasuwar abinci</v>
      </c>
      <c r="M50" s="8" t="str">
        <f>IF(OR(ISBLANK(languages!M50),languages!M50=""),IF(OR(ISBLANK('auto-translations'!M50),'auto-translations'!M50=""),"",'auto-translations'!M50),languages!M50)</f>
        <v>Toa Hokokai</v>
      </c>
      <c r="N50" s="8" t="str">
        <f>IF(OR(ISBLANK(languages!N50),languages!N50=""),IF(OR(ISBLANK('auto-translations'!N50),'auto-translations'!N50=""),"",'auto-translations'!N50),languages!N50)</f>
        <v>Mercado</v>
      </c>
      <c r="O50" s="8" t="str">
        <f>IF(OR(ISBLANK(languages!O50),languages!O50=""),IF(OR(ISBLANK('auto-translations'!O50),'auto-translations'!O50=""),"",'auto-translations'!O50),languages!O50)</f>
        <v>Mercado de alimentos</v>
      </c>
      <c r="P50" s="8" t="str">
        <f>IF(OR(ISBLANK(languages!P50),languages!P50=""),IF(OR(ISBLANK('auto-translations'!P50),'auto-translations'!P50=""),"",'auto-translations'!P50),languages!P50)</f>
        <v>Mercado de Alimentos</v>
      </c>
      <c r="Q50" s="8" t="str">
        <f>IF(OR(ISBLANK(languages!Q50),languages!Q50=""),IF(OR(ISBLANK('auto-translations'!Q50),'auto-translations'!Q50=""),"",'auto-translations'!Q50),languages!Q50)</f>
        <v>Mercado alimentar</v>
      </c>
      <c r="R50" s="8" t="str">
        <f>IF(OR(ISBLANK(languages!R50),languages!R50=""),IF(OR(ISBLANK('auto-translations'!R50),'auto-translations'!R50=""),"",'auto-translations'!R50),languages!R50)</f>
        <v>உணவு சந்தை</v>
      </c>
      <c r="S50" s="8" t="str">
        <f>IF(OR(ISBLANK(languages!S50),languages!S50=""),IF(OR(ISBLANK('auto-translations'!S50),'auto-translations'!S50=""),"",'auto-translations'!S50),languages!S50)</f>
        <v>ตลาดอาหาร</v>
      </c>
      <c r="T50" s="8" t="str">
        <f>IF(OR(ISBLANK(languages!T50),languages!T50=""),IF(OR(ISBLANK('auto-translations'!T50),'auto-translations'!T50=""),"",'auto-translations'!T50),languages!T50)</f>
        <v>Chợ thực phẩm</v>
      </c>
    </row>
    <row r="51" spans="1:20" ht="75" x14ac:dyDescent="0.25">
      <c r="A51" s="15" t="s">
        <v>72</v>
      </c>
      <c r="B51" s="15" t="s">
        <v>126</v>
      </c>
      <c r="C51" s="9" t="s">
        <v>126</v>
      </c>
      <c r="D51" s="9" t="s">
        <v>1190</v>
      </c>
      <c r="E51" s="8" t="str">
        <f>IF(OR(ISBLANK(languages!E51),languages!E51=""),IF(OR(ISBLANK('auto-translations'!E51),'auto-translations'!E51=""),"",'auto-translations'!E51),languages!E51)</f>
        <v>Botiga de barri</v>
      </c>
      <c r="F51" s="8" t="str">
        <f>IF(OR(ISBLANK(languages!F51),languages!F51=""),IF(OR(ISBLANK('auto-translations'!F51),'auto-translations'!F51=""),"",'auto-translations'!F51),languages!F51)</f>
        <v>便利商店</v>
      </c>
      <c r="G51" s="8" t="str">
        <f>IF(OR(ISBLANK(languages!G51),languages!G51=""),IF(OR(ISBLANK('auto-translations'!G51),'auto-translations'!G51=""),"",'auto-translations'!G51),languages!G51)</f>
        <v>便利商店</v>
      </c>
      <c r="H51" s="8" t="str">
        <f>IF(OR(ISBLANK(languages!H51),languages!H51=""),IF(OR(ISBLANK('auto-translations'!H51),'auto-translations'!H51=""),"",'auto-translations'!H51),languages!H51)</f>
        <v>Obchod se smíšeným zbožím</v>
      </c>
      <c r="I51" s="8" t="str">
        <f>IF(OR(ISBLANK(languages!I51),languages!I51=""),IF(OR(ISBLANK('auto-translations'!I51),'auto-translations'!I51=""),"",'auto-translations'!I51),languages!I51)</f>
        <v>Dagligvare -butikker</v>
      </c>
      <c r="J51" s="8" t="str">
        <f>IF(OR(ISBLANK(languages!J51),languages!J51=""),IF(OR(ISBLANK('auto-translations'!J51),'auto-translations'!J51=""),"",'auto-translations'!J51),languages!J51)</f>
        <v>Buurtwinkel</v>
      </c>
      <c r="K51" s="8" t="str">
        <f>IF(OR(ISBLANK(languages!K51),languages!K51=""),IF(OR(ISBLANK('auto-translations'!K51),'auto-translations'!K51=""),"",'auto-translations'!K51),languages!K51)</f>
        <v>Nachbar- schaftsladen</v>
      </c>
      <c r="L51" s="8" t="str">
        <f>IF(OR(ISBLANK(languages!L51),languages!L51=""),IF(OR(ISBLANK('auto-translations'!L51),'auto-translations'!L51=""),"",'auto-translations'!L51),languages!L51)</f>
        <v>kantin kayan dadi</v>
      </c>
      <c r="M51" s="8" t="str">
        <f>IF(OR(ISBLANK(languages!M51),languages!M51=""),IF(OR(ISBLANK('auto-translations'!M51),'auto-translations'!M51=""),"",'auto-translations'!M51),languages!M51)</f>
        <v>Toa Hokohoko</v>
      </c>
      <c r="N51" s="8" t="str">
        <f>IF(OR(ISBLANK(languages!N51),languages!N51=""),IF(OR(ISBLANK('auto-translations'!N51),'auto-translations'!N51=""),"",'auto-translations'!N51),languages!N51)</f>
        <v>Tienda de Conveniencia</v>
      </c>
      <c r="O51" s="8" t="str">
        <f>IF(OR(ISBLANK(languages!O51),languages!O51=""),IF(OR(ISBLANK('auto-translations'!O51),'auto-translations'!O51=""),"",'auto-translations'!O51),languages!O51)</f>
        <v>Tienda de barrio</v>
      </c>
      <c r="P51" s="8" t="str">
        <f>IF(OR(ISBLANK(languages!P51),languages!P51=""),IF(OR(ISBLANK('auto-translations'!P51),'auto-translations'!P51=""),"",'auto-translations'!P51),languages!P51)</f>
        <v>Loja de conveniência</v>
      </c>
      <c r="Q51" s="8" t="str">
        <f>IF(OR(ISBLANK(languages!Q51),languages!Q51=""),IF(OR(ISBLANK('auto-translations'!Q51),'auto-translations'!Q51=""),"",'auto-translations'!Q51),languages!Q51)</f>
        <v>Loja de conveniência</v>
      </c>
      <c r="R51" s="8" t="str">
        <f>IF(OR(ISBLANK(languages!R51),languages!R51=""),IF(OR(ISBLANK('auto-translations'!R51),'auto-translations'!R51=""),"",'auto-translations'!R51),languages!R51)</f>
        <v>மளிகை கடை</v>
      </c>
      <c r="S51" s="8" t="str">
        <f>IF(OR(ISBLANK(languages!S51),languages!S51=""),IF(OR(ISBLANK('auto-translations'!S51),'auto-translations'!S51=""),"",'auto-translations'!S51),languages!S51)</f>
        <v>ร้านสะดวกซื้อ</v>
      </c>
      <c r="T51" s="8" t="str">
        <f>IF(OR(ISBLANK(languages!T51),languages!T51=""),IF(OR(ISBLANK('auto-translations'!T51),'auto-translations'!T51=""),"",'auto-translations'!T51),languages!T51)</f>
        <v>Cửa hàng tiện lợi</v>
      </c>
    </row>
    <row r="52" spans="1:20" ht="75" x14ac:dyDescent="0.25">
      <c r="A52" s="15" t="s">
        <v>72</v>
      </c>
      <c r="B52" s="15" t="s">
        <v>76</v>
      </c>
      <c r="C52" s="9" t="s">
        <v>76</v>
      </c>
      <c r="D52" s="9" t="s">
        <v>1190</v>
      </c>
      <c r="E52" s="8" t="str">
        <f>IF(OR(ISBLANK(languages!E52),languages!E52=""),IF(OR(ISBLANK('auto-translations'!E52),'auto-translations'!E52=""),"",'auto-translations'!E52),languages!E52)</f>
        <v>Qualsevol espai públic obert</v>
      </c>
      <c r="F52" s="8" t="str">
        <f>IF(OR(ISBLANK(languages!F52),languages!F52=""),IF(OR(ISBLANK('auto-translations'!F52),'auto-translations'!F52=""),"",'auto-translations'!F52),languages!F52)</f>
        <v>任何公共開放空間</v>
      </c>
      <c r="G52" s="8" t="str">
        <f>IF(OR(ISBLANK(languages!G52),languages!G52=""),IF(OR(ISBLANK('auto-translations'!G52),'auto-translations'!G52=""),"",'auto-translations'!G52),languages!G52)</f>
        <v>任何公共开放空间</v>
      </c>
      <c r="H52" s="8" t="str">
        <f>IF(OR(ISBLANK(languages!H52),languages!H52=""),IF(OR(ISBLANK('auto-translations'!H52),'auto-translations'!H52=""),"",'auto-translations'!H52),languages!H52)</f>
        <v>Jakékoli veřejné prostranství</v>
      </c>
      <c r="I52" s="8" t="str">
        <f>IF(OR(ISBLANK(languages!I52),languages!I52=""),IF(OR(ISBLANK('auto-translations'!I52),'auto-translations'!I52=""),"",'auto-translations'!I52),languages!I52)</f>
        <v>Enhvert offentligt åbent rum</v>
      </c>
      <c r="J52" s="8" t="str">
        <f>IF(OR(ISBLANK(languages!J52),languages!J52=""),IF(OR(ISBLANK('auto-translations'!J52),'auto-translations'!J52=""),"",'auto-translations'!J52),languages!J52)</f>
        <v>Publieke open ruimte (algemeen)</v>
      </c>
      <c r="K52" s="8" t="str">
        <f>IF(OR(ISBLANK(languages!K52),languages!K52=""),IF(OR(ISBLANK('auto-translations'!K52),'auto-translations'!K52=""),"",'auto-translations'!K52),languages!K52)</f>
        <v>Öffentlicher Freiraum</v>
      </c>
      <c r="L52" s="8" t="str">
        <f>IF(OR(ISBLANK(languages!L52),languages!L52=""),IF(OR(ISBLANK('auto-translations'!L52),'auto-translations'!L52=""),"",'auto-translations'!L52),languages!L52)</f>
        <v>Duk wani fili na jama'a</v>
      </c>
      <c r="M52" s="8" t="str">
        <f>IF(OR(ISBLANK(languages!M52),languages!M52=""),IF(OR(ISBLANK('auto-translations'!M52),'auto-translations'!M52=""),"",'auto-translations'!M52),languages!M52)</f>
        <v>Wāhi Tūwhera</v>
      </c>
      <c r="N52" s="8" t="str">
        <f>IF(OR(ISBLANK(languages!N52),languages!N52=""),IF(OR(ISBLANK('auto-translations'!N52),'auto-translations'!N52=""),"",'auto-translations'!N52),languages!N52)</f>
        <v>Cualquier espacio público abierto</v>
      </c>
      <c r="O52" s="8" t="str">
        <f>IF(OR(ISBLANK(languages!O52),languages!O52=""),IF(OR(ISBLANK('auto-translations'!O52),'auto-translations'!O52=""),"",'auto-translations'!O52),languages!O52)</f>
        <v>Cualquier espacio público abierto</v>
      </c>
      <c r="P52" s="8" t="str">
        <f>IF(OR(ISBLANK(languages!P52),languages!P52=""),IF(OR(ISBLANK('auto-translations'!P52),'auto-translations'!P52=""),"",'auto-translations'!P52),languages!P52)</f>
        <v>Qualquer espaço público aberto</v>
      </c>
      <c r="Q52" s="8" t="str">
        <f>IF(OR(ISBLANK(languages!Q52),languages!Q52=""),IF(OR(ISBLANK('auto-translations'!Q52),'auto-translations'!Q52=""),"",'auto-translations'!Q52),languages!Q52)</f>
        <v>Qualquer espaço público aberto</v>
      </c>
      <c r="R52" s="8" t="str">
        <f>IF(OR(ISBLANK(languages!R52),languages!R52=""),IF(OR(ISBLANK('auto-translations'!R52),'auto-translations'!R52=""),"",'auto-translations'!R52),languages!R52)</f>
        <v>ஏதேனும் பொது திறந்தவெளி</v>
      </c>
      <c r="S52" s="8" t="str">
        <f>IF(OR(ISBLANK(languages!S52),languages!S52=""),IF(OR(ISBLANK('auto-translations'!S52),'auto-translations'!S52=""),"",'auto-translations'!S52),languages!S52)</f>
        <v>พื้นที่เปิดโล่งสาธารณะ</v>
      </c>
      <c r="T52" s="8" t="str">
        <f>IF(OR(ISBLANK(languages!T52),languages!T52=""),IF(OR(ISBLANK('auto-translations'!T52),'auto-translations'!T52=""),"",'auto-translations'!T52),languages!T52)</f>
        <v>Bất kỳ không gian mở công cộng nào</v>
      </c>
    </row>
    <row r="53" spans="1:20" ht="75" x14ac:dyDescent="0.25">
      <c r="A53" s="15" t="s">
        <v>72</v>
      </c>
      <c r="B53" s="15" t="s">
        <v>77</v>
      </c>
      <c r="C53" s="9" t="s">
        <v>77</v>
      </c>
      <c r="D53" s="9" t="s">
        <v>1190</v>
      </c>
      <c r="E53" s="8" t="str">
        <f>IF(OR(ISBLANK(languages!E53),languages!E53=""),IF(OR(ISBLANK('auto-translations'!E53),'auto-translations'!E53=""),"",'auto-translations'!E53),languages!E53)</f>
        <v>Gran espai públic obert</v>
      </c>
      <c r="F53" s="8" t="str">
        <f>IF(OR(ISBLANK(languages!F53),languages!F53=""),IF(OR(ISBLANK('auto-translations'!F53),'auto-translations'!F53=""),"",'auto-translations'!F53),languages!F53)</f>
        <v>大型公共開放空間</v>
      </c>
      <c r="G53" s="8" t="str">
        <f>IF(OR(ISBLANK(languages!G53),languages!G53=""),IF(OR(ISBLANK('auto-translations'!G53),'auto-translations'!G53=""),"",'auto-translations'!G53),languages!G53)</f>
        <v>大型公共开放空间</v>
      </c>
      <c r="H53" s="8" t="str">
        <f>IF(OR(ISBLANK(languages!H53),languages!H53=""),IF(OR(ISBLANK('auto-translations'!H53),'auto-translations'!H53=""),"",'auto-translations'!H53),languages!H53)</f>
        <v>Velké veřejné prostranství</v>
      </c>
      <c r="I53" s="8" t="str">
        <f>IF(OR(ISBLANK(languages!I53),languages!I53=""),IF(OR(ISBLANK('auto-translations'!I53),'auto-translations'!I53=""),"",'auto-translations'!I53),languages!I53)</f>
        <v>Stort offentligt åbent rum</v>
      </c>
      <c r="J53" s="8" t="str">
        <f>IF(OR(ISBLANK(languages!J53),languages!J53=""),IF(OR(ISBLANK('auto-translations'!J53),'auto-translations'!J53=""),"",'auto-translations'!J53),languages!J53)</f>
        <v>Grote publieke open ruimte</v>
      </c>
      <c r="K53" s="8" t="str">
        <f>IF(OR(ISBLANK(languages!K53),languages!K53=""),IF(OR(ISBLANK('auto-translations'!K53),'auto-translations'!K53=""),"",'auto-translations'!K53),languages!K53)</f>
        <v>Großer öffentlicher Freiraum</v>
      </c>
      <c r="L53" s="8" t="str">
        <f>IF(OR(ISBLANK(languages!L53),languages!L53=""),IF(OR(ISBLANK('auto-translations'!L53),'auto-translations'!L53=""),"",'auto-translations'!L53),languages!L53)</f>
        <v>Babban fili na jama'a</v>
      </c>
      <c r="M53" s="8" t="str">
        <f>IF(OR(ISBLANK(languages!M53),languages!M53=""),IF(OR(ISBLANK('auto-translations'!M53),'auto-translations'!M53=""),"",'auto-translations'!M53),languages!M53)</f>
        <v>Wāhi Tūwhera Whānui</v>
      </c>
      <c r="N53" s="8" t="str">
        <f>IF(OR(ISBLANK(languages!N53),languages!N53=""),IF(OR(ISBLANK('auto-translations'!N53),'auto-translations'!N53=""),"",'auto-translations'!N53),languages!N53)</f>
        <v>Espacio público abierto grande</v>
      </c>
      <c r="O53" s="8" t="str">
        <f>IF(OR(ISBLANK(languages!O53),languages!O53=""),IF(OR(ISBLANK('auto-translations'!O53),'auto-translations'!O53=""),"",'auto-translations'!O53),languages!O53)</f>
        <v>Espacio público abierto grande</v>
      </c>
      <c r="P53" s="8" t="str">
        <f>IF(OR(ISBLANK(languages!P53),languages!P53=""),IF(OR(ISBLANK('auto-translations'!P53),'auto-translations'!P53=""),"",'auto-translations'!P53),languages!P53)</f>
        <v>Grande espaço público aberto</v>
      </c>
      <c r="Q53" s="8" t="str">
        <f>IF(OR(ISBLANK(languages!Q53),languages!Q53=""),IF(OR(ISBLANK('auto-translations'!Q53),'auto-translations'!Q53=""),"",'auto-translations'!Q53),languages!Q53)</f>
        <v>Grande espaço público aberto</v>
      </c>
      <c r="R53" s="8" t="str">
        <f>IF(OR(ISBLANK(languages!R53),languages!R53=""),IF(OR(ISBLANK('auto-translations'!R53),'auto-translations'!R53=""),"",'auto-translations'!R53),languages!R53)</f>
        <v>பெரிய பொது திறந்த வெளி</v>
      </c>
      <c r="S53" s="8" t="str">
        <f>IF(OR(ISBLANK(languages!S53),languages!S53=""),IF(OR(ISBLANK('auto-translations'!S53),'auto-translations'!S53=""),"",'auto-translations'!S53),languages!S53)</f>
        <v>พื้นที่เปิดโล่งสาธารณะขนาดใหญ่</v>
      </c>
      <c r="T53" s="8" t="str">
        <f>IF(OR(ISBLANK(languages!T53),languages!T53=""),IF(OR(ISBLANK('auto-translations'!T53),'auto-translations'!T53=""),"",'auto-translations'!T53),languages!T53)</f>
        <v>Không gian mở công cộng rộng lớn</v>
      </c>
    </row>
    <row r="54" spans="1:20" ht="120" x14ac:dyDescent="0.25">
      <c r="A54" s="15" t="s">
        <v>72</v>
      </c>
      <c r="B54" s="15" t="s">
        <v>78</v>
      </c>
      <c r="C54" s="9" t="s">
        <v>78</v>
      </c>
      <c r="D54" s="9" t="s">
        <v>1190</v>
      </c>
      <c r="E54" s="8" t="str">
        <f>IF(OR(ISBLANK(languages!E54),languages!E54=""),IF(OR(ISBLANK('auto-translations'!E54),'auto-translations'!E54=""),"",'auto-translations'!E54),languages!E54)</f>
        <v>Parada de transport públic</v>
      </c>
      <c r="F54" s="8" t="str">
        <f>IF(OR(ISBLANK(languages!F54),languages!F54=""),IF(OR(ISBLANK('auto-translations'!F54),'auto-translations'!F54=""),"",'auto-translations'!F54),languages!F54)</f>
        <v>公共交通站</v>
      </c>
      <c r="G54" s="8" t="str">
        <f>IF(OR(ISBLANK(languages!G54),languages!G54=""),IF(OR(ISBLANK('auto-translations'!G54),'auto-translations'!G54=""),"",'auto-translations'!G54),languages!G54)</f>
        <v>公共交通站</v>
      </c>
      <c r="H54" s="8" t="str">
        <f>IF(OR(ISBLANK(languages!H54),languages!H54=""),IF(OR(ISBLANK('auto-translations'!H54),'auto-translations'!H54=""),"",'auto-translations'!H54),languages!H54)</f>
        <v>Zastávka veřejné dopravy</v>
      </c>
      <c r="I54" s="8" t="str">
        <f>IF(OR(ISBLANK(languages!I54),languages!I54=""),IF(OR(ISBLANK('auto-translations'!I54),'auto-translations'!I54=""),"",'auto-translations'!I54),languages!I54)</f>
        <v>Stop for offentlig transport</v>
      </c>
      <c r="J54" s="8" t="str">
        <f>IF(OR(ISBLANK(languages!J54),languages!J54=""),IF(OR(ISBLANK('auto-translations'!J54),'auto-translations'!J54=""),"",'auto-translations'!J54),languages!J54)</f>
        <v>Halte voor openbaar vervoer</v>
      </c>
      <c r="K54" s="8" t="str">
        <f>IF(OR(ISBLANK(languages!K54),languages!K54=""),IF(OR(ISBLANK('auto-translations'!K54),'auto-translations'!K54=""),"",'auto-translations'!K54),languages!K54)</f>
        <v>Haltestelle der öffent- lichen Verkehrs- mittel</v>
      </c>
      <c r="L54" s="8" t="str">
        <f>IF(OR(ISBLANK(languages!L54),languages!L54=""),IF(OR(ISBLANK('auto-translations'!L54),'auto-translations'!L54=""),"",'auto-translations'!L54),languages!L54)</f>
        <v>Tashar sufurin jama'a</v>
      </c>
      <c r="M54" s="8" t="str">
        <f>IF(OR(ISBLANK(languages!M54),languages!M54=""),IF(OR(ISBLANK('auto-translations'!M54),'auto-translations'!M54=""),"",'auto-translations'!M54),languages!M54)</f>
        <v>Tūnga
    Waka
    Tāone</v>
      </c>
      <c r="N54" s="8" t="str">
        <f>IF(OR(ISBLANK(languages!N54),languages!N54=""),IF(OR(ISBLANK('auto-translations'!N54),'auto-translations'!N54=""),"",'auto-translations'!N54),languages!N54)</f>
        <v>Parada de transporte público</v>
      </c>
      <c r="O54" s="8" t="str">
        <f>IF(OR(ISBLANK(languages!O54),languages!O54=""),IF(OR(ISBLANK('auto-translations'!O54),'auto-translations'!O54=""),"",'auto-translations'!O54),languages!O54)</f>
        <v>Parada de transporte público</v>
      </c>
      <c r="P54" s="8" t="str">
        <f>IF(OR(ISBLANK(languages!P54),languages!P54=""),IF(OR(ISBLANK('auto-translations'!P54),'auto-translations'!P54=""),"",'auto-translations'!P54),languages!P54)</f>
        <v>Parada de transporte público</v>
      </c>
      <c r="Q54" s="8" t="str">
        <f>IF(OR(ISBLANK(languages!Q54),languages!Q54=""),IF(OR(ISBLANK('auto-translations'!Q54),'auto-translations'!Q54=""),"",'auto-translations'!Q54),languages!Q54)</f>
        <v>Paragem de transportes públicos</v>
      </c>
      <c r="R54" s="8" t="str">
        <f>IF(OR(ISBLANK(languages!R54),languages!R54=""),IF(OR(ISBLANK('auto-translations'!R54),'auto-translations'!R54=""),"",'auto-translations'!R54),languages!R54)</f>
        <v>பொது போக்குவரத்து நிறுத்தம்</v>
      </c>
      <c r="S54" s="8" t="str">
        <f>IF(OR(ISBLANK(languages!S54),languages!S54=""),IF(OR(ISBLANK('auto-translations'!S54),'auto-translations'!S54=""),"",'auto-translations'!S54),languages!S54)</f>
        <v>ป้ายจอดรถโดยสาร</v>
      </c>
      <c r="T54" s="8" t="str">
        <f>IF(OR(ISBLANK(languages!T54),languages!T54=""),IF(OR(ISBLANK('auto-translations'!T54),'auto-translations'!T54=""),"",'auto-translations'!T54),languages!T54)</f>
        <v>Điểm dừng đón phương tiện giao thông công cộng</v>
      </c>
    </row>
    <row r="55" spans="1:20" ht="150" x14ac:dyDescent="0.25">
      <c r="A55" s="15" t="s">
        <v>72</v>
      </c>
      <c r="B55" s="15" t="s">
        <v>80</v>
      </c>
      <c r="C55" s="9" t="s">
        <v>80</v>
      </c>
      <c r="D55" s="9" t="s">
        <v>1190</v>
      </c>
      <c r="E55" s="8" t="str">
        <f>IF(OR(ISBLANK(languages!E55),languages!E55=""),IF(OR(ISBLANK('auto-translations'!E55),'auto-translations'!E55=""),"",'auto-translations'!E55),languages!E55)</f>
        <v>Transport públic amb servei regular</v>
      </c>
      <c r="F55" s="8" t="str">
        <f>IF(OR(ISBLANK(languages!F55),languages!F55=""),IF(OR(ISBLANK('auto-translations'!F55),'auto-translations'!F55=""),"",'auto-translations'!F55),languages!F55)</f>
        <v>提供定期服務的公共交通</v>
      </c>
      <c r="G55" s="8" t="str">
        <f>IF(OR(ISBLANK(languages!G55),languages!G55=""),IF(OR(ISBLANK('auto-translations'!G55),'auto-translations'!G55=""),"",'auto-translations'!G55),languages!G55)</f>
        <v>提供定期服务的公共交通</v>
      </c>
      <c r="H55" s="8" t="str">
        <f>IF(OR(ISBLANK(languages!H55),languages!H55=""),IF(OR(ISBLANK('auto-translations'!H55),'auto-translations'!H55=""),"",'auto-translations'!H55),languages!H55)</f>
        <v>Pravidelná linková doprava</v>
      </c>
      <c r="I55" s="8" t="str">
        <f>IF(OR(ISBLANK(languages!I55),languages!I55=""),IF(OR(ISBLANK('auto-translations'!I55),'auto-translations'!I55=""),"",'auto-translations'!I55),languages!I55)</f>
        <v>Offentlig transport med regelmæssige afgange</v>
      </c>
      <c r="J55" s="8" t="str">
        <f>IF(OR(ISBLANK(languages!J55),languages!J55=""),IF(OR(ISBLANK('auto-translations'!J55),'auto-translations'!J55=""),"",'auto-translations'!J55),languages!J55)</f>
        <v>Openbaar vervoer met regelmatige dienst</v>
      </c>
      <c r="K55" s="8" t="str">
        <f>IF(OR(ISBLANK(languages!K55),languages!K55=""),IF(OR(ISBLANK('auto-translations'!K55),'auto-translations'!K55=""),"",'auto-translations'!K55),languages!K55)</f>
        <v>Öffentliche Verkehrsmittel mit Linienverkehr</v>
      </c>
      <c r="L55" s="8" t="str">
        <f>IF(OR(ISBLANK(languages!L55),languages!L55=""),IF(OR(ISBLANK('auto-translations'!L55),'auto-translations'!L55=""),"",'auto-translations'!L55),languages!L55)</f>
        <v>Jirgin jama'a tare da sabis na yau da kullun</v>
      </c>
      <c r="M55" s="8" t="str">
        <f>IF(OR(ISBLANK(languages!M55),languages!M55=""),IF(OR(ISBLANK('auto-translations'!M55),'auto-translations'!M55=""),"",'auto-translations'!M55),languages!M55)</f>
        <v>Tūnga Waka Tāone me ngā Whakaritenga Huarahi</v>
      </c>
      <c r="N55" s="8" t="str">
        <f>IF(OR(ISBLANK(languages!N55),languages!N55=""),IF(OR(ISBLANK('auto-translations'!N55),'auto-translations'!N55=""),"",'auto-translations'!N55),languages!N55)</f>
        <v>Transporte público con servicio regular</v>
      </c>
      <c r="O55" s="8" t="str">
        <f>IF(OR(ISBLANK(languages!O55),languages!O55=""),IF(OR(ISBLANK('auto-translations'!O55),'auto-translations'!O55=""),"",'auto-translations'!O55),languages!O55)</f>
        <v>Transporte público con servicio regular</v>
      </c>
      <c r="P55" s="8" t="str">
        <f>IF(OR(ISBLANK(languages!P55),languages!P55=""),IF(OR(ISBLANK('auto-translations'!P55),'auto-translations'!P55=""),"",'auto-translations'!P55),languages!P55)</f>
        <v>Transporte público com serviço regular</v>
      </c>
      <c r="Q55" s="8" t="str">
        <f>IF(OR(ISBLANK(languages!Q55),languages!Q55=""),IF(OR(ISBLANK('auto-translations'!Q55),'auto-translations'!Q55=""),"",'auto-translations'!Q55),languages!Q55)</f>
        <v>Transportes públicos com serviço regular</v>
      </c>
      <c r="R55" s="8" t="str">
        <f>IF(OR(ISBLANK(languages!R55),languages!R55=""),IF(OR(ISBLANK('auto-translations'!R55),'auto-translations'!R55=""),"",'auto-translations'!R55),languages!R55)</f>
        <v>வழக்கமான சேவையுடன் கூடிய பொதுப் போக்குவரத்து</v>
      </c>
      <c r="S55" s="8" t="str">
        <f>IF(OR(ISBLANK(languages!S55),languages!S55=""),IF(OR(ISBLANK('auto-translations'!S55),'auto-translations'!S55=""),"",'auto-translations'!S55),languages!S55)</f>
        <v>บริการขนส่งสาธารณะ</v>
      </c>
      <c r="T55" s="8" t="str">
        <f>IF(OR(ISBLANK(languages!T55),languages!T55=""),IF(OR(ISBLANK('auto-translations'!T55),'auto-translations'!T55=""),"",'auto-translations'!T55),languages!T55)</f>
        <v>Giao thông công cộng hoạt động thường xuyên</v>
      </c>
    </row>
    <row r="56" spans="1:20" ht="210" x14ac:dyDescent="0.25">
      <c r="A56" s="15" t="s">
        <v>72</v>
      </c>
      <c r="B56" s="15" t="s">
        <v>79</v>
      </c>
      <c r="C56" s="9" t="s">
        <v>79</v>
      </c>
      <c r="D56" s="9" t="s">
        <v>1190</v>
      </c>
      <c r="E56" s="8" t="str">
        <f>IF(OR(ISBLANK(languages!E56),languages!E56=""),IF(OR(ISBLANK('auto-translations'!E56),'auto-translations'!E56=""),"",'auto-translations'!E56),languages!E56)</f>
        <v>Transport públic amb servei regular (no avaluat)</v>
      </c>
      <c r="F56" s="8" t="str">
        <f>IF(OR(ISBLANK(languages!F56),languages!F56=""),IF(OR(ISBLANK('auto-translations'!F56),'auto-translations'!F56=""),"",'auto-translations'!F56),languages!F56)</f>
        <v>提供定期服務的公共交通(未評估)</v>
      </c>
      <c r="G56" s="8" t="str">
        <f>IF(OR(ISBLANK(languages!G56),languages!G56=""),IF(OR(ISBLANK('auto-translations'!G56),'auto-translations'!G56=""),"",'auto-translations'!G56),languages!G56)</f>
        <v>提供定期服务的公共交通(未评估)</v>
      </c>
      <c r="H56" s="8" t="str">
        <f>IF(OR(ISBLANK(languages!H56),languages!H56=""),IF(OR(ISBLANK('auto-translations'!H56),'auto-translations'!H56=""),"",'auto-translations'!H56),languages!H56)</f>
        <v>Pravidelná linková doprava (nehodnoceno)</v>
      </c>
      <c r="I56" s="8" t="str">
        <f>IF(OR(ISBLANK(languages!I56),languages!I56=""),IF(OR(ISBLANK('auto-translations'!I56),'auto-translations'!I56=""),"",'auto-translations'!I56),languages!I56)</f>
        <v>Offentlig transport med regelmæssige afgange (ikke evalueret)</v>
      </c>
      <c r="J56" s="8" t="str">
        <f>IF(OR(ISBLANK(languages!J56),languages!J56=""),IF(OR(ISBLANK('auto-translations'!J56),'auto-translations'!J56=""),"",'auto-translations'!J56),languages!J56)</f>
        <v>Openbaar vervoer met regelmatige dienst (niet geëvalueerd)</v>
      </c>
      <c r="K56" s="8" t="str">
        <f>IF(OR(ISBLANK(languages!K56),languages!K56=""),IF(OR(ISBLANK('auto-translations'!K56),'auto-translations'!K56=""),"",'auto-translations'!K56),languages!K56)</f>
        <v>Öffentliche Verkehrsmittel mit Linienverkehr (nicht evaluiert)</v>
      </c>
      <c r="L56" s="8" t="str">
        <f>IF(OR(ISBLANK(languages!L56),languages!L56=""),IF(OR(ISBLANK('auto-translations'!L56),'auto-translations'!L56=""),"",'auto-translations'!L56),languages!L56)</f>
        <v>Jirgin jama'a tare da sabis na yau da kullun (ba a tantance shi ba)</v>
      </c>
      <c r="M56" s="8" t="str">
        <f>IF(OR(ISBLANK(languages!M56),languages!M56=""),IF(OR(ISBLANK('auto-translations'!M56),'auto-translations'!M56=""),"",'auto-translations'!M56),languages!M56)</f>
        <v>Tūnga Waka Tāone me ngā Whakaritenga Huarahi (kāre anō kia arotakengia)</v>
      </c>
      <c r="N56" s="8" t="str">
        <f>IF(OR(ISBLANK(languages!N56),languages!N56=""),IF(OR(ISBLANK('auto-translations'!N56),'auto-translations'!N56=""),"",'auto-translations'!N56),languages!N56)</f>
        <v>Transporte público con servicio regular (no evaluado)</v>
      </c>
      <c r="O56" s="8" t="str">
        <f>IF(OR(ISBLANK(languages!O56),languages!O56=""),IF(OR(ISBLANK('auto-translations'!O56),'auto-translations'!O56=""),"",'auto-translations'!O56),languages!O56)</f>
        <v>Transporte público con servicio regular (no evaluado)</v>
      </c>
      <c r="P56" s="8" t="str">
        <f>IF(OR(ISBLANK(languages!P56),languages!P56=""),IF(OR(ISBLANK('auto-translations'!P56),'auto-translations'!P56=""),"",'auto-translations'!P56),languages!P56)</f>
        <v>Transporte público com serviço regular (não avaliado)</v>
      </c>
      <c r="Q56" s="8" t="str">
        <f>IF(OR(ISBLANK(languages!Q56),languages!Q56=""),IF(OR(ISBLANK('auto-translations'!Q56),'auto-translations'!Q56=""),"",'auto-translations'!Q56),languages!Q56)</f>
        <v>Transportes públicos com serviço regular (não avaliado)</v>
      </c>
      <c r="R56" s="8" t="str">
        <f>IF(OR(ISBLANK(languages!R56),languages!R56=""),IF(OR(ISBLANK('auto-translations'!R56),'auto-translations'!R56=""),"",'auto-translations'!R56),languages!R56)</f>
        <v>வழக்கமான சேவையுடன் கூடிய பொது போக்குவரத்து (மதிப்பீடு செய்யப்படவில்லை)</v>
      </c>
      <c r="S56" s="8" t="str">
        <f>IF(OR(ISBLANK(languages!S56),languages!S56=""),IF(OR(ISBLANK('auto-translations'!S56),'auto-translations'!S56=""),"",'auto-translations'!S56),languages!S56)</f>
        <v>บริการขนส่งสาธารณะ (ยังไม่ได้รับการประเมินผล)</v>
      </c>
      <c r="T56" s="8" t="str">
        <f>IF(OR(ISBLANK(languages!T56),languages!T56=""),IF(OR(ISBLANK('auto-translations'!T56),'auto-translations'!T56=""),"",'auto-translations'!T56),languages!T56)</f>
        <v>Giao thông công cộng hoạt động thường xuyên (Không được đánh giá)</v>
      </c>
    </row>
    <row r="57" spans="1:20" ht="240" x14ac:dyDescent="0.25">
      <c r="A57" s="15" t="s">
        <v>72</v>
      </c>
      <c r="B57" s="15" t="s">
        <v>700</v>
      </c>
      <c r="C57" s="9" t="s">
        <v>700</v>
      </c>
      <c r="D57" s="9" t="s">
        <v>1190</v>
      </c>
      <c r="E57" s="8" t="str">
        <f>IF(OR(ISBLANK(languages!E57),languages!E57=""),IF(OR(ISBLANK('auto-translations'!E57),'auto-translations'!E57=""),"",'auto-translations'!E57),languages!E57)</f>
        <v>Caminabilitat del barri en relació a les 25 ciutats</v>
      </c>
      <c r="F57" s="8" t="str">
        <f>IF(OR(ISBLANK(languages!F57),languages!F57=""),IF(OR(ISBLANK('auto-translations'!F57),'auto-translations'!F57=""),"",'auto-translations'!F57),languages!F57)</f>
        <v>相較於25個城市的社區可步行性</v>
      </c>
      <c r="G57" s="8" t="str">
        <f>IF(OR(ISBLANK(languages!G57),languages!G57=""),IF(OR(ISBLANK('auto-translations'!G57),'auto-translations'!G57=""),"",'auto-translations'!G57),languages!G57)</f>
        <v>相较于25个城市的社区可步行性</v>
      </c>
      <c r="H57" s="8" t="str">
        <f>IF(OR(ISBLANK(languages!H57),languages!H57=""),IF(OR(ISBLANK('auto-translations'!H57),'auto-translations'!H57=""),"",'auto-translations'!H57),languages!H57)</f>
        <v>Podmínky pro chůzi (walkability) v okolí bydliště v porovnání s 25
městy</v>
      </c>
      <c r="I57" s="8" t="str">
        <f>IF(OR(ISBLANK(languages!I57),languages!I57=""),IF(OR(ISBLANK('auto-translations'!I57),'auto-translations'!I57=""),"",'auto-translations'!I57),languages!I57)</f>
        <v>Walkability i nærområdet sammenlignet med de 25 byer</v>
      </c>
      <c r="J57" s="8" t="str">
        <f>IF(OR(ISBLANK(languages!J57),languages!J57=""),IF(OR(ISBLANK('auto-translations'!J57),'auto-translations'!J57=""),"",'auto-translations'!J57),languages!J57)</f>
        <v>Bewegingsvriendelijkheid ("walkability") in vergelijking met 25 steden</v>
      </c>
      <c r="K57" s="8" t="str">
        <f>IF(OR(ISBLANK(languages!K57),languages!K57=""),IF(OR(ISBLANK('auto-translations'!K57),'auto-translations'!K57=""),"",'auto-translations'!K57),languages!K57)</f>
        <v>Begehbarkeit der Nachbarschaft Im Vergleich zu 25 Städten</v>
      </c>
      <c r="L57" s="8" t="str">
        <f>IF(OR(ISBLANK(languages!L57),languages!L57=""),IF(OR(ISBLANK('auto-translations'!L57),'auto-translations'!L57=""),"",'auto-translations'!L57),languages!L57)</f>
        <v>Tafiya a unguwanni dangane da birane 25</v>
      </c>
      <c r="M57" s="8" t="str">
        <f>IF(OR(ISBLANK(languages!M57),languages!M57=""),IF(OR(ISBLANK('auto-translations'!M57),'auto-translations'!M57=""),"",'auto-translations'!M57),languages!M57)</f>
        <v>Te Hīkoitanga ki rō Hāpori e whai pāngā ana ki ngā tāone e 25.</v>
      </c>
      <c r="N57" s="8" t="str">
        <f>IF(OR(ISBLANK(languages!N57),languages!N57=""),IF(OR(ISBLANK('auto-translations'!N57),'auto-translations'!N57=""),"",'auto-translations'!N57),languages!N57)</f>
        <v>Caminabilidad a nivel colonia en relación con las 25 ciudades</v>
      </c>
      <c r="O57" s="8" t="str">
        <f>IF(OR(ISBLANK(languages!O57),languages!O57=""),IF(OR(ISBLANK('auto-translations'!O57),'auto-translations'!O57=""),"",'auto-translations'!O57),languages!O57)</f>
        <v>Caminabilidad del barrio en relación con las 25 ciudades</v>
      </c>
      <c r="P57" s="8" t="str">
        <f>IF(OR(ISBLANK(languages!P57),languages!P57=""),IF(OR(ISBLANK('auto-translations'!P57),'auto-translations'!P57=""),"",'auto-translations'!P57),languages!P57)</f>
        <v>Caminhabilidade nos bairros em relação às 25 cidades</v>
      </c>
      <c r="Q57" s="8" t="str">
        <f>IF(OR(ISBLANK(languages!Q57),languages!Q57=""),IF(OR(ISBLANK('auto-translations'!Q57),'auto-translations'!Q57=""),"",'auto-translations'!Q57),languages!Q57)</f>
        <v>Caminhabilidade do bairro em relação a 25 cidades</v>
      </c>
      <c r="R57" s="8" t="str">
        <f>IF(OR(ISBLANK(languages!R57),languages!R57=""),IF(OR(ISBLANK('auto-translations'!R57),'auto-translations'!R57=""),"",'auto-translations'!R57),languages!R57)</f>
        <v>25 நகரங்களுக்கு ஒப்பிடுகையில் சுற்றியுள்ள சுற்றுப்புற நடக்கக்கூடிய வசதிகள்</v>
      </c>
      <c r="S57" s="8" t="str">
        <f>IF(OR(ISBLANK(languages!S57),languages!S57=""),IF(OR(ISBLANK('auto-translations'!S57),'auto-translations'!S57=""),"",'auto-translations'!S57),languages!S57)</f>
        <v>ย่านที่สามารถเดินได้โดยเปรียบเทียบ 25 เมือง</v>
      </c>
      <c r="T57" s="8" t="str">
        <f>IF(OR(ISBLANK(languages!T57),languages!T57=""),IF(OR(ISBLANK('auto-translations'!T57),'auto-translations'!T57=""),"",'auto-translations'!T57),languages!T57)</f>
        <v>Khả năng đi bộ trong khu dân cư so với 25 thành phố</v>
      </c>
    </row>
    <row r="58" spans="1:20" ht="60" x14ac:dyDescent="0.25">
      <c r="A58" s="15" t="s">
        <v>72</v>
      </c>
      <c r="B58" s="15" t="s">
        <v>81</v>
      </c>
      <c r="C58" s="9" t="s">
        <v>81</v>
      </c>
      <c r="D58" s="9" t="s">
        <v>1190</v>
      </c>
      <c r="E58" s="8" t="str">
        <f>IF(OR(ISBLANK(languages!E58),languages!E58=""),IF(OR(ISBLANK('auto-translations'!E58),'auto-translations'!E58=""),"",'auto-translations'!E58),languages!E58)</f>
        <v>Baixa</v>
      </c>
      <c r="F58" s="8" t="str">
        <f>IF(OR(ISBLANK(languages!F58),languages!F58=""),IF(OR(ISBLANK('auto-translations'!F58),'auto-translations'!F58=""),"",'auto-translations'!F58),languages!F58)</f>
        <v>低</v>
      </c>
      <c r="G58" s="8" t="str">
        <f>IF(OR(ISBLANK(languages!G58),languages!G58=""),IF(OR(ISBLANK('auto-translations'!G58),'auto-translations'!G58=""),"",'auto-translations'!G58),languages!G58)</f>
        <v>低</v>
      </c>
      <c r="H58" s="8" t="str">
        <f>IF(OR(ISBLANK(languages!H58),languages!H58=""),IF(OR(ISBLANK('auto-translations'!H58),'auto-translations'!H58=""),"",'auto-translations'!H58),languages!H58)</f>
        <v>Nevhodné</v>
      </c>
      <c r="I58" s="8" t="str">
        <f>IF(OR(ISBLANK(languages!I58),languages!I58=""),IF(OR(ISBLANK('auto-translations'!I58),'auto-translations'!I58=""),"",'auto-translations'!I58),languages!I58)</f>
        <v>Lav</v>
      </c>
      <c r="J58" s="8" t="str">
        <f>IF(OR(ISBLANK(languages!J58),languages!J58=""),IF(OR(ISBLANK('auto-translations'!J58),'auto-translations'!J58=""),"",'auto-translations'!J58),languages!J58)</f>
        <v>Laag</v>
      </c>
      <c r="K58" s="8" t="str">
        <f>IF(OR(ISBLANK(languages!K58),languages!K58=""),IF(OR(ISBLANK('auto-translations'!K58),'auto-translations'!K58=""),"",'auto-translations'!K58),languages!K58)</f>
        <v>Niedrig</v>
      </c>
      <c r="L58" s="8" t="str">
        <f>IF(OR(ISBLANK(languages!L58),languages!L58=""),IF(OR(ISBLANK('auto-translations'!L58),'auto-translations'!L58=""),"",'auto-translations'!L58),languages!L58)</f>
        <v>Ƙananan</v>
      </c>
      <c r="M58" s="8" t="str">
        <f>IF(OR(ISBLANK(languages!M58),languages!M58=""),IF(OR(ISBLANK('auto-translations'!M58),'auto-translations'!M58=""),"",'auto-translations'!M58),languages!M58)</f>
        <v>Iti</v>
      </c>
      <c r="N58" s="8" t="str">
        <f>IF(OR(ISBLANK(languages!N58),languages!N58=""),IF(OR(ISBLANK('auto-translations'!N58),'auto-translations'!N58=""),"",'auto-translations'!N58),languages!N58)</f>
        <v>Bajo</v>
      </c>
      <c r="O58" s="8" t="str">
        <f>IF(OR(ISBLANK(languages!O58),languages!O58=""),IF(OR(ISBLANK('auto-translations'!O58),'auto-translations'!O58=""),"",'auto-translations'!O58),languages!O58)</f>
        <v>Baja</v>
      </c>
      <c r="P58" s="8" t="str">
        <f>IF(OR(ISBLANK(languages!P58),languages!P58=""),IF(OR(ISBLANK('auto-translations'!P58),'auto-translations'!P58=""),"",'auto-translations'!P58),languages!P58)</f>
        <v>Baixa</v>
      </c>
      <c r="Q58" s="8" t="str">
        <f>IF(OR(ISBLANK(languages!Q58),languages!Q58=""),IF(OR(ISBLANK('auto-translations'!Q58),'auto-translations'!Q58=""),"",'auto-translations'!Q58),languages!Q58)</f>
        <v>Baixo</v>
      </c>
      <c r="R58" s="8" t="str">
        <f>IF(OR(ISBLANK(languages!R58),languages!R58=""),IF(OR(ISBLANK('auto-translations'!R58),'auto-translations'!R58=""),"",'auto-translations'!R58),languages!R58)</f>
        <v>தாழ்வானது</v>
      </c>
      <c r="S58" s="8" t="str">
        <f>IF(OR(ISBLANK(languages!S58),languages!S58=""),IF(OR(ISBLANK('auto-translations'!S58),'auto-translations'!S58=""),"",'auto-translations'!S58),languages!S58)</f>
        <v>ต่ำ</v>
      </c>
      <c r="T58" s="8" t="str">
        <f>IF(OR(ISBLANK(languages!T58),languages!T58=""),IF(OR(ISBLANK('auto-translations'!T58),'auto-translations'!T58=""),"",'auto-translations'!T58),languages!T58)</f>
        <v>Thấp</v>
      </c>
    </row>
    <row r="59" spans="1:20" ht="60" x14ac:dyDescent="0.25">
      <c r="A59" s="15" t="s">
        <v>72</v>
      </c>
      <c r="B59" s="15" t="s">
        <v>82</v>
      </c>
      <c r="C59" s="9" t="s">
        <v>82</v>
      </c>
      <c r="D59" s="9" t="s">
        <v>1190</v>
      </c>
      <c r="E59" s="8" t="str">
        <f>IF(OR(ISBLANK(languages!E59),languages!E59=""),IF(OR(ISBLANK('auto-translations'!E59),'auto-translations'!E59=""),"",'auto-translations'!E59),languages!E59)</f>
        <v>Mitjana</v>
      </c>
      <c r="F59" s="8" t="str">
        <f>IF(OR(ISBLANK(languages!F59),languages!F59=""),IF(OR(ISBLANK('auto-translations'!F59),'auto-translations'!F59=""),"",'auto-translations'!F59),languages!F59)</f>
        <v>中</v>
      </c>
      <c r="G59" s="8" t="str">
        <f>IF(OR(ISBLANK(languages!G59),languages!G59=""),IF(OR(ISBLANK('auto-translations'!G59),'auto-translations'!G59=""),"",'auto-translations'!G59),languages!G59)</f>
        <v>中</v>
      </c>
      <c r="H59" s="8" t="str">
        <f>IF(OR(ISBLANK(languages!H59),languages!H59=""),IF(OR(ISBLANK('auto-translations'!H59),'auto-translations'!H59=""),"",'auto-translations'!H59),languages!H59)</f>
        <v>Průměrné</v>
      </c>
      <c r="I59" s="8" t="str">
        <f>IF(OR(ISBLANK(languages!I59),languages!I59=""),IF(OR(ISBLANK('auto-translations'!I59),'auto-translations'!I59=""),"",'auto-translations'!I59),languages!I59)</f>
        <v>Middel</v>
      </c>
      <c r="J59" s="8" t="str">
        <f>IF(OR(ISBLANK(languages!J59),languages!J59=""),IF(OR(ISBLANK('auto-translations'!J59),'auto-translations'!J59=""),"",'auto-translations'!J59),languages!J59)</f>
        <v>Gemiddeld</v>
      </c>
      <c r="K59" s="8" t="str">
        <f>IF(OR(ISBLANK(languages!K59),languages!K59=""),IF(OR(ISBLANK('auto-translations'!K59),'auto-translations'!K59=""),"",'auto-translations'!K59),languages!K59)</f>
        <v>Durchschnitt</v>
      </c>
      <c r="L59" s="8" t="str">
        <f>IF(OR(ISBLANK(languages!L59),languages!L59=""),IF(OR(ISBLANK('auto-translations'!L59),'auto-translations'!L59=""),"",'auto-translations'!L59),languages!L59)</f>
        <v>Matsakaicin</v>
      </c>
      <c r="M59" s="8" t="str">
        <f>IF(OR(ISBLANK(languages!M59),languages!M59=""),IF(OR(ISBLANK('auto-translations'!M59),'auto-translations'!M59=""),"",'auto-translations'!M59),languages!M59)</f>
        <v>Toharite</v>
      </c>
      <c r="N59" s="8" t="str">
        <f>IF(OR(ISBLANK(languages!N59),languages!N59=""),IF(OR(ISBLANK('auto-translations'!N59),'auto-translations'!N59=""),"",'auto-translations'!N59),languages!N59)</f>
        <v>Promedio</v>
      </c>
      <c r="O59" s="8" t="str">
        <f>IF(OR(ISBLANK(languages!O59),languages!O59=""),IF(OR(ISBLANK('auto-translations'!O59),'auto-translations'!O59=""),"",'auto-translations'!O59),languages!O59)</f>
        <v>Media</v>
      </c>
      <c r="P59" s="8" t="str">
        <f>IF(OR(ISBLANK(languages!P59),languages!P59=""),IF(OR(ISBLANK('auto-translations'!P59),'auto-translations'!P59=""),"",'auto-translations'!P59),languages!P59)</f>
        <v>Média</v>
      </c>
      <c r="Q59" s="8" t="str">
        <f>IF(OR(ISBLANK(languages!Q59),languages!Q59=""),IF(OR(ISBLANK('auto-translations'!Q59),'auto-translations'!Q59=""),"",'auto-translations'!Q59),languages!Q59)</f>
        <v>Médio</v>
      </c>
      <c r="R59" s="8" t="str">
        <f>IF(OR(ISBLANK(languages!R59),languages!R59=""),IF(OR(ISBLANK('auto-translations'!R59),'auto-translations'!R59=""),"",'auto-translations'!R59),languages!R59)</f>
        <v>நிரலளவு</v>
      </c>
      <c r="S59" s="8" t="str">
        <f>IF(OR(ISBLANK(languages!S59),languages!S59=""),IF(OR(ISBLANK('auto-translations'!S59),'auto-translations'!S59=""),"",'auto-translations'!S59),languages!S59)</f>
        <v>เฉลี่ย</v>
      </c>
      <c r="T59" s="8" t="str">
        <f>IF(OR(ISBLANK(languages!T59),languages!T59=""),IF(OR(ISBLANK('auto-translations'!T59),'auto-translations'!T59=""),"",'auto-translations'!T59),languages!T59)</f>
        <v>Trung bình</v>
      </c>
    </row>
    <row r="60" spans="1:20" ht="60" x14ac:dyDescent="0.25">
      <c r="A60" s="15" t="s">
        <v>72</v>
      </c>
      <c r="B60" s="15" t="s">
        <v>83</v>
      </c>
      <c r="C60" s="9" t="s">
        <v>83</v>
      </c>
      <c r="D60" s="9" t="s">
        <v>1190</v>
      </c>
      <c r="E60" s="8" t="str">
        <f>IF(OR(ISBLANK(languages!E60),languages!E60=""),IF(OR(ISBLANK('auto-translations'!E60),'auto-translations'!E60=""),"",'auto-translations'!E60),languages!E60)</f>
        <v>Alta</v>
      </c>
      <c r="F60" s="8" t="str">
        <f>IF(OR(ISBLANK(languages!F60),languages!F60=""),IF(OR(ISBLANK('auto-translations'!F60),'auto-translations'!F60=""),"",'auto-translations'!F60),languages!F60)</f>
        <v>高</v>
      </c>
      <c r="G60" s="8" t="str">
        <f>IF(OR(ISBLANK(languages!G60),languages!G60=""),IF(OR(ISBLANK('auto-translations'!G60),'auto-translations'!G60=""),"",'auto-translations'!G60),languages!G60)</f>
        <v>高</v>
      </c>
      <c r="H60" s="8" t="str">
        <f>IF(OR(ISBLANK(languages!H60),languages!H60=""),IF(OR(ISBLANK('auto-translations'!H60),'auto-translations'!H60=""),"",'auto-translations'!H60),languages!H60)</f>
        <v>Vhodné</v>
      </c>
      <c r="I60" s="8" t="str">
        <f>IF(OR(ISBLANK(languages!I60),languages!I60=""),IF(OR(ISBLANK('auto-translations'!I60),'auto-translations'!I60=""),"",'auto-translations'!I60),languages!I60)</f>
        <v>Høj</v>
      </c>
      <c r="J60" s="8" t="str">
        <f>IF(OR(ISBLANK(languages!J60),languages!J60=""),IF(OR(ISBLANK('auto-translations'!J60),'auto-translations'!J60=""),"",'auto-translations'!J60),languages!J60)</f>
        <v>Hoog</v>
      </c>
      <c r="K60" s="8" t="str">
        <f>IF(OR(ISBLANK(languages!K60),languages!K60=""),IF(OR(ISBLANK('auto-translations'!K60),'auto-translations'!K60=""),"",'auto-translations'!K60),languages!K60)</f>
        <v>Hoch</v>
      </c>
      <c r="L60" s="8" t="str">
        <f>IF(OR(ISBLANK(languages!L60),languages!L60=""),IF(OR(ISBLANK('auto-translations'!L60),'auto-translations'!L60=""),"",'auto-translations'!L60),languages!L60)</f>
        <v>Babban</v>
      </c>
      <c r="M60" s="8" t="str">
        <f>IF(OR(ISBLANK(languages!M60),languages!M60=""),IF(OR(ISBLANK('auto-translations'!M60),'auto-translations'!M60=""),"",'auto-translations'!M60),languages!M60)</f>
        <v>Tiketike</v>
      </c>
      <c r="N60" s="8" t="str">
        <f>IF(OR(ISBLANK(languages!N60),languages!N60=""),IF(OR(ISBLANK('auto-translations'!N60),'auto-translations'!N60=""),"",'auto-translations'!N60),languages!N60)</f>
        <v>Alto</v>
      </c>
      <c r="O60" s="8" t="str">
        <f>IF(OR(ISBLANK(languages!O60),languages!O60=""),IF(OR(ISBLANK('auto-translations'!O60),'auto-translations'!O60=""),"",'auto-translations'!O60),languages!O60)</f>
        <v>Alta</v>
      </c>
      <c r="P60" s="8" t="str">
        <f>IF(OR(ISBLANK(languages!P60),languages!P60=""),IF(OR(ISBLANK('auto-translations'!P60),'auto-translations'!P60=""),"",'auto-translations'!P60),languages!P60)</f>
        <v>Alta</v>
      </c>
      <c r="Q60" s="8" t="str">
        <f>IF(OR(ISBLANK(languages!Q60),languages!Q60=""),IF(OR(ISBLANK('auto-translations'!Q60),'auto-translations'!Q60=""),"",'auto-translations'!Q60),languages!Q60)</f>
        <v>Alto</v>
      </c>
      <c r="R60" s="8" t="str">
        <f>IF(OR(ISBLANK(languages!R60),languages!R60=""),IF(OR(ISBLANK('auto-translations'!R60),'auto-translations'!R60=""),"",'auto-translations'!R60),languages!R60)</f>
        <v>உயரிடம்</v>
      </c>
      <c r="S60" s="8" t="str">
        <f>IF(OR(ISBLANK(languages!S60),languages!S60=""),IF(OR(ISBLANK('auto-translations'!S60),'auto-translations'!S60=""),"",'auto-translations'!S60),languages!S60)</f>
        <v>สูง</v>
      </c>
      <c r="T60" s="8" t="str">
        <f>IF(OR(ISBLANK(languages!T60),languages!T60=""),IF(OR(ISBLANK('auto-translations'!T60),'auto-translations'!T60=""),"",'auto-translations'!T60),languages!T60)</f>
        <v>Cao</v>
      </c>
    </row>
    <row r="61" spans="1:20" ht="75" x14ac:dyDescent="0.25">
      <c r="A61" s="15" t="s">
        <v>72</v>
      </c>
      <c r="B61" s="15" t="s">
        <v>1022</v>
      </c>
      <c r="C61" s="9" t="s">
        <v>1022</v>
      </c>
      <c r="D61" s="9" t="s">
        <v>1462</v>
      </c>
      <c r="E61" s="8" t="str">
        <f>IF(OR(ISBLANK(languages!E61),languages!E61=""),IF(OR(ISBLANK('auto-translations'!E61),'auto-translations'!E61=""),"",'auto-translations'!E61),languages!E61)</f>
        <v>No</v>
      </c>
      <c r="F61" s="8" t="str">
        <f>IF(OR(ISBLANK(languages!F61),languages!F61=""),IF(OR(ISBLANK('auto-translations'!F61),'auto-translations'!F61=""),"",'auto-translations'!F61),languages!F61)</f>
        <v>不</v>
      </c>
      <c r="G61" s="8" t="str">
        <f>IF(OR(ISBLANK(languages!G61),languages!G61=""),IF(OR(ISBLANK('auto-translations'!G61),'auto-translations'!G61=""),"",'auto-translations'!G61),languages!G61)</f>
        <v>不</v>
      </c>
      <c r="H61" s="8" t="str">
        <f>IF(OR(ISBLANK(languages!H61),languages!H61=""),IF(OR(ISBLANK('auto-translations'!H61),'auto-translations'!H61=""),"",'auto-translations'!H61),languages!H61)</f>
        <v>Ne</v>
      </c>
      <c r="I61" s="8" t="str">
        <f>IF(OR(ISBLANK(languages!I61),languages!I61=""),IF(OR(ISBLANK('auto-translations'!I61),'auto-translations'!I61=""),"",'auto-translations'!I61),languages!I61)</f>
        <v>Ingen</v>
      </c>
      <c r="J61" s="8" t="str">
        <f>IF(OR(ISBLANK(languages!J61),languages!J61=""),IF(OR(ISBLANK('auto-translations'!J61),'auto-translations'!J61=""),"",'auto-translations'!J61),languages!J61)</f>
        <v>Nee</v>
      </c>
      <c r="K61" s="8" t="str">
        <f>IF(OR(ISBLANK(languages!K61),languages!K61=""),IF(OR(ISBLANK('auto-translations'!K61),'auto-translations'!K61=""),"",'auto-translations'!K61),languages!K61)</f>
        <v>NEIN</v>
      </c>
      <c r="L61" s="8" t="str">
        <f>IF(OR(ISBLANK(languages!L61),languages!L61=""),IF(OR(ISBLANK('auto-translations'!L61),'auto-translations'!L61=""),"",'auto-translations'!L61),languages!L61)</f>
        <v>A'a</v>
      </c>
      <c r="M61" s="8" t="str">
        <f>IF(OR(ISBLANK(languages!M61),languages!M61=""),IF(OR(ISBLANK('auto-translations'!M61),'auto-translations'!M61=""),"",'auto-translations'!M61),languages!M61)</f>
        <v>Kao</v>
      </c>
      <c r="N61" s="8" t="str">
        <f>IF(OR(ISBLANK(languages!N61),languages!N61=""),IF(OR(ISBLANK('auto-translations'!N61),'auto-translations'!N61=""),"",'auto-translations'!N61),languages!N61)</f>
        <v>No</v>
      </c>
      <c r="O61" s="8" t="str">
        <f>IF(OR(ISBLANK(languages!O61),languages!O61=""),IF(OR(ISBLANK('auto-translations'!O61),'auto-translations'!O61=""),"",'auto-translations'!O61),languages!O61)</f>
        <v>No</v>
      </c>
      <c r="P61" s="8" t="str">
        <f>IF(OR(ISBLANK(languages!P61),languages!P61=""),IF(OR(ISBLANK('auto-translations'!P61),'auto-translations'!P61=""),"",'auto-translations'!P61),languages!P61)</f>
        <v>Não</v>
      </c>
      <c r="Q61" s="8" t="str">
        <f>IF(OR(ISBLANK(languages!Q61),languages!Q61=""),IF(OR(ISBLANK('auto-translations'!Q61),'auto-translations'!Q61=""),"",'auto-translations'!Q61),languages!Q61)</f>
        <v>Não</v>
      </c>
      <c r="R61" s="8" t="str">
        <f>IF(OR(ISBLANK(languages!R61),languages!R61=""),IF(OR(ISBLANK('auto-translations'!R61),'auto-translations'!R61=""),"",'auto-translations'!R61),languages!R61)</f>
        <v>இல்லை</v>
      </c>
      <c r="S61" s="8" t="str">
        <f>IF(OR(ISBLANK(languages!S61),languages!S61=""),IF(OR(ISBLANK('auto-translations'!S61),'auto-translations'!S61=""),"",'auto-translations'!S61),languages!S61)</f>
        <v>เลขที่</v>
      </c>
      <c r="T61" s="8" t="str">
        <f>IF(OR(ISBLANK(languages!T61),languages!T61=""),IF(OR(ISBLANK('auto-translations'!T61),'auto-translations'!T61=""),"",'auto-translations'!T61),languages!T61)</f>
        <v>KHÔNG</v>
      </c>
    </row>
    <row r="62" spans="1:20" ht="75" x14ac:dyDescent="0.25">
      <c r="A62" s="15" t="s">
        <v>72</v>
      </c>
      <c r="B62" s="15" t="s">
        <v>1023</v>
      </c>
      <c r="C62" s="9" t="s">
        <v>1023</v>
      </c>
      <c r="D62" s="9" t="s">
        <v>1462</v>
      </c>
      <c r="E62" s="8" t="str">
        <f>IF(OR(ISBLANK(languages!E62),languages!E62=""),IF(OR(ISBLANK('auto-translations'!E62),'auto-translations'!E62=""),"",'auto-translations'!E62),languages!E62)</f>
        <v>Sí</v>
      </c>
      <c r="F62" s="8" t="str">
        <f>IF(OR(ISBLANK(languages!F62),languages!F62=""),IF(OR(ISBLANK('auto-translations'!F62),'auto-translations'!F62=""),"",'auto-translations'!F62),languages!F62)</f>
        <v>是的</v>
      </c>
      <c r="G62" s="8" t="str">
        <f>IF(OR(ISBLANK(languages!G62),languages!G62=""),IF(OR(ISBLANK('auto-translations'!G62),'auto-translations'!G62=""),"",'auto-translations'!G62),languages!G62)</f>
        <v>是的</v>
      </c>
      <c r="H62" s="8" t="str">
        <f>IF(OR(ISBLANK(languages!H62),languages!H62=""),IF(OR(ISBLANK('auto-translations'!H62),'auto-translations'!H62=""),"",'auto-translations'!H62),languages!H62)</f>
        <v>Ano</v>
      </c>
      <c r="I62" s="8" t="str">
        <f>IF(OR(ISBLANK(languages!I62),languages!I62=""),IF(OR(ISBLANK('auto-translations'!I62),'auto-translations'!I62=""),"",'auto-translations'!I62),languages!I62)</f>
        <v>Ja</v>
      </c>
      <c r="J62" s="8" t="str">
        <f>IF(OR(ISBLANK(languages!J62),languages!J62=""),IF(OR(ISBLANK('auto-translations'!J62),'auto-translations'!J62=""),"",'auto-translations'!J62),languages!J62)</f>
        <v>Ja</v>
      </c>
      <c r="K62" s="8" t="str">
        <f>IF(OR(ISBLANK(languages!K62),languages!K62=""),IF(OR(ISBLANK('auto-translations'!K62),'auto-translations'!K62=""),"",'auto-translations'!K62),languages!K62)</f>
        <v>Ja</v>
      </c>
      <c r="L62" s="8" t="str">
        <f>IF(OR(ISBLANK(languages!L62),languages!L62=""),IF(OR(ISBLANK('auto-translations'!L62),'auto-translations'!L62=""),"",'auto-translations'!L62),languages!L62)</f>
        <v>Ee</v>
      </c>
      <c r="M62" s="8" t="str">
        <f>IF(OR(ISBLANK(languages!M62),languages!M62=""),IF(OR(ISBLANK('auto-translations'!M62),'auto-translations'!M62=""),"",'auto-translations'!M62),languages!M62)</f>
        <v>Ae</v>
      </c>
      <c r="N62" s="8" t="str">
        <f>IF(OR(ISBLANK(languages!N62),languages!N62=""),IF(OR(ISBLANK('auto-translations'!N62),'auto-translations'!N62=""),"",'auto-translations'!N62),languages!N62)</f>
        <v>Sí</v>
      </c>
      <c r="O62" s="8" t="str">
        <f>IF(OR(ISBLANK(languages!O62),languages!O62=""),IF(OR(ISBLANK('auto-translations'!O62),'auto-translations'!O62=""),"",'auto-translations'!O62),languages!O62)</f>
        <v>Sí</v>
      </c>
      <c r="P62" s="8" t="str">
        <f>IF(OR(ISBLANK(languages!P62),languages!P62=""),IF(OR(ISBLANK('auto-translations'!P62),'auto-translations'!P62=""),"",'auto-translations'!P62),languages!P62)</f>
        <v>Sim</v>
      </c>
      <c r="Q62" s="8" t="str">
        <f>IF(OR(ISBLANK(languages!Q62),languages!Q62=""),IF(OR(ISBLANK('auto-translations'!Q62),'auto-translations'!Q62=""),"",'auto-translations'!Q62),languages!Q62)</f>
        <v>Sim</v>
      </c>
      <c r="R62" s="8" t="str">
        <f>IF(OR(ISBLANK(languages!R62),languages!R62=""),IF(OR(ISBLANK('auto-translations'!R62),'auto-translations'!R62=""),"",'auto-translations'!R62),languages!R62)</f>
        <v>ஆம்</v>
      </c>
      <c r="S62" s="8" t="str">
        <f>IF(OR(ISBLANK(languages!S62),languages!S62=""),IF(OR(ISBLANK('auto-translations'!S62),'auto-translations'!S62=""),"",'auto-translations'!S62),languages!S62)</f>
        <v>ใช่</v>
      </c>
      <c r="T62" s="8" t="str">
        <f>IF(OR(ISBLANK(languages!T62),languages!T62=""),IF(OR(ISBLANK('auto-translations'!T62),'auto-translations'!T62=""),"",'auto-translations'!T62),languages!T62)</f>
        <v>Đúng</v>
      </c>
    </row>
    <row r="63" spans="1:20" ht="285" x14ac:dyDescent="0.25">
      <c r="A63" s="15" t="s">
        <v>72</v>
      </c>
      <c r="B63" s="15" t="s">
        <v>84</v>
      </c>
      <c r="C63" s="9" t="s">
        <v>1018</v>
      </c>
      <c r="D63" s="9" t="s">
        <v>1462</v>
      </c>
      <c r="E63" s="8" t="str">
        <f>IF(OR(ISBLANK(languages!E63),languages!E63=""),IF(OR(ISBLANK('auto-translations'!E63),'auto-translations'!E63=""),"",'auto-translations'!E63),languages!E63)</f>
        <v>El {percent} de la població de {city_name} viu a menys de 500 m del transport públic</v>
      </c>
      <c r="F63" s="8" t="str">
        <f>IF(OR(ISBLANK(languages!F63),languages!F63=""),IF(OR(ISBLANK('auto-translations'!F63),'auto-translations'!F63=""),"",'auto-translations'!F63),languages!F63)</f>
        <v>{city_name} 的 {percent} 人口居住在公共交通 500m 以內</v>
      </c>
      <c r="G63" s="8" t="str">
        <f>IF(OR(ISBLANK(languages!G63),languages!G63=""),IF(OR(ISBLANK('auto-translations'!G63),'auto-translations'!G63=""),"",'auto-translations'!G63),languages!G63)</f>
        <v>{city_name} 的 {percent} 人口居住在公共交通 500m 以内</v>
      </c>
      <c r="H63" s="8" t="str">
        <f>IF(OR(ISBLANK(languages!H63),languages!H63=""),IF(OR(ISBLANK('auto-translations'!H63),'auto-translations'!H63=""),"",'auto-translations'!H63),languages!H63)</f>
        <v>{percent} populace v {city_name} žije do 500 metrů od veřejné dopravy</v>
      </c>
      <c r="I63" s="8" t="str">
        <f>IF(OR(ISBLANK(languages!I63),languages!I63=""),IF(OR(ISBLANK('auto-translations'!I63),'auto-translations'!I63=""),"",'auto-translations'!I63),languages!I63)</f>
        <v>{percent} af befolkningen i {city_name} bor inden for 500 m fra offentlig transport</v>
      </c>
      <c r="J63" s="8" t="str">
        <f>IF(OR(ISBLANK(languages!J63),languages!J63=""),IF(OR(ISBLANK('auto-translations'!J63),'auto-translations'!J63=""),"",'auto-translations'!J63),languages!J63)</f>
        <v>{percent} van de bevolking in {city_name} woont binnen 500 meter van het openbaar vervoer</v>
      </c>
      <c r="K63" s="8" t="str">
        <f>IF(OR(ISBLANK(languages!K63),languages!K63=""),IF(OR(ISBLANK('auto-translations'!K63),'auto-translations'!K63=""),"",'auto-translations'!K63),languages!K63)</f>
        <v>{percent} der Bevölkerung in {city_name} leben im Umkreis von 500 m um öffentliche Verkehrsmittel</v>
      </c>
      <c r="L63" s="8" t="str">
        <f>IF(OR(ISBLANK(languages!L63),languages!L63=""),IF(OR(ISBLANK('auto-translations'!L63),'auto-translations'!L63=""),"",'auto-translations'!L63),languages!L63)</f>
        <v>{percent} na yawan jama'a a cikin {city_name} suna rayuwa tsakanin 500m na jigilar jama'a</v>
      </c>
      <c r="M63" s="8" t="str">
        <f>IF(OR(ISBLANK(languages!M63),languages!M63=""),IF(OR(ISBLANK('auto-translations'!M63),'auto-translations'!M63=""),"",'auto-translations'!M63),languages!M63)</f>
        <v>{percent} o te taupori o {city_name} e noho ana i roto i te 500m o te waka tūmatanui</v>
      </c>
      <c r="N63" s="8" t="str">
        <f>IF(OR(ISBLANK(languages!N63),languages!N63=""),IF(OR(ISBLANK('auto-translations'!N63),'auto-translations'!N63=""),"",'auto-translations'!N63),languages!N63)</f>
        <v>El {percent} de la población de {city_name} vive a menos de 500 metros del transporte público.</v>
      </c>
      <c r="O63" s="8" t="str">
        <f>IF(OR(ISBLANK(languages!O63),languages!O63=""),IF(OR(ISBLANK('auto-translations'!O63),'auto-translations'!O63=""),"",'auto-translations'!O63),languages!O63)</f>
        <v>El {percent} de la población de {city_name} vive a menos de 500 metros del transporte público.</v>
      </c>
      <c r="P63" s="8" t="str">
        <f>IF(OR(ISBLANK(languages!P63),languages!P63=""),IF(OR(ISBLANK('auto-translations'!P63),'auto-translations'!P63=""),"",'auto-translations'!P63),languages!P63)</f>
        <v>{percent} da população de {city_name} vive a menos de 500 metros de transporte público</v>
      </c>
      <c r="Q63" s="8" t="str">
        <f>IF(OR(ISBLANK(languages!Q63),languages!Q63=""),IF(OR(ISBLANK('auto-translations'!Q63),'auto-translations'!Q63=""),"",'auto-translations'!Q63),languages!Q63)</f>
        <v>{percent} da população de {city_name} vive a menos de 500 metros de transporte público</v>
      </c>
      <c r="R63" s="8" t="str">
        <f>IF(OR(ISBLANK(languages!R63),languages!R63=""),IF(OR(ISBLANK('auto-translations'!R63),'auto-translations'!R63=""),"",'auto-translations'!R63),languages!R63)</f>
        <v>{city_name} இல் உள்ள மக்கள்தொகையில் {percent} பேர் 500மீ பொதுப் போக்குவரத்தில் வாழ்கின்றனர்</v>
      </c>
      <c r="S63" s="8" t="str">
        <f>IF(OR(ISBLANK(languages!S63),languages!S63=""),IF(OR(ISBLANK('auto-translations'!S63),'auto-translations'!S63=""),"",'auto-translations'!S63),languages!S63)</f>
        <v>{percent} ของประชากรใน {city_name} อาศัยอยู่ในระยะ 500 ม. จากระบบขนส่งสาธารณะ</v>
      </c>
      <c r="T63" s="8" t="str">
        <f>IF(OR(ISBLANK(languages!T63),languages!T63=""),IF(OR(ISBLANK('auto-translations'!T63),'auto-translations'!T63=""),"",'auto-translations'!T63),languages!T63)</f>
        <v>{percent} dân số ở {city_name} sống cách phương tiện giao thông công cộng 500m</v>
      </c>
    </row>
    <row r="64" spans="1:20" ht="409.5" x14ac:dyDescent="0.25">
      <c r="A64" s="15" t="s">
        <v>72</v>
      </c>
      <c r="B64" s="15" t="s">
        <v>85</v>
      </c>
      <c r="C64" s="9" t="s">
        <v>1019</v>
      </c>
      <c r="D64" s="9" t="s">
        <v>1462</v>
      </c>
      <c r="E64" s="8" t="str">
        <f>IF(OR(ISBLANK(languages!E64),languages!E64=""),IF(OR(ISBLANK('auto-translations'!E64),'auto-translations'!E64=""),"",'auto-translations'!E64),languages!E64)</f>
        <v>El {percent} de la població de {city_name} viu a menys de 500 m del transport públic amb una freqüència mitjana de 20 minuts o més entre setmana</v>
      </c>
      <c r="F64" s="8" t="str">
        <f>IF(OR(ISBLANK(languages!F64),languages!F64=""),IF(OR(ISBLANK('auto-translations'!F64),'auto-translations'!F64=""),"",'auto-translations'!F64),languages!F64)</f>
        <v>{city_name} 的 {percent} 人口居住在公共交通 500m 範圍內，工作日平均發車頻率為 20 分鐘或更短</v>
      </c>
      <c r="G64" s="8" t="str">
        <f>IF(OR(ISBLANK(languages!G64),languages!G64=""),IF(OR(ISBLANK('auto-translations'!G64),'auto-translations'!G64=""),"",'auto-translations'!G64),languages!G64)</f>
        <v>{city_name} 的 {percent} 人口居住在公共交通 500m 范围内，工作日平均发车频率为 20 分钟或更短</v>
      </c>
      <c r="H64" s="8" t="str">
        <f>IF(OR(ISBLANK(languages!H64),languages!H64=""),IF(OR(ISBLANK('auto-translations'!H64),'auto-translations'!H64=""),"",'auto-translations'!H64),languages!H64)</f>
        <v>{percent} populace ve městě {city_name} žije do 500 m od veřejné dopravy s průměrnou frekvencí 20 minut nebo lepší v pracovní dny</v>
      </c>
      <c r="I64" s="8" t="str">
        <f>IF(OR(ISBLANK(languages!I64),languages!I64=""),IF(OR(ISBLANK('auto-translations'!I64),'auto-translations'!I64=""),"",'auto-translations'!I64),languages!I64)</f>
        <v>{percent} af befolkningen i {city_name} bor inden for 500 m fra offentlig transport med 20 minutter eller bedre gennemsnitlig hverdagsfrekvens</v>
      </c>
      <c r="J64" s="8" t="str">
        <f>IF(OR(ISBLANK(languages!J64),languages!J64=""),IF(OR(ISBLANK('auto-translations'!J64),'auto-translations'!J64=""),"",'auto-translations'!J64),languages!J64)</f>
        <v>{percent} van de bevolking in {city_name} woont binnen 500 meter van het openbaar vervoer met een gemiddelde frequentie op weekdagen van 20 minuten of beter</v>
      </c>
      <c r="K64" s="8" t="str">
        <f>IF(OR(ISBLANK(languages!K64),languages!K64=""),IF(OR(ISBLANK('auto-translations'!K64),'auto-translations'!K64=""),"",'auto-translations'!K64),languages!K64)</f>
        <v>{percent} der Bevölkerung in {city_name} leben im Umkreis von 500 m um öffentliche Verkehrsmittel mit einer durchschnittlichen Verkehrsfrequenz von 20 Minuten oder mehr an Wochentagen</v>
      </c>
      <c r="L64" s="8" t="str">
        <f>IF(OR(ISBLANK(languages!L64),languages!L64=""),IF(OR(ISBLANK('auto-translations'!L64),'auto-translations'!L64=""),"",'auto-translations'!L64),languages!L64)</f>
        <v>{percent} na yawan jama'a a cikin {city_name} suna rayuwa tsakanin 500m na jigilar jama'a tare da mintuna 20 ko mafi kyawun mitar ranar mako</v>
      </c>
      <c r="M64" s="8" t="str">
        <f>IF(OR(ISBLANK(languages!M64),languages!M64=""),IF(OR(ISBLANK('auto-translations'!M64),'auto-translations'!M64=""),"",'auto-translations'!M64),languages!M64)</f>
        <v>{percent} o te taupori o {city_name} e noho ana i roto i te 500m mai i nga waka tūmatanui me te 20 meneti, pai ake ranei te auau o ia ra wiki</v>
      </c>
      <c r="N64" s="8" t="str">
        <f>IF(OR(ISBLANK(languages!N64),languages!N64=""),IF(OR(ISBLANK('auto-translations'!N64),'auto-translations'!N64=""),"",'auto-translations'!N64),languages!N64)</f>
        <v>El {percent} de la población de {city_name} vive a menos de 500 m del transporte público con una frecuencia promedio de 20 minutos o más entre semana.</v>
      </c>
      <c r="O64" s="8" t="str">
        <f>IF(OR(ISBLANK(languages!O64),languages!O64=""),IF(OR(ISBLANK('auto-translations'!O64),'auto-translations'!O64=""),"",'auto-translations'!O64),languages!O64)</f>
        <v>El {percent} de la población de {city_name} vive a menos de 500 m del transporte público con una frecuencia promedio de 20 minutos o más entre semana.</v>
      </c>
      <c r="P64" s="8" t="str">
        <f>IF(OR(ISBLANK(languages!P64),languages!P64=""),IF(OR(ISBLANK('auto-translations'!P64),'auto-translations'!P64=""),"",'auto-translations'!P64),languages!P64)</f>
        <v>{percent} da população de {city_name} vive a menos de 500 m de transporte público, com frequência média de 20 minutos ou melhor durante a semana</v>
      </c>
      <c r="Q64" s="8" t="str">
        <f>IF(OR(ISBLANK(languages!Q64),languages!Q64=""),IF(OR(ISBLANK('auto-translations'!Q64),'auto-translations'!Q64=""),"",'auto-translations'!Q64),languages!Q64)</f>
        <v>{percent} da população de {city_name} vive a menos de 500 m de transporte público, com frequência média de 20 minutos ou melhor durante a semana</v>
      </c>
      <c r="R64" s="8" t="str">
        <f>IF(OR(ISBLANK(languages!R64),languages!R64=""),IF(OR(ISBLANK('auto-translations'!R64),'auto-translations'!R64=""),"",'auto-translations'!R64),languages!R64)</f>
        <v>{city_name} இல் உள்ள மக்கள் தொகையில் {percent} பேர் 500m பொதுப் போக்குவரத்தில் 20 நிமிடங்கள் அல்லது சிறந்த சராசரி வார நாள் அதிர்வெண்ணுடன் வாழ்கின்றனர்</v>
      </c>
      <c r="S64" s="8" t="str">
        <f>IF(OR(ISBLANK(languages!S64),languages!S64=""),IF(OR(ISBLANK('auto-translations'!S64),'auto-translations'!S64=""),"",'auto-translations'!S64),languages!S64)</f>
        <v>{percent} ของประชากรใน {city_name} อาศัยอยู่ในระยะ 500 เมตรจากระบบขนส่งสาธารณะ โดยมีความถี่เฉลี่ยในวันธรรมดา 20 นาทีหรือดีกว่านั้น</v>
      </c>
      <c r="T64" s="8" t="str">
        <f>IF(OR(ISBLANK(languages!T64),languages!T64=""),IF(OR(ISBLANK('auto-translations'!T64),'auto-translations'!T64=""),"",'auto-translations'!T64),languages!T64)</f>
        <v>{percent} dân số ở {city_name} sống cách phương tiện giao thông công cộng 500m với tần suất trung bình các ngày trong tuần là 20 phút hoặc cao hơn</v>
      </c>
    </row>
    <row r="65" spans="1:20" ht="409.5" x14ac:dyDescent="0.25">
      <c r="A65" s="15" t="s">
        <v>72</v>
      </c>
      <c r="B65" s="15" t="s">
        <v>86</v>
      </c>
      <c r="C65" s="9" t="s">
        <v>1025</v>
      </c>
      <c r="D65" s="9" t="s">
        <v>1462</v>
      </c>
      <c r="E65" s="8" t="str">
        <f>IF(OR(ISBLANK(languages!E65),languages!E65=""),IF(OR(ISBLANK('auto-translations'!E65),'auto-translations'!E65=""),"",'auto-translations'!E65),languages!E65)</f>
        <v>El {percent} de la població de {city_name} viu a menys de 500 m d'un espai públic obert d'almenys 1,5 hectàrees de mida</v>
      </c>
      <c r="F65" s="8" t="str">
        <f>IF(OR(ISBLANK(languages!F65),languages!F65=""),IF(OR(ISBLANK('auto-translations'!F65),'auto-translations'!F65=""),"",'auto-translations'!F65),languages!F65)</f>
        <v>{city_name} 的 {percent} 人口居住在面積至少 1.5 公頃的公共開放空間 500m 範圍內</v>
      </c>
      <c r="G65" s="8" t="str">
        <f>IF(OR(ISBLANK(languages!G65),languages!G65=""),IF(OR(ISBLANK('auto-translations'!G65),'auto-translations'!G65=""),"",'auto-translations'!G65),languages!G65)</f>
        <v>{city_name} 的 {percent} 人口居住在面积至少为 1.5 公顷的公共开放空间 500m 范围内</v>
      </c>
      <c r="H65" s="8" t="str">
        <f>IF(OR(ISBLANK(languages!H65),languages!H65=""),IF(OR(ISBLANK('auto-translations'!H65),'auto-translations'!H65=""),"",'auto-translations'!H65),languages!H65)</f>
        <v>{percent} populace v {city_name} žije do 500 m od veřejného prostranství o velikosti alespoň 1,5 hektaru</v>
      </c>
      <c r="I65" s="8" t="str">
        <f>IF(OR(ISBLANK(languages!I65),languages!I65=""),IF(OR(ISBLANK('auto-translations'!I65),'auto-translations'!I65=""),"",'auto-translations'!I65),languages!I65)</f>
        <v>{percent} af befolkningen i {city_name} bor inden for 500 m fra offentligt åbent område på mindst 1,5 hektar stort</v>
      </c>
      <c r="J65" s="8" t="str">
        <f>IF(OR(ISBLANK(languages!J65),languages!J65=""),IF(OR(ISBLANK('auto-translations'!J65),'auto-translations'!J65=""),"",'auto-translations'!J65),languages!J65)</f>
        <v>{percent} van de bevolking in {city_name} woont binnen 500 meter van de openbare ruimte van minimaal 1,5 hectare groot</v>
      </c>
      <c r="K65" s="8" t="str">
        <f>IF(OR(ISBLANK(languages!K65),languages!K65=""),IF(OR(ISBLANK('auto-translations'!K65),'auto-translations'!K65=""),"",'auto-translations'!K65),languages!K65)</f>
        <v>{percent} der Bevölkerung in {city_name} leben in einem Umkreis von 500 m um eine öffentliche Freifläche von mindestens 1,5 Hektar</v>
      </c>
      <c r="L65" s="8" t="str">
        <f>IF(OR(ISBLANK(languages!L65),languages!L65=""),IF(OR(ISBLANK('auto-translations'!L65),'auto-translations'!L65=""),"",'auto-translations'!L65),languages!L65)</f>
        <v>{percent} na yawan jama'a a cikin {city_name} suna zaune a tsakanin 500m na sararin fili na jama'a mai girman aƙalla hekta 1.5</v>
      </c>
      <c r="M65" s="8" t="str">
        <f>IF(OR(ISBLANK(languages!M65),languages!M65=""),IF(OR(ISBLANK('auto-translations'!M65),'auto-translations'!M65=""),"",'auto-translations'!M65),languages!M65)</f>
        <v>{percent} o te taupori o {city_name} e noho ana i roto i te 500m o te waahi tuwhera tūmatanui 1.5 heketea te rahi.</v>
      </c>
      <c r="N65" s="8" t="str">
        <f>IF(OR(ISBLANK(languages!N65),languages!N65=""),IF(OR(ISBLANK('auto-translations'!N65),'auto-translations'!N65=""),"",'auto-translations'!N65),languages!N65)</f>
        <v>El {percent} de la población de {city_name} vive a menos de 500 m de espacios públicos abiertos de al menos 1,5 hectáreas de tamaño.</v>
      </c>
      <c r="O65" s="8" t="str">
        <f>IF(OR(ISBLANK(languages!O65),languages!O65=""),IF(OR(ISBLANK('auto-translations'!O65),'auto-translations'!O65=""),"",'auto-translations'!O65),languages!O65)</f>
        <v>El {percent} de la población de {city_name} vive a menos de 500 m de espacios públicos abiertos de al menos 1,5 hectáreas de tamaño.</v>
      </c>
      <c r="P65" s="8" t="str">
        <f>IF(OR(ISBLANK(languages!P65),languages!P65=""),IF(OR(ISBLANK('auto-translations'!P65),'auto-translations'!P65=""),"",'auto-translations'!P65),languages!P65)</f>
        <v>{percent} da população de {city_name} vive num raio de 500 m de espaços públicos abertos com pelo menos 1,5 hectares de tamanho</v>
      </c>
      <c r="Q65" s="8" t="str">
        <f>IF(OR(ISBLANK(languages!Q65),languages!Q65=""),IF(OR(ISBLANK('auto-translations'!Q65),'auto-translations'!Q65=""),"",'auto-translations'!Q65),languages!Q65)</f>
        <v>{percent} da população de {city_name} vive num raio de 500 m de espaços públicos abertos com pelo menos 1,5 hectares de tamanho</v>
      </c>
      <c r="R65" s="8" t="str">
        <f>IF(OR(ISBLANK(languages!R65),languages!R65=""),IF(OR(ISBLANK('auto-translations'!R65),'auto-translations'!R65=""),"",'auto-translations'!R65),languages!R65)</f>
        <v>{city_name} இல் உள்ள மக்கள் தொகையில் {percent} பேர், குறைந்தபட்சம் 1.5 ஹெக்டேர் அளவிலான பொது திறந்தவெளியில் 500மீட்டருக்குள் வாழ்கின்றனர்</v>
      </c>
      <c r="S65" s="8" t="str">
        <f>IF(OR(ISBLANK(languages!S65),languages!S65=""),IF(OR(ISBLANK('auto-translations'!S65),'auto-translations'!S65=""),"",'auto-translations'!S65),languages!S65)</f>
        <v>{percent} ของประชากรใน {city_name} อาศัยอยู่ภายใน 500 เมตรจากพื้นที่เปิดโล่งสาธารณะที่มีขนาดอย่างน้อย 1.5 เฮกตาร์</v>
      </c>
      <c r="T65" s="8" t="str">
        <f>IF(OR(ISBLANK(languages!T65),languages!T65=""),IF(OR(ISBLANK('auto-translations'!T65),'auto-translations'!T65=""),"",'auto-translations'!T65),languages!T65)</f>
        <v>{percent} dân số tại {city_name} sống trong phạm vi 500m không gian mở công cộng có diện tích ít nhất 1,5 ha</v>
      </c>
    </row>
    <row r="66" spans="1:20" ht="409.5" x14ac:dyDescent="0.25">
      <c r="A66" s="15" t="s">
        <v>72</v>
      </c>
      <c r="B66" s="15" t="s">
        <v>294</v>
      </c>
      <c r="C66" s="9" t="s">
        <v>1020</v>
      </c>
      <c r="D66" s="9" t="s">
        <v>1462</v>
      </c>
      <c r="E66" s="8" t="str">
        <f>IF(OR(ISBLANK(languages!E66),languages!E66=""),IF(OR(ISBLANK('auto-translations'!E66),'auto-translations'!E66=""),"",'auto-translations'!E66),languages!E66)</f>
        <v>El {percent} de la població de {city_name} viu en barris que compleixen el llindar de densitat de població amb un 80% de probabilitat de caminar per transportar-se ({n} persones {per_unit})</v>
      </c>
      <c r="F66" s="8" t="str">
        <f>IF(OR(ISBLANK(languages!F66),languages!F66=""),IF(OR(ISBLANK('auto-translations'!F66),'auto-translations'!F66=""),"",'auto-translations'!F66),languages!F66)</f>
        <v>{city_name} 中有 {percent} 的人口居住在符合人口密度門檻的社區，步行出行的機率為 80%（{n} 人 {per_unit}）</v>
      </c>
      <c r="G66" s="8" t="str">
        <f>IF(OR(ISBLANK(languages!G66),languages!G66=""),IF(OR(ISBLANK('auto-translations'!G66),'auto-translations'!G66=""),"",'auto-translations'!G66),languages!G66)</f>
        <v>{city_name} 中有 {percent} 的人口居住在符合人口密度阈值的社区，步行出行的概率为 80%（{n} 人 {per_unit}）</v>
      </c>
      <c r="H66" s="8" t="str">
        <f>IF(OR(ISBLANK(languages!H66),languages!H66=""),IF(OR(ISBLANK('auto-translations'!H66),'auto-translations'!H66=""),"",'auto-translations'!H66),languages!H66)</f>
        <v>{percent} populace v {city_name} žije ve čtvrtích, které splňují práh hustoty zalidnění pro 80% pravděpodobnost, že se zapojí do jakékoli pěší dopravy ({n} lidí {per_unit})</v>
      </c>
      <c r="I66" s="8" t="str">
        <f>IF(OR(ISBLANK(languages!I66),languages!I66=""),IF(OR(ISBLANK('auto-translations'!I66),'auto-translations'!I66=""),"",'auto-translations'!I66),languages!I66)</f>
        <v>{percent} af befolkningen i {city_name} bor i kvarterer, der opfylder tærsklen for befolkningstæthed for 80 % sandsynlighed for at deltage i enhver vandring for at transportere ({n} personer {per_unit})</v>
      </c>
      <c r="J66" s="8" t="str">
        <f>IF(OR(ISBLANK(languages!J66),languages!J66=""),IF(OR(ISBLANK('auto-translations'!J66),'auto-translations'!J66=""),"",'auto-translations'!J66),languages!J66)</f>
        <v>{percent} van de bevolking in {city_name} woont in wijken die voldoen aan de bevolkingsdichtheidsdrempel voor een kans van 80% om deel te nemen aan wandelen voor transport ({n} mensen {per_unit})</v>
      </c>
      <c r="K66" s="8" t="str">
        <f>IF(OR(ISBLANK(languages!K66),languages!K66=""),IF(OR(ISBLANK('auto-translations'!K66),'auto-translations'!K66=""),"",'auto-translations'!K66),languages!K66)</f>
        <v>{percent} der Bevölkerung in {city_name} leben in Vierteln, die den Bevölkerungsdichteschwellenwert für eine 80-prozentige Wahrscheinlichkeit erfüllen, zu Fuß zu gehen, um sich fortzubewegen ({n} Personen {per_unit})</v>
      </c>
      <c r="L66" s="8" t="str">
        <f>IF(OR(ISBLANK(languages!L66),languages!L66=""),IF(OR(ISBLANK('auto-translations'!L66),'auto-translations'!L66=""),"",'auto-translations'!L66),languages!L66)</f>
        <v>{percent} na yawan jama'a a cikin {city_name} suna zaune a unguwannin da ke cika iyakar yawan jama'a don yuwuwar kashi 80% na shiga kowane tafiya don sufuri ({n} mutane {per_unit})</v>
      </c>
      <c r="M66" s="8" t="str">
        <f>IF(OR(ISBLANK(languages!M66),languages!M66=""),IF(OR(ISBLANK('auto-translations'!M66),'auto-translations'!M66=""),"",'auto-translations'!M66),languages!M66)</f>
        <v>{percent} o te taupori o {city_name} e noho ana ki nga takiwa e tutuki ana i te paepae kiato o te taupori mo te 80% te tupono ka uru ki tetahi hikoi mo te kawe waka ({n} tangata {per_unit})</v>
      </c>
      <c r="N66" s="8" t="str">
        <f>IF(OR(ISBLANK(languages!N66),languages!N66=""),IF(OR(ISBLANK('auto-translations'!N66),'auto-translations'!N66=""),"",'auto-translations'!N66),languages!N66)</f>
        <v>El {percent} de la población de {city_name} vive en vecindarios que alcanzan el umbral de densidad de población para tener una probabilidad del 80 % de caminar para desplazarse ({n} personas {per_unit})</v>
      </c>
      <c r="O66" s="8" t="str">
        <f>IF(OR(ISBLANK(languages!O66),languages!O66=""),IF(OR(ISBLANK('auto-translations'!O66),'auto-translations'!O66=""),"",'auto-translations'!O66),languages!O66)</f>
        <v>El {percent} de la población de {city_name} vive en vecindarios que alcanzan el umbral de densidad de población para tener una probabilidad del 80 % de caminar para desplazarse ({n} personas {per_unit})</v>
      </c>
      <c r="P66" s="8" t="str">
        <f>IF(OR(ISBLANK(languages!P66),languages!P66=""),IF(OR(ISBLANK('auto-translations'!P66),'auto-translations'!P66=""),"",'auto-translations'!P66),languages!P66)</f>
        <v>{percent} da população de {city_name} vive em bairros que atendem ao limite de densidade populacional para 80% de probabilidade de praticar qualquer caminhada para transporte ({n} pessoas {per_unit})</v>
      </c>
      <c r="Q66" s="8" t="str">
        <f>IF(OR(ISBLANK(languages!Q66),languages!Q66=""),IF(OR(ISBLANK('auto-translations'!Q66),'auto-translations'!Q66=""),"",'auto-translations'!Q66),languages!Q66)</f>
        <v>{percent} da população de {city_name} vive em bairros que atendem ao limite de densidade populacional para 80% de probabilidade de praticar qualquer caminhada para transporte ({n} pessoas {per_unit})</v>
      </c>
      <c r="R66" s="8" t="str">
        <f>IF(OR(ISBLANK(languages!R66),languages!R66=""),IF(OR(ISBLANK('auto-translations'!R66),'auto-translations'!R66=""),"",'auto-translations'!R66),languages!R66)</f>
        <v>{city_name} இல் உள்ள மக்கள் தொகையில் {percent} பேர், மக்கள் தொகை அடர்த்தி வரம்பை சந்திக்கும் சுற்றுப்புறங்களில் வசிக்கின்றனர்({n} பேர் {per_unit})</v>
      </c>
      <c r="S66" s="8" t="str">
        <f>IF(OR(ISBLANK(languages!S66),languages!S66=""),IF(OR(ISBLANK('auto-translations'!S66),'auto-translations'!S66=""),"",'auto-translations'!S66),languages!S66)</f>
        <v>{percent} ของประชากรใน {city_name} อาศัยอยู่ในละแวกใกล้เคียงที่ตรงตามเกณฑ์ความหนาแน่นของประชากร โดยมีความน่าจะเป็น 80% ที่จะเดินเพื่อการเดินทางใดๆ ({n} คน {per_unit})</v>
      </c>
      <c r="T66" s="8" t="str">
        <f>IF(OR(ISBLANK(languages!T66),languages!T66=""),IF(OR(ISBLANK('auto-translations'!T66),'auto-translations'!T66=""),"",'auto-translations'!T66),languages!T66)</f>
        <v>{percent} dân số ở {city_name} sống trong các khu vực lân cận đáp ứng ngưỡng mật độ dân số với xác suất 80% tham gia đi bộ để di chuyển ({n} người {per_unit})</v>
      </c>
    </row>
    <row r="67" spans="1:20" ht="409.5" x14ac:dyDescent="0.25">
      <c r="A67" s="15" t="s">
        <v>72</v>
      </c>
      <c r="B67" s="15" t="s">
        <v>295</v>
      </c>
      <c r="C67" s="9" t="s">
        <v>1021</v>
      </c>
      <c r="D67" s="9" t="s">
        <v>1462</v>
      </c>
      <c r="E67" s="8" t="str">
        <f>IF(OR(ISBLANK(languages!E67),languages!E67=""),IF(OR(ISBLANK('auto-translations'!E67),'auto-translations'!E67=""),"",'auto-translations'!E67),languages!E67)</f>
        <v>El {percent} de la població de {city_name} viu en barris que compleixen el llindar de densitat d'intersecció de carrers amb un 80% de probabilitat de caminar per transportar-se ({n} interseccions {per_unit})</v>
      </c>
      <c r="F67" s="8" t="str">
        <f>IF(OR(ISBLANK(languages!F67),languages!F67=""),IF(OR(ISBLANK('auto-translations'!F67),'auto-translations'!F67=""),"",'auto-translations'!F67),languages!F67)</f>
        <v>{city_name} 的 {percent} 人口居住在滿足街道交叉口密度閾值的社區，步行出行的機率為 80%（{n} 個交叉口 {per_unit}）</v>
      </c>
      <c r="G67" s="8" t="str">
        <f>IF(OR(ISBLANK(languages!G67),languages!G67=""),IF(OR(ISBLANK('auto-translations'!G67),'auto-translations'!G67=""),"",'auto-translations'!G67),languages!G67)</f>
        <v>{city_name} 的 {percent} 人口居住在满足街道交叉口密度阈值的社区，步行出行的概率为 80%（{n} 个交叉口 {per_unit}）</v>
      </c>
      <c r="H67" s="8" t="str">
        <f>IF(OR(ISBLANK(languages!H67),languages!H67=""),IF(OR(ISBLANK('auto-translations'!H67),'auto-translations'!H67=""),"",'auto-translations'!H67),languages!H67)</f>
        <v>{percent} populace v {city_name} žije ve čtvrtích, které splňují prahovou hodnotu hustoty křižovatek pro 80% pravděpodobnost, že se zapojí do jakékoli chůze za účelem dopravy ({n} křižovatek {per_unit})</v>
      </c>
      <c r="I67" s="8" t="str">
        <f>IF(OR(ISBLANK(languages!I67),languages!I67=""),IF(OR(ISBLANK('auto-translations'!I67),'auto-translations'!I67=""),"",'auto-translations'!I67),languages!I67)</f>
        <v>{percent} af befolkningen i {city_name} bor i kvarterer, der opfylder tærsklen for gadekryds tæthed for 80 % sandsynlighed for at deltage i enhver gang for transport ({n} vejkryds {per_unit})</v>
      </c>
      <c r="J67" s="8" t="str">
        <f>IF(OR(ISBLANK(languages!J67),languages!J67=""),IF(OR(ISBLANK('auto-translations'!J67),'auto-translations'!J67=""),"",'auto-translations'!J67),languages!J67)</f>
        <v>{percent} van de bevolking in {city_name} woont in buurten die voldoen aan de drempel voor de dichtheid van kruispunten, waarbij de kans van 80% is dat ze wandelen voor vervoer ({n} kruispunten {per_unit})</v>
      </c>
      <c r="K67" s="8" t="str">
        <f>IF(OR(ISBLANK(languages!K67),languages!K67=""),IF(OR(ISBLANK('auto-translations'!K67),'auto-translations'!K67=""),"",'auto-translations'!K67),languages!K67)</f>
        <v>{percent} der Bevölkerung in {city_name} leben in Vierteln, die den Schwellenwert für die Straßenkreuzungsdichte erreichen, sodass eine Wahrscheinlichkeit von 80 % besteht, zu Fuß zu gehen, um sich fortzubewegen ({n} Kreuzungen {per_unit})</v>
      </c>
      <c r="L67" s="8" t="str">
        <f>IF(OR(ISBLANK(languages!L67),languages!L67=""),IF(OR(ISBLANK('auto-translations'!L67),'auto-translations'!L67=""),"",'auto-translations'!L67),languages!L67)</f>
        <v>{percent} na yawan jama'a a cikin {city_name} suna zaune a unguwannin da ke saduwa da madaidaicin madaidaicin titin don yuwuwar kashi 80% na shiga kowane tafiya don sufuri ({n} intersections {per_unit})</v>
      </c>
      <c r="M67" s="8" t="str">
        <f>IF(OR(ISBLANK(languages!M67),languages!M67=""),IF(OR(ISBLANK('auto-translations'!M67),'auto-translations'!M67=""),"",'auto-translations'!M67),languages!M67)</f>
        <v>{percent} o te taupori o {city_name} e noho ana ki nga takiwa e tutuki ana i te paepae kiato o te huarahi mo te 80% te tupono ka uru ki tetahi hikoi mo te kawe waka ({n} nga whakawhitinga {per_unit})</v>
      </c>
      <c r="N67" s="8" t="str">
        <f>IF(OR(ISBLANK(languages!N67),languages!N67=""),IF(OR(ISBLANK('auto-translations'!N67),'auto-translations'!N67=""),"",'auto-translations'!N67),languages!N67)</f>
        <v>El {percent} de la población de {city_name} vive en vecindarios que alcanzan el umbral de densidad de intersecciones de calles para tener un 80 % de probabilidad de caminar en busca de transporte ({n} intersecciones {per_unit})</v>
      </c>
      <c r="O67" s="8" t="str">
        <f>IF(OR(ISBLANK(languages!O67),languages!O67=""),IF(OR(ISBLANK('auto-translations'!O67),'auto-translations'!O67=""),"",'auto-translations'!O67),languages!O67)</f>
        <v>El {percent} de la población de {city_name} vive en vecindarios que alcanzan el umbral de densidad de intersecciones de calles para tener un 80 % de probabilidad de caminar en busca de transporte ({n} intersecciones {per_unit})</v>
      </c>
      <c r="P67" s="8" t="str">
        <f>IF(OR(ISBLANK(languages!P67),languages!P67=""),IF(OR(ISBLANK('auto-translations'!P67),'auto-translations'!P67=""),"",'auto-translations'!P67),languages!P67)</f>
        <v>{percent} da população de {city_name} vive em bairros que atendem ao limite de densidade de interseções de ruas com 80% de probabilidade de caminhar para se deslocar ({n} interseções {per_unit})</v>
      </c>
      <c r="Q67" s="8" t="str">
        <f>IF(OR(ISBLANK(languages!Q67),languages!Q67=""),IF(OR(ISBLANK('auto-translations'!Q67),'auto-translations'!Q67=""),"",'auto-translations'!Q67),languages!Q67)</f>
        <v>{percent} da população de {city_name} vive em bairros que atendem ao limite de densidade de interseções de ruas com 80% de probabilidade de caminhar para se deslocar ({n} interseções {per_unit})</v>
      </c>
      <c r="R67" s="8" t="str">
        <f>IF(OR(ISBLANK(languages!R67),languages!R67=""),IF(OR(ISBLANK('auto-translations'!R67),'auto-translations'!R67=""),"",'auto-translations'!R67),languages!R67)</f>
        <v>{city_name} இல் உள்ள மக்கள் தொகையில் {percent} பேர், போக்குவரத்துக்காக எந்த நடைப்பயணத்திலும் ஈடுபடுவதற்கான 80% நிகழ்தகவுக்கான தெரு வெட்டும் அடர்த்தி வரம்பை சந்திக்கும் சுற்றுப்புறங்களில் வாழ்கின்றனர் ({n} குறுக்குவெட்டுகள் {per_unit})</v>
      </c>
      <c r="S67" s="8" t="str">
        <f>IF(OR(ISBLANK(languages!S67),languages!S67=""),IF(OR(ISBLANK('auto-translations'!S67),'auto-translations'!S67=""),"",'auto-translations'!S67),languages!S67)</f>
        <v>{percent} ของประชากรใน {city_name} อาศัยอยู่ในละแวกใกล้เคียงที่ตรงตามเกณฑ์ความหนาแน่นของทางแยกถนน โดยมีความน่าจะเป็น 80% ที่จะเดินเพื่อการคมนาคมใดๆ ({n} ทางแยก {per_unit})</v>
      </c>
      <c r="T67" s="8" t="str">
        <f>IF(OR(ISBLANK(languages!T67),languages!T67=""),IF(OR(ISBLANK('auto-translations'!T67),'auto-translations'!T67=""),"",'auto-translations'!T67),languages!T67)</f>
        <v>{percent} dân số ở {city_name} sống trong các khu vực lân cận đáp ứng ngưỡng mật độ giao lộ đường phố với xác suất 80% tham gia đi bộ để di chuyển ({n} giao lộ {per_unit})</v>
      </c>
    </row>
    <row r="68" spans="1:20" ht="409.5" x14ac:dyDescent="0.25">
      <c r="A68" s="15" t="s">
        <v>72</v>
      </c>
      <c r="B68" s="15" t="s">
        <v>969</v>
      </c>
      <c r="C68" s="9" t="s">
        <v>1024</v>
      </c>
      <c r="D68" s="9" t="s">
        <v>1462</v>
      </c>
      <c r="E68" s="8" t="str">
        <f>IF(OR(ISBLANK(languages!E68),languages!E68=""),IF(OR(ISBLANK('auto-translations'!E68),'auto-translations'!E68=""),"",'auto-translations'!E68),languages!E68)</f>
        <v>El {percent} de la població de {city_name} viu en barris amb una puntuació de caminabilitat inferior a la mitjana de 25 ciutats a nivell internacional (quadre 1)</v>
      </c>
      <c r="F68" s="8" t="str">
        <f>IF(OR(ISBLANK(languages!F68),languages!F68=""),IF(OR(ISBLANK('auto-translations'!F68),'auto-translations'!F68=""),"",'auto-translations'!F68),languages!F68)</f>
        <v>{city_name} 的 {percent} 人口居住在步行適宜性得分低於國際 25 個城市中位數的社區（框 1）</v>
      </c>
      <c r="G68" s="8" t="str">
        <f>IF(OR(ISBLANK(languages!G68),languages!G68=""),IF(OR(ISBLANK('auto-translations'!G68),'auto-translations'!G68=""),"",'auto-translations'!G68),languages!G68)</f>
        <v>{city_name} 的 {percent} 人口居住在步行适宜性得分低于国际 25 个城市中位数的社区（框 1）</v>
      </c>
      <c r="H68" s="8" t="str">
        <f>IF(OR(ISBLANK(languages!H68),languages!H68=""),IF(OR(ISBLANK('auto-translations'!H68),'auto-translations'!H68=""),"",'auto-translations'!H68),languages!H68)</f>
        <v>{percent} populace v {city_name} žije ve čtvrtích s hodnocením pěší dostupnosti pod průměrem 25 měst v mezinárodním měřítku (rámeček 1)</v>
      </c>
      <c r="I68" s="8" t="str">
        <f>IF(OR(ISBLANK(languages!I68),languages!I68=""),IF(OR(ISBLANK('auto-translations'!I68),'auto-translations'!I68=""),"",'auto-translations'!I68),languages!I68)</f>
        <v>{percent} af befolkningen i {city_name} bor i kvarterer med gangbarhedsscore under medianen for 25 byer internationalt (boks 1)</v>
      </c>
      <c r="J68" s="8" t="str">
        <f>IF(OR(ISBLANK(languages!J68),languages!J68=""),IF(OR(ISBLANK('auto-translations'!J68),'auto-translations'!J68=""),"",'auto-translations'!J68),languages!J68)</f>
        <v>{percent} van de bevolking in {city_name} woont in buurten waar de beloopbaarheidsscore onder de mediaan van 25 internationale steden ligt (Box 1)</v>
      </c>
      <c r="K68" s="8" t="str">
        <f>IF(OR(ISBLANK(languages!K68),languages!K68=""),IF(OR(ISBLANK('auto-translations'!K68),'auto-translations'!K68=""),"",'auto-translations'!K68),languages!K68)</f>
        <v>{percent} der Bevölkerung in {city_name} leben in Vierteln, deren Bewertung der Fußgängerfreundlichkeit unter dem Median von 25 Städten weltweit liegt (Kasten 1)</v>
      </c>
      <c r="L68" s="8" t="str">
        <f>IF(OR(ISBLANK(languages!L68),languages!L68=""),IF(OR(ISBLANK('auto-translations'!L68),'auto-translations'!L68=""),"",'auto-translations'!L68),languages!L68)</f>
        <v>{percent} na yawan jama'ar {city_name} suna zaune ne a unguwannin da ke da maki mai iya tafiya kasa da tsakiyar birane 25 na duniya (Akwatin 1)</v>
      </c>
      <c r="M68" s="8" t="str">
        <f>IF(OR(ISBLANK(languages!M68),languages!M68=""),IF(OR(ISBLANK('auto-translations'!M68),'auto-translations'!M68=""),"",'auto-translations'!M68),languages!M68)</f>
        <v>{percent} o te taupori o {city_name} e noho ana ki nga kaainga me te kaha hikoi i raro i te tau waenga o nga taone 25 o te ao (Pouaka 1)</v>
      </c>
      <c r="N68" s="8" t="str">
        <f>IF(OR(ISBLANK(languages!N68),languages!N68=""),IF(OR(ISBLANK('auto-translations'!N68),'auto-translations'!N68=""),"",'auto-translations'!N68),languages!N68)</f>
        <v>El {percent} de la población de {city_name} vive en vecindarios con una puntuación de caminabilidad inferior a la media de 25 ciudades a nivel internacional (Recuadro 1).</v>
      </c>
      <c r="O68" s="8" t="str">
        <f>IF(OR(ISBLANK(languages!O68),languages!O68=""),IF(OR(ISBLANK('auto-translations'!O68),'auto-translations'!O68=""),"",'auto-translations'!O68),languages!O68)</f>
        <v>El {percent} de la población de {city_name} vive en vecindarios con una puntuación de caminabilidad inferior a la media de 25 ciudades a nivel internacional (Recuadro 1).</v>
      </c>
      <c r="P68" s="8" t="str">
        <f>IF(OR(ISBLANK(languages!P68),languages!P68=""),IF(OR(ISBLANK('auto-translations'!P68),'auto-translations'!P68=""),"",'auto-translations'!P68),languages!P68)</f>
        <v>{percent} da população de {city_name} vive em bairros com pontuação de transitabilidade abaixo da mediana de 25 cidades em todo o mundo (Quadro 1)</v>
      </c>
      <c r="Q68" s="8" t="str">
        <f>IF(OR(ISBLANK(languages!Q68),languages!Q68=""),IF(OR(ISBLANK('auto-translations'!Q68),'auto-translations'!Q68=""),"",'auto-translations'!Q68),languages!Q68)</f>
        <v>{percent} da população de {city_name} vive em bairros com pontuação de transitabilidade abaixo da mediana de 25 cidades em todo o mundo (Quadro 1)</v>
      </c>
      <c r="R68" s="8" t="str">
        <f>IF(OR(ISBLANK(languages!R68),languages!R68=""),IF(OR(ISBLANK('auto-translations'!R68),'auto-translations'!R68=""),"",'auto-translations'!R68),languages!R68)</f>
        <v>{city_name} இல் உள்ள மக்கள்தொகையில் {percent} பேர், சர்வதேச அளவில் 25 நகரங்களின் சராசரிக்கும் குறைவான நடைப்பயணத்துடன் சுற்றுப்புறங்களில் வாழ்கின்றனர் (பெட்டி 1)</v>
      </c>
      <c r="S68" s="8" t="str">
        <f>IF(OR(ISBLANK(languages!S68),languages!S68=""),IF(OR(ISBLANK('auto-translations'!S68),'auto-translations'!S68=""),"",'auto-translations'!S68),languages!S68)</f>
        <v>{percent} ของประชากรใน {city_name} อาศัยอยู่ในละแวกใกล้เคียงที่มีคะแนนความสามารถในการเดินต่ำกว่าค่ามัธยฐานของ 25 เมืองทั่วโลก (กล่องที่ 1)</v>
      </c>
      <c r="T68" s="8" t="str">
        <f>IF(OR(ISBLANK(languages!T68),languages!T68=""),IF(OR(ISBLANK('auto-translations'!T68),'auto-translations'!T68=""),"",'auto-translations'!T68),languages!T68)</f>
        <v>{percent} dân số ở {city_name} sống ở các khu vực có khả năng đi bộ dưới mức trung bình của 25 thành phố trên toàn thế giới (Hộp 1)</v>
      </c>
    </row>
    <row r="69" spans="1:20" ht="90" x14ac:dyDescent="0.25">
      <c r="A69" s="15" t="s">
        <v>72</v>
      </c>
      <c r="B69" s="15" t="s">
        <v>87</v>
      </c>
      <c r="C69" s="9" t="s">
        <v>87</v>
      </c>
      <c r="D69" s="9" t="s">
        <v>1190</v>
      </c>
      <c r="E69" s="8" t="str">
        <f>IF(OR(ISBLANK(languages!E69),languages!E69=""),IF(OR(ISBLANK('auto-translations'!E69),'auto-translations'!E69=""),"",'auto-translations'!E69),languages!E69)</f>
        <v>Polítiques identificades</v>
      </c>
      <c r="F69" s="8" t="str">
        <f>IF(OR(ISBLANK(languages!F69),languages!F69=""),IF(OR(ISBLANK('auto-translations'!F69),'auto-translations'!F69=""),"",'auto-translations'!F69),languages!F69)</f>
        <v>現有政策</v>
      </c>
      <c r="G69" s="8" t="str">
        <f>IF(OR(ISBLANK(languages!G69),languages!G69=""),IF(OR(ISBLANK('auto-translations'!G69),'auto-translations'!G69=""),"",'auto-translations'!G69),languages!G69)</f>
        <v>现有政策</v>
      </c>
      <c r="H69" s="8" t="str">
        <f>IF(OR(ISBLANK(languages!H69),languages!H69=""),IF(OR(ISBLANK('auto-translations'!H69),'auto-translations'!H69=""),"",'auto-translations'!H69),languages!H69)</f>
        <v>Dokumenty k dispozici</v>
      </c>
      <c r="I69" s="8" t="str">
        <f>IF(OR(ISBLANK(languages!I69),languages!I69=""),IF(OR(ISBLANK('auto-translations'!I69),'auto-translations'!I69=""),"",'auto-translations'!I69),languages!I69)</f>
        <v>Formulerede poltikker</v>
      </c>
      <c r="J69" s="8" t="str">
        <f>IF(OR(ISBLANK(languages!J69),languages!J69=""),IF(OR(ISBLANK('auto-translations'!J69),'auto-translations'!J69=""),"",'auto-translations'!J69),languages!J69)</f>
        <v xml:space="preserve">Beleid geïdentificeerd </v>
      </c>
      <c r="K69" s="8" t="str">
        <f>IF(OR(ISBLANK(languages!K69),languages!K69=""),IF(OR(ISBLANK('auto-translations'!K69),'auto-translations'!K69=""),"",'auto-translations'!K69),languages!K69)</f>
        <v>Identifizierte Richtlinien</v>
      </c>
      <c r="L69" s="8" t="str">
        <f>IF(OR(ISBLANK(languages!L69),languages!L69=""),IF(OR(ISBLANK('auto-translations'!L69),'auto-translations'!L69=""),"",'auto-translations'!L69),languages!L69)</f>
        <v>An gano manufofin</v>
      </c>
      <c r="M69" s="8" t="str">
        <f>IF(OR(ISBLANK(languages!M69),languages!M69=""),IF(OR(ISBLANK('auto-translations'!M69),'auto-translations'!M69=""),"",'auto-translations'!M69),languages!M69)</f>
        <v>Ngā Kaupapahere i Tautohutia</v>
      </c>
      <c r="N69" s="8" t="str">
        <f>IF(OR(ISBLANK(languages!N69),languages!N69=""),IF(OR(ISBLANK('auto-translations'!N69),'auto-translations'!N69=""),"",'auto-translations'!N69),languages!N69)</f>
        <v>Políticas identificadas</v>
      </c>
      <c r="O69" s="8" t="str">
        <f>IF(OR(ISBLANK(languages!O69),languages!O69=""),IF(OR(ISBLANK('auto-translations'!O69),'auto-translations'!O69=""),"",'auto-translations'!O69),languages!O69)</f>
        <v>Políticas identificadas</v>
      </c>
      <c r="P69" s="8" t="str">
        <f>IF(OR(ISBLANK(languages!P69),languages!P69=""),IF(OR(ISBLANK('auto-translations'!P69),'auto-translations'!P69=""),"",'auto-translations'!P69),languages!P69)</f>
        <v>Políticas identificadas</v>
      </c>
      <c r="Q69" s="8" t="str">
        <f>IF(OR(ISBLANK(languages!Q69),languages!Q69=""),IF(OR(ISBLANK('auto-translations'!Q69),'auto-translations'!Q69=""),"",'auto-translations'!Q69),languages!Q69)</f>
        <v>Políticas identificadas</v>
      </c>
      <c r="R69" s="8" t="str">
        <f>IF(OR(ISBLANK(languages!R69),languages!R69=""),IF(OR(ISBLANK('auto-translations'!R69),'auto-translations'!R69=""),"",'auto-translations'!R69),languages!R69)</f>
        <v>கண்டறியப்பட்ட கொள்கைகள்</v>
      </c>
      <c r="S69" s="8" t="str">
        <f>IF(OR(ISBLANK(languages!S69),languages!S69=""),IF(OR(ISBLANK('auto-translations'!S69),'auto-translations'!S69=""),"",'auto-translations'!S69),languages!S69)</f>
        <v>นโยบายที่ระบุ</v>
      </c>
      <c r="T69" s="8" t="str">
        <f>IF(OR(ISBLANK(languages!T69),languages!T69=""),IF(OR(ISBLANK('auto-translations'!T69),'auto-translations'!T69=""),"",'auto-translations'!T69),languages!T69)</f>
        <v>Chính sách được xác định</v>
      </c>
    </row>
    <row r="70" spans="1:20" ht="165" x14ac:dyDescent="0.25">
      <c r="A70" s="15" t="s">
        <v>72</v>
      </c>
      <c r="B70" s="15" t="s">
        <v>90</v>
      </c>
      <c r="C70" s="9" t="s">
        <v>1167</v>
      </c>
      <c r="D70" s="9" t="s">
        <v>1462</v>
      </c>
      <c r="E70" s="8" t="str">
        <f>IF(OR(ISBLANK(languages!E70),languages!E70=""),IF(OR(ISBLANK('auto-translations'!E70),'auto-translations'!E70=""),"",'auto-translations'!E70),languages!E70)</f>
        <v>% de la població amb accés a menys de 500 m a:</v>
      </c>
      <c r="F70" s="8" t="str">
        <f>IF(OR(ISBLANK(languages!F70),languages!F70=""),IF(OR(ISBLANK('auto-translations'!F70),'auto-translations'!F70=""),"",'auto-translations'!F70),languages!F70)</f>
        <v>500m 範圍內能夠存取以下內容的人口百分比：</v>
      </c>
      <c r="G70" s="8" t="str">
        <f>IF(OR(ISBLANK(languages!G70),languages!G70=""),IF(OR(ISBLANK('auto-translations'!G70),'auto-translations'!G70=""),"",'auto-translations'!G70),languages!G70)</f>
        <v>500米范围内能够访问以下内容的人口百分比：</v>
      </c>
      <c r="H70" s="8" t="str">
        <f>IF(OR(ISBLANK(languages!H70),languages!H70=""),IF(OR(ISBLANK('auto-translations'!H70),'auto-translations'!H70=""),"",'auto-translations'!H70),languages!H70)</f>
        <v>% populace s přístupem do 500 m k:</v>
      </c>
      <c r="I70" s="8" t="str">
        <f>IF(OR(ISBLANK(languages!I70),languages!I70=""),IF(OR(ISBLANK('auto-translations'!I70),'auto-translations'!I70=""),"",'auto-translations'!I70),languages!I70)</f>
        <v>% af befolkningen med adgang inden for 500 m til:</v>
      </c>
      <c r="J70" s="8" t="str">
        <f>IF(OR(ISBLANK(languages!J70),languages!J70=""),IF(OR(ISBLANK('auto-translations'!J70),'auto-translations'!J70=""),"",'auto-translations'!J70),languages!J70)</f>
        <v>% van de bevolking met toegang binnen 500 meter tot:</v>
      </c>
      <c r="K70" s="8" t="str">
        <f>IF(OR(ISBLANK(languages!K70),languages!K70=""),IF(OR(ISBLANK('auto-translations'!K70),'auto-translations'!K70=""),"",'auto-translations'!K70),languages!K70)</f>
        <v>% der Bevölkerung mit Zugang im Umkreis von 500 m zu:</v>
      </c>
      <c r="L70" s="8" t="str">
        <f>IF(OR(ISBLANK(languages!L70),languages!L70=""),IF(OR(ISBLANK('auto-translations'!L70),'auto-translations'!L70=""),"",'auto-translations'!L70),languages!L70)</f>
        <v>% na yawan jama'a tare da shiga tsakanin 500m zuwa:</v>
      </c>
      <c r="M70" s="8" t="str">
        <f>IF(OR(ISBLANK(languages!M70),languages!M70=""),IF(OR(ISBLANK('auto-translations'!M70),'auto-translations'!M70=""),"",'auto-translations'!M70),languages!M70)</f>
        <v>% o te taupori whai urunga i roto i te 500m ki:</v>
      </c>
      <c r="N70" s="8" t="str">
        <f>IF(OR(ISBLANK(languages!N70),languages!N70=""),IF(OR(ISBLANK('auto-translations'!N70),'auto-translations'!N70=""),"",'auto-translations'!N70),languages!N70)</f>
        <v>% de población con acceso dentro de 500 m a:</v>
      </c>
      <c r="O70" s="8" t="str">
        <f>IF(OR(ISBLANK(languages!O70),languages!O70=""),IF(OR(ISBLANK('auto-translations'!O70),'auto-translations'!O70=""),"",'auto-translations'!O70),languages!O70)</f>
        <v>% de población con acceso dentro de 500 m a:</v>
      </c>
      <c r="P70" s="8" t="str">
        <f>IF(OR(ISBLANK(languages!P70),languages!P70=""),IF(OR(ISBLANK('auto-translations'!P70),'auto-translations'!P70=""),"",'auto-translations'!P70),languages!P70)</f>
        <v>% da população com acesso num raio de 500m a:</v>
      </c>
      <c r="Q70" s="8" t="str">
        <f>IF(OR(ISBLANK(languages!Q70),languages!Q70=""),IF(OR(ISBLANK('auto-translations'!Q70),'auto-translations'!Q70=""),"",'auto-translations'!Q70),languages!Q70)</f>
        <v>% da população com acesso num raio de 500m a:</v>
      </c>
      <c r="R70" s="8" t="str">
        <f>IF(OR(ISBLANK(languages!R70),languages!R70=""),IF(OR(ISBLANK('auto-translations'!R70),'auto-translations'!R70=""),"",'auto-translations'!R70),languages!R70)</f>
        <v>500 மீட்டருக்குள் அணுகக்கூடிய மக்கள் தொகையின்%:</v>
      </c>
      <c r="S70" s="8" t="str">
        <f>IF(OR(ISBLANK(languages!S70),languages!S70=""),IF(OR(ISBLANK('auto-translations'!S70),'auto-translations'!S70=""),"",'auto-translations'!S70),languages!S70)</f>
        <v>% ของประชากรที่เข้าถึงได้ภายในระยะ 500 ม. เพื่อ:</v>
      </c>
      <c r="T70" s="8" t="str">
        <f>IF(OR(ISBLANK(languages!T70),languages!T70=""),IF(OR(ISBLANK('auto-translations'!T70),'auto-translations'!T70=""),"",'auto-translations'!T70),languages!T70)</f>
        <v>% dân số có thể tiếp cận trong phạm vi 500m tới:</v>
      </c>
    </row>
    <row r="71" spans="1:20" ht="150" x14ac:dyDescent="0.25">
      <c r="A71" s="15" t="s">
        <v>72</v>
      </c>
      <c r="B71" s="15" t="s">
        <v>88</v>
      </c>
      <c r="C71" s="9" t="s">
        <v>88</v>
      </c>
      <c r="D71" s="9" t="s">
        <v>1462</v>
      </c>
      <c r="E71" s="8" t="str">
        <f>IF(OR(ISBLANK(languages!E71),languages!E71=""),IF(OR(ISBLANK('auto-translations'!E71),'auto-translations'!E71=""),"",'auto-translations'!E71),languages!E71)</f>
        <v>Densitat de població del barri (per km²)</v>
      </c>
      <c r="F71" s="8" t="str">
        <f>IF(OR(ISBLANK(languages!F71),languages!F71=""),IF(OR(ISBLANK('auto-translations'!F71),'auto-translations'!F71=""),"",'auto-translations'!F71),languages!F71)</f>
        <v>鄰里人口密度（每平方公里）</v>
      </c>
      <c r="G71" s="8" t="str">
        <f>IF(OR(ISBLANK(languages!G71),languages!G71=""),IF(OR(ISBLANK('auto-translations'!G71),'auto-translations'!G71=""),"",'auto-translations'!G71),languages!G71)</f>
        <v>邻里人口密度（每平方公里）</v>
      </c>
      <c r="H71" s="8" t="str">
        <f>IF(OR(ISBLANK(languages!H71),languages!H71=""),IF(OR(ISBLANK('auto-translations'!H71),'auto-translations'!H71=""),"",'auto-translations'!H71),languages!H71)</f>
        <v>Hustota obyvatelstva v sousedství (na km²)</v>
      </c>
      <c r="I71" s="8" t="str">
        <f>IF(OR(ISBLANK(languages!I71),languages!I71=""),IF(OR(ISBLANK('auto-translations'!I71),'auto-translations'!I71=""),"",'auto-translations'!I71),languages!I71)</f>
        <v>Befolkningstæthed i kvarteret (pr. km²)</v>
      </c>
      <c r="J71" s="8" t="str">
        <f>IF(OR(ISBLANK(languages!J71),languages!J71=""),IF(OR(ISBLANK('auto-translations'!J71),'auto-translations'!J71=""),"",'auto-translations'!J71),languages!J71)</f>
        <v>Bevolkingsdichtheid van de buurt (per km²)</v>
      </c>
      <c r="K71" s="8" t="str">
        <f>IF(OR(ISBLANK(languages!K71),languages!K71=""),IF(OR(ISBLANK('auto-translations'!K71),'auto-translations'!K71=""),"",'auto-translations'!K71),languages!K71)</f>
        <v>Bevölkerungsdichte in der Nachbarschaft (pro km²)</v>
      </c>
      <c r="L71" s="8" t="str">
        <f>IF(OR(ISBLANK(languages!L71),languages!L71=""),IF(OR(ISBLANK('auto-translations'!L71),'auto-translations'!L71=""),"",'auto-translations'!L71),languages!L71)</f>
        <v>Yawan yawan jama'ar makwafta (a kowace km²)</v>
      </c>
      <c r="M71" s="8" t="str">
        <f>IF(OR(ISBLANK(languages!M71),languages!M71=""),IF(OR(ISBLANK('auto-translations'!M71),'auto-translations'!M71=""),"",'auto-translations'!M71),languages!M71)</f>
        <v>Kiato taupori noho tata (ia km²)</v>
      </c>
      <c r="N71" s="8" t="str">
        <f>IF(OR(ISBLANK(languages!N71),languages!N71=""),IF(OR(ISBLANK('auto-translations'!N71),'auto-translations'!N71=""),"",'auto-translations'!N71),languages!N71)</f>
        <v>Densidad de población del barrio (por km²)</v>
      </c>
      <c r="O71" s="8" t="str">
        <f>IF(OR(ISBLANK(languages!O71),languages!O71=""),IF(OR(ISBLANK('auto-translations'!O71),'auto-translations'!O71=""),"",'auto-translations'!O71),languages!O71)</f>
        <v>Densidad de población del barrio (por km²)</v>
      </c>
      <c r="P71" s="8" t="str">
        <f>IF(OR(ISBLANK(languages!P71),languages!P71=""),IF(OR(ISBLANK('auto-translations'!P71),'auto-translations'!P71=""),"",'auto-translations'!P71),languages!P71)</f>
        <v>Densidade populacional do bairro (por km²)</v>
      </c>
      <c r="Q71" s="8" t="str">
        <f>IF(OR(ISBLANK(languages!Q71),languages!Q71=""),IF(OR(ISBLANK('auto-translations'!Q71),'auto-translations'!Q71=""),"",'auto-translations'!Q71),languages!Q71)</f>
        <v>Densidade populacional do bairro (por km²)</v>
      </c>
      <c r="R71" s="8" t="str">
        <f>IF(OR(ISBLANK(languages!R71),languages!R71=""),IF(OR(ISBLANK('auto-translations'!R71),'auto-translations'!R71=""),"",'auto-translations'!R71),languages!R71)</f>
        <v>சுற்றுப்புற மக்கள் தொகை அடர்த்தி (கிமீ²க்கு)</v>
      </c>
      <c r="S71" s="8" t="str">
        <f>IF(OR(ISBLANK(languages!S71),languages!S71=""),IF(OR(ISBLANK('auto-translations'!S71),'auto-translations'!S71=""),"",'auto-translations'!S71),languages!S71)</f>
        <v>ความหนาแน่นของประชากรในบริเวณใกล้เคียง (ต่อกิโลเมตร²)</v>
      </c>
      <c r="T71" s="8" t="str">
        <f>IF(OR(ISBLANK(languages!T71),languages!T71=""),IF(OR(ISBLANK('auto-translations'!T71),'auto-translations'!T71=""),"",'auto-translations'!T71),languages!T71)</f>
        <v>Mật độ dân số khu vực lân cận (trên km2)</v>
      </c>
    </row>
    <row r="72" spans="1:20" ht="150" x14ac:dyDescent="0.25">
      <c r="A72" s="15" t="s">
        <v>72</v>
      </c>
      <c r="B72" s="15" t="s">
        <v>89</v>
      </c>
      <c r="C72" s="9" t="s">
        <v>89</v>
      </c>
      <c r="D72" s="9" t="s">
        <v>1462</v>
      </c>
      <c r="E72" s="8" t="str">
        <f>IF(OR(ISBLANK(languages!E72),languages!E72=""),IF(OR(ISBLANK('auto-translations'!E72),'auto-translations'!E72=""),"",'auto-translations'!E72),languages!E72)</f>
        <v>Densitat d'intersecció del barri (per km²)</v>
      </c>
      <c r="F72" s="8" t="str">
        <f>IF(OR(ISBLANK(languages!F72),languages!F72=""),IF(OR(ISBLANK('auto-translations'!F72),'auto-translations'!F72=""),"",'auto-translations'!F72),languages!F72)</f>
        <v>鄰里路口密度（每平方公里）</v>
      </c>
      <c r="G72" s="8" t="str">
        <f>IF(OR(ISBLANK(languages!G72),languages!G72=""),IF(OR(ISBLANK('auto-translations'!G72),'auto-translations'!G72=""),"",'auto-translations'!G72),languages!G72)</f>
        <v>邻里路口密度（每平方公里）</v>
      </c>
      <c r="H72" s="8" t="str">
        <f>IF(OR(ISBLANK(languages!H72),languages!H72=""),IF(OR(ISBLANK('auto-translations'!H72),'auto-translations'!H72=""),"",'auto-translations'!H72),languages!H72)</f>
        <v>Hustota křižovatek sousedství (na km²)</v>
      </c>
      <c r="I72" s="8" t="str">
        <f>IF(OR(ISBLANK(languages!I72),languages!I72=""),IF(OR(ISBLANK('auto-translations'!I72),'auto-translations'!I72=""),"",'auto-translations'!I72),languages!I72)</f>
        <v>Kvarterskryds tæthed (pr. km²)</v>
      </c>
      <c r="J72" s="8" t="str">
        <f>IF(OR(ISBLANK(languages!J72),languages!J72=""),IF(OR(ISBLANK('auto-translations'!J72),'auto-translations'!J72=""),"",'auto-translations'!J72),languages!J72)</f>
        <v>Dichtheid kruispunten in de buurt (per km²)</v>
      </c>
      <c r="K72" s="8" t="str">
        <f>IF(OR(ISBLANK(languages!K72),languages!K72=""),IF(OR(ISBLANK('auto-translations'!K72),'auto-translations'!K72=""),"",'auto-translations'!K72),languages!K72)</f>
        <v>Nachbarschaftskreuzungsdichte (pro km²)</v>
      </c>
      <c r="L72" s="8" t="str">
        <f>IF(OR(ISBLANK(languages!L72),languages!L72=""),IF(OR(ISBLANK('auto-translations'!L72),'auto-translations'!L72=""),"",'auto-translations'!L72),languages!L72)</f>
        <v>Matsakaicin maƙwabcin maƙwabta (a kowace km²)</v>
      </c>
      <c r="M72" s="8" t="str">
        <f>IF(OR(ISBLANK(languages!M72),languages!M72=""),IF(OR(ISBLANK('auto-translations'!M72),'auto-translations'!M72=""),"",'auto-translations'!M72),languages!M72)</f>
        <v>Te kiatotanga o te noho tata (ia km²)</v>
      </c>
      <c r="N72" s="8" t="str">
        <f>IF(OR(ISBLANK(languages!N72),languages!N72=""),IF(OR(ISBLANK('auto-translations'!N72),'auto-translations'!N72=""),"",'auto-translations'!N72),languages!N72)</f>
        <v>Densidad de intersecciones de barrio (por km²)</v>
      </c>
      <c r="O72" s="8" t="str">
        <f>IF(OR(ISBLANK(languages!O72),languages!O72=""),IF(OR(ISBLANK('auto-translations'!O72),'auto-translations'!O72=""),"",'auto-translations'!O72),languages!O72)</f>
        <v>Densidad de intersecciones de barrio (por km²)</v>
      </c>
      <c r="P72" s="8" t="str">
        <f>IF(OR(ISBLANK(languages!P72),languages!P72=""),IF(OR(ISBLANK('auto-translations'!P72),'auto-translations'!P72=""),"",'auto-translations'!P72),languages!P72)</f>
        <v>Densidade de interseções de bairros (por km²)</v>
      </c>
      <c r="Q72" s="8" t="str">
        <f>IF(OR(ISBLANK(languages!Q72),languages!Q72=""),IF(OR(ISBLANK('auto-translations'!Q72),'auto-translations'!Q72=""),"",'auto-translations'!Q72),languages!Q72)</f>
        <v>Densidade de interseções de bairros (por km²)</v>
      </c>
      <c r="R72" s="8" t="str">
        <f>IF(OR(ISBLANK(languages!R72),languages!R72=""),IF(OR(ISBLANK('auto-translations'!R72),'auto-translations'!R72=""),"",'auto-translations'!R72),languages!R72)</f>
        <v>அக்கம்பக்கத்தின் குறுக்குவெட்டு அடர்த்தி (கிமீ²க்கு)</v>
      </c>
      <c r="S72" s="8" t="str">
        <f>IF(OR(ISBLANK(languages!S72),languages!S72=""),IF(OR(ISBLANK('auto-translations'!S72),'auto-translations'!S72=""),"",'auto-translations'!S72),languages!S72)</f>
        <v>ความหนาแน่นทางแยกของพื้นที่ใกล้เคียง (ต่อ กม.²)</v>
      </c>
      <c r="T72" s="8" t="str">
        <f>IF(OR(ISBLANK(languages!T72),languages!T72=""),IF(OR(ISBLANK('auto-translations'!T72),'auto-translations'!T72=""),"",'auto-translations'!T72),languages!T72)</f>
        <v>Mật độ giao lộ khu vực lân cận (trên km2)</v>
      </c>
    </row>
    <row r="73" spans="1:20" ht="240" x14ac:dyDescent="0.25">
      <c r="A73" s="15" t="s">
        <v>72</v>
      </c>
      <c r="B73" s="15" t="s">
        <v>103</v>
      </c>
      <c r="C73" s="9" t="s">
        <v>1168</v>
      </c>
      <c r="D73" s="9" t="s">
        <v>1462</v>
      </c>
      <c r="E73" s="8" t="str">
        <f>IF(OR(ISBLANK(languages!E73),languages!E73=""),IF(OR(ISBLANK('auto-translations'!E73),'auto-translations'!E73=""),"",'auto-translations'!E73),languages!E73)</f>
        <v>Interval mitjà i interquartil per a 25 ciutats internacionals (quadre 1)</v>
      </c>
      <c r="F73" s="8" t="str">
        <f>IF(OR(ISBLANK(languages!F73),languages!F73=""),IF(OR(ISBLANK('auto-translations'!F73),'auto-translations'!F73=""),"",'auto-translations'!F73),languages!F73)</f>
        <v>國際 25 個城市的中位數和四分位數範圍（框 1）</v>
      </c>
      <c r="G73" s="8" t="str">
        <f>IF(OR(ISBLANK(languages!G73),languages!G73=""),IF(OR(ISBLANK('auto-translations'!G73),'auto-translations'!G73=""),"",'auto-translations'!G73),languages!G73)</f>
        <v>国际 25 个城市的中位数和四分位数范围（框 1）</v>
      </c>
      <c r="H73" s="8" t="str">
        <f>IF(OR(ISBLANK(languages!H73),languages!H73=""),IF(OR(ISBLANK('auto-translations'!H73),'auto-translations'!H73=""),"",'auto-translations'!H73),languages!H73)</f>
        <v>Medián a mezikvartilový rozsah pro 25 měst v mezinárodním měřítku (rámeček 1)</v>
      </c>
      <c r="I73" s="8" t="str">
        <f>IF(OR(ISBLANK(languages!I73),languages!I73=""),IF(OR(ISBLANK('auto-translations'!I73),'auto-translations'!I73=""),"",'auto-translations'!I73),languages!I73)</f>
        <v>Median- og interkvartilinterval for 25 byer internationalt (boks 1)</v>
      </c>
      <c r="J73" s="8" t="str">
        <f>IF(OR(ISBLANK(languages!J73),languages!J73=""),IF(OR(ISBLANK('auto-translations'!J73),'auto-translations'!J73=""),"",'auto-translations'!J73),languages!J73)</f>
        <v>Mediaan en interkwartielbereik voor 25 internationale steden (Box 1)</v>
      </c>
      <c r="K73" s="8" t="str">
        <f>IF(OR(ISBLANK(languages!K73),languages!K73=""),IF(OR(ISBLANK('auto-translations'!K73),'auto-translations'!K73=""),"",'auto-translations'!K73),languages!K73)</f>
        <v>Median- und Interquartilbereich für 25 Städte weltweit (Kasten 1)</v>
      </c>
      <c r="L73" s="8" t="str">
        <f>IF(OR(ISBLANK(languages!L73),languages!L73=""),IF(OR(ISBLANK('auto-translations'!L73),'auto-translations'!L73=""),"",'auto-translations'!L73),languages!L73)</f>
        <v>Matsakaici da tsaka-tsaki na birane 25 na duniya (Akwatin 1)</v>
      </c>
      <c r="M73" s="8" t="str">
        <f>IF(OR(ISBLANK(languages!M73),languages!M73=""),IF(OR(ISBLANK('auto-translations'!M73),'auto-translations'!M73=""),"",'auto-translations'!M73),languages!M73)</f>
        <v>Te awhe waenga me te hauwhā mo nga taone 25 o te ao (Pouaka 1)</v>
      </c>
      <c r="N73" s="8" t="str">
        <f>IF(OR(ISBLANK(languages!N73),languages!N73=""),IF(OR(ISBLANK('auto-translations'!N73),'auto-translations'!N73=""),"",'auto-translations'!N73),languages!N73)</f>
        <v>Mediana y rango intercuartil de 25 ciudades a nivel internacional (Recuadro 1)</v>
      </c>
      <c r="O73" s="8" t="str">
        <f>IF(OR(ISBLANK(languages!O73),languages!O73=""),IF(OR(ISBLANK('auto-translations'!O73),'auto-translations'!O73=""),"",'auto-translations'!O73),languages!O73)</f>
        <v>Mediana y rango intercuartil de 25 ciudades a nivel internacional (Recuadro 1)</v>
      </c>
      <c r="P73" s="8" t="str">
        <f>IF(OR(ISBLANK(languages!P73),languages!P73=""),IF(OR(ISBLANK('auto-translations'!P73),'auto-translations'!P73=""),"",'auto-translations'!P73),languages!P73)</f>
        <v>Mediana e intervalo interquartil para 25 cidades internacionalmente (Quadro 1)</v>
      </c>
      <c r="Q73" s="8" t="str">
        <f>IF(OR(ISBLANK(languages!Q73),languages!Q73=""),IF(OR(ISBLANK('auto-translations'!Q73),'auto-translations'!Q73=""),"",'auto-translations'!Q73),languages!Q73)</f>
        <v>Mediana e intervalo interquartil para 25 cidades internacionalmente (Quadro 1)</v>
      </c>
      <c r="R73" s="8" t="str">
        <f>IF(OR(ISBLANK(languages!R73),languages!R73=""),IF(OR(ISBLANK('auto-translations'!R73),'auto-translations'!R73=""),"",'auto-translations'!R73),languages!R73)</f>
        <v>சர்வதேச அளவில் 25 நகரங்களுக்கான இடைநிலை மற்றும் இடைக்கால வரம்பு (பெட்டி 1)</v>
      </c>
      <c r="S73" s="8" t="str">
        <f>IF(OR(ISBLANK(languages!S73),languages!S73=""),IF(OR(ISBLANK('auto-translations'!S73),'auto-translations'!S73=""),"",'auto-translations'!S73),languages!S73)</f>
        <v>ค่ามัธยฐานและพิสัยระหว่างควอไทล์สำหรับ 25 เมืองทั่วโลก (กล่องที่ 1)</v>
      </c>
      <c r="T73" s="8" t="str">
        <f>IF(OR(ISBLANK(languages!T73),languages!T73=""),IF(OR(ISBLANK('auto-translations'!T73),'auto-translations'!T73=""),"",'auto-translations'!T73),languages!T73)</f>
        <v>Phạm vi trung bình và liên tứ phân vị của 25 thành phố trên toàn thế giới (Hộp 1)</v>
      </c>
    </row>
    <row r="74" spans="1:20" ht="409.5" x14ac:dyDescent="0.25">
      <c r="A74" s="15" t="s">
        <v>71</v>
      </c>
      <c r="B74" s="15" t="s">
        <v>1080</v>
      </c>
      <c r="C74" s="9" t="s">
        <v>1081</v>
      </c>
      <c r="D74" s="9" t="s">
        <v>1462</v>
      </c>
      <c r="E74" s="8" t="str">
        <f>IF(OR(ISBLANK(languages!E74),languages!E74=""),IF(OR(ISBLANK('auto-translations'!E74),'auto-translations'!E74=""),"",'auto-translations'!E74),languages!E74)</f>
        <v>Els mapes de distribució espacial que es mostren en aquest informe mostren els resultats de les àrees amb estimacions de població segons {config[population][name]}.</v>
      </c>
      <c r="F74" s="8" t="str">
        <f>IF(OR(ISBLANK(languages!F74),languages!F74=""),IF(OR(ISBLANK('auto-translations'!F74),'auto-translations'!F74=""),"",'auto-translations'!F74),languages!F74)</f>
        <v>本報告中的空間分佈圖顯示了根據 {config[population][name]} 進行人口估計的區域的結果。</v>
      </c>
      <c r="G74" s="8" t="str">
        <f>IF(OR(ISBLANK(languages!G74),languages!G74=""),IF(OR(ISBLANK('auto-translations'!G74),'auto-translations'!G74=""),"",'auto-translations'!G74),languages!G74)</f>
        <v>本报告中的空间分布图显示了根据 {config[population][name]} 进行人口估计的区域的结果。</v>
      </c>
      <c r="H74" s="8" t="str">
        <f>IF(OR(ISBLANK(languages!H74),languages!H74=""),IF(OR(ISBLANK('auto-translations'!H74),'auto-translations'!H74=""),"",'auto-translations'!H74),languages!H74)</f>
        <v>Mapy prostorového rozložení uvedené v této zprávě zobrazují výsledky pro oblasti s odhady populace podle {config[population][name]}.</v>
      </c>
      <c r="I74" s="8" t="str">
        <f>IF(OR(ISBLANK(languages!I74),languages!I74=""),IF(OR(ISBLANK('auto-translations'!I74),'auto-translations'!I74=""),"",'auto-translations'!I74),languages!I74)</f>
        <v>De geografiske fordelingskort i denne rapport viser resultater for områder med befolkningsestimater i henhold til {config[population][name]}.</v>
      </c>
      <c r="J74" s="8" t="str">
        <f>IF(OR(ISBLANK(languages!J74),languages!J74=""),IF(OR(ISBLANK('auto-translations'!J74),'auto-translations'!J74=""),"",'auto-translations'!J74),languages!J74)</f>
        <v>De ruimtelijke distributiekaarten in dit rapport geven resultaten weer voor gebieden met bevolkingsschattingen volgens {config[population][name]}.</v>
      </c>
      <c r="K74" s="8" t="str">
        <f>IF(OR(ISBLANK(languages!K74),languages!K74=""),IF(OR(ISBLANK('auto-translations'!K74),'auto-translations'!K74=""),"",'auto-translations'!K74),languages!K74)</f>
        <v>Die in diesem Bericht vorgestellten räumlichen Verteilungskarten zeigen Ergebnisse für Gebiete mit Bevölkerungsschätzungen gemäß {config[population][name]}.</v>
      </c>
      <c r="L74" s="8" t="str">
        <f>IF(OR(ISBLANK(languages!L74),languages!L74=""),IF(OR(ISBLANK('auto-translations'!L74),'auto-translations'!L74=""),"",'auto-translations'!L74),languages!L74)</f>
        <v>Taswirorin rarraba sararin samaniya da aka nuna a cikin wannan rahoton suna nuna sakamakon ga wuraren da ke da kimar yawan jama'a bisa ga {config[population][name]}.</v>
      </c>
      <c r="M74" s="8" t="str">
        <f>IF(OR(ISBLANK(languages!M74),languages!M74=""),IF(OR(ISBLANK('auto-translations'!M74),'auto-translations'!M74=""),"",'auto-translations'!M74),languages!M74)</f>
        <v>Ko nga mapi tuari mokowā kei roto i tenei ripoata e whakaatu ana i nga hua mo nga waahi e whakatau tata ana te taupori e ai ki {config[population][name]}.</v>
      </c>
      <c r="N74" s="8" t="str">
        <f>IF(OR(ISBLANK(languages!N74),languages!N74=""),IF(OR(ISBLANK('auto-translations'!N74),'auto-translations'!N74=""),"",'auto-translations'!N74),languages!N74)</f>
        <v>Los mapas de distribución espacial que aparecen en este informe muestran resultados para áreas con estimaciones de población según {config[population][name]}.</v>
      </c>
      <c r="O74" s="8" t="str">
        <f>IF(OR(ISBLANK(languages!O74),languages!O74=""),IF(OR(ISBLANK('auto-translations'!O74),'auto-translations'!O74=""),"",'auto-translations'!O74),languages!O74)</f>
        <v>Los mapas de distribución espacial que aparecen en este informe muestran resultados para áreas con estimaciones de población según {config[population][name]}.</v>
      </c>
      <c r="P74" s="8" t="str">
        <f>IF(OR(ISBLANK(languages!P74),languages!P74=""),IF(OR(ISBLANK('auto-translations'!P74),'auto-translations'!P74=""),"",'auto-translations'!P74),languages!P74)</f>
        <v>Os mapas de distribuição espacial apresentados neste relatório exibem resultados para áreas com estimativas populacionais de acordo com {config[population][name]}.</v>
      </c>
      <c r="Q74" s="8" t="str">
        <f>IF(OR(ISBLANK(languages!Q74),languages!Q74=""),IF(OR(ISBLANK('auto-translations'!Q74),'auto-translations'!Q74=""),"",'auto-translations'!Q74),languages!Q74)</f>
        <v>Os mapas de distribuição espacial apresentados neste relatório exibem resultados para áreas com estimativas populacionais de acordo com {config[population][name]}.</v>
      </c>
      <c r="R74" s="8" t="str">
        <f>IF(OR(ISBLANK(languages!R74),languages!R74=""),IF(OR(ISBLANK('auto-translations'!R74),'auto-translations'!R74=""),"",'auto-translations'!R74),languages!R74)</f>
        <v>இந்த அறிக்கையில் இடம்பெற்றுள்ள இடஞ்சார்ந்த விநியோக வரைபடங்கள், {config[population][name]} இன் படி மக்கள்தொகை மதிப்பீடுகளைக் கொண்ட பகுதிகளுக்கான முடிவுகளைக் காண்பிக்கும்.</v>
      </c>
      <c r="S74" s="8" t="str">
        <f>IF(OR(ISBLANK(languages!S74),languages!S74=""),IF(OR(ISBLANK('auto-translations'!S74),'auto-translations'!S74=""),"",'auto-translations'!S74),languages!S74)</f>
        <v>แผนที่การกระจายเชิงพื้นที่ที่แสดงในรายงานนี้แสดงผลสำหรับพื้นที่ที่มีการประมาณจำนวนประชากรตาม {config[population][name]}</v>
      </c>
      <c r="T74" s="8" t="str">
        <f>IF(OR(ISBLANK(languages!T74),languages!T74=""),IF(OR(ISBLANK('auto-translations'!T74),'auto-translations'!T74=""),"",'auto-translations'!T74),languages!T74)</f>
        <v>Bản đồ phân bổ không gian được nêu trong báo cáo này hiển thị kết quả cho các khu vực có dân số ước tính theo {config[population][name]}.</v>
      </c>
    </row>
    <row r="75" spans="1:20" ht="409.5" x14ac:dyDescent="0.25">
      <c r="A75" s="15" t="s">
        <v>71</v>
      </c>
      <c r="B75" s="15" t="s">
        <v>58</v>
      </c>
      <c r="C75" s="9" t="s">
        <v>500</v>
      </c>
      <c r="D75" s="9" t="s">
        <v>1190</v>
      </c>
      <c r="E75" s="8" t="str">
        <f>IF(OR(ISBLANK(languages!E75),languages!E75=""),IF(OR(ISBLANK('auto-translations'!E75),'auto-translations'!E75=""),"",'auto-translations'!E75),languages!E75)</f>
        <v>Si us plau, proporcioneu una foto icònica d'alta resolució que mostri un carrer o espai públic convivencial i caminable en aquesta ciutat, idealment en format .jpg amb dimensions de 21:10 (per exemple, 2100px per 1000px)</v>
      </c>
      <c r="F75" s="8" t="str">
        <f>IF(OR(ISBLANK(languages!F75),languages!F75=""),IF(OR(ISBLANK('auto-translations'!F75),'auto-translations'!F75=""),"",'auto-translations'!F75),languages!F75)</f>
        <v>Please provide a high resolution 'hero image' photo showing a convivial, walkable city street or public space for this city, ideally in .jpg format with dimensions in the ratio of 21:10 (e.g. 2100px by 1000px)</v>
      </c>
      <c r="G75" s="8" t="str">
        <f>IF(OR(ISBLANK(languages!G75),languages!G75=""),IF(OR(ISBLANK('auto-translations'!G75),'auto-translations'!G75=""),"",'auto-translations'!G75),languages!G75)</f>
        <v>Please provide a high resolution 'hero image' photo showing a convivial, walkable city street or public space for this city, ideally in .jpg format with dimensions in the ratio of 21:10 (e.g. 2100px by 1000px)</v>
      </c>
      <c r="H75" s="8" t="str">
        <f>IF(OR(ISBLANK(languages!H75),languages!H75=""),IF(OR(ISBLANK('auto-translations'!H75),'auto-translations'!H75=""),"",'auto-translations'!H75),languages!H75)</f>
        <v>Poskytněte prosím fotografii "hlavního obrázku" ve vysokém rozlišení, která zobrazuje příjemnou, pěší městskou třídu nebo veřejný prostor tohoto města, ideálně ve formátu .jpg s rozměry v poměru 21:10 (např. 2100px na 1000px).</v>
      </c>
      <c r="I75" s="8" t="str">
        <f>IF(OR(ISBLANK(languages!I75),languages!I75=""),IF(OR(ISBLANK('auto-translations'!I75),'auto-translations'!I75=""),"",'auto-translations'!I75),languages!I75)</f>
        <v>Angiv venligst et billede i høj opløsning af 'heltebillede', der viser en hyggelig, walkable by street eller offentlige rum til denne by, ideelt i .jpg format med dimensioner i forholdet mellem 21:10 (f.eks. 2100px ved 1000px)</v>
      </c>
      <c r="J75" s="8" t="str">
        <f>IF(OR(ISBLANK(languages!J75),languages!J75=""),IF(OR(ISBLANK('auto-translations'!J75),'auto-translations'!J75=""),"",'auto-translations'!J75),languages!J75)</f>
        <v>Voorzie hier een 'hero image' foto met hoge resolutie van een gezellige, bewegingsvriendelijke straat of publieke open ruimte in deze stad. Idealiter in .jpg formaat met afmetingen in een 21:10 verhouding (vb. 2100px op 1000px)</v>
      </c>
      <c r="K75" s="8" t="str">
        <f>IF(OR(ISBLANK(languages!K75),languages!K75=""),IF(OR(ISBLANK('auto-translations'!K75),'auto-translations'!K75=""),"",'auto-translations'!K75),languages!K75)</f>
        <v>Bitte stellen Sie ein hochauflösendes "Heldenbild" -Foto zur Verfügung, das eine gesellige, begehbare Straße oder einen öffentlichen Raum für diese Stadt zeigt, idealerweise in .jpg Format mit Abmessungen im Verhältnis 21:10 (z. B. 2100px x 1000px)</v>
      </c>
      <c r="L75" s="8" t="str">
        <f>IF(OR(ISBLANK(languages!L75),languages!L75=""),IF(OR(ISBLANK('auto-translations'!L75),'auto-translations'!L75=""),"",'auto-translations'!L75),languages!L75)</f>
        <v>Da fatan za a ba da babban hoton 'hoton gwarzo' wanda ke nuna wani titin birni, mai iya tafiya ko filin jama'a don wannan birni, da kyau a cikin tsarin jpg tare da girma a cikin rabo na 21:10 (misali 2100px ta 1000px)</v>
      </c>
      <c r="M75" s="8" t="str">
        <f>IF(OR(ISBLANK(languages!M75),languages!M75=""),IF(OR(ISBLANK('auto-translations'!M75),'auto-translations'!M75=""),"",'auto-translations'!M75),languages!M75)</f>
        <v>Homai koa he whakaahua 'whakaahua toa' taumira teitei e whakaatu ana i te tiriti o te taone nui e taea ana te hikoi, i te waahi whanui ranei mo tenei taone nui, he ahua pai ki te whakatakotoranga .jpg me te rahi o te 21:10 (hei tauira, 2100px ki te 1000px)</v>
      </c>
      <c r="N75" s="8" t="str">
        <f>IF(OR(ISBLANK(languages!N75),languages!N75=""),IF(OR(ISBLANK('auto-translations'!N75),'auto-translations'!N75=""),"",'auto-translations'!N75),languages!N75)</f>
        <v>Proporcione una "imagen heróica" de alta resolución que muestre un espacio público o de ciudad agradable ycaminable para esta ciudad, idealmente en formato .jpg con dimensiones en la proporción de 21:10 (por ejemplo, 2100px por 1000px)</v>
      </c>
      <c r="O75" s="8" t="str">
        <f>IF(OR(ISBLANK(languages!O75),languages!O75=""),IF(OR(ISBLANK('auto-translations'!O75),'auto-translations'!O75=""),"",'auto-translations'!O75),languages!O75)</f>
        <v>Por favor, proporcionad una imagen icónica de alta resolución que muestre una calle o un espacio público convivencial y caminable en esta ciudad, idealmente en formato .jpg con las proporciones 21:10 (por ejemplo, 2100px por 1000px)</v>
      </c>
      <c r="P75" s="8" t="str">
        <f>IF(OR(ISBLANK(languages!P75),languages!P75=""),IF(OR(ISBLANK('auto-translations'!P75),'auto-translations'!P75=""),"",'auto-translations'!P75),languages!P75)</f>
        <v>Por favor, forneça uma foto de "imagem heróica" de alta resolução mostrando uma rua ou espaço público sociável e caminhável para esta cidade, idealmente em .jpg formato com dimensões na proporção de 21:10 (por exemplo, 2100px por 1000px)</v>
      </c>
      <c r="Q75" s="8" t="str">
        <f>IF(OR(ISBLANK(languages!Q75),languages!Q75=""),IF(OR(ISBLANK('auto-translations'!Q75),'auto-translations'!Q75=""),"",'auto-translations'!Q75),languages!Q75)</f>
        <v>Por favor, forneça uma foto de "imagem de herói" de alta resolução mostrando um convívio, walkable city steet ou espaço público para esta cidade, idealmente em .jpg formato com dimensões na proporção de 21:10 (por exemplo, 2100px por 1000px)</v>
      </c>
      <c r="R75" s="8" t="str">
        <f>IF(OR(ISBLANK(languages!R75),languages!R75=""),IF(OR(ISBLANK('auto-translations'!R75),'auto-translations'!R75=""),"",'auto-translations'!R75),languages!R75)</f>
        <v>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v>
      </c>
      <c r="S75" s="8" t="str">
        <f>IF(OR(ISBLANK(languages!S75),languages!S75=""),IF(OR(ISBLANK('auto-translations'!S75),'auto-translations'!S75=""),"",'auto-translations'!S75),languages!S75)</f>
        <v>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v>
      </c>
      <c r="T75" s="8" t="str">
        <f>IF(OR(ISBLANK(languages!T75),languages!T75=""),IF(OR(ISBLANK('auto-translations'!T75),'auto-translations'!T75=""),"",'auto-translations'!T75),languages!T75)</f>
        <v>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v>
      </c>
    </row>
    <row r="76" spans="1:20" ht="409.5" x14ac:dyDescent="0.25">
      <c r="A76" s="15" t="s">
        <v>71</v>
      </c>
      <c r="B76" s="15" t="s">
        <v>101</v>
      </c>
      <c r="C76" s="9" t="s">
        <v>502</v>
      </c>
      <c r="D76" s="9" t="s">
        <v>1190</v>
      </c>
      <c r="E76" s="8" t="str">
        <f>IF(OR(ISBLANK(languages!E76),languages!E76=""),IF(OR(ISBLANK('auto-translations'!E76),'auto-translations'!E76=""),"",'auto-translations'!E76),languages!E76)</f>
        <v>Si us plau, proporcioneu una foto icònica d'alta resolució que mostri un carrer o espai públic convivencial i caminable en aquesta ciutat, idealment en format .jpg amb dimensions de 1:1 (per exemple, 1000px per 1000px)</v>
      </c>
      <c r="F76" s="8" t="str">
        <f>IF(OR(ISBLANK(languages!F76),languages!F76=""),IF(OR(ISBLANK('auto-translations'!F76),'auto-translations'!F76=""),"",'auto-translations'!F76),languages!F76)</f>
        <v>Please provide a high resolution 'hero image' photo showing a convivial, walkable city street or public space for this city, ideally in .jpg format with dimensions in the ratio of 1:1 (e.g. 1000px by 1000px)</v>
      </c>
      <c r="G76" s="8" t="str">
        <f>IF(OR(ISBLANK(languages!G76),languages!G76=""),IF(OR(ISBLANK('auto-translations'!G76),'auto-translations'!G76=""),"",'auto-translations'!G76),languages!G76)</f>
        <v>Please provide a high resolution 'hero image' photo showing a convivial, walkable city street or public space for this city, ideally in .jpg format with dimensions in the ratio of 1:1 (e.g. 1000px by 1000px)</v>
      </c>
      <c r="H76" s="8" t="str">
        <f>IF(OR(ISBLANK(languages!H76),languages!H76=""),IF(OR(ISBLANK('auto-translations'!H76),'auto-translations'!H76=""),"",'auto-translations'!H76),languages!H76)</f>
        <v>Poskytněte prosím fotografii "hlavního obrázku" ve vysokém rozlišení, která zobrazuje příjemnou, pěší městskou třídu nebo veřejný prostor tohoto města, ideálně ve formátu .jpg s rozměry v poměru 1:1 (např. 1000px na 1000px).</v>
      </c>
      <c r="I76" s="8" t="str">
        <f>IF(OR(ISBLANK(languages!I76),languages!I76=""),IF(OR(ISBLANK('auto-translations'!I76),'auto-translations'!I76=""),"",'auto-translations'!I76),languages!I76)</f>
        <v>Angiv venligst et billede i høj opløsning af 'heltebillede', der viser en hyggelig, walkable by street eller offentlige rum til denne by, ideelt i .jpg format med dimensioner i forholdet 1:1 (f.eks. 1000px ved 1000px)</v>
      </c>
      <c r="J76" s="8" t="str">
        <f>IF(OR(ISBLANK(languages!J76),languages!J76=""),IF(OR(ISBLANK('auto-translations'!J76),'auto-translations'!J76=""),"",'auto-translations'!J76),languages!J76)</f>
        <v>Voorzie hier een 'hero image' foto van een gezellige, bewegingsvriendelijke straat of publieke open ruimte in deze stad. Idealiter in .jpg formaat met afmetingen in een 1:1 verhouding (vb. 1000 px op 1000 px)</v>
      </c>
      <c r="K76" s="8" t="str">
        <f>IF(OR(ISBLANK(languages!K76),languages!K76=""),IF(OR(ISBLANK('auto-translations'!K76),'auto-translations'!K76=""),"",'auto-translations'!K76),languages!K76)</f>
        <v>Bitte stellen Sie ein hochauflösendes "Heldenbild" -Foto zur Verfügung, das eine gesellige, begehbare Straße oder einen öffentlichen Raum für diese Stadt zeigt, idealerweise in .jpg Format mit Abmessungen im Verhältnis 1: 1 (z. B. 1000px x 1000px)</v>
      </c>
      <c r="L76" s="8" t="str">
        <f>IF(OR(ISBLANK(languages!L76),languages!L76=""),IF(OR(ISBLANK('auto-translations'!L76),'auto-translations'!L76=""),"",'auto-translations'!L76),languages!L76)</f>
        <v>Da fatan za a ba da babban hoton 'hoton gwarzo' wanda ke nuna wani titin birni, mai iya tafiya ko filin jama'a don wannan birni, da kyau a cikin tsarin jpg mai girma a cikin rabo na 1:1 (misali 1000px ta 1000px)</v>
      </c>
      <c r="M76" s="8" t="str">
        <f>IF(OR(ISBLANK(languages!M76),languages!M76=""),IF(OR(ISBLANK('auto-translations'!M76),'auto-translations'!M76=""),"",'auto-translations'!M76),languages!M76)</f>
        <v>Tukuna mai he whakaahua 'whakaahua toa' taumira teitei e whakaatu ana i te tiriti o te taone nui e taea ana te hikoi, i te waahi whanui ranei mo tenei taone nui, he pai rawa ki te whakatakotoranga .jpg me nga inenga o te 1:1 (hei tauira, 1000px ki te 1000px)</v>
      </c>
      <c r="N76" s="8" t="str">
        <f>IF(OR(ISBLANK(languages!N76),languages!N76=""),IF(OR(ISBLANK('auto-translations'!N76),'auto-translations'!N76=""),"",'auto-translations'!N76),languages!N76)</f>
        <v>Proporcione una "imagen heróica" de alta resolución que muestre un espacio público o de ciudad agradable y caminable para esta ciudad, idealmente en formato .jpg con dimensiones en la proporción de 1:1 (por ejemplo, 1000px por 1000px)</v>
      </c>
      <c r="O76" s="8" t="str">
        <f>IF(OR(ISBLANK(languages!O76),languages!O76=""),IF(OR(ISBLANK('auto-translations'!O76),'auto-translations'!O76=""),"",'auto-translations'!O76),languages!O76)</f>
        <v>Por favor, proporcionad una imagen icónica de alta resolución que muestre una calle o un espacio público convivencial y caminable en esta ciudad, idealmente en formato .jpg con las proporciones 1:1 (por ejemplo, 1000px por 1000px)</v>
      </c>
      <c r="P76" s="8" t="str">
        <f>IF(OR(ISBLANK(languages!P76),languages!P76=""),IF(OR(ISBLANK('auto-translations'!P76),'auto-translations'!P76=""),"",'auto-translations'!P76),languages!P76)</f>
        <v>Por favor, forneça uma foto de "imagem heróica" de alta resolução mostrando uma rua ou espaço público sociável e caminhável para esta cidade, idealmente em .jpg formato com dimensões na proporção de 1:1 (por exemplo, 1000px por 1000px)</v>
      </c>
      <c r="Q76" s="8" t="str">
        <f>IF(OR(ISBLANK(languages!Q76),languages!Q76=""),IF(OR(ISBLANK('auto-translations'!Q76),'auto-translations'!Q76=""),"",'auto-translations'!Q76),languages!Q76)</f>
        <v>Por favor, forneça uma foto de "imagem de herói" de alta resolução mostrando um convívio, um espaço público ambulante e urbano para esta cidade, idealmente em formato .jpg com dimensões na proporção de 1:1 (por exemplo, 1000px por 1000px)</v>
      </c>
      <c r="R76" s="8" t="str">
        <f>IF(OR(ISBLANK(languages!R76),languages!R76=""),IF(OR(ISBLANK('auto-translations'!R76),'auto-translations'!R76=""),"",'auto-translations'!R76),languages!R76)</f>
        <v>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v>
      </c>
      <c r="S76" s="8" t="str">
        <f>IF(OR(ISBLANK(languages!S76),languages!S76=""),IF(OR(ISBLANK('auto-translations'!S76),'auto-translations'!S76=""),"",'auto-translations'!S76),languages!S76)</f>
        <v>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v>
      </c>
      <c r="T76" s="8" t="str">
        <f>IF(OR(ISBLANK(languages!T76),languages!T76=""),IF(OR(ISBLANK('auto-translations'!T76),'auto-translations'!T76=""),"",'auto-translations'!T76),languages!T76)</f>
        <v>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v>
      </c>
    </row>
    <row r="77" spans="1:20" ht="409.5" x14ac:dyDescent="0.25">
      <c r="A77" s="15" t="s">
        <v>71</v>
      </c>
      <c r="B77" s="15" t="s">
        <v>1097</v>
      </c>
      <c r="C77" s="9" t="s">
        <v>1092</v>
      </c>
      <c r="D77" s="9" t="s">
        <v>1462</v>
      </c>
      <c r="E77" s="8" t="str">
        <f>IF(OR(ISBLANK(languages!E77),languages!E77=""),IF(OR(ISBLANK('auto-translations'!E77),'auto-translations'!E77=""),"",'auto-translations'!E77),languages!E77)</f>
        <v>Aquest informe descriu com funciona {city_name} en una selecció d'indicadors espacials i de polítiques de ciutats saludables i sostenibles. Com a part del repte 1000 Cities, vam examinar la distribució espacial del disseny urbà i les característiques del transport i la presència i la qualitat de les polítiques de planificació urbana que promouen la salut i la sostenibilitat. Les troballes podrien informar els canvis necessaris a les polítiques locals de la ciutat. Els mapes mostren la distribució del disseny urbà i les característiques del transport a {city_name} i identifiquen les àrees que es podrien beneficiar més de les intervencions per crear entorns saludables i sostenibles.</v>
      </c>
      <c r="F77" s="8" t="str">
        <f>IF(OR(ISBLANK(languages!F77),languages!F77=""),IF(OR(ISBLANK('auto-translations'!F77),'auto-translations'!F77=""),"",'auto-translations'!F77),languages!F77)</f>
        <v>本報告概述了{city_name} 在健康與永續城市的一系列空間和政策指標的表現。作為 1000 個城市挑戰賽的一部分，我們研究了城市設計和交通特徵的空間分佈，以及促進健康和永續發展的城市規劃政策的存在和品質。研究結果可以為當地城市政策所需的改變提供資訊。這些地圖顯示了整個{city_name}的城市設計和交通特徵的分佈，並確定了可以從創建健康和永續環境的干預措施中受益最大的區域。</v>
      </c>
      <c r="G77" s="8" t="str">
        <f>IF(OR(ISBLANK(languages!G77),languages!G77=""),IF(OR(ISBLANK('auto-translations'!G77),'auto-translations'!G77=""),"",'auto-translations'!G77),languages!G77)</f>
        <v>本报告概述了{city_name} 在健康和可持续城市的一系列空间和政策指标方面的表现。作为 1000 个城市挑战赛的一部分，我们研究了城市设计和交通特征的空间分布，以及促进健康和可持续发展的城市规划政策的存在和质量。研究结果可以为当地城市政策所需的改变提供信息。这些地图显示了整个{city_name}的城市设计和交通特征的分布，并确定了可以从创建健康和可持续环境的干预措施中受益最大的区域。</v>
      </c>
      <c r="H77" s="8" t="str">
        <f>IF(OR(ISBLANK(languages!H77),languages!H77=""),IF(OR(ISBLANK('auto-translations'!H77),'auto-translations'!H77=""),"",'auto-translations'!H77),languages!H77)</f>
        <v>Tato zpráva nastiňuje, jak si {city_name} vede s výběrem prostorových a politických ukazatelů zdravých a udržitelných měst. V rámci soutěže 1000 Cities Challenge jsme zkoumali prostorové rozložení prvků městského designu a dopravy a přítomnost a kvalitu politik městského plánování, které podporují zdraví a udržitelnost. Zjištění by mohla informovat o změnách potřebných v místních městských politikách. Mapy ukazují rozložení urbanistických a dopravních prvků v {city_name} a identifikují oblasti, které by mohly nejvíce těžit z intervencí k vytvoření zdravého a udržitelného prostředí.</v>
      </c>
      <c r="I77" s="8" t="str">
        <f>IF(OR(ISBLANK(languages!I77),languages!I77=""),IF(OR(ISBLANK('auto-translations'!I77),'auto-translations'!I77=""),"",'auto-translations'!I77),languages!I77)</f>
        <v>Denne rapport skitserer, hvordan {city_name} klarer sig på et udvalg af geografiske og politiske indikatorer for sunde og bæredygtige byer. Som en del af 1000 Cities Challenge undersøgte vi den rumlige fordeling af bydesign og transportfunktioner og tilstedeværelsen og kvaliteten af byplanlægningspolitikker, der fremmer sundhed og bæredygtighed. Resultaterne kunne informere om nødvendige ændringer af lokale bypolitikker. Kortene viser fordelingen af bydesign og transportfunktioner på tværs af {city_name} og identificerer områder, der kunne drage størst fordel af interventioner for at skabe sunde og bæredygtige miljøer.</v>
      </c>
      <c r="J77" s="8" t="str">
        <f>IF(OR(ISBLANK(languages!J77),languages!J77=""),IF(OR(ISBLANK('auto-translations'!J77),'auto-translations'!J77=""),"",'auto-translations'!J77),languages!J77)</f>
        <v>Dit rapport schetst hoe {city_name} presteert op een selectie van ruimtelijke en beleidsindicatoren van gezonde en duurzame steden. Als onderdeel van de 1000 Cities Challenge onderzochten we de ruimtelijke verdeling van stedelijke ontwerp- en transportkenmerken en de aanwezigheid en kwaliteit van stadsplanningsbeleid dat gezondheid en duurzaamheid bevordert. De bevindingen kunnen aanleiding geven tot veranderingen die nodig zijn in het lokale beleid van de stad. De kaarten tonen de verdeling van stedelijke ontwerp- en transportkenmerken over {city_name} en identificeren gebieden die het meeste baat zouden kunnen hebben bij interventies om een gezonde en duurzame omgeving te creëren.</v>
      </c>
      <c r="K77" s="8" t="str">
        <f>IF(OR(ISBLANK(languages!K77),languages!K77=""),IF(OR(ISBLANK('auto-translations'!K77),'auto-translations'!K77=""),"",'auto-translations'!K77),languages!K77)</f>
        <v>Dieser Bericht beschreibt, wie {city_name} bei einer Auswahl räumlicher und politischer Indikatoren gesunder und nachhaltiger Städte abschneidet. Im Rahmen der 1000 Cities Challenge untersuchten wir die räumliche Verteilung städtischer Gestaltungs- und Verkehrsmerkmale sowie das Vorhandensein und die Qualität städtebaulicher Maßnahmen, die Gesundheit und Nachhaltigkeit fördern. Die Ergebnisse könnten zu notwendigen Änderungen der lokalen Stadtpolitik führen. Die Karten zeigen die Verteilung städtischer Gestaltungs- und Verkehrsmerkmale in {city_name} und identifizieren Gebiete, die am meisten von Maßnahmen zur Schaffung gesunder und nachhaltiger Umgebungen profitieren könnten.</v>
      </c>
      <c r="L77" s="8" t="str">
        <f>IF(OR(ISBLANK(languages!L77),languages!L77=""),IF(OR(ISBLANK('auto-translations'!L77),'auto-translations'!L77=""),"",'auto-translations'!L77),languages!L77)</f>
        <v>Wannan rahoton ya zayyana yadda {city_name} ke aiwatarwa akan zaɓi na sararin samaniya da alamomin manufofin birane masu lafiya da dorewa. A matsayin wani ɓangare na ƙalubalen Biranen 1000, mun bincika rarraba sararin samaniya na ƙirar birane da fasalin sufuri da kasancewa da ingancin manufofin tsara birane waɗanda ke haɓaka lafiya da dorewa. Sakamakon binciken zai iya sanar da canje-canjen da ake buƙata ga manufofin birni. Taswirorin sun nuna rarrabuwar ƙirar ƙira da abubuwan sufuri na birane a cikin {city_name} da kuma gano wuraren da za su iya amfana da mafi girma daga sa baki don samar da yanayi mai kyau da dorewa.</v>
      </c>
      <c r="M77" s="8" t="str">
        <f>IF(OR(ISBLANK(languages!M77),languages!M77=""),IF(OR(ISBLANK('auto-translations'!M77),'auto-translations'!M77=""),"",'auto-translations'!M77),languages!M77)</f>
        <v>Ko tenei purongo e whakaatu ana i te mahi a {city_name} i runga i te kowhiringa o nga tohu mokowhiti me te kaupapa here o nga taone hauora me te tauwhiro. Hei wahanga o te Wero Taone 1000, i tirotirohia e matou te tohatoha mokowhiti o te hoahoa taone me nga ahuatanga kawe waka me te noho me te kounga o nga kaupapa here whakamahere taone e whakatairanga ana i te hauora me te oranga tonutanga. Ka taea e nga kitenga te whakamarama i nga huringa e hiahiatia ana ki nga kaupapa here a te taone nui. Ko nga mapi e whakaatu ana i te tohatoha o nga hoahoa taone me nga ahuatanga kawe waka puta noa i {city_name} me te tautuhi i nga waahi ka whai hua nui mai i nga wawaotanga ki te hanga i nga taiao hauora me te tauwhiro.</v>
      </c>
      <c r="N77" s="8" t="str">
        <f>IF(OR(ISBLANK(languages!N77),languages!N77=""),IF(OR(ISBLANK('auto-translations'!N77),'auto-translations'!N77=""),"",'auto-translations'!N77),languages!N77)</f>
        <v>Este informe describe el desempeño de {city_name} en una selección de indicadores espaciales y políticos de ciudades saludables y sostenibles. Como parte del Desafío 1000 Ciudades, examinamos la distribución espacial del diseño urbano y las características del transporte y la presencia y calidad de políticas de planificación urbana que promueven la salud y la sostenibilidad. Los hallazgos podrían informar los cambios necesarios en las políticas locales de la ciudad. Los mapas muestran la distribución de las características de diseño urbano y transporte en {city_name} e identifican áreas que podrían beneficiarse más de las intervenciones para crear entornos saludables y sostenibles.</v>
      </c>
      <c r="O77" s="8" t="str">
        <f>IF(OR(ISBLANK(languages!O77),languages!O77=""),IF(OR(ISBLANK('auto-translations'!O77),'auto-translations'!O77=""),"",'auto-translations'!O77),languages!O77)</f>
        <v>Este informe describe el desempeño de {city_name} en una selección de indicadores espaciales y políticos de ciudades saludables y sostenibles. Como parte del Desafío 1000 Ciudades, examinamos la distribución espacial del diseño urbano y las características del transporte y la presencia y calidad de políticas de planificación urbana que promueven la salud y la sostenibilidad. Los hallazgos podrían informar los cambios necesarios en las políticas locales de la ciudad. Los mapas muestran la distribución de las características de diseño urbano y transporte en {city_name} e identifican áreas que podrían beneficiarse más de las intervenciones para crear entornos saludables y sostenibles.</v>
      </c>
      <c r="P77" s="8" t="str">
        <f>IF(OR(ISBLANK(languages!P77),languages!P77=""),IF(OR(ISBLANK('auto-translations'!P77),'auto-translations'!P77=""),"",'auto-translations'!P77),languages!P77)</f>
        <v>Este relatório descreve o desempenho de {city_name} em uma seleção de indicadores espaciais e políticos de cidades saudáveis e sustentáveis. Como parte do Desafio 1000 Cidades, examinámos a distribuição espacial do desenho urbano e das características dos transportes e a presença e qualidade das políticas de planeamento urbano que promovem a saúde e a sustentabilidade. As descobertas podem informar as mudanças necessárias nas políticas locais da cidade. Os mapas mostram a distribuição do desenho urbano e dos recursos de transporte em {city_name} e identificam áreas que poderiam beneficiar mais de intervenções para criar ambientes saudáveis e sustentáveis.</v>
      </c>
      <c r="Q77" s="8" t="str">
        <f>IF(OR(ISBLANK(languages!Q77),languages!Q77=""),IF(OR(ISBLANK('auto-translations'!Q77),'auto-translations'!Q77=""),"",'auto-translations'!Q77),languages!Q77)</f>
        <v>Este relatório descreve o desempenho de {city_name} em uma seleção de indicadores espaciais e políticos de cidades saudáveis e sustentáveis. Como parte do Desafio 1000 Cidades, examinámos a distribuição espacial do desenho urbano e das características dos transportes e a presença e qualidade das políticas de planeamento urbano que promovem a saúde e a sustentabilidade. As descobertas podem informar as mudanças necessárias nas políticas locais da cidade. Os mapas mostram a distribuição do desenho urbano e dos recursos de transporte em {city_name} e identificam áreas que poderiam beneficiar mais de intervenções para criar ambientes saudáveis e sustentáveis.</v>
      </c>
      <c r="R77" s="8" t="str">
        <f>IF(OR(ISBLANK(languages!R77),languages!R77=""),IF(OR(ISBLANK('auto-translations'!R77),'auto-translations'!R77=""),"",'auto-translations'!R77),languages!R77)</f>
        <v xml:space="preserve">
ஆரோக்கியமான மற்றும் நிலையான நகரங்களின் இடஞ்சார்ந்த மற்றும் கொள்கை குறிகாட்டிகளின் தேர்வில் {city_name} எவ்வாறு செயல்படுகிறது என்பதை இந்த அறிக்கை கோடிட்டுக் காட்டுகிறது. 1000 நகரங்கள் சவாலின் ஒரு பகுதியாக, நகர்ப்புற வடிவமைப்பு மற்றும் போக்குவரத்து அம்சங்கள் மற்றும் சுகாதாரம் மற்றும் நிலைத்தன்மையை ஊக்குவிக்கும் நகர திட்டமிடல் கொள்கைகளின் இருப்பு மற்றும் தரம் ஆகியவற்றின் இடஞ்சார்ந்த விநியோகத்தை நாங்கள் ஆய்வு செய்தோம். கண்டுபிடிப்புகள் உள்ளூர் நகரக் கொள்கைகளுக்குத் தேவையான மாற்றங்களைத் தெரிவிக்கலாம். வரைபடங்கள் நகர்ப்புற வடிவமைப்பு மற்றும் போக்குவரத்து அம்சங்களின் பரவலை {city_name} முழுவதும் காட்டுகின்றன, மேலும் ஆரோக்கியமான மற்றும் நிலையான சூழலை உருவாக்குவதற்கான தலையீடுகளின் மூலம் அதிகப் பயனடையக்கூடிய பகுதிகளைக் கண்டறியும்.</v>
      </c>
      <c r="S77" s="8" t="str">
        <f>IF(OR(ISBLANK(languages!S77),languages!S77=""),IF(OR(ISBLANK('auto-translations'!S77),'auto-translations'!S77=""),"",'auto-translations'!S77),languages!S77)</f>
        <v>รายงานนี้สรุปว่า {city_name} ดำเนินการอย่างไรกับการเลือกตัวบ่งชี้เชิงพื้นที่และนโยบายของเมืองที่มีสุขภาพดีและยั่งยืน ในฐานะส่วนหนึ่งของ 1,000 Cities Challenge เราได้ตรวจสอบการกระจายเชิงพื้นที่ของการออกแบบชุมชนเมืองและลักษณะการคมนาคมขนส่ง ตลอดจนการมีอยู่และคุณภาพของนโยบายการวางผังเมืองที่ส่งเสริมสุขภาพและความยั่งยืน การค้นพบนี้สามารถแจ้งถึงการเปลี่ยนแปลงที่จำเป็นต่อนโยบายเมืองในท้องถิ่น แผนที่แสดงการกระจายตัวของการออกแบบชุมชนเมืองและการคมนาคมทั่ว {city_name} และระบุพื้นที่ที่อาจได้รับประโยชน์สูงสุดจากการแทรกแซงเพื่อสร้างสภาพแวดล้อมที่ดีต่อสุขภาพและยั่งยืน</v>
      </c>
      <c r="T77" s="8" t="str">
        <f>IF(OR(ISBLANK(languages!T77),languages!T77=""),IF(OR(ISBLANK('auto-translations'!T77),'auto-translations'!T77=""),"",'auto-translations'!T77),languages!T77)</f>
        <v>Báo cáo này trình bày cách thức hoạt động của {city_name} dựa trên một số chỉ báo chính sách và không gian chọn lọc của các thành phố lành mạnh và bền vững. Là một phần của Thử thách 1000 thành phố, chúng tôi đã kiểm tra sự phân bổ không gian của các đặc điểm thiết kế và giao thông đô thị cũng như sự hiện diện và chất lượng của các chính sách quy hoạch thành phố nhằm thúc đẩy sức khỏe và tính bền vững. Những phát hiện này có thể cung cấp những thay đổi cần thiết đối với chính sách của thành phố địa phương. Các bản đồ hiển thị sự phân bổ các đặc điểm giao thông và thiết kế đô thị trên khắp {city_name}, đồng thời xác định các khu vực có thể hưởng lợi nhiều nhất từ các biện pháp can thiệp nhằm tạo ra môi trường lành mạnh và bền vững.</v>
      </c>
    </row>
    <row r="78" spans="1:20" ht="409.5" x14ac:dyDescent="0.25">
      <c r="A78" s="15" t="s">
        <v>71</v>
      </c>
      <c r="B78" s="15" t="s">
        <v>1094</v>
      </c>
      <c r="C78" s="9" t="s">
        <v>1095</v>
      </c>
      <c r="D78" s="9" t="s">
        <v>1462</v>
      </c>
      <c r="E78" s="8" t="str">
        <f>IF(OR(ISBLANK(languages!E78),languages!E78=""),IF(OR(ISBLANK('auto-translations'!E78),'auto-translations'!E78=""),"",'auto-translations'!E78),languages!E78)</f>
        <v>Aquest informe descriu el rendiment de {city_name} en una selecció d'indicadors de ciutats saludables i sostenibles. Com a part del repte 1000 Cities, vam examinar la presència i la qualitat de les polítiques de planificació urbana que promouen la salut i la sostenibilitat. Les troballes podrien informar els canvis necessaris a les polítiques locals de la ciutat.</v>
      </c>
      <c r="F78" s="8" t="str">
        <f>IF(OR(ISBLANK(languages!F78),languages!F78=""),IF(OR(ISBLANK('auto-translations'!F78),'auto-translations'!F78=""),"",'auto-translations'!F78),languages!F78)</f>
        <v>本報告概述了{city_name} 在一系列健康與永續城市指標上的表現。作為 1000 個城市挑戰賽的一部分，我們檢視了促進健康和永續發展的城市規劃政策的存在和品質。研究結果可以為當地城市政策所需的改變提供資訊。</v>
      </c>
      <c r="G78" s="8" t="str">
        <f>IF(OR(ISBLANK(languages!G78),languages!G78=""),IF(OR(ISBLANK('auto-translations'!G78),'auto-translations'!G78=""),"",'auto-translations'!G78),languages!G78)</f>
        <v>本报告概述了{city_name} 在一系列健康和可持续城市指标上的表现。作为 1000 个城市挑战赛的一部分，我们检查了促进健康和可持续发展的城市规划政策的存在和质量。研究结果可以为当地城市政策所需的改变提供信息。</v>
      </c>
      <c r="H78" s="8" t="str">
        <f>IF(OR(ISBLANK(languages!H78),languages!H78=""),IF(OR(ISBLANK('auto-translations'!H78),'auto-translations'!H78=""),"",'auto-translations'!H78),languages!H78)</f>
        <v>Tato zpráva popisuje, jak si město {city_name} vede na základě vybraných ukazatelů zdravých a udržitelných měst. V rámci soutěže 1000 Cities Challenge jsme zkoumali přítomnost a kvalitu politik městského plánování, které podporují zdraví a udržitelnost. Zjištění by mohla informovat o změnách potřebných v místních městských politikách.</v>
      </c>
      <c r="I78" s="8" t="str">
        <f>IF(OR(ISBLANK(languages!I78),languages!I78=""),IF(OR(ISBLANK('auto-translations'!I78),'auto-translations'!I78=""),"",'auto-translations'!I78),languages!I78)</f>
        <v>Denne rapport beskriver, hvordan {city_name} klarer sig på et udvalg af indikatorer for sunde og bæredygtige byer. Som en del af 1000 Cities Challenge undersøgte vi tilstedeværelsen og kvaliteten af byplanlægningspolitikker, der fremmer sundhed og bæredygtighed. Resultaterne kunne informere om nødvendige ændringer af lokale bypolitikker.</v>
      </c>
      <c r="J78" s="8" t="str">
        <f>IF(OR(ISBLANK(languages!J78),languages!J78=""),IF(OR(ISBLANK('auto-translations'!J78),'auto-translations'!J78=""),"",'auto-translations'!J78),languages!J78)</f>
        <v>Dit rapport schetst hoe {city_name} presteert op een selectie indicatoren van gezonde en duurzame steden. Als onderdeel van de 1000 Cities Challenge onderzochten we de aanwezigheid en kwaliteit van stadsplanningsbeleid dat gezondheid en duurzaamheid bevordert. De bevindingen kunnen aanleiding geven tot veranderingen die nodig zijn in het lokale beleid van de stad.</v>
      </c>
      <c r="K78" s="8" t="str">
        <f>IF(OR(ISBLANK(languages!K78),languages!K78=""),IF(OR(ISBLANK('auto-translations'!K78),'auto-translations'!K78=""),"",'auto-translations'!K78),languages!K78)</f>
        <v>Dieser Bericht beschreibt, wie {city_name} bei einer Auswahl von Indikatoren gesunder und nachhaltiger Städte abschneidet. Im Rahmen der 1000 Cities Challenge haben wir das Vorhandensein und die Qualität von Stadtplanungsmaßnahmen untersucht, die Gesundheit und Nachhaltigkeit fördern. Die Ergebnisse könnten zu notwendigen Änderungen der lokalen Stadtpolitik führen.</v>
      </c>
      <c r="L78" s="8" t="str">
        <f>IF(OR(ISBLANK(languages!L78),languages!L78=""),IF(OR(ISBLANK('auto-translations'!L78),'auto-translations'!L78=""),"",'auto-translations'!L78),languages!L78)</f>
        <v>Wannan rahoton ya zayyana yadda {city_name} ke aiwatarwa akan zaɓen alamun birane masu lafiya da dorewa. A matsayin wani ɓangare na ƙalubalen birane 1000, mun bincika kasancewar da ingancin manufofin tsara birane waɗanda ke haɓaka lafiya da dorewa. Sakamakon binciken zai iya sanar da canje-canjen da ake buƙata ga manufofin birni.</v>
      </c>
      <c r="M78" s="8" t="str">
        <f>IF(OR(ISBLANK(languages!M78),languages!M78=""),IF(OR(ISBLANK('auto-translations'!M78),'auto-translations'!M78=""),"",'auto-translations'!M78),languages!M78)</f>
        <v>Ko tenei purongo e whakaatu ana i te mahi a {city_name} i runga i nga tohu tohu o nga taone hauora me te tauwhiro. Hei wahanga o te Wero Taone 1000, i tirohia e matou te noho me te kounga o nga kaupapa here whakamahere taone e whakatairanga ana i te hauora me te oranga tonutanga. Ka taea e nga kitenga te whakamarama i nga huringa e hiahiatia ana ki nga kaupapa here a te taone nui.</v>
      </c>
      <c r="N78" s="8" t="str">
        <f>IF(OR(ISBLANK(languages!N78),languages!N78=""),IF(OR(ISBLANK('auto-translations'!N78),'auto-translations'!N78=""),"",'auto-translations'!N78),languages!N78)</f>
        <v>Este informe describe el desempeño de {city_name} en una selección de indicadores de ciudades saludables y sostenibles. Como parte del Desafío 1000 Ciudades, examinamos la presencia y calidad de políticas de planificación urbana que promueven la salud y la sostenibilidad. Los hallazgos podrían informar los cambios necesarios en las políticas locales de la ciudad.</v>
      </c>
      <c r="O78" s="8" t="str">
        <f>IF(OR(ISBLANK(languages!O78),languages!O78=""),IF(OR(ISBLANK('auto-translations'!O78),'auto-translations'!O78=""),"",'auto-translations'!O78),languages!O78)</f>
        <v>Este informe describe el desempeño de {city_name} en una selección de indicadores de ciudades saludables y sostenibles. Como parte del Desafío 1000 Ciudades, examinamos la presencia y calidad de políticas de planificación urbana que promueven la salud y la sostenibilidad. Los hallazgos podrían informar los cambios necesarios en las políticas locales de la ciudad.</v>
      </c>
      <c r="P78" s="8" t="str">
        <f>IF(OR(ISBLANK(languages!P78),languages!P78=""),IF(OR(ISBLANK('auto-translations'!P78),'auto-translations'!P78=""),"",'auto-translations'!P78),languages!P78)</f>
        <v>Este relatório descreve o desempenho de {city_name} em uma seleção de indicadores de cidades saudáveis e sustentáveis. Como parte do Desafio 1000 Cidades, examinamos a presença e a qualidade das políticas de planejamento urbano que promovem a saúde e a sustentabilidade. As descobertas podem informar as mudanças necessárias nas políticas locais da cidade.</v>
      </c>
      <c r="Q78" s="8" t="str">
        <f>IF(OR(ISBLANK(languages!Q78),languages!Q78=""),IF(OR(ISBLANK('auto-translations'!Q78),'auto-translations'!Q78=""),"",'auto-translations'!Q78),languages!Q78)</f>
        <v>Este relatório descreve o desempenho de {city_name} em uma seleção de indicadores de cidades saudáveis e sustentáveis. Como parte do Desafio 1000 Cidades, examinamos a presença e a qualidade das políticas de planejamento urbano que promovem a saúde e a sustentabilidade. As descobertas podem informar as mudanças necessárias nas políticas locais da cidade.</v>
      </c>
      <c r="R78" s="8" t="str">
        <f>IF(OR(ISBLANK(languages!R78),languages!R78=""),IF(OR(ISBLANK('auto-translations'!R78),'auto-translations'!R78=""),"",'auto-translations'!R78),languages!R78)</f>
        <v>ஆரோக்கியமான மற்றும் நிலையான நகரங்களின் குறிகாட்டிகளின் தேர்வில் {city_name} எவ்வாறு செயல்படுகிறது என்பதை இந்த அறிக்கை கோடிட்டுக் காட்டுகிறது. 1000 நகரங்கள் சவாலின் ஒரு பகுதியாக, சுகாதாரம் மற்றும் நிலைத்தன்மையை மேம்படுத்தும் நகர திட்டமிடல் கொள்கைகளின் இருப்பு மற்றும் தரத்தை நாங்கள் ஆய்வு செய்தோம். கண்டுபிடிப்புகள் உள்ளூர் நகரக் கொள்கைகளுக்குத் தேவையான மாற்றங்களைத் தெரிவிக்கலாம்.</v>
      </c>
      <c r="S78" s="8" t="str">
        <f>IF(OR(ISBLANK(languages!S78),languages!S78=""),IF(OR(ISBLANK('auto-translations'!S78),'auto-translations'!S78=""),"",'auto-translations'!S78),languages!S78)</f>
        <v>รายงานนี้สรุปว่า {city_name} มีประสิทธิภาพอย่างไรในการเลือกตัวชี้วัดของเมืองที่มีสุขภาพดีและยั่งยืน ในฐานะส่วนหนึ่งของ 1000 Cities Challenge เราได้ตรวจสอบการมีอยู่และคุณภาพของนโยบายการวางผังเมืองที่ส่งเสริมสุขภาพและความยั่งยืน การค้นพบนี้สามารถแจ้งถึงการเปลี่ยนแปลงที่จำเป็นต่อนโยบายเมืองในท้องถิ่น</v>
      </c>
      <c r="T78" s="8" t="str">
        <f>IF(OR(ISBLANK(languages!T78),languages!T78=""),IF(OR(ISBLANK('auto-translations'!T78),'auto-translations'!T78=""),"",'auto-translations'!T78),languages!T78)</f>
        <v>Báo cáo này trình bày cách thức hoạt động của {city_name} dựa trên một số chỉ số chọn lọc về các thành phố lành mạnh và bền vững. Là một phần của Thử thách 1000 thành phố, chúng tôi đã kiểm tra sự hiện diện và chất lượng của các chính sách quy hoạch thành phố nhằm thúc đẩy sức khỏe và tính bền vững. Những phát hiện này có thể cung cấp những thay đổi cần thiết đối với chính sách của thành phố địa phương.</v>
      </c>
    </row>
    <row r="79" spans="1:20" ht="409.5" x14ac:dyDescent="0.25">
      <c r="A79" s="15" t="s">
        <v>71</v>
      </c>
      <c r="B79" s="15" t="s">
        <v>1093</v>
      </c>
      <c r="C79" s="9" t="s">
        <v>1096</v>
      </c>
      <c r="D79" s="9" t="s">
        <v>1462</v>
      </c>
      <c r="E79" s="8" t="str">
        <f>IF(OR(ISBLANK(languages!E79),languages!E79=""),IF(OR(ISBLANK('auto-translations'!E79),'auto-translations'!E79=""),"",'auto-translations'!E79),languages!E79)</f>
        <v>Aquest informe descriu com funciona {city_name} en una selecció d'indicadors espacials i de polítiques de ciutats saludables i sostenibles. Com a part del repte 1000 Cities, vam examinar la distribució espacial del disseny urbà i les característiques del transport que promouen la salut i la sostenibilitat. Els mapes mostren la distribució del disseny urbà i les característiques del transport a {city_name} i identifiquen les àrees que es podrien beneficiar més de les intervencions per crear entorns saludables i sostenibles.</v>
      </c>
      <c r="F79" s="8" t="str">
        <f>IF(OR(ISBLANK(languages!F79),languages!F79=""),IF(OR(ISBLANK('auto-translations'!F79),'auto-translations'!F79=""),"",'auto-translations'!F79),languages!F79)</f>
        <v>本報告概述了{city_name} 在健康與永續城市的一系列空間和政策指標的表現。作為 1000 個城市挑戰賽的一部分，我們研究了促進健康和永續發展的城市設計和交通特徵的空間分佈。這些地圖顯示了整個{city_name}的城市設計和交通特徵的分佈，並確定了可以從創建健康和永續環境的干預措施中受益最大的區域。</v>
      </c>
      <c r="G79" s="8" t="str">
        <f>IF(OR(ISBLANK(languages!G79),languages!G79=""),IF(OR(ISBLANK('auto-translations'!G79),'auto-translations'!G79=""),"",'auto-translations'!G79),languages!G79)</f>
        <v>本报告概述了{city_name} 在健康和可持续城市的一系列空间和政策指标方面的表现。作为 1000 个城市挑战赛的一部分，我们研究了促进健康和可持续发展的城市设计和交通特征的空间分布。这些地图显示了整个{city_name}的城市设计和交通特征的分布，并确定了可以从创建健康和可持续环境的干预措施中受益最大的区域。</v>
      </c>
      <c r="H79" s="8" t="str">
        <f>IF(OR(ISBLANK(languages!H79),languages!H79=""),IF(OR(ISBLANK('auto-translations'!H79),'auto-translations'!H79=""),"",'auto-translations'!H79),languages!H79)</f>
        <v>Tato zpráva nastiňuje, jak si {city_name} vede s výběrem prostorových a politických ukazatelů zdravých a udržitelných měst. V rámci soutěže 1000 Cities Challenge jsme zkoumali prostorové rozložení prvků městského designu a dopravy, které podporují zdraví a udržitelnost. Mapy ukazují rozložení urbanistických a dopravních prvků v {city_name} a identifikují oblasti, které by mohly nejvíce těžit z intervencí k vytvoření zdravého a udržitelného prostředí.</v>
      </c>
      <c r="I79" s="8" t="str">
        <f>IF(OR(ISBLANK(languages!I79),languages!I79=""),IF(OR(ISBLANK('auto-translations'!I79),'auto-translations'!I79=""),"",'auto-translations'!I79),languages!I79)</f>
        <v>Denne rapport skitserer, hvordan {city_name} klarer sig på et udvalg af geografiske og politiske indikatorer for sunde og bæredygtige byer. Som en del af 1000 Cities Challenge undersøgte vi den rumlige fordeling af bydesign og transportfunktioner, der fremmer sundhed og bæredygtighed. Kortene viser fordelingen af bydesign og transportfunktioner på tværs af {city_name} og identificerer områder, der kunne drage størst fordel af interventioner for at skabe sunde og bæredygtige miljøer.</v>
      </c>
      <c r="J79" s="8" t="str">
        <f>IF(OR(ISBLANK(languages!J79),languages!J79=""),IF(OR(ISBLANK('auto-translations'!J79),'auto-translations'!J79=""),"",'auto-translations'!J79),languages!J79)</f>
        <v>Dit rapport schetst hoe {city_name} presteert op een selectie van ruimtelijke en beleidsindicatoren van gezonde en duurzame steden. Als onderdeel van de 1000 Cities Challenge onderzochten we de ruimtelijke spreiding van stadsontwerp en transportkenmerken die de gezondheid en duurzaamheid bevorderen. De kaarten tonen de verdeling van stedelijke ontwerp- en transportkenmerken over {city_name} en identificeren gebieden die het meeste baat zouden kunnen hebben bij interventies om een gezonde en duurzame omgeving te creëren.</v>
      </c>
      <c r="K79" s="8" t="str">
        <f>IF(OR(ISBLANK(languages!K79),languages!K79=""),IF(OR(ISBLANK('auto-translations'!K79),'auto-translations'!K79=""),"",'auto-translations'!K79),languages!K79)</f>
        <v>Dieser Bericht beschreibt, wie {city_name} bei einer Auswahl räumlicher und politischer Indikatoren gesunder und nachhaltiger Städte abschneidet. Im Rahmen der 1000 Cities Challenge haben wir die räumliche Verteilung von Stadtgestaltungs- und Verkehrsmerkmalen untersucht, die Gesundheit und Nachhaltigkeit fördern. Die Karten zeigen die Verteilung städtischer Gestaltungs- und Verkehrsmerkmale in {city_name} und identifizieren Gebiete, die am meisten von Maßnahmen zur Schaffung gesunder und nachhaltiger Umgebungen profitieren könnten.</v>
      </c>
      <c r="L79" s="8" t="str">
        <f>IF(OR(ISBLANK(languages!L79),languages!L79=""),IF(OR(ISBLANK('auto-translations'!L79),'auto-translations'!L79=""),"",'auto-translations'!L79),languages!L79)</f>
        <v>Wannan rahoton ya zayyana yadda {city_name} ke aiwatarwa akan zaɓi na sararin samaniya da alamomin manufofin birane masu lafiya da dorewa. A matsayin wani ɓangare na ƙalubalen birane 1000, mun bincika rarraba sararin samaniya na ƙirar birane da abubuwan sufuri waɗanda ke haɓaka lafiya da dorewa. Taswirorin sun nuna rarrabuwar ƙirar ƙirar birane da abubuwan sufuri a cikin {city_name} da kuma gano wuraren da za su iya cin gajiyar mafi yawan ayyukan sa-kai don samar da yanayi mai kyau da dorewa.</v>
      </c>
      <c r="M79" s="8" t="str">
        <f>IF(OR(ISBLANK(languages!M79),languages!M79=""),IF(OR(ISBLANK('auto-translations'!M79),'auto-translations'!M79=""),"",'auto-translations'!M79),languages!M79)</f>
        <v>Ko tenei purongo e whakaatu ana i te mahi a {city_name} i runga i te kowhiringa o nga tohu mokowhiti me te kaupapa here o nga taone hauora me te tauwhiro. Hei wahanga o te Wero Taone 1000, i tirohia e matou te tohatoha mokowhiti o te hoahoa taone me nga ahuatanga kawe waka e whakatairanga ana i te hauora me te oranga tonutanga. Ko nga mapi e whakaatu ana i te tohatoha o nga hoahoa taone me nga ahuatanga kawe waka puta noa i {city_name} me te tautuhi i nga waahi ka whai hua nui mai i nga wawaotanga ki te hanga i nga taiao hauora me te tauwhiro.</v>
      </c>
      <c r="N79" s="8" t="str">
        <f>IF(OR(ISBLANK(languages!N79),languages!N79=""),IF(OR(ISBLANK('auto-translations'!N79),'auto-translations'!N79=""),"",'auto-translations'!N79),languages!N79)</f>
        <v>Este informe describe el desempeño de {city_name} en una selección de indicadores espaciales y políticos de ciudades saludables y sostenibles. Como parte del Desafío 1000 Ciudades, examinamos la distribución espacial del diseño urbano y las características del transporte que promueven la salud y la sostenibilidad. Los mapas muestran la distribución de las características de diseño urbano y transporte en {city_name} e identifican áreas que podrían beneficiarse más de las intervenciones para crear entornos saludables y sostenibles.</v>
      </c>
      <c r="O79" s="8" t="str">
        <f>IF(OR(ISBLANK(languages!O79),languages!O79=""),IF(OR(ISBLANK('auto-translations'!O79),'auto-translations'!O79=""),"",'auto-translations'!O79),languages!O79)</f>
        <v>Este informe describe el desempeño de {city_name} en una selección de indicadores espaciales y políticos de ciudades saludables y sostenibles. Como parte del Desafío 1000 Ciudades, examinamos la distribución espacial del diseño urbano y las características del transporte que promueven la salud y la sostenibilidad. Los mapas muestran la distribución de las características de diseño urbano y transporte en {city_name} e identifican áreas que podrían beneficiarse más de las intervenciones para crear entornos saludables y sostenibles.</v>
      </c>
      <c r="P79" s="8" t="str">
        <f>IF(OR(ISBLANK(languages!P79),languages!P79=""),IF(OR(ISBLANK('auto-translations'!P79),'auto-translations'!P79=""),"",'auto-translations'!P79),languages!P79)</f>
        <v>Este relatório descreve o desempenho de {city_name} em uma seleção de indicadores espaciais e políticos de cidades saudáveis e sustentáveis. Como parte do Desafio 1000 Cidades, examinamos a distribuição espacial do desenho urbano e dos recursos de transporte que promovem a saúde e a sustentabilidade. Os mapas mostram a distribuição do desenho urbano e dos recursos de transporte em {city_name} e identificam áreas que poderiam beneficiar mais de intervenções para criar ambientes saudáveis e sustentáveis.</v>
      </c>
      <c r="Q79" s="8" t="str">
        <f>IF(OR(ISBLANK(languages!Q79),languages!Q79=""),IF(OR(ISBLANK('auto-translations'!Q79),'auto-translations'!Q79=""),"",'auto-translations'!Q79),languages!Q79)</f>
        <v>Este relatório descreve o desempenho de {city_name} em uma seleção de indicadores espaciais e políticos de cidades saudáveis e sustentáveis. Como parte do Desafio 1000 Cidades, examinamos a distribuição espacial do desenho urbano e dos recursos de transporte que promovem a saúde e a sustentabilidade. Os mapas mostram a distribuição do desenho urbano e dos recursos de transporte em {city_name} e identificam áreas que poderiam beneficiar mais de intervenções para criar ambientes saudáveis e sustentáveis.</v>
      </c>
      <c r="R79" s="8" t="str">
        <f>IF(OR(ISBLANK(languages!R79),languages!R79=""),IF(OR(ISBLANK('auto-translations'!R79),'auto-translations'!R79=""),"",'auto-translations'!R79),languages!R79)</f>
        <v>ஆரோக்கியமான மற்றும் நிலையான நகரங்களின் இடஞ்சார்ந்த மற்றும் கொள்கை குறிகாட்டிகளின் தேர்வில் {city_name} எவ்வாறு செயல்படுகிறது என்பதை இந்த அறிக்கை கோடிட்டுக் காட்டுகிறது. 1000 நகரங்கள் சவாலின் ஒரு பகுதியாக, சுகாதாரம் மற்றும் நிலைத்தன்மையை ஊக்குவிக்கும் நகர்ப்புற வடிவமைப்பு மற்றும் போக்குவரத்து அம்சங்களின் இடஞ்சார்ந்த விநியோகத்தை நாங்கள் ஆய்வு செய்தோம். வரைபடங்கள் நகர்ப்புற வடிவமைப்பு மற்றும் போக்குவரத்து அம்சங்களின் பரவலை {city_name} முழுவதும் காட்டுகின்றன, மேலும் ஆரோக்கியமான மற்றும் நிலையான சூழலை உருவாக்குவதற்கான தலையீடுகளின் மூலம் அதிகப் பயனடையக்கூடிய பகுதிகளைக் கண்டறியும்.</v>
      </c>
      <c r="S79" s="8" t="str">
        <f>IF(OR(ISBLANK(languages!S79),languages!S79=""),IF(OR(ISBLANK('auto-translations'!S79),'auto-translations'!S79=""),"",'auto-translations'!S79),languages!S79)</f>
        <v>รายงานนี้สรุปว่า {city_name} ดำเนินการอย่างไรกับการเลือกตัวบ่งชี้เชิงพื้นที่และนโยบายของเมืองที่มีสุขภาพดีและยั่งยืน ในฐานะส่วนหนึ่งของ 1,000 Cities Challenge เราได้ตรวจสอบการกระจายเชิงพื้นที่ของการออกแบบชุมชนเมืองและการคมนาคมที่ส่งเสริมสุขภาพและความยั่งยืน แผนที่แสดงการกระจายตัวของการออกแบบชุมชนเมืองและการคมนาคมทั่ว {city_name} และระบุพื้นที่ที่อาจได้รับประโยชน์สูงสุดจากการแทรกแซงเพื่อสร้างสภาพแวดล้อมที่ดีต่อสุขภาพและยั่งยืน</v>
      </c>
      <c r="T79" s="8" t="str">
        <f>IF(OR(ISBLANK(languages!T79),languages!T79=""),IF(OR(ISBLANK('auto-translations'!T79),'auto-translations'!T79=""),"",'auto-translations'!T79),languages!T79)</f>
        <v>Báo cáo này trình bày cách thức hoạt động của {city_name} dựa trên một số chỉ báo chính sách và không gian chọn lọc của các thành phố lành mạnh và bền vững. Là một phần của Thử thách 1000 thành phố, chúng tôi đã kiểm tra sự phân bổ không gian của các đặc điểm giao thông và thiết kế đô thị nhằm nâng cao sức khỏe và tính bền vững. Các bản đồ hiển thị sự phân bổ các đặc điểm giao thông và thiết kế đô thị trên khắp {city_name}, đồng thời xác định các khu vực có thể hưởng lợi nhiều nhất từ các biện pháp can thiệp nhằm tạo ra môi trường lành mạnh và bền vững.</v>
      </c>
    </row>
    <row r="80" spans="1:20" ht="195" x14ac:dyDescent="0.25">
      <c r="A80" s="15" t="s">
        <v>71</v>
      </c>
      <c r="B80" s="15" t="s">
        <v>31</v>
      </c>
      <c r="C80" s="9" t="s">
        <v>961</v>
      </c>
      <c r="D80" s="9" t="s">
        <v>1462</v>
      </c>
      <c r="E80" s="8" t="str">
        <f>IF(OR(ISBLANK(languages!E80),languages!E80=""),IF(OR(ISBLANK('auto-translations'!E80),'auto-translations'!E80=""),"",'auto-translations'!E80),languages!E80)</f>
        <v>Percentatge de població amb accés a serveis a menys de 500 metres (m)</v>
      </c>
      <c r="F80" s="8" t="str">
        <f>IF(OR(ISBLANK(languages!F80),languages!F80=""),IF(OR(ISBLANK('auto-translations'!F80),'auto-translations'!F80=""),"",'auto-translations'!F80),languages!F80)</f>
        <v>可使用 500 公尺範圍內便利設施的人口百分比 (m)</v>
      </c>
      <c r="G80" s="8" t="str">
        <f>IF(OR(ISBLANK(languages!G80),languages!G80=""),IF(OR(ISBLANK('auto-translations'!G80),'auto-translations'!G80=""),"",'auto-translations'!G80),languages!G80)</f>
        <v>可使用 500 米范围内便利设施的人口百分比</v>
      </c>
      <c r="H80" s="8" t="str">
        <f>IF(OR(ISBLANK(languages!H80),languages!H80=""),IF(OR(ISBLANK('auto-translations'!H80),'auto-translations'!H80=""),"",'auto-translations'!H80),languages!H80)</f>
        <v>Procento obyvatel s přístupem k vybavení do 500 metrů (m)</v>
      </c>
      <c r="I80" s="8" t="str">
        <f>IF(OR(ISBLANK(languages!I80),languages!I80=""),IF(OR(ISBLANK('auto-translations'!I80),'auto-translations'!I80=""),"",'auto-translations'!I80),languages!I80)</f>
        <v>Procentdel af befolkningen med adgang til faciliteter inden for 500 meter (m)</v>
      </c>
      <c r="J80" s="8" t="str">
        <f>IF(OR(ISBLANK(languages!J80),languages!J80=""),IF(OR(ISBLANK('auto-translations'!J80),'auto-translations'!J80=""),"",'auto-translations'!J80),languages!J80)</f>
        <v>Percentage van de bevolking met toegang tot voorzieningen binnen 500 meter (m)</v>
      </c>
      <c r="K80" s="8" t="str">
        <f>IF(OR(ISBLANK(languages!K80),languages!K80=""),IF(OR(ISBLANK('auto-translations'!K80),'auto-translations'!K80=""),"",'auto-translations'!K80),languages!K80)</f>
        <v>Prozentsatz der Bevölkerung mit Zugang zu Einrichtungen im Umkreis von 500 Metern (m)</v>
      </c>
      <c r="L80" s="8" t="str">
        <f>IF(OR(ISBLANK(languages!L80),languages!L80=""),IF(OR(ISBLANK('auto-translations'!L80),'auto-translations'!L80=""),"",'auto-translations'!L80),languages!L80)</f>
        <v>Kashi na yawan jama'a tare da damar samun abubuwan more rayuwa tsakanin mita 500 (m)</v>
      </c>
      <c r="M80" s="8" t="str">
        <f>IF(OR(ISBLANK(languages!M80),languages!M80=""),IF(OR(ISBLANK('auto-translations'!M80),'auto-translations'!M80=""),"",'auto-translations'!M80),languages!M80)</f>
        <v>Te ōrau o te taupori e uru ana ki ngā rawa i roto i te 500 mita (m)</v>
      </c>
      <c r="N80" s="8" t="str">
        <f>IF(OR(ISBLANK(languages!N80),languages!N80=""),IF(OR(ISBLANK('auto-translations'!N80),'auto-translations'!N80=""),"",'auto-translations'!N80),languages!N80)</f>
        <v>Porcentaje de población con acceso a servicios dentro de un radio de 500 metros (m)</v>
      </c>
      <c r="O80" s="8" t="str">
        <f>IF(OR(ISBLANK(languages!O80),languages!O80=""),IF(OR(ISBLANK('auto-translations'!O80),'auto-translations'!O80=""),"",'auto-translations'!O80),languages!O80)</f>
        <v>Porcentaje de población con acceso a servicios dentro de un radio de 500 metros (m)</v>
      </c>
      <c r="P80" s="8" t="str">
        <f>IF(OR(ISBLANK(languages!P80),languages!P80=""),IF(OR(ISBLANK('auto-translations'!P80),'auto-translations'!P80=""),"",'auto-translations'!P80),languages!P80)</f>
        <v>Percentagem da população com acesso a comodidades num raio de 500 metros (m)</v>
      </c>
      <c r="Q80" s="8" t="str">
        <f>IF(OR(ISBLANK(languages!Q80),languages!Q80=""),IF(OR(ISBLANK('auto-translations'!Q80),'auto-translations'!Q80=""),"",'auto-translations'!Q80),languages!Q80)</f>
        <v>Percentagem da população com acesso a comodidades num raio de 500 metros (m)</v>
      </c>
      <c r="R80" s="8" t="str">
        <f>IF(OR(ISBLANK(languages!R80),languages!R80=""),IF(OR(ISBLANK('auto-translations'!R80),'auto-translations'!R80=""),"",'auto-translations'!R80),languages!R80)</f>
        <v>500 மீட்டருக்குள் (மீ) வசதிகளுடன் கூடிய மக்கள்தொகை சதவீதம்</v>
      </c>
      <c r="S80" s="8" t="str">
        <f>IF(OR(ISBLANK(languages!S80),languages!S80=""),IF(OR(ISBLANK('auto-translations'!S80),'auto-translations'!S80=""),"",'auto-translations'!S80),languages!S80)</f>
        <v>ร้อยละของประชากรที่สามารถเข้าถึงสิ่งอำนวยความสะดวกในระยะ 500 เมตร (ม.)</v>
      </c>
      <c r="T80" s="8" t="str">
        <f>IF(OR(ISBLANK(languages!T80),languages!T80=""),IF(OR(ISBLANK('auto-translations'!T80),'auto-translations'!T80=""),"",'auto-translations'!T80),languages!T80)</f>
        <v>Tỷ lệ dân số được tiếp cận các tiện ích trong phạm vi 500 mét (m)</v>
      </c>
    </row>
    <row r="81" spans="1:20" ht="120" x14ac:dyDescent="0.25">
      <c r="A81" s="15" t="s">
        <v>71</v>
      </c>
      <c r="B81" s="15" t="s">
        <v>32</v>
      </c>
      <c r="C81" s="9" t="s">
        <v>940</v>
      </c>
      <c r="D81" s="9" t="s">
        <v>1462</v>
      </c>
      <c r="E81" s="8" t="str">
        <f>IF(OR(ISBLANK(languages!E81),languages!E81=""),IF(OR(ISBLANK('auto-translations'!E81),'auto-translations'!E81=""),"",'auto-translations'!E81),languages!E81)</f>
        <v>Accesibilitat a peu i destí</v>
      </c>
      <c r="F81" s="8" t="str">
        <f>IF(OR(ISBLANK(languages!F81),languages!F81=""),IF(OR(ISBLANK('auto-translations'!F81),'auto-translations'!F81=""),"",'auto-translations'!F81),languages!F81)</f>
        <v>步行便利性和目的地可及性</v>
      </c>
      <c r="G81" s="8" t="str">
        <f>IF(OR(ISBLANK(languages!G81),languages!G81=""),IF(OR(ISBLANK('auto-translations'!G81),'auto-translations'!G81=""),"",'auto-translations'!G81),languages!G81)</f>
        <v>步行便利性和目的地可达性</v>
      </c>
      <c r="H81" s="8" t="str">
        <f>IF(OR(ISBLANK(languages!H81),languages!H81=""),IF(OR(ISBLANK('auto-translations'!H81),'auto-translations'!H81=""),"",'auto-translations'!H81),languages!H81)</f>
        <v>Pěší dostupnost a přístup k cíli</v>
      </c>
      <c r="I81" s="8" t="str">
        <f>IF(OR(ISBLANK(languages!I81),languages!I81=""),IF(OR(ISBLANK('auto-translations'!I81),'auto-translations'!I81=""),"",'auto-translations'!I81),languages!I81)</f>
        <v>Gangbarhed og destinationsadgang</v>
      </c>
      <c r="J81" s="8" t="str">
        <f>IF(OR(ISBLANK(languages!J81),languages!J81=""),IF(OR(ISBLANK('auto-translations'!J81),'auto-translations'!J81=""),"",'auto-translations'!J81),languages!J81)</f>
        <v>Beloopbaarheid en toegang tot bestemmingen</v>
      </c>
      <c r="K81" s="8" t="str">
        <f>IF(OR(ISBLANK(languages!K81),languages!K81=""),IF(OR(ISBLANK('auto-translations'!K81),'auto-translations'!K81=""),"",'auto-translations'!K81),languages!K81)</f>
        <v>Gehbarkeit und Zielzugang</v>
      </c>
      <c r="L81" s="8" t="str">
        <f>IF(OR(ISBLANK(languages!L81),languages!L81=""),IF(OR(ISBLANK('auto-translations'!L81),'auto-translations'!L81=""),"",'auto-translations'!L81),languages!L81)</f>
        <v>Tafiya da samun damar zuwa</v>
      </c>
      <c r="M81" s="8" t="str">
        <f>IF(OR(ISBLANK(languages!M81),languages!M81=""),IF(OR(ISBLANK('auto-translations'!M81),'auto-translations'!M81=""),"",'auto-translations'!M81),languages!M81)</f>
        <v>Te hikoi me te uru ki te waahi</v>
      </c>
      <c r="N81" s="8" t="str">
        <f>IF(OR(ISBLANK(languages!N81),languages!N81=""),IF(OR(ISBLANK('auto-translations'!N81),'auto-translations'!N81=""),"",'auto-translations'!N81),languages!N81)</f>
        <v>Accesibilidad para peatones y acceso al destino</v>
      </c>
      <c r="O81" s="8" t="str">
        <f>IF(OR(ISBLANK(languages!O81),languages!O81=""),IF(OR(ISBLANK('auto-translations'!O81),'auto-translations'!O81=""),"",'auto-translations'!O81),languages!O81)</f>
        <v>Accesibilidad para peatones y acceso al destino</v>
      </c>
      <c r="P81" s="8" t="str">
        <f>IF(OR(ISBLANK(languages!P81),languages!P81=""),IF(OR(ISBLANK('auto-translations'!P81),'auto-translations'!P81=""),"",'auto-translations'!P81),languages!P81)</f>
        <v>Caminhabilidade e acesso ao destino</v>
      </c>
      <c r="Q81" s="8" t="str">
        <f>IF(OR(ISBLANK(languages!Q81),languages!Q81=""),IF(OR(ISBLANK('auto-translations'!Q81),'auto-translations'!Q81=""),"",'auto-translations'!Q81),languages!Q81)</f>
        <v>Caminhabilidade e acesso ao destino</v>
      </c>
      <c r="R81" s="8" t="str">
        <f>IF(OR(ISBLANK(languages!R81),languages!R81=""),IF(OR(ISBLANK('auto-translations'!R81),'auto-translations'!R81=""),"",'auto-translations'!R81),languages!R81)</f>
        <v>நடைபயிற்சி மற்றும் இலக்கு அணுகல்</v>
      </c>
      <c r="S81" s="8" t="str">
        <f>IF(OR(ISBLANK(languages!S81),languages!S81=""),IF(OR(ISBLANK('auto-translations'!S81),'auto-translations'!S81=""),"",'auto-translations'!S81),languages!S81)</f>
        <v>ความสามารถในการเดินและการเข้าถึงจุดหมายปลายทาง</v>
      </c>
      <c r="T81" s="8" t="str">
        <f>IF(OR(ISBLANK(languages!T81),languages!T81=""),IF(OR(ISBLANK('auto-translations'!T81),'auto-translations'!T81=""),"",'auto-translations'!T81),languages!T81)</f>
        <v>Khả năng đi bộ và truy cập điểm đến</v>
      </c>
    </row>
    <row r="82" spans="1:20" ht="409.5" x14ac:dyDescent="0.25">
      <c r="A82" s="15" t="s">
        <v>71</v>
      </c>
      <c r="B82" s="15" t="s">
        <v>939</v>
      </c>
      <c r="C82" s="9" t="s">
        <v>1124</v>
      </c>
      <c r="D82" s="9" t="s">
        <v>1462</v>
      </c>
      <c r="E82" s="8" t="str">
        <f>IF(OR(ISBLANK(languages!E82),languages!E82=""),IF(OR(ISBLANK('auto-translations'!E82),'auto-translations'!E82=""),"",'auto-translations'!E82),languages!E82)</f>
        <v>Les polítiques públiques són essencials per donar suport al disseny i la creació de ciutats i barris sans i sostenibles. La llista de comprovació de polítiques de 1000 Cities Challenge es va utilitzar per avaluar la presència i la qualitat de les polítiques alineades amb l'evidència i els principis per a ciutats saludables i sostenibles.</v>
      </c>
      <c r="F82" s="8" t="str">
        <f>IF(OR(ISBLANK(languages!F82),languages!F82=""),IF(OR(ISBLANK('auto-translations'!F82),'auto-translations'!F82=""),"",'auto-translations'!F82),languages!F82)</f>
        <v>公共政策對於支持健康和永續城市和社區的設計和創建至關重要。 1000 個城市挑戰政策清單用於評估與健康和永續城市的證據和原則一致的政策的存在和品質。</v>
      </c>
      <c r="G82" s="8" t="str">
        <f>IF(OR(ISBLANK(languages!G82),languages!G82=""),IF(OR(ISBLANK('auto-translations'!G82),'auto-translations'!G82=""),"",'auto-translations'!G82),languages!G82)</f>
        <v>公共政策对于支持健康和可持续城市和社区的设计和创建至关重要。 1000 个城市挑战政策清单用于评估与健康和可持续城市的证据和原则相一致的政策的存在和质量。</v>
      </c>
      <c r="H82" s="8" t="str">
        <f>IF(OR(ISBLANK(languages!H82),languages!H82=""),IF(OR(ISBLANK('auto-translations'!H82),'auto-translations'!H82=""),"",'auto-translations'!H82),languages!H82)</f>
        <v>Veřejné politiky jsou zásadní pro podporu navrhování a vytváření zdravých a udržitelných měst a čtvrtí. Kontrolní seznam 1000 měst Challenge Policy Checklist byl použit k posouzení přítomnosti a kvality politik v souladu s důkazy a principy pro zdravá a udržitelná města.</v>
      </c>
      <c r="I82" s="8" t="str">
        <f>IF(OR(ISBLANK(languages!I82),languages!I82=""),IF(OR(ISBLANK('auto-translations'!I82),'auto-translations'!I82=""),"",'auto-translations'!I82),languages!I82)</f>
        <v>Offentlige politikker er afgørende for at støtte udformningen og skabelsen af sunde og bæredygtige byer og kvarterer. 1000 Cities Challenge Policy Checklist blev brugt til at vurdere tilstedeværelsen og kvaliteten af politikker i overensstemmelse med beviser og principper for sunde og bæredygtige byer.</v>
      </c>
      <c r="J82" s="8" t="str">
        <f>IF(OR(ISBLANK(languages!J82),languages!J82=""),IF(OR(ISBLANK('auto-translations'!J82),'auto-translations'!J82=""),"",'auto-translations'!J82),languages!J82)</f>
        <v>Overheidsbeleid is essentieel voor het ondersteunen van het ontwerp en de creatie van gezonde en duurzame steden en buurten. De 1000 Cities Challenge Policy Checklist werd gebruikt om de aanwezigheid en kwaliteit van beleid te beoordelen dat is afgestemd op bewijsmateriaal en principes voor gezonde en duurzame steden.</v>
      </c>
      <c r="K82" s="8" t="str">
        <f>IF(OR(ISBLANK(languages!K82),languages!K82=""),IF(OR(ISBLANK('auto-translations'!K82),'auto-translations'!K82=""),"",'auto-translations'!K82),languages!K82)</f>
        <v>Öffentliche Maßnahmen sind von wesentlicher Bedeutung für die Unterstützung der Gestaltung und Schaffung gesunder und nachhaltiger Städte und Stadtteile. Die Richtlinien-Checkliste „1000 Cities Challenge“ wurde verwendet, um das Vorhandensein und die Qualität von Richtlinien zu bewerten, die auf Erkenntnissen und Grundsätzen für gesunde und nachhaltige Städte ausgerichtet sind.</v>
      </c>
      <c r="L82" s="8" t="str">
        <f>IF(OR(ISBLANK(languages!L82),languages!L82=""),IF(OR(ISBLANK('auto-translations'!L82),'auto-translations'!L82=""),"",'auto-translations'!L82),languages!L82)</f>
        <v>Manufofin jama'a suna da mahimmanci don tallafawa ƙira da ƙirƙirar birane da unguwannin lafiya kuma masu dorewa. An yi amfani da Lissafin Manufofin Kalubale na Garuruwan 1000 don tantance kasancewar da ingancin manufofin da suka dace da shaida da ka'idoji don birane masu lafiya da dorewa.</v>
      </c>
      <c r="M82" s="8" t="str">
        <f>IF(OR(ISBLANK(languages!M82),languages!M82=""),IF(OR(ISBLANK('auto-translations'!M82),'auto-translations'!M82=""),"",'auto-translations'!M82),languages!M82)</f>
        <v>He mea nui nga kaupapa here a te iwi mo te tautoko i te hoahoatanga me te hanga o nga taone hauora me te tauwhiro me nga kaainga. I whakamahia te 1000 Cities Challenge Policy Checklist ki te aromatawai i te noho me te kounga o nga kaupapa here e hono ana ki nga taunakitanga me nga maataapono mo nga taone hauora me te tauwhiro.</v>
      </c>
      <c r="N82" s="8" t="str">
        <f>IF(OR(ISBLANK(languages!N82),languages!N82=""),IF(OR(ISBLANK('auto-translations'!N82),'auto-translations'!N82=""),"",'auto-translations'!N82),languages!N82)</f>
        <v>Las políticas públicas son esenciales para apoyar el diseño y la creación de ciudades y barrios saludables y sostenibles. La Lista de Verificación de Políticas del Desafío de las 1000 Ciudades se utilizó para evaluar la presencia y calidad de políticas alineadas con evidencia y principios para ciudades saludables y sostenibles.</v>
      </c>
      <c r="O82" s="8" t="str">
        <f>IF(OR(ISBLANK(languages!O82),languages!O82=""),IF(OR(ISBLANK('auto-translations'!O82),'auto-translations'!O82=""),"",'auto-translations'!O82),languages!O82)</f>
        <v>Las políticas públicas son esenciales para apoyar el diseño y la creación de ciudades y barrios saludables y sostenibles. La Lista de Verificación de Políticas del Desafío de las 1000 Ciudades se utilizó para evaluar la presencia y calidad de políticas alineadas con evidencia y principios para ciudades saludables y sostenibles.</v>
      </c>
      <c r="P82" s="8" t="str">
        <f>IF(OR(ISBLANK(languages!P82),languages!P82=""),IF(OR(ISBLANK('auto-translations'!P82),'auto-translations'!P82=""),"",'auto-translations'!P82),languages!P82)</f>
        <v>As políticas públicas são essenciais para apoiar a concepção e a criação de cidades e bairros saudáveis e sustentáveis. A Lista de Verificação de Políticas do Desafio 1000 Cidades foi usada para avaliar a presença e a qualidade de políticas alinhadas com evidências e princípios para cidades saudáveis e sustentáveis.</v>
      </c>
      <c r="Q82" s="8" t="str">
        <f>IF(OR(ISBLANK(languages!Q82),languages!Q82=""),IF(OR(ISBLANK('auto-translations'!Q82),'auto-translations'!Q82=""),"",'auto-translations'!Q82),languages!Q82)</f>
        <v>As políticas públicas são essenciais para apoiar a concepção e a criação de cidades e bairros saudáveis e sustentáveis. A Lista de Verificação de Políticas do Desafio 1000 Cidades foi usada para avaliar a presença e a qualidade de políticas alinhadas com evidências e princípios para cidades saudáveis e sustentáveis.</v>
      </c>
      <c r="R82" s="8" t="str">
        <f>IF(OR(ISBLANK(languages!R82),languages!R82=""),IF(OR(ISBLANK('auto-translations'!R82),'auto-translations'!R82=""),"",'auto-translations'!R82),languages!R82)</f>
        <v>ஆரோக்கியமான மற்றும் நிலையான நகரங்கள் மற்றும் சுற்றுப்புறங்களின் வடிவமைப்பு மற்றும் உருவாக்கத்தை ஆதரிப்பதற்கு பொதுக் கொள்கைகள் அவசியம். 1000 நகரங்கள் சவால் கொள்கை சரிபார்ப்பு பட்டியல் ஆரோக்கியமான மற்றும் நிலையான நகரங்களுக்கான சான்றுகள் மற்றும் கொள்கைகளுடன் இணைந்த கொள்கைகளின் இருப்பு மற்றும் தரத்தை மதிப்பிட பயன்படுத்தப்பட்டது.</v>
      </c>
      <c r="S82" s="8" t="str">
        <f>IF(OR(ISBLANK(languages!S82),languages!S82=""),IF(OR(ISBLANK('auto-translations'!S82),'auto-translations'!S82=""),"",'auto-translations'!S82),languages!S82)</f>
        <v>นโยบายสาธารณะมีความสำคัญต่อการสนับสนุนการออกแบบและการสร้างเมืองและพื้นที่ใกล้เคียงที่ดีต่อสุขภาพและยั่งยืน รายการตรวจสอบนโยบายความท้าทาย 1,000 เมืองใช้เพื่อประเมินการมีอยู่และคุณภาพของนโยบายที่สอดคล้องกับหลักฐานและหลักการสำหรับเมืองที่มีสุขภาพดีและยั่งยืน</v>
      </c>
      <c r="T82" s="8" t="str">
        <f>IF(OR(ISBLANK(languages!T82),languages!T82=""),IF(OR(ISBLANK('auto-translations'!T82),'auto-translations'!T82=""),"",'auto-translations'!T82),languages!T82)</f>
        <v>Các chính sách công rất cần thiết để hỗ trợ việc thiết kế và tạo ra các thành phố và khu dân cư lành mạnh và bền vững. Danh sách kiểm tra chính sách thách thức của 1000 thành phố được sử dụng để đánh giá sự hiện diện và chất lượng của các chính sách phù hợp với bằng chứng và nguyên tắc cho các thành phố lành mạnh và bền vững.</v>
      </c>
    </row>
    <row r="83" spans="1:20" ht="90" x14ac:dyDescent="0.25">
      <c r="A83" s="15" t="s">
        <v>71</v>
      </c>
      <c r="B83" s="15" t="s">
        <v>35</v>
      </c>
      <c r="C83" s="9" t="s">
        <v>1113</v>
      </c>
      <c r="D83" s="9" t="s">
        <v>1462</v>
      </c>
      <c r="E83" s="8" t="str">
        <f>IF(OR(ISBLANK(languages!E83),languages!E83=""),IF(OR(ISBLANK('auto-translations'!E83),'auto-translations'!E83=""),"",'auto-translations'!E83),languages!E83)</f>
        <v>Puntuació de presència de la política</v>
      </c>
      <c r="F83" s="8" t="str">
        <f>IF(OR(ISBLANK(languages!F83),languages!F83=""),IF(OR(ISBLANK('auto-translations'!F83),'auto-translations'!F83=""),"",'auto-translations'!F83),languages!F83)</f>
        <v>政策存在分數</v>
      </c>
      <c r="G83" s="8" t="str">
        <f>IF(OR(ISBLANK(languages!G83),languages!G83=""),IF(OR(ISBLANK('auto-translations'!G83),'auto-translations'!G83=""),"",'auto-translations'!G83),languages!G83)</f>
        <v>政策存在分数</v>
      </c>
      <c r="H83" s="8" t="str">
        <f>IF(OR(ISBLANK(languages!H83),languages!H83=""),IF(OR(ISBLANK('auto-translations'!H83),'auto-translations'!H83=""),"",'auto-translations'!H83),languages!H83)</f>
        <v>Skóre přítomnosti zásad</v>
      </c>
      <c r="I83" s="8" t="str">
        <f>IF(OR(ISBLANK(languages!I83),languages!I83=""),IF(OR(ISBLANK('auto-translations'!I83),'auto-translations'!I83=""),"",'auto-translations'!I83),languages!I83)</f>
        <v>Score for politiktilstedeværelse</v>
      </c>
      <c r="J83" s="8" t="str">
        <f>IF(OR(ISBLANK(languages!J83),languages!J83=""),IF(OR(ISBLANK('auto-translations'!J83),'auto-translations'!J83=""),"",'auto-translations'!J83),languages!J83)</f>
        <v>Score voor beleidsaanwezigheid</v>
      </c>
      <c r="K83" s="8" t="str">
        <f>IF(OR(ISBLANK(languages!K83),languages!K83=""),IF(OR(ISBLANK('auto-translations'!K83),'auto-translations'!K83=""),"",'auto-translations'!K83),languages!K83)</f>
        <v>Bewertung der Richtlinienpräsenz</v>
      </c>
      <c r="L83" s="8" t="str">
        <f>IF(OR(ISBLANK(languages!L83),languages!L83=""),IF(OR(ISBLANK('auto-translations'!L83),'auto-translations'!L83=""),"",'auto-translations'!L83),languages!L83)</f>
        <v>Makin kasancewar manufa</v>
      </c>
      <c r="M83" s="8" t="str">
        <f>IF(OR(ISBLANK(languages!M83),languages!M83=""),IF(OR(ISBLANK('auto-translations'!M83),'auto-translations'!M83=""),"",'auto-translations'!M83),languages!M83)</f>
        <v>Te kaute kaupapa here</v>
      </c>
      <c r="N83" s="8" t="str">
        <f>IF(OR(ISBLANK(languages!N83),languages!N83=""),IF(OR(ISBLANK('auto-translations'!N83),'auto-translations'!N83=""),"",'auto-translations'!N83),languages!N83)</f>
        <v>Puntuación de presencia de políticas</v>
      </c>
      <c r="O83" s="8" t="str">
        <f>IF(OR(ISBLANK(languages!O83),languages!O83=""),IF(OR(ISBLANK('auto-translations'!O83),'auto-translations'!O83=""),"",'auto-translations'!O83),languages!O83)</f>
        <v>Puntuación de presencia de políticas</v>
      </c>
      <c r="P83" s="8" t="str">
        <f>IF(OR(ISBLANK(languages!P83),languages!P83=""),IF(OR(ISBLANK('auto-translations'!P83),'auto-translations'!P83=""),"",'auto-translations'!P83),languages!P83)</f>
        <v>Pontuação de presença de política</v>
      </c>
      <c r="Q83" s="8" t="str">
        <f>IF(OR(ISBLANK(languages!Q83),languages!Q83=""),IF(OR(ISBLANK('auto-translations'!Q83),'auto-translations'!Q83=""),"",'auto-translations'!Q83),languages!Q83)</f>
        <v>Pontuação de presença de política</v>
      </c>
      <c r="R83" s="8" t="str">
        <f>IF(OR(ISBLANK(languages!R83),languages!R83=""),IF(OR(ISBLANK('auto-translations'!R83),'auto-translations'!R83=""),"",'auto-translations'!R83),languages!R83)</f>
        <v>பாலிசி இருப்பு மதிப்பெண்</v>
      </c>
      <c r="S83" s="8" t="str">
        <f>IF(OR(ISBLANK(languages!S83),languages!S83=""),IF(OR(ISBLANK('auto-translations'!S83),'auto-translations'!S83=""),"",'auto-translations'!S83),languages!S83)</f>
        <v>คะแนนการแสดงตนของนโยบาย</v>
      </c>
      <c r="T83" s="8" t="str">
        <f>IF(OR(ISBLANK(languages!T83),languages!T83=""),IF(OR(ISBLANK('auto-translations'!T83),'auto-translations'!T83=""),"",'auto-translations'!T83),languages!T83)</f>
        <v>Điểm hiện diện chính sách</v>
      </c>
    </row>
    <row r="84" spans="1:20" ht="330" x14ac:dyDescent="0.25">
      <c r="A84" s="15" t="s">
        <v>71</v>
      </c>
      <c r="B84" s="15" t="s">
        <v>104</v>
      </c>
      <c r="C84" s="9" t="s">
        <v>1120</v>
      </c>
      <c r="D84" s="9" t="s">
        <v>1462</v>
      </c>
      <c r="E84" s="8" t="str">
        <f>IF(OR(ISBLANK(languages!E84),languages!E84=""),IF(OR(ISBLANK('auto-translations'!E84),'auto-translations'!E84=""),"",'auto-translations'!E84),languages!E84)</f>
        <v>Presència de polítiques urbanes i de transport de suport a la salut i la sostenibilitat</v>
      </c>
      <c r="F84" s="8" t="str">
        <f>IF(OR(ISBLANK(languages!F84),languages!F84=""),IF(OR(ISBLANK('auto-translations'!F84),'auto-translations'!F84=""),"",'auto-translations'!F84),languages!F84)</f>
        <v>支持健康和永續發展的城市和交通政策</v>
      </c>
      <c r="G84" s="8" t="str">
        <f>IF(OR(ISBLANK(languages!G84),languages!G84=""),IF(OR(ISBLANK('auto-translations'!G84),'auto-translations'!G84=""),"",'auto-translations'!G84),languages!G84)</f>
        <v>支持健康和可持续发展的城市和交通政策</v>
      </c>
      <c r="H84" s="8" t="str">
        <f>IF(OR(ISBLANK(languages!H84),languages!H84=""),IF(OR(ISBLANK('auto-translations'!H84),'auto-translations'!H84=""),"",'auto-translations'!H84),languages!H84)</f>
        <v>Přítomnost městských a dopravních politik podporujících zdraví a udržitelnost</v>
      </c>
      <c r="I84" s="8" t="str">
        <f>IF(OR(ISBLANK(languages!I84),languages!I84=""),IF(OR(ISBLANK('auto-translations'!I84),'auto-translations'!I84=""),"",'auto-translations'!I84),languages!I84)</f>
        <v>Tilstedeværelse af by- og transportpolitikker, der understøtter sundhed og bæredygtighed</v>
      </c>
      <c r="J84" s="8" t="str">
        <f>IF(OR(ISBLANK(languages!J84),languages!J84=""),IF(OR(ISBLANK('auto-translations'!J84),'auto-translations'!J84=""),"",'auto-translations'!J84),languages!J84)</f>
        <v>Aanwezigheid van stedelijk en transportbeleid ter ondersteuning van gezondheid en duurzaamheid</v>
      </c>
      <c r="K84" s="8" t="str">
        <f>IF(OR(ISBLANK(languages!K84),languages!K84=""),IF(OR(ISBLANK('auto-translations'!K84),'auto-translations'!K84=""),"",'auto-translations'!K84),languages!K84)</f>
        <v>Vorhandensein einer Stadt- und Verkehrspolitik, die Gesundheit und Nachhaltigkeit unterstützt</v>
      </c>
      <c r="L84" s="8" t="str">
        <f>IF(OR(ISBLANK(languages!L84),languages!L84=""),IF(OR(ISBLANK('auto-translations'!L84),'auto-translations'!L84=""),"",'auto-translations'!L84),languages!L84)</f>
        <v>Kasancewar manufofin birane da sufuri masu tallafawa lafiya da dorewa</v>
      </c>
      <c r="M84" s="8" t="str">
        <f>IF(OR(ISBLANK(languages!M84),languages!M84=""),IF(OR(ISBLANK('auto-translations'!M84),'auto-translations'!M84=""),"",'auto-translations'!M84),languages!M84)</f>
        <v>Te aroaro o nga kaupapa here mo nga taone me nga waka e tautoko ana i te hauora me te oranga tonutanga</v>
      </c>
      <c r="N84" s="8" t="str">
        <f>IF(OR(ISBLANK(languages!N84),languages!N84=""),IF(OR(ISBLANK('auto-translations'!N84),'auto-translations'!N84=""),"",'auto-translations'!N84),languages!N84)</f>
        <v>Presencia de políticas urbanas y de transporte que apoyen la salud y la sostenibilidad</v>
      </c>
      <c r="O84" s="8" t="str">
        <f>IF(OR(ISBLANK(languages!O84),languages!O84=""),IF(OR(ISBLANK('auto-translations'!O84),'auto-translations'!O84=""),"",'auto-translations'!O84),languages!O84)</f>
        <v>Presencia de políticas urbanas y de transporte que apoyen la salud y la sostenibilidad</v>
      </c>
      <c r="P84" s="8" t="str">
        <f>IF(OR(ISBLANK(languages!P84),languages!P84=""),IF(OR(ISBLANK('auto-translations'!P84),'auto-translations'!P84=""),"",'auto-translations'!P84),languages!P84)</f>
        <v>Presença de políticas urbanas e de transporte que apoiam a saúde e a sustentabilidade</v>
      </c>
      <c r="Q84" s="8" t="str">
        <f>IF(OR(ISBLANK(languages!Q84),languages!Q84=""),IF(OR(ISBLANK('auto-translations'!Q84),'auto-translations'!Q84=""),"",'auto-translations'!Q84),languages!Q84)</f>
        <v>Presença de políticas urbanas e de transporte que apoiam a saúde e a sustentabilidade</v>
      </c>
      <c r="R84" s="8" t="str">
        <f>IF(OR(ISBLANK(languages!R84),languages!R84=""),IF(OR(ISBLANK('auto-translations'!R84),'auto-translations'!R84=""),"",'auto-translations'!R84),languages!R84)</f>
        <v>சுகாதாரம் மற்றும் நிலைத்தன்மையை ஆதரிக்கும் நகர்ப்புற மற்றும் போக்குவரத்துக் கொள்கைகளின் இருப்பு</v>
      </c>
      <c r="S84" s="8" t="str">
        <f>IF(OR(ISBLANK(languages!S84),languages!S84=""),IF(OR(ISBLANK('auto-translations'!S84),'auto-translations'!S84=""),"",'auto-translations'!S84),languages!S84)</f>
        <v>การปรากฏตัวของนโยบายเมืองและการขนส่งที่สนับสนุนสุขภาพและความยั่งยืน</v>
      </c>
      <c r="T84" s="8" t="str">
        <f>IF(OR(ISBLANK(languages!T84),languages!T84=""),IF(OR(ISBLANK('auto-translations'!T84),'auto-translations'!T84=""),"",'auto-translations'!T84),languages!T84)</f>
        <v>Sự hiện diện của các chính sách đô thị và giao thông hỗ trợ sức khỏe và tính bền vững</v>
      </c>
    </row>
    <row r="85" spans="1:20" ht="75" x14ac:dyDescent="0.25">
      <c r="A85" s="15" t="s">
        <v>71</v>
      </c>
      <c r="B85" s="15" t="s">
        <v>36</v>
      </c>
      <c r="C85" s="9" t="s">
        <v>1114</v>
      </c>
      <c r="D85" s="9" t="s">
        <v>1462</v>
      </c>
      <c r="E85" s="8" t="str">
        <f>IF(OR(ISBLANK(languages!E85),languages!E85=""),IF(OR(ISBLANK('auto-translations'!E85),'auto-translations'!E85=""),"",'auto-translations'!E85),languages!E85)</f>
        <v>Puntuació de qualitat de la política</v>
      </c>
      <c r="F85" s="8" t="str">
        <f>IF(OR(ISBLANK(languages!F85),languages!F85=""),IF(OR(ISBLANK('auto-translations'!F85),'auto-translations'!F85=""),"",'auto-translations'!F85),languages!F85)</f>
        <v>政策品質得分</v>
      </c>
      <c r="G85" s="8" t="str">
        <f>IF(OR(ISBLANK(languages!G85),languages!G85=""),IF(OR(ISBLANK('auto-translations'!G85),'auto-translations'!G85=""),"",'auto-translations'!G85),languages!G85)</f>
        <v>政策质量得分</v>
      </c>
      <c r="H85" s="8" t="str">
        <f>IF(OR(ISBLANK(languages!H85),languages!H85=""),IF(OR(ISBLANK('auto-translations'!H85),'auto-translations'!H85=""),"",'auto-translations'!H85),languages!H85)</f>
        <v>Skóre kvality zásad</v>
      </c>
      <c r="I85" s="8" t="str">
        <f>IF(OR(ISBLANK(languages!I85),languages!I85=""),IF(OR(ISBLANK('auto-translations'!I85),'auto-translations'!I85=""),"",'auto-translations'!I85),languages!I85)</f>
        <v>Politikkvalitetsscore</v>
      </c>
      <c r="J85" s="8" t="str">
        <f>IF(OR(ISBLANK(languages!J85),languages!J85=""),IF(OR(ISBLANK('auto-translations'!J85),'auto-translations'!J85=""),"",'auto-translations'!J85),languages!J85)</f>
        <v>Kwaliteitsscore van beleid</v>
      </c>
      <c r="K85" s="8" t="str">
        <f>IF(OR(ISBLANK(languages!K85),languages!K85=""),IF(OR(ISBLANK('auto-translations'!K85),'auto-translations'!K85=""),"",'auto-translations'!K85),languages!K85)</f>
        <v>Qualitätsbewertung der Richtlinie</v>
      </c>
      <c r="L85" s="8" t="str">
        <f>IF(OR(ISBLANK(languages!L85),languages!L85=""),IF(OR(ISBLANK('auto-translations'!L85),'auto-translations'!L85=""),"",'auto-translations'!L85),languages!L85)</f>
        <v>Maki ingancin manufofin</v>
      </c>
      <c r="M85" s="8" t="str">
        <f>IF(OR(ISBLANK(languages!M85),languages!M85=""),IF(OR(ISBLANK('auto-translations'!M85),'auto-translations'!M85=""),"",'auto-translations'!M85),languages!M85)</f>
        <v>Tohu kounga kaupapa here</v>
      </c>
      <c r="N85" s="8" t="str">
        <f>IF(OR(ISBLANK(languages!N85),languages!N85=""),IF(OR(ISBLANK('auto-translations'!N85),'auto-translations'!N85=""),"",'auto-translations'!N85),languages!N85)</f>
        <v>Puntuación de calidad de las políticas</v>
      </c>
      <c r="O85" s="8" t="str">
        <f>IF(OR(ISBLANK(languages!O85),languages!O85=""),IF(OR(ISBLANK('auto-translations'!O85),'auto-translations'!O85=""),"",'auto-translations'!O85),languages!O85)</f>
        <v>Puntuación de calidad de las políticas</v>
      </c>
      <c r="P85" s="8" t="str">
        <f>IF(OR(ISBLANK(languages!P85),languages!P85=""),IF(OR(ISBLANK('auto-translations'!P85),'auto-translations'!P85=""),"",'auto-translations'!P85),languages!P85)</f>
        <v>Índice de qualidade da política</v>
      </c>
      <c r="Q85" s="8" t="str">
        <f>IF(OR(ISBLANK(languages!Q85),languages!Q85=""),IF(OR(ISBLANK('auto-translations'!Q85),'auto-translations'!Q85=""),"",'auto-translations'!Q85),languages!Q85)</f>
        <v>Índice de qualidade da política</v>
      </c>
      <c r="R85" s="8" t="str">
        <f>IF(OR(ISBLANK(languages!R85),languages!R85=""),IF(OR(ISBLANK('auto-translations'!R85),'auto-translations'!R85=""),"",'auto-translations'!R85),languages!R85)</f>
        <v>கொள்கை தர மதிப்பெண்</v>
      </c>
      <c r="S85" s="8" t="str">
        <f>IF(OR(ISBLANK(languages!S85),languages!S85=""),IF(OR(ISBLANK('auto-translations'!S85),'auto-translations'!S85=""),"",'auto-translations'!S85),languages!S85)</f>
        <v>คะแนนคุณภาพนโยบาย</v>
      </c>
      <c r="T85" s="8" t="str">
        <f>IF(OR(ISBLANK(languages!T85),languages!T85=""),IF(OR(ISBLANK('auto-translations'!T85),'auto-translations'!T85=""),"",'auto-translations'!T85),languages!T85)</f>
        <v>Điểm chất lượng chính sách</v>
      </c>
    </row>
    <row r="86" spans="1:20" ht="345" x14ac:dyDescent="0.25">
      <c r="A86" s="15" t="s">
        <v>71</v>
      </c>
      <c r="B86" s="15" t="s">
        <v>105</v>
      </c>
      <c r="C86" s="9" t="s">
        <v>1121</v>
      </c>
      <c r="D86" s="9" t="s">
        <v>1462</v>
      </c>
      <c r="E86" s="8" t="str">
        <f>IF(OR(ISBLANK(languages!E86),languages!E86=""),IF(OR(ISBLANK('auto-translations'!E86),'auto-translations'!E86=""),"",'auto-translations'!E86),languages!E86)</f>
        <v>Valoració de la qualitat de les polítiques per a polítiques mesurables alineades amb l'evidència sobre ciutats saludables</v>
      </c>
      <c r="F86" s="8" t="str">
        <f>IF(OR(ISBLANK(languages!F86),languages!F86=""),IF(OR(ISBLANK('auto-translations'!F86),'auto-translations'!F86=""),"",'auto-translations'!F86),languages!F86)</f>
        <v>對可衡量政策的政策質量評級與健康城市的證據一致</v>
      </c>
      <c r="G86" s="8" t="str">
        <f>IF(OR(ISBLANK(languages!G86),languages!G86=""),IF(OR(ISBLANK('auto-translations'!G86),'auto-translations'!G86=""),"",'auto-translations'!G86),languages!G86)</f>
        <v>对可衡量政策的政策质量评级与健康城市的证据相一致</v>
      </c>
      <c r="H86" s="8" t="str">
        <f>IF(OR(ISBLANK(languages!H86),languages!H86=""),IF(OR(ISBLANK('auto-translations'!H86),'auto-translations'!H86=""),"",'auto-translations'!H86),languages!H86)</f>
        <v>Hodnocení kvality politiky pro měřitelné politiky v souladu s důkazy o zdravých městech</v>
      </c>
      <c r="I86" s="8" t="str">
        <f>IF(OR(ISBLANK(languages!I86),languages!I86=""),IF(OR(ISBLANK('auto-translations'!I86),'auto-translations'!I86=""),"",'auto-translations'!I86),languages!I86)</f>
        <v>Politikkvalitetsvurdering for målbare politikker i overensstemmelse med evidens om sunde byer</v>
      </c>
      <c r="J86" s="8" t="str">
        <f>IF(OR(ISBLANK(languages!J86),languages!J86=""),IF(OR(ISBLANK('auto-translations'!J86),'auto-translations'!J86=""),"",'auto-translations'!J86),languages!J86)</f>
        <v>Beleidskwaliteitsbeoordeling voor meetbaar beleid afgestemd op bewijsmateriaal over gezonde steden</v>
      </c>
      <c r="K86" s="8" t="str">
        <f>IF(OR(ISBLANK(languages!K86),languages!K86=""),IF(OR(ISBLANK('auto-translations'!K86),'auto-translations'!K86=""),"",'auto-translations'!K86),languages!K86)</f>
        <v>Bewertung der politischen Qualität für messbare politische Maßnahmen im Einklang mit Erkenntnissen zu gesunden Städten</v>
      </c>
      <c r="L86" s="8" t="str">
        <f>IF(OR(ISBLANK(languages!L86),languages!L86=""),IF(OR(ISBLANK('auto-translations'!L86),'auto-translations'!L86=""),"",'auto-translations'!L86),languages!L86)</f>
        <v>Ƙimar ingancin manufofin don manufofin ma'auni masu dacewa da shaida akan birane masu lafiya</v>
      </c>
      <c r="M86" s="8" t="str">
        <f>IF(OR(ISBLANK(languages!M86),languages!M86=""),IF(OR(ISBLANK('auto-translations'!M86),'auto-translations'!M86=""),"",'auto-translations'!M86),languages!M86)</f>
        <v>Ko te whakatauranga o te kounga kaupapa here mo nga kaupapa here ine e hono ana ki nga taunakitanga mo nga taone hauora</v>
      </c>
      <c r="N86" s="8" t="str">
        <f>IF(OR(ISBLANK(languages!N86),languages!N86=""),IF(OR(ISBLANK('auto-translations'!N86),'auto-translations'!N86=""),"",'auto-translations'!N86),languages!N86)</f>
        <v>Calificación de la calidad de las políticas mensurables alineadas con la evidencia sobre ciudades saludables</v>
      </c>
      <c r="O86" s="8" t="str">
        <f>IF(OR(ISBLANK(languages!O86),languages!O86=""),IF(OR(ISBLANK('auto-translations'!O86),'auto-translations'!O86=""),"",'auto-translations'!O86),languages!O86)</f>
        <v>Calificación de la calidad de las políticas mensurables alineadas con la evidencia sobre ciudades saludables</v>
      </c>
      <c r="P86" s="8" t="str">
        <f>IF(OR(ISBLANK(languages!P86),languages!P86=""),IF(OR(ISBLANK('auto-translations'!P86),'auto-translations'!P86=""),"",'auto-translations'!P86),languages!P86)</f>
        <v>Classificação da qualidade das políticas para políticas mensuráveis alinhadas com evidências sobre cidades saudáveis</v>
      </c>
      <c r="Q86" s="8" t="str">
        <f>IF(OR(ISBLANK(languages!Q86),languages!Q86=""),IF(OR(ISBLANK('auto-translations'!Q86),'auto-translations'!Q86=""),"",'auto-translations'!Q86),languages!Q86)</f>
        <v>Classificação da qualidade das políticas para políticas mensuráveis alinhadas com evidências sobre cidades saudáveis</v>
      </c>
      <c r="R86" s="8" t="str">
        <f>IF(OR(ISBLANK(languages!R86),languages!R86=""),IF(OR(ISBLANK('auto-translations'!R86),'auto-translations'!R86=""),"",'auto-translations'!R86),languages!R86)</f>
        <v>ஆரோக்கியமான நகரங்களின் ஆதாரங்களுடன் சீரமைக்கப்பட்ட அளவிடக்கூடிய கொள்கைகளுக்கான கொள்கை தர மதிப்பீடு</v>
      </c>
      <c r="S86" s="8" t="str">
        <f>IF(OR(ISBLANK(languages!S86),languages!S86=""),IF(OR(ISBLANK('auto-translations'!S86),'auto-translations'!S86=""),"",'auto-translations'!S86),languages!S86)</f>
        <v>การจัดอันดับคุณภาพนโยบายสำหรับนโยบายที่วัดผลได้ซึ่งสอดคล้องกับหลักฐานเกี่ยวกับเมืองที่มีสุขภาพดี</v>
      </c>
      <c r="T86" s="8" t="str">
        <f>IF(OR(ISBLANK(languages!T86),languages!T86=""),IF(OR(ISBLANK('auto-translations'!T86),'auto-translations'!T86=""),"",'auto-translations'!T86),languages!T86)</f>
        <v>Xếp hạng chất lượng chính sách cho các chính sách có thể đo lường được phù hợp với bằng chứng về các thành phố lành mạnh</v>
      </c>
    </row>
    <row r="87" spans="1:20" ht="105" x14ac:dyDescent="0.25">
      <c r="A87" s="15" t="s">
        <v>71</v>
      </c>
      <c r="B87" s="15" t="s">
        <v>439</v>
      </c>
      <c r="C87" s="9" t="s">
        <v>97</v>
      </c>
      <c r="D87" s="9" t="s">
        <v>1190</v>
      </c>
      <c r="E87" s="8" t="str">
        <f>IF(OR(ISBLANK(languages!E87),languages!E87=""),IF(OR(ISBLANK('auto-translations'!E87),'auto-translations'!E87=""),"",'auto-translations'!E87),languages!E87)</f>
        <v>Requisits per a la planificació urbana</v>
      </c>
      <c r="F87" s="8" t="str">
        <f>IF(OR(ISBLANK(languages!F87),languages!F87=""),IF(OR(ISBLANK('auto-translations'!F87),'auto-translations'!F87=""),"",'auto-translations'!F87),languages!F87)</f>
        <v>城市規劃指標</v>
      </c>
      <c r="G87" s="8" t="str">
        <f>IF(OR(ISBLANK(languages!G87),languages!G87=""),IF(OR(ISBLANK('auto-translations'!G87),'auto-translations'!G87=""),"",'auto-translations'!G87),languages!G87)</f>
        <v>城市规划指标</v>
      </c>
      <c r="H87" s="8" t="str">
        <f>IF(OR(ISBLANK(languages!H87),languages!H87=""),IF(OR(ISBLANK('auto-translations'!H87),'auto-translations'!H87=""),"",'auto-translations'!H87),languages!H87)</f>
        <v>Požadavky územního plánování</v>
      </c>
      <c r="I87" s="8" t="str">
        <f>IF(OR(ISBLANK(languages!I87),languages!I87=""),IF(OR(ISBLANK('auto-translations'!I87),'auto-translations'!I87=""),"",'auto-translations'!I87),languages!I87)</f>
        <v>Betingelser for sund, bæredygtig byplanlægning</v>
      </c>
      <c r="J87" s="8" t="str">
        <f>IF(OR(ISBLANK(languages!J87),languages!J87=""),IF(OR(ISBLANK('auto-translations'!J87),'auto-translations'!J87=""),"",'auto-translations'!J87),languages!J87)</f>
        <v>Stedenbouwkundige vereisten</v>
      </c>
      <c r="K87" s="8" t="str">
        <f>IF(OR(ISBLANK(languages!K87),languages!K87=""),IF(OR(ISBLANK('auto-translations'!K87),'auto-translations'!K87=""),"",'auto-translations'!K87),languages!K87)</f>
        <v>Stadtplanerische Anforderungen</v>
      </c>
      <c r="L87" s="8" t="str">
        <f>IF(OR(ISBLANK(languages!L87),languages!L87=""),IF(OR(ISBLANK('auto-translations'!L87),'auto-translations'!L87=""),"",'auto-translations'!L87),languages!L87)</f>
        <v>Bukatun tsara birni</v>
      </c>
      <c r="M87" s="8" t="str">
        <f>IF(OR(ISBLANK(languages!M87),languages!M87=""),IF(OR(ISBLANK('auto-translations'!M87),'auto-translations'!M87=""),"",'auto-translations'!M87),languages!M87)</f>
        <v>Ngā tikanga whakarite tāone</v>
      </c>
      <c r="N87" s="8" t="str">
        <f>IF(OR(ISBLANK(languages!N87),languages!N87=""),IF(OR(ISBLANK('auto-translations'!N87),'auto-translations'!N87=""),"",'auto-translations'!N87),languages!N87)</f>
        <v>Requisitos para la planeación urbana</v>
      </c>
      <c r="O87" s="8" t="str">
        <f>IF(OR(ISBLANK(languages!O87),languages!O87=""),IF(OR(ISBLANK('auto-translations'!O87),'auto-translations'!O87=""),"",'auto-translations'!O87),languages!O87)</f>
        <v>Requisitos para la planificación urbana</v>
      </c>
      <c r="P87" s="8" t="str">
        <f>IF(OR(ISBLANK(languages!P87),languages!P87=""),IF(OR(ISBLANK('auto-translations'!P87),'auto-translations'!P87=""),"",'auto-translations'!P87),languages!P87)</f>
        <v>Requisitos de planejamento da cidade</v>
      </c>
      <c r="Q87" s="8" t="str">
        <f>IF(OR(ISBLANK(languages!Q87),languages!Q87=""),IF(OR(ISBLANK('auto-translations'!Q87),'auto-translations'!Q87=""),"",'auto-translations'!Q87),languages!Q87)</f>
        <v>Requisitos de planeamento da cidade</v>
      </c>
      <c r="R87" s="8" t="str">
        <f>IF(OR(ISBLANK(languages!R87),languages!R87=""),IF(OR(ISBLANK('auto-translations'!R87),'auto-translations'!R87=""),"",'auto-translations'!R87),languages!R87)</f>
        <v>நகர திட்டமிடல் தேவைகள்</v>
      </c>
      <c r="S87" s="8" t="str">
        <f>IF(OR(ISBLANK(languages!S87),languages!S87=""),IF(OR(ISBLANK('auto-translations'!S87),'auto-translations'!S87=""),"",'auto-translations'!S87),languages!S87)</f>
        <v>ข้อกำหนดในการวางผังเมือง</v>
      </c>
      <c r="T87" s="8" t="str">
        <f>IF(OR(ISBLANK(languages!T87),languages!T87=""),IF(OR(ISBLANK('auto-translations'!T87),'auto-translations'!T87=""),"",'auto-translations'!T87),languages!T87)</f>
        <v xml:space="preserve">Các yêu cầu quy hoạch đô thị </v>
      </c>
    </row>
    <row r="88" spans="1:20" ht="409.5" x14ac:dyDescent="0.25">
      <c r="A88" s="15" t="s">
        <v>71</v>
      </c>
      <c r="B88" s="15" t="s">
        <v>42</v>
      </c>
      <c r="C88" s="10" t="s">
        <v>740</v>
      </c>
      <c r="D88" s="10" t="s">
        <v>1190</v>
      </c>
      <c r="E88" s="8" t="str">
        <f>IF(OR(ISBLANK(languages!E88),languages!E88=""),IF(OR(ISBLANK('auto-translations'!E88),'auto-translations'!E88=""),"",'auto-translations'!E88),languages!E88)</f>
        <v>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v>
      </c>
      <c r="F88" s="8" t="str">
        <f>IF(OR(ISBLANK(languages!F88),languages!F88=""),IF(OR(ISBLANK('auto-translations'!F88),'auto-translations'!F88=""),"",'auto-translations'!F88),languages!F88)</f>
        <v>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v>
      </c>
      <c r="G88" s="8" t="str">
        <f>IF(OR(ISBLANK(languages!G88),languages!G88=""),IF(OR(ISBLANK('auto-translations'!G88),'auto-translations'!G88=""),"",'auto-translations'!G88),languages!G88)</f>
        <v>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v>
      </c>
      <c r="H88" s="8" t="str">
        <f>IF(OR(ISBLANK(languages!H88),languages!H88=""),IF(OR(ISBLANK('auto-translations'!H88),'auto-translations'!H88=""),"",'auto-translations'!H88),languages!H88)</f>
        <v>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v>
      </c>
      <c r="I88" s="8" t="str">
        <f>IF(OR(ISBLANK(languages!I88),languages!I88=""),IF(OR(ISBLANK('auto-translations'!I88),'auto-translations'!I88=""),"",'auto-translations'!I88),languages!I88)</f>
        <v>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v>
      </c>
      <c r="J88" s="8" t="str">
        <f>IF(OR(ISBLANK(languages!J88),languages!J88=""),IF(OR(ISBLANK('auto-translations'!J88),'auto-translations'!J88=""),"",'auto-translations'!J88),languages!J88)</f>
        <v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v>
      </c>
      <c r="K88" s="8" t="str">
        <f>IF(OR(ISBLANK(languages!K88),languages!K88=""),IF(OR(ISBLANK('auto-translations'!K88),'auto-translations'!K88=""),"",'auto-translations'!K88),languages!K88)</f>
        <v>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v>
      </c>
      <c r="L88" s="8" t="str">
        <f>IF(OR(ISBLANK(languages!L88),languages!L88=""),IF(OR(ISBLANK('auto-translations'!L88),'auto-translations'!L88=""),"",'auto-translations'!L88),languages!L88)</f>
        <v>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v>
      </c>
      <c r="M88" s="8" t="str">
        <f>IF(OR(ISBLANK(languages!M88),languages!M88=""),IF(OR(ISBLANK('auto-translations'!M88),'auto-translations'!M88=""),"",'auto-translations'!M88),languages!M88)</f>
        <v>He nui ngā painga kei roto i ngā wāhi hīkoikoi mo te hauora o te tangata me te taiao anō hoki ina ka pai te pururuatanga o te taupori ki te whatoro atu ki ngā tāonga me ngā rauemi a te hāpori, pēnei i ngā waka kawetāngata. Ka taea hoki te whakaranu i ngā whakamahinga whenua me te whakahono tiriti anō hoki kia pai ai te haere o ngā tāngata ki ngā wāhi i tua atu. Arā, ina ka pai ngā āhuatanga mo ngā ara hīkoi me te whakawhāiti i te whakamahinga o ngā waka, ka āhei pea ngā tāngata te hīkoi haere, hei aha te whakamahi i te motoka.</v>
      </c>
      <c r="N88" s="8" t="str">
        <f>IF(OR(ISBLANK(languages!N88),languages!N88=""),IF(OR(ISBLANK('auto-translations'!N88),'auto-translations'!N88=""),"",'auto-translations'!N88),languages!N88)</f>
        <v>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compuestas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v>
      </c>
      <c r="O88" s="8" t="str">
        <f>IF(OR(ISBLANK(languages!O88),languages!O88=""),IF(OR(ISBLANK('auto-translations'!O88),'auto-translations'!O88=""),"",'auto-translations'!O88),languages!O88)</f>
        <v>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v>
      </c>
      <c r="P88" s="8" t="str">
        <f>IF(OR(ISBLANK(languages!P88),languages!P88=""),IF(OR(ISBLANK('auto-translations'!P88),'auto-translations'!P88=""),"",'auto-translations'!P88),languages!P88)</f>
        <v>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v>
      </c>
      <c r="Q88" s="8" t="str">
        <f>IF(OR(ISBLANK(languages!Q88),languages!Q88=""),IF(OR(ISBLANK('auto-translations'!Q88),'auto-translations'!Q88=""),"",'auto-translations'!Q88),languages!Q88)</f>
        <v>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v>
      </c>
      <c r="R88" s="8" t="str">
        <f>IF(OR(ISBLANK(languages!R88),languages!R88=""),IF(OR(ISBLANK('auto-translations'!R88),'auto-translations'!R88=""),"",'auto-translations'!R88),languages!R88)</f>
        <v>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v>
      </c>
      <c r="S88" s="8" t="str">
        <f>IF(OR(ISBLANK(languages!S88),languages!S88=""),IF(OR(ISBLANK('auto-translations'!S88),'auto-translations'!S88=""),"",'auto-translations'!S88),languages!S88)</f>
        <v>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รวมถึงบริการขนส่งสาธารณะประชาชนยังมีการใช้ที่ดินแบบผสมผสานและถนนที่เชื่อมต่อจำนวนมาก
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v>
      </c>
      <c r="T88" s="8" t="str">
        <f>IF(OR(ISBLANK(languages!T88),languages!T88=""),IF(OR(ISBLANK('auto-translations'!T88),'auto-translations'!T88=""),"",'auto-translations'!T88),languages!T88)</f>
        <v>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v>
      </c>
    </row>
    <row r="89" spans="1:20" ht="105" x14ac:dyDescent="0.25">
      <c r="A89" s="15" t="s">
        <v>71</v>
      </c>
      <c r="B89" s="15" t="s">
        <v>967</v>
      </c>
      <c r="C89" s="10" t="s">
        <v>968</v>
      </c>
      <c r="D89" s="10" t="s">
        <v>1462</v>
      </c>
      <c r="E89" s="8" t="str">
        <f>IF(OR(ISBLANK(languages!E89),languages!E89=""),IF(OR(ISBLANK('auto-translations'!E89),'auto-translations'!E89=""),"",'auto-translations'!E89),languages!E89)</f>
        <v>Desigualtats de caminabilitat</v>
      </c>
      <c r="F89" s="8" t="str">
        <f>IF(OR(ISBLANK(languages!F89),languages!F89=""),IF(OR(ISBLANK('auto-translations'!F89),'auto-translations'!F89=""),"",'auto-translations'!F89),languages!F89)</f>
        <v>步行適宜性不平等</v>
      </c>
      <c r="G89" s="8" t="str">
        <f>IF(OR(ISBLANK(languages!G89),languages!G89=""),IF(OR(ISBLANK('auto-translations'!G89),'auto-translations'!G89=""),"",'auto-translations'!G89),languages!G89)</f>
        <v>步行适宜性不平等</v>
      </c>
      <c r="H89" s="8" t="str">
        <f>IF(OR(ISBLANK(languages!H89),languages!H89=""),IF(OR(ISBLANK('auto-translations'!H89),'auto-translations'!H89=""),"",'auto-translations'!H89),languages!H89)</f>
        <v>Nesrovnalosti v pochůznosti</v>
      </c>
      <c r="I89" s="8" t="str">
        <f>IF(OR(ISBLANK(languages!I89),languages!I89=""),IF(OR(ISBLANK('auto-translations'!I89),'auto-translations'!I89=""),"",'auto-translations'!I89),languages!I89)</f>
        <v>Uligheder i gangbarhed</v>
      </c>
      <c r="J89" s="8" t="str">
        <f>IF(OR(ISBLANK(languages!J89),languages!J89=""),IF(OR(ISBLANK('auto-translations'!J89),'auto-translations'!J89=""),"",'auto-translations'!J89),languages!J89)</f>
        <v>Ongelijkheid op het gebied van beloopbaarheid</v>
      </c>
      <c r="K89" s="8" t="str">
        <f>IF(OR(ISBLANK(languages!K89),languages!K89=""),IF(OR(ISBLANK('auto-translations'!K89),'auto-translations'!K89=""),"",'auto-translations'!K89),languages!K89)</f>
        <v>Begehbarkeitsungleichheiten</v>
      </c>
      <c r="L89" s="8" t="str">
        <f>IF(OR(ISBLANK(languages!L89),languages!L89=""),IF(OR(ISBLANK('auto-translations'!L89),'auto-translations'!L89=""),"",'auto-translations'!L89),languages!L89)</f>
        <v>Rashin daidaiton tafiya</v>
      </c>
      <c r="M89" s="8" t="str">
        <f>IF(OR(ISBLANK(languages!M89),languages!M89=""),IF(OR(ISBLANK('auto-translations'!M89),'auto-translations'!M89=""),"",'auto-translations'!M89),languages!M89)</f>
        <v>Te kore tika o te haere</v>
      </c>
      <c r="N89" s="8" t="str">
        <f>IF(OR(ISBLANK(languages!N89),languages!N89=""),IF(OR(ISBLANK('auto-translations'!N89),'auto-translations'!N89=""),"",'auto-translations'!N89),languages!N89)</f>
        <v>Desigualdades en la caminabilidad</v>
      </c>
      <c r="O89" s="8" t="str">
        <f>IF(OR(ISBLANK(languages!O89),languages!O89=""),IF(OR(ISBLANK('auto-translations'!O89),'auto-translations'!O89=""),"",'auto-translations'!O89),languages!O89)</f>
        <v>Desigualdades en la caminabilidad</v>
      </c>
      <c r="P89" s="8" t="str">
        <f>IF(OR(ISBLANK(languages!P89),languages!P89=""),IF(OR(ISBLANK('auto-translations'!P89),'auto-translations'!P89=""),"",'auto-translations'!P89),languages!P89)</f>
        <v>Desigualdades de caminhabilidade</v>
      </c>
      <c r="Q89" s="8" t="str">
        <f>IF(OR(ISBLANK(languages!Q89),languages!Q89=""),IF(OR(ISBLANK('auto-translations'!Q89),'auto-translations'!Q89=""),"",'auto-translations'!Q89),languages!Q89)</f>
        <v>Desigualdades de caminhabilidade</v>
      </c>
      <c r="R89" s="8" t="str">
        <f>IF(OR(ISBLANK(languages!R89),languages!R89=""),IF(OR(ISBLANK('auto-translations'!R89),'auto-translations'!R89=""),"",'auto-translations'!R89),languages!R89)</f>
        <v>நடக்கக்கூடிய ஏற்றத்தாழ்வுகள்</v>
      </c>
      <c r="S89" s="8" t="str">
        <f>IF(OR(ISBLANK(languages!S89),languages!S89=""),IF(OR(ISBLANK('auto-translations'!S89),'auto-translations'!S89=""),"",'auto-translations'!S89),languages!S89)</f>
        <v>ความไม่เท่าเทียมกันของความสามารถในการเดิน</v>
      </c>
      <c r="T89" s="8" t="str">
        <f>IF(OR(ISBLANK(languages!T89),languages!T89=""),IF(OR(ISBLANK('auto-translations'!T89),'auto-translations'!T89=""),"",'auto-translations'!T89),languages!T89)</f>
        <v>Bất bình đẳng về khả năng đi bộ</v>
      </c>
    </row>
    <row r="90" spans="1:20" ht="240" x14ac:dyDescent="0.25">
      <c r="A90" s="15" t="s">
        <v>71</v>
      </c>
      <c r="B90" s="15" t="s">
        <v>943</v>
      </c>
      <c r="C90" s="10" t="s">
        <v>1128</v>
      </c>
      <c r="D90" s="10" t="s">
        <v>1462</v>
      </c>
      <c r="E90" s="8" t="str">
        <f>IF(OR(ISBLANK(languages!E90),languages!E90=""),IF(OR(ISBLANK('auto-translations'!E90),'auto-translations'!E90=""),"",'auto-translations'!E90),languages!E90)</f>
        <v>Quadre 1: L'estudi Lancet Global Health Series de 25 ciutats a nivell internacional</v>
      </c>
      <c r="F90" s="8" t="str">
        <f>IF(OR(ISBLANK(languages!F90),languages!F90=""),IF(OR(ISBLANK('auto-translations'!F90),'auto-translations'!F90=""),"",'auto-translations'!F90),languages!F90)</f>
        <v>框 1：《刺胳針》全球健康系列對國際 25 個城市的研究</v>
      </c>
      <c r="G90" s="8" t="str">
        <f>IF(OR(ISBLANK(languages!G90),languages!G90=""),IF(OR(ISBLANK('auto-translations'!G90),'auto-translations'!G90=""),"",'auto-translations'!G90),languages!G90)</f>
        <v>框 1：《柳叶刀》全球健康系列对国际 25 个城市的研究</v>
      </c>
      <c r="H90" s="8" t="str">
        <f>IF(OR(ISBLANK(languages!H90),languages!H90=""),IF(OR(ISBLANK('auto-translations'!H90),'auto-translations'!H90=""),"",'auto-translations'!H90),languages!H90)</f>
        <v>Rámeček 1: Studie Lancet Global Health Series 25 měst po celém světě</v>
      </c>
      <c r="I90" s="8" t="str">
        <f>IF(OR(ISBLANK(languages!I90),languages!I90=""),IF(OR(ISBLANK('auto-translations'!I90),'auto-translations'!I90=""),"",'auto-translations'!I90),languages!I90)</f>
        <v>Boks 1: Lancet Global Health Series-undersøgelsen af 25 byer internationalt</v>
      </c>
      <c r="J90" s="8" t="str">
        <f>IF(OR(ISBLANK(languages!J90),languages!J90=""),IF(OR(ISBLANK('auto-translations'!J90),'auto-translations'!J90=""),"",'auto-translations'!J90),languages!J90)</f>
        <v>Box 1: De Lancet Global Health Series-studie van 25 internationale steden</v>
      </c>
      <c r="K90" s="8" t="str">
        <f>IF(OR(ISBLANK(languages!K90),languages!K90=""),IF(OR(ISBLANK('auto-translations'!K90),'auto-translations'!K90=""),"",'auto-translations'!K90),languages!K90)</f>
        <v>Kasten 1: Die Lancet Global Health Series-Studie mit 25 Städten weltweit</v>
      </c>
      <c r="L90" s="8" t="str">
        <f>IF(OR(ISBLANK(languages!L90),languages!L90=""),IF(OR(ISBLANK('auto-translations'!L90),'auto-translations'!L90=""),"",'auto-translations'!L90),languages!L90)</f>
        <v>Akwati 1: Nazarin Lancet Global Health Series na birane 25 na duniya</v>
      </c>
      <c r="M90" s="8" t="str">
        <f>IF(OR(ISBLANK(languages!M90),languages!M90=""),IF(OR(ISBLANK('auto-translations'!M90),'auto-translations'!M90=""),"",'auto-translations'!M90),languages!M90)</f>
        <v>Pouaka 1: Te Rangataka Hauora a Lancet Global Health Series mo nga taone 25 o te ao</v>
      </c>
      <c r="N90" s="8" t="str">
        <f>IF(OR(ISBLANK(languages!N90),languages!N90=""),IF(OR(ISBLANK('auto-translations'!N90),'auto-translations'!N90=""),"",'auto-translations'!N90),languages!N90)</f>
        <v>Cuadro 1: Estudio de The Lancet Global Health Series de 25 ciudades a nivel internacional</v>
      </c>
      <c r="O90" s="8" t="str">
        <f>IF(OR(ISBLANK(languages!O90),languages!O90=""),IF(OR(ISBLANK('auto-translations'!O90),'auto-translations'!O90=""),"",'auto-translations'!O90),languages!O90)</f>
        <v>Cuadro 1: Estudio de The Lancet Global Health Series de 25 ciudades a nivel internacional</v>
      </c>
      <c r="P90" s="8" t="str">
        <f>IF(OR(ISBLANK(languages!P90),languages!P90=""),IF(OR(ISBLANK('auto-translations'!P90),'auto-translations'!P90=""),"",'auto-translations'!P90),languages!P90)</f>
        <v>Caixa 1: Estudo The Lancet Global Health Series de 25 cidades internacionalmente</v>
      </c>
      <c r="Q90" s="8" t="str">
        <f>IF(OR(ISBLANK(languages!Q90),languages!Q90=""),IF(OR(ISBLANK('auto-translations'!Q90),'auto-translations'!Q90=""),"",'auto-translations'!Q90),languages!Q90)</f>
        <v>Caixa 1: Estudo The Lancet Global Health Series de 25 cidades internacionalmente</v>
      </c>
      <c r="R90" s="8" t="str">
        <f>IF(OR(ISBLANK(languages!R90),languages!R90=""),IF(OR(ISBLANK('auto-translations'!R90),'auto-translations'!R90=""),"",'auto-translations'!R90),languages!R90)</f>
        <v>பெட்டி 1: சர்வதேச அளவில் 25 நகரங்களின் லான்செட் குளோபல் ஹெல்த் சீரிஸ் ஆய்வு</v>
      </c>
      <c r="S90" s="8" t="str">
        <f>IF(OR(ISBLANK(languages!S90),languages!S90=""),IF(OR(ISBLANK('auto-translations'!S90),'auto-translations'!S90=""),"",'auto-translations'!S90),languages!S90)</f>
        <v>กล่องที่ 1: การศึกษา Lancet Global Health Series ใน 25 เมืองทั่วโลก</v>
      </c>
      <c r="T90" s="8" t="str">
        <f>IF(OR(ISBLANK(languages!T90),languages!T90=""),IF(OR(ISBLANK('auto-translations'!T90),'auto-translations'!T90=""),"",'auto-translations'!T90),languages!T90)</f>
        <v>Hộp 1: Nghiên cứu về Chuỗi Y tế Toàn cầu của Lancet tại 25 thành phố trên thế giới</v>
      </c>
    </row>
    <row r="91" spans="1:20" ht="409.5" x14ac:dyDescent="0.25">
      <c r="A91" s="15" t="s">
        <v>71</v>
      </c>
      <c r="B91" s="15" t="s">
        <v>942</v>
      </c>
      <c r="C91" s="10" t="s">
        <v>1073</v>
      </c>
      <c r="D91" s="10" t="s">
        <v>1462</v>
      </c>
      <c r="E91" s="8" t="str">
        <f>IF(OR(ISBLANK(languages!E91),languages!E91=""),IF(OR(ISBLANK('auto-translations'!E91),'auto-translations'!E91=""),"",'auto-translations'!E91),languages!E91)</f>
        <v>El repte 1000 ciutats amplia els mètodes per avaluar la salut i la sostenibilitat de les ciutats descrits a la sèrie Lancet Global Health 2022 sobre disseny urbà, transport i salut. Els indicadors polítics i espacials es van calcular, analitzar i informar en diversos idiomes per a 25 ciutats diverses de 19 països i 6 continents. Aquestes ciutats proporcionen una referència útil per a les comparacions, però no són una mostra representativa de totes les ciutats a nivell internacional. Per obtenir més detalls, consulteu la sèrie The Lancet Global Health 2022 sobre disseny urbà, transport i salut (https://www.thelancet.com/series/urban-design-2022).</v>
      </c>
      <c r="F91" s="8" t="str">
        <f>IF(OR(ISBLANK(languages!F91),languages!F91=""),IF(OR(ISBLANK('auto-translations'!F91),'auto-translations'!F91=""),"",'auto-translations'!F91),languages!F91)</f>
        <v>1000 個城市挑戰賽擴展了 2022 年《柳葉刀》全球健康系列中關於城市設計、交通和健康的城市健康和永續性評估方法。針對 19 個國家和 6 大洲的 25 個不同城市，以多種語言計算、分析和報告了政策和空間指標。這些城市為比較提供了有用的參考，但並不是國際上所有城市的代表性樣本。如需了解更多詳情，請參閱 2022 年《柳葉刀》全球健康系列關於城市設計、交通和健康的文章 (https://www.thelancet.com/series/urban-design-2022)。</v>
      </c>
      <c r="G91" s="8" t="str">
        <f>IF(OR(ISBLANK(languages!G91),languages!G91=""),IF(OR(ISBLANK('auto-translations'!G91),'auto-translations'!G91=""),"",'auto-translations'!G91),languages!G91)</f>
        <v>1000 个城市挑战赛扩展了 2022 年《柳叶刀》全球健康系列中关于城市设计、交通和健康的城市健康和可持续性评估方法。针对 19 个国家和 6 大洲的 25 个不同城市，以多种语言计算、分析和报告了政策和空间指标。这些城市为比较提供了有用的参考，但并不是国际上所有城市的代表性样本。如需了解更多详情，请参阅 2022 年《柳叶刀》全球健康系列关于城市设计、交通和健康的文章 (https://www.thelancet.com/series/urban-design-2022)。</v>
      </c>
      <c r="H91" s="8" t="str">
        <f>IF(OR(ISBLANK(languages!H91),languages!H91=""),IF(OR(ISBLANK('auto-translations'!H91),'auto-translations'!H91=""),"",'auto-translations'!H91),languages!H91)</f>
        <v>1000 Cities Challenge rozšiřuje metody hodnocení zdraví a udržitelnosti měst uvedené v 2022 Lancet Global Health Series o městském designu, dopravě a zdraví. Politické a prostorové ukazatele byly vypočteny, analyzovány a hlášeny v několika jazycích pro 25 různých měst v 19 zemích a 6 kontinentech. Tato města poskytují užitečnou referenci pro srovnání, ale nejsou reprezentativním vzorkem všech měst v mezinárodním měřítku. Další podrobnosti najdete v 2022 The Lancet Global Health Series o městském designu, dopravě a zdraví (https://www.thelancet.com/series/urban-design-2022).</v>
      </c>
      <c r="I91" s="8" t="str">
        <f>IF(OR(ISBLANK(languages!I91),languages!I91=""),IF(OR(ISBLANK('auto-translations'!I91),'auto-translations'!I91=""),"",'auto-translations'!I91),languages!I91)</f>
        <v>1000 Cities Challenge udvider metoder til vurdering af sundhed og bæredygtighed i byer, der er skitseret i 2022 Lancet Global Health Series om bydesign, transport og sundhed. Politik- og rumlige indikatorer blev beregnet, analyseret og rapporteret på flere sprog for 25 forskellige byer på tværs af 19 lande og 6 kontinenter. Disse byer giver en nyttig reference til sammenligninger, men er ikke et repræsentativt udsnit af alle byer internationalt. For flere detaljer, se venligst 2022 The Lancet Global Health Series om bydesign, transport og sundhed (https://www.thelancet.com/series/urban-design-2022).</v>
      </c>
      <c r="J91" s="8" t="str">
        <f>IF(OR(ISBLANK(languages!J91),languages!J91=""),IF(OR(ISBLANK('auto-translations'!J91),'auto-translations'!J91=""),"",'auto-translations'!J91),languages!J91)</f>
        <v>De 1000 Cities Challenge breidt de methoden uit voor het beoordelen van de gezondheid en duurzaamheid van steden, zoals beschreven in de Lancet Global Health Series 2022 over stadsontwerp, transport en gezondheid. Beleids- en ruimtelijke indicatoren werden in meerdere talen berekend, geanalyseerd en gerapporteerd voor 25 verschillende steden in 19 landen en 6 continenten. Deze steden vormen een nuttig referentiepunt voor vergelijkingen, maar vormen geen representatieve steekproef van alle internationale steden. Zie voor meer details de The Lancet Global Health Series 2022 over stadsontwerp, transport en gezondheid (https://www.thelancet.com/series/urban-design-2022).</v>
      </c>
      <c r="K91" s="8" t="str">
        <f>IF(OR(ISBLANK(languages!K91),languages!K91=""),IF(OR(ISBLANK('auto-translations'!K91),'auto-translations'!K91=""),"",'auto-translations'!K91),languages!K91)</f>
        <v>Die 1000 Cities Challenge erweitert die Methoden zur Bewertung der Gesundheit und Nachhaltigkeit von Städten, die in der Lancet Global Health Series 2022 zu Stadtdesign, Verkehr und Gesundheit beschrieben werden. Für 25 verschiedene Städte in 19 Ländern und auf 6 Kontinenten wurden politische und räumliche Indikatoren berechnet, analysiert und in mehreren Sprachen gemeldet. Diese Städte stellen eine nützliche Referenz für Vergleiche dar, stellen jedoch keine repräsentative Stichprobe aller Städte weltweit dar. Weitere Einzelheiten finden Sie in der The Lancet Global Health Series 2022 zu Stadtdesign, Transport und Gesundheit (https://www.thelancet.com/series/urban-design-2022).</v>
      </c>
      <c r="L91" s="8" t="str">
        <f>IF(OR(ISBLANK(languages!L91),languages!L91=""),IF(OR(ISBLANK('auto-translations'!L91),'auto-translations'!L91=""),"",'auto-translations'!L91),languages!L91)</f>
        <v>Kalubalen Biranen 1000 ya tsawaita hanyoyin tantance lafiya da dorewar biranen da aka zayyana a cikin 2022 Lancet Global Health Series kan ƙirar birane, sufuri, da lafiya. An ƙididdige manufofi da alamomin sararin samaniya, an bincika kuma an ba da rahoto cikin harsuna da yawa don birane daban-daban 25 a cikin ƙasashe 19 da nahiyoyi 6. Waɗannan biranen suna ba da tunani mai amfani don kwatancen, amma ba samfurin wakilcin duk biranen duniya ba ne. Don ƙarin cikakkun bayanai, da fatan za a duba 2022 The Lancet Global Health Series on Urban design, Transport, and Health (https://www.thelancet.com/series/urban-design-2022).</v>
      </c>
      <c r="M91" s="8" t="str">
        <f>IF(OR(ISBLANK(languages!M91),languages!M91=""),IF(OR(ISBLANK('auto-translations'!M91),'auto-translations'!M91=""),"",'auto-translations'!M91),languages!M91)</f>
        <v>Ko te Wero Taone 1000 e whakawhānui ana i nga tikanga mo te aromatawai i te hauora me te oranga tonutanga o nga taone kua whakaraupapahia i roto i te 2022 Lancet Global Health Series mo te hoahoa taone, te kawe waka me te hauora. Ko nga kaupapa here me nga tohu mokowā i tatauhia, i tātarihia me te ripoata i roto i nga reo maha mo nga taone rereke e 25 puta noa i nga whenua 19 me nga whenua e 6. Ko enei taone he tohutoro whai hua mo te whakataurite, engari ehara i te tauira mo nga taone katoa o te ao. Mo etahi atu korero, tirohia te 2022 The Lancet Global Health Series on Urban design, transport, and health (https://www.thelancet.com/series/urban-design-2022).</v>
      </c>
      <c r="N91" s="8" t="str">
        <f>IF(OR(ISBLANK(languages!N91),languages!N91=""),IF(OR(ISBLANK('auto-translations'!N91),'auto-translations'!N91=""),"",'auto-translations'!N91),languages!N91)</f>
        <v>El Desafío 1000 Ciudades amplía los métodos para evaluar la salud y la sostenibilidad de las ciudades descritos en la Serie de Salud Global de Lancet 2022 sobre diseño urbano, transporte y salud. Se calcularon, analizaron e informaron indicadores políticos y espaciales en varios idiomas para 25 ciudades diversas en 19 países y 6 continentes. Estas ciudades proporcionan una referencia útil para realizar comparaciones, pero no son una muestra representativa de todas las ciudades a nivel internacional. Para obtener más detalles, consulte la Serie de Salud Global de The Lancet 2022 sobre diseño urbano, transporte y salud (https://www.thelancet.com/series/urban-design-2022).</v>
      </c>
      <c r="O91" s="8" t="str">
        <f>IF(OR(ISBLANK(languages!O91),languages!O91=""),IF(OR(ISBLANK('auto-translations'!O91),'auto-translations'!O91=""),"",'auto-translations'!O91),languages!O91)</f>
        <v>El Desafío 1000 Ciudades amplía los métodos para evaluar la salud y la sostenibilidad de las ciudades descritos en la Serie de Salud Global de Lancet 2022 sobre diseño urbano, transporte y salud. Se calcularon, analizaron e informaron indicadores políticos y espaciales en varios idiomas para 25 ciudades diversas en 19 países y 6 continentes. Estas ciudades proporcionan una referencia útil para realizar comparaciones, pero no son una muestra representativa de todas las ciudades a nivel internacional. Para obtener más detalles, consulte la Serie de Salud Global de The Lancet 2022 sobre diseño urbano, transporte y salud (https://www.thelancet.com/series/urban-design-2022).</v>
      </c>
      <c r="P91" s="8" t="str">
        <f>IF(OR(ISBLANK(languages!P91),languages!P91=""),IF(OR(ISBLANK('auto-translations'!P91),'auto-translations'!P91=""),"",'auto-translations'!P91),languages!P91)</f>
        <v>Desafio 1000 Cidades amplia os métodos para avaliar a saúde e a sustentabilidade das cidades descritas na Série Global de Saúde da Lancet de 2022 sobre design urbano, transporte e saúde. Os indicadores políticos e espaciais foram calculados, analisados e comunicados em vários idiomas para 25 cidades diversas em 19 países e 6 continentes. Estas cidades fornecem uma referência útil para comparações, mas não constituem uma amostra representativa de todas as cidades a nível internacional. Para obter mais detalhes, consulte a série The Lancet Global Health 2022 sobre design urbano, transporte e saúde (https://www.thelancet.com/series/urban-design-2022).</v>
      </c>
      <c r="Q91" s="8" t="str">
        <f>IF(OR(ISBLANK(languages!Q91),languages!Q91=""),IF(OR(ISBLANK('auto-translations'!Q91),'auto-translations'!Q91=""),"",'auto-translations'!Q91),languages!Q91)</f>
        <v>Desafio 1000 Cidades amplia os métodos para avaliar a saúde e a sustentabilidade das cidades descritas na Série Global de Saúde da Lancet de 2022 sobre design urbano, transporte e saúde. Os indicadores políticos e espaciais foram calculados, analisados e comunicados em vários idiomas para 25 cidades diversas em 19 países e 6 continentes. Estas cidades fornecem uma referência útil para comparações, mas não constituem uma amostra representativa de todas as cidades a nível internacional. Para obter mais detalhes, consulte a série The Lancet Global Health 2022 sobre design urbano, transporte e saúde (https://www.thelancet.com/series/urban-design-2022).</v>
      </c>
      <c r="R91" s="8" t="str">
        <f>IF(OR(ISBLANK(languages!R91),languages!R91=""),IF(OR(ISBLANK('auto-translations'!R91),'auto-translations'!R91=""),"",'auto-translations'!R91),languages!R91)</f>
        <v>2022 லான்செட் குளோபல் ஹெல்த் தொடரில் நகர்ப்புற வடிவமைப்பு, போக்குவரத்து மற்றும் ஆரோக்கியம் ஆகியவற்றில் கோடிட்டுக் காட்டப்பட்டுள்ள நகரங்களின் ஆரோக்கியம் மற்றும் நிலைத்தன்மையை மதிப்பிடுவதற்கான முறைகளை 1000 நகரங்கள் சவால் விரிவுபடுத்துகிறது. 19 நாடுகள் மற்றும் 6 கண்டங்களில் உள்ள 25 பல்வேறு நகரங்களுக்கான கொள்கை மற்றும் இடஞ்சார்ந்த குறிகாட்டிகள் பல மொழிகளில் கணக்கிடப்பட்டு, பகுப்பாய்வு செய்யப்பட்டு அறிக்கையிடப்பட்டன. இந்த நகரங்கள் ஒப்பீடுகளுக்கு பயனுள்ள குறிப்பை வழங்குகின்றன, ஆனால் சர்வதேச அளவில் அனைத்து நகரங்களின் பிரதிநிதி மாதிரி அல்ல. மேலும் விவரங்களுக்கு, நகர்ப்புற வடிவமைப்பு, போக்குவரத்து மற்றும் ஆரோக்கியம் பற்றிய 2022 லான்செட் குளோபல் ஹெல்த் தொடரைப் பார்க்கவும் (https://www.thelancet.com/series/urban-design-2022).</v>
      </c>
      <c r="S91" s="8" t="str">
        <f>IF(OR(ISBLANK(languages!S91),languages!S91=""),IF(OR(ISBLANK('auto-translations'!S91),'auto-translations'!S91=""),"",'auto-translations'!S91),languages!S91)</f>
        <v>1000 Cities Challenge ขยายขอบเขตวิธีการประเมินสุขภาพและความยั่งยืนของเมืองต่างๆ ที่ระบุไว้ใน Lancet Global Health Series ปี 2022 ในด้านการออกแบบชุมชนเมือง การขนส่ง และสุขภาพ ตัวชี้วัดนโยบายและเชิงพื้นที่ได้รับการคำนวณ วิเคราะห์ และรายงานในหลายภาษาสำหรับ 25 เมืองที่หลากหลายใน 19 ประเทศและ 6 ทวีป เมืองเหล่านี้ให้ข้อมูลอ้างอิงที่เป็นประโยชน์สำหรับการเปรียบเทียบ แต่ไม่ใช่ตัวอย่างที่เป็นตัวแทนของเมืองทั้งหมดในระดับสากล หากต้องการรายละเอียดเพิ่มเติม โปรดดู The Lancet Global Health Series ประจำปี 2022 เกี่ยวกับการออกแบบชุมชนเมือง การขนส่ง และสุขภาพ (https://www.thelancet.com/series/urban-design-2022)</v>
      </c>
      <c r="T91" s="8" t="str">
        <f>IF(OR(ISBLANK(languages!T91),languages!T91=""),IF(OR(ISBLANK('auto-translations'!T91),'auto-translations'!T91=""),"",'auto-translations'!T91),languages!T91)</f>
        <v>Thử thách 1000 thành phố mở rộng các phương pháp đánh giá sức khỏe và tính bền vững của các thành phố được nêu trong Chuỗi sức khỏe toàn cầu Lancet năm 2022 về thiết kế đô thị, giao thông và sức khỏe. Các chỉ số chính sách và không gian được tính toán, phân tích và báo cáo bằng nhiều ngôn ngữ cho 25 thành phố khác nhau trên 19 quốc gia và 6 châu lục. Những thành phố này cung cấp một tài liệu tham khảo hữu ích để so sánh, nhưng không phải là mẫu đại diện cho tất cả các thành phố trên toàn thế giới. Để biết thêm chi tiết, vui lòng xem Chuỗi bài viết về Sức khỏe Toàn cầu The Lancet năm 2022 về thiết kế Đô thị, giao thông và sức khỏe (https://www.thelancet.com/series/urban-design-2022).</v>
      </c>
    </row>
    <row r="92" spans="1:20" ht="180" x14ac:dyDescent="0.25">
      <c r="A92" s="15" t="s">
        <v>71</v>
      </c>
      <c r="B92" s="15" t="s">
        <v>964</v>
      </c>
      <c r="C92" s="10" t="s">
        <v>1075</v>
      </c>
      <c r="D92" s="10" t="s">
        <v>1462</v>
      </c>
      <c r="E92" s="8" t="str">
        <f>IF(OR(ISBLANK(languages!E92),languages!E92=""),IF(OR(ISBLANK('auto-translations'!E92),'auto-translations'!E92=""),"",'auto-translations'!E92),languages!E92)</f>
        <v>Llindars de disseny urbà per promoure la marxa</v>
      </c>
      <c r="F92" s="8" t="str">
        <f>IF(OR(ISBLANK(languages!F92),languages!F92=""),IF(OR(ISBLANK('auto-translations'!F92),'auto-translations'!F92=""),"",'auto-translations'!F92),languages!F92)</f>
        <v>城市設計門檻促進步行</v>
      </c>
      <c r="G92" s="8" t="str">
        <f>IF(OR(ISBLANK(languages!G92),languages!G92=""),IF(OR(ISBLANK('auto-translations'!G92),'auto-translations'!G92=""),"",'auto-translations'!G92),languages!G92)</f>
        <v>城市设计门槛促进步行</v>
      </c>
      <c r="H92" s="8" t="str">
        <f>IF(OR(ISBLANK(languages!H92),languages!H92=""),IF(OR(ISBLANK('auto-translations'!H92),'auto-translations'!H92=""),"",'auto-translations'!H92),languages!H92)</f>
        <v>Městské prahy pro podporu chůze</v>
      </c>
      <c r="I92" s="8" t="str">
        <f>IF(OR(ISBLANK(languages!I92),languages!I92=""),IF(OR(ISBLANK('auto-translations'!I92),'auto-translations'!I92=""),"",'auto-translations'!I92),languages!I92)</f>
        <v>Bydesigntærskler for at fremme gang</v>
      </c>
      <c r="J92" s="8" t="str">
        <f>IF(OR(ISBLANK(languages!J92),languages!J92=""),IF(OR(ISBLANK('auto-translations'!J92),'auto-translations'!J92=""),"",'auto-translations'!J92),languages!J92)</f>
        <v>Stedenbouwkundige drempels om lopen te bevorderen</v>
      </c>
      <c r="K92" s="8" t="str">
        <f>IF(OR(ISBLANK(languages!K92),languages!K92=""),IF(OR(ISBLANK('auto-translations'!K92),'auto-translations'!K92=""),"",'auto-translations'!K92),languages!K92)</f>
        <v>Städtebauliche Schwellen zur Förderung des Gehens</v>
      </c>
      <c r="L92" s="8" t="str">
        <f>IF(OR(ISBLANK(languages!L92),languages!L92=""),IF(OR(ISBLANK('auto-translations'!L92),'auto-translations'!L92=""),"",'auto-translations'!L92),languages!L92)</f>
        <v>Ƙofar ƙirar birni don haɓaka tafiya</v>
      </c>
      <c r="M92" s="8" t="str">
        <f>IF(OR(ISBLANK(languages!M92),languages!M92=""),IF(OR(ISBLANK('auto-translations'!M92),'auto-translations'!M92=""),"",'auto-translations'!M92),languages!M92)</f>
        <v>Nga paepae hoahoa taone hei whakatairanga i te hikoi</v>
      </c>
      <c r="N92" s="8" t="str">
        <f>IF(OR(ISBLANK(languages!N92),languages!N92=""),IF(OR(ISBLANK('auto-translations'!N92),'auto-translations'!N92=""),"",'auto-translations'!N92),languages!N92)</f>
        <v>Umbrales de diseño urbano para promover la caminata.</v>
      </c>
      <c r="O92" s="8" t="str">
        <f>IF(OR(ISBLANK(languages!O92),languages!O92=""),IF(OR(ISBLANK('auto-translations'!O92),'auto-translations'!O92=""),"",'auto-translations'!O92),languages!O92)</f>
        <v>Umbrales de diseño urbano para promover la caminata.</v>
      </c>
      <c r="P92" s="8" t="str">
        <f>IF(OR(ISBLANK(languages!P92),languages!P92=""),IF(OR(ISBLANK('auto-translations'!P92),'auto-translations'!P92=""),"",'auto-translations'!P92),languages!P92)</f>
        <v>Limiares de desenho urbano para promover caminhadas</v>
      </c>
      <c r="Q92" s="8" t="str">
        <f>IF(OR(ISBLANK(languages!Q92),languages!Q92=""),IF(OR(ISBLANK('auto-translations'!Q92),'auto-translations'!Q92=""),"",'auto-translations'!Q92),languages!Q92)</f>
        <v>Limiares de desenho urbano para promover caminhadas</v>
      </c>
      <c r="R92" s="8" t="str">
        <f>IF(OR(ISBLANK(languages!R92),languages!R92=""),IF(OR(ISBLANK('auto-translations'!R92),'auto-translations'!R92=""),"",'auto-translations'!R92),languages!R92)</f>
        <v>நடைப்பயிற்சியை ஊக்குவிக்க நகர்ப்புற வடிவமைப்பு வரம்புகள்</v>
      </c>
      <c r="S92" s="8" t="str">
        <f>IF(OR(ISBLANK(languages!S92),languages!S92=""),IF(OR(ISBLANK('auto-translations'!S92),'auto-translations'!S92=""),"",'auto-translations'!S92),languages!S92)</f>
        <v>เกณฑ์การออกแบบชุมชนเมืองเพื่อส่งเสริมการเดิน</v>
      </c>
      <c r="T92" s="8" t="str">
        <f>IF(OR(ISBLANK(languages!T92),languages!T92=""),IF(OR(ISBLANK('auto-translations'!T92),'auto-translations'!T92=""),"",'auto-translations'!T92),languages!T92)</f>
        <v>Ngưỡng thiết kế đô thị để thúc đẩy việc đi bộ</v>
      </c>
    </row>
    <row r="93" spans="1:20" ht="409.5" x14ac:dyDescent="0.25">
      <c r="A93" s="15" t="s">
        <v>71</v>
      </c>
      <c r="B93" s="15" t="s">
        <v>965</v>
      </c>
      <c r="C93" s="10" t="s">
        <v>1078</v>
      </c>
      <c r="D93" s="10" t="s">
        <v>1462</v>
      </c>
      <c r="E93" s="8" t="str">
        <f>IF(OR(ISBLANK(languages!E93),languages!E93=""),IF(OR(ISBLANK('auto-translations'!E93),'auto-translations'!E93=""),"",'auto-translations'!E93),languages!E93)</f>
        <v>La sèrie Lancet Global Health 2022 va trobar que per aconseguir almenys el 80% de probabilitats de fer qualsevol caminada per al transport, un barri urbà mitjà necessitaria una densitat de població d'almenys 5.700 km² i una connectivitat de carrer d'almenys 100 interseccions per km², aproximadament. i en funció del context. Les proves preliminars van mostrar que la densitat d'intersecció de carrers per sobre de 250 per km² i els barris ultradensos (&gt; 15.000 persones per km²) poden tenir beneficis decreixents per a l'activitat física. Aquest és un tema important per a futures investigacions.</v>
      </c>
      <c r="F93" s="8" t="str">
        <f>IF(OR(ISBLANK(languages!F93),languages!F93=""),IF(OR(ISBLANK('auto-translations'!F93),'auto-translations'!F93=""),"",'auto-translations'!F93),languages!F93)</f>
        <v>2022 年《柳葉刀》全球健康系列發現，要實現至少 80% 的步行交通機率，平均城市社區需要至少 5700 人平方公里的人口密度和每平方公里至少 100 個十字路口的街道連通性，大約並取決於上下文。初步證據表明，每平方公里 250 個以上的街道交叉口密度和超密集社區（每平方公里 &gt; 15,000 人）可能對身體活動的益處減少。這是未來研究的重要課題。</v>
      </c>
      <c r="G93" s="8" t="str">
        <f>IF(OR(ISBLANK(languages!G93),languages!G93=""),IF(OR(ISBLANK('auto-translations'!G93),'auto-translations'!G93=""),"",'auto-translations'!G93),languages!G93)</f>
        <v>2022 年《柳叶刀》全球健康系列发现，要实现至少 80% 的步行交通概率，平均城市社区需要至少 5700 人平方公里的人口密度和每平方公里至少 100 个十字路口的街道连通性，大约并取决于上下文。初步证据表明，每平方公里 250 个以上的街道交叉口密度和超密集社区（每平方公里 &gt; 15,000 人）可能对身体活动的益处减少。这是未来研究的一个重要课题。</v>
      </c>
      <c r="H93" s="8" t="str">
        <f>IF(OR(ISBLANK(languages!H93),languages!H93=""),IF(OR(ISBLANK('auto-translations'!H93),'auto-translations'!H93=""),"",'auto-translations'!H93),languages!H93)</f>
        <v>Série Lancet Global Health Series 2022 zjistila, že k dosažení alespoň 80% pravděpodobnosti zapojit se do jakékoli chůze za účelem dopravy by průměrná městská čtvrť potřebovala hustotu obyvatelstva alespoň 5 700 lidí km² a konektivitu ulic alespoň 100 křižovatek na km², přibližně a v závislosti na kontextu. Předběžné důkazy ukázaly, že hustota křižovatek ulic vyšší než 250 na km² a velmi husté čtvrti (&gt; 15 000 osob na km²) mohou mít klesající přínos pro fyzickou aktivitu. Toto je důležité téma pro budoucí výzkum.</v>
      </c>
      <c r="I93" s="8" t="str">
        <f>IF(OR(ISBLANK(languages!I93),languages!I93=""),IF(OR(ISBLANK('auto-translations'!I93),'auto-translations'!I93=""),"",'auto-translations'!I93),languages!I93)</f>
        <v>2022 Lancet Global Health Series fandt, at for at opnå mindst 80 % sandsynlighed for at deltage i enhver gang for transport, ville et gennemsnitligt bykvarter have behov for en befolkningstæthed på mindst 5700 mennesker km² og gadeforbindelse på mindst 100 vejkryds pr. km², ca. og alt efter kontekst. Foreløbige beviser viste, at gadekrydsetæthed over 250 pr. km² og ultratætte kvarterer (&gt; 15.000 personer pr. km²) kan have faldende fordele for fysisk aktivitet. Dette er et vigtigt emne for fremtidig forskning.</v>
      </c>
      <c r="J93" s="8" t="str">
        <f>IF(OR(ISBLANK(languages!J93),languages!J93=""),IF(OR(ISBLANK('auto-translations'!J93),'auto-translations'!J93=""),"",'auto-translations'!J93),languages!J93)</f>
        <v>Uit de Lancet Global Health Series uit 2022 blijkt dat om een waarschijnlijkheid van ten minste 80% te bereiken van wandelen voor transport, een gemiddelde stadswijk een bevolkingsdichtheid van ten minste 5700 km² en een straatconnectiviteit van ten minste 100 kruispunten per km² nodig heeft. en afhankelijk van de context. Voorlopig bewijsmateriaal toonde aan dat een dichtheid van kruispunten van meer dan 250 per km² en ultradichte buurten (&gt; 15.000 personen per km²) afnemende voordelen voor fysieke activiteit kunnen hebben. Dit is een belangrijk onderwerp voor toekomstig onderzoek.</v>
      </c>
      <c r="K93" s="8" t="str">
        <f>IF(OR(ISBLANK(languages!K93),languages!K93=""),IF(OR(ISBLANK('auto-translations'!K93),'auto-translations'!K93=""),"",'auto-translations'!K93),languages!K93)</f>
        <v>Die Lancet Global Health Series 2022 ergab, dass ein durchschnittliches Stadtviertel eine Bevölkerungsdichte von mindestens 5700 Einwohnern pro km² und eine Straßenanbindung von mindestens 100 Kreuzungen pro km² benötigen würde, um eine Wahrscheinlichkeit von mindestens 80 % zu erreichen, zu Fuß zu gehen, um sich fortzubewegen und je nach Kontext. Vorläufige Erkenntnisse zeigten, dass eine Straßenkreuzungsdichte von über 250 pro km² und extrem dicht besiedelte Stadtviertel (&gt; 15.000 Personen pro km²) möglicherweise einen abnehmenden Nutzen für körperliche Aktivität haben. Dies ist ein wichtiges Thema für zukünftige Forschung.</v>
      </c>
      <c r="L93" s="8" t="str">
        <f>IF(OR(ISBLANK(languages!L93),languages!L93=""),IF(OR(ISBLANK('auto-translations'!L93),'auto-translations'!L93=""),"",'auto-translations'!L93),languages!L93)</f>
        <v>Jerin Lafiya na Duniya na Lancet na 2022 ya gano cewa don cimma aƙalla kashi 80% na yuwuwar shiga kowane tafiya don sufuri, matsakaicin ƙauyen birni zai buƙaci yawan jama'a na aƙalla mutane 5700 km² da haɗin kan titi na aƙalla intersections 100 a kowace km², kusan kuma dangane da mahallin. Shaida ta farko ta nuna cewa yawan mahaɗar titi sama da 250 a kowace km² da ƙauyuka masu yawa (&gt; mutane 15,000 a kowace km²) na iya samun raguwar fa'idodin motsa jiki. Wannan muhimmin batu ne don bincike na gaba.</v>
      </c>
      <c r="M93" s="8" t="str">
        <f>IF(OR(ISBLANK(languages!M93),languages!M93=""),IF(OR(ISBLANK('auto-translations'!M93),'auto-translations'!M93=""),"",'auto-translations'!M93),languages!M93)</f>
        <v xml:space="preserve"> kitea e te 2022 Lancet Global Health Series kia eke ki te 80% pea pea ka uru ki tetahi hikoi mo te kawe waka, ka hiahiatia e te taone nui te taupori o te 5700 tangata kiromita neke atu, me te hononga o te tiriti kia 100 neke atu i te 100 nga whakawhitinga mo ia km², tata me te whakawhirinaki ki te horopaki. Ko nga taunakitanga tuatahi i whakaatu ko te kiato o nga whakawhitinga huarahi i runga ake i te 250 mo ia km² me nga kaainga tino-nui (&gt; 15,000 tangata mo ia km²) ka heke pea nga painga mo te korikori tinana. He kaupapa nui tenei mo te rangahau a meake nei.</v>
      </c>
      <c r="N93" s="8" t="str">
        <f>IF(OR(ISBLANK(languages!N93),languages!N93=""),IF(OR(ISBLANK('auto-translations'!N93),'auto-translations'!N93=""),"",'auto-translations'!N93),languages!N93)</f>
        <v>La Serie de Salud Global de Lancet de 2022 encontró que para lograr al menos un 80% de probabilidad de realizar cualquier caminata para transportarse, un vecindario urbano promedio necesitaría una densidad de población de al menos 5700 personas por km² y una conectividad de calles de al menos 100 intersecciones por km², aproximadamente y dependiendo del contexto. La evidencia preliminar mostró que la densidad de intersecciones de calles por encima de 250 por km² y los vecindarios ultradensos (&gt; 15.000 personas por km²) pueden tener beneficios decrecientes para la actividad física. Este es un tema importante para futuras investigaciones.</v>
      </c>
      <c r="O93" s="8" t="str">
        <f>IF(OR(ISBLANK(languages!O93),languages!O93=""),IF(OR(ISBLANK('auto-translations'!O93),'auto-translations'!O93=""),"",'auto-translations'!O93),languages!O93)</f>
        <v>La Serie de Salud Global de Lancet de 2022 encontró que para lograr al menos un 80% de probabilidad de realizar cualquier caminata para transportarse, un vecindario urbano promedio necesitaría una densidad de población de al menos 5700 personas por km² y una conectividad de calles de al menos 100 intersecciones por km², aproximadamente y dependiendo del contexto. La evidencia preliminar mostró que la densidad de intersecciones de calles por encima de 250 por km² y los vecindarios ultradensos (&gt; 15.000 personas por km²) pueden tener beneficios decrecientes para la actividad física. Este es un tema importante para futuras investigaciones.</v>
      </c>
      <c r="P93" s="8" t="str">
        <f>IF(OR(ISBLANK(languages!P93),languages!P93=""),IF(OR(ISBLANK('auto-translations'!P93),'auto-translations'!P93=""),"",'auto-translations'!P93),languages!P93)</f>
        <v xml:space="preserve"> Série Global de Saúde da Lancet de 2022 descobriu que, para atingir pelo menos 80% de probabilidade de praticar qualquer caminhada para transporte, um bairro urbano médio precisaria de uma densidade populacional de pelo menos 5.700 pessoas km² e conectividade viária de pelo menos 100 cruzamentos por km², aproximadamente e dependendo do contexto. Evidências preliminares mostraram que a densidade de cruzamentos de ruas acima de 250 por km² e bairros ultradensos (&gt; 15.000 pessoas por km²) podem ter benefícios decrescentes para a atividade física. Este é um tópico importante para pesquisas futuras.</v>
      </c>
      <c r="Q93" s="8" t="str">
        <f>IF(OR(ISBLANK(languages!Q93),languages!Q93=""),IF(OR(ISBLANK('auto-translations'!Q93),'auto-translations'!Q93=""),"",'auto-translations'!Q93),languages!Q93)</f>
        <v xml:space="preserve"> Série Global de Saúde da Lancet de 2022 descobriu que, para atingir pelo menos 80% de probabilidade de praticar qualquer caminhada para transporte, um bairro urbano médio precisaria de uma densidade populacional de pelo menos 5.700 pessoas km² e conectividade viária de pelo menos 100 cruzamentos por km², aproximadamente e dependendo do contexto. Evidências preliminares mostraram que a densidade de cruzamentos de ruas acima de 250 por km² e bairros ultradensos (&gt; 15.000 pessoas por km²) podem ter benefícios decrescentes para a atividade física. Este é um tópico importante para pesquisas futuras.</v>
      </c>
      <c r="R93" s="8" t="str">
        <f>IF(OR(ISBLANK(languages!R93),languages!R93=""),IF(OR(ISBLANK('auto-translations'!R93),'auto-translations'!R93=""),"",'auto-translations'!R93),languages!R93)</f>
        <v>2022 லான்செட் குளோபல் ஹெல்த் சீரிஸ், போக்குவரத்துக்கான எந்தவொரு நடைப்பயணத்திலும் குறைந்தபட்சம் 80% நிகழ்தகவை அடைய, ஒரு சராசரி நகர்ப்புற சுற்றுப்புறத்தில் குறைந்தபட்சம் 5700 மக்கள் கிமீ² மக்கள் அடர்த்தி மற்றும் ஒரு கிமீ²க்கு குறைந்தபட்சம் 100 குறுக்குவெட்டுகள் தெரு இணைப்பு தேவை என்று கண்டறிந்துள்ளது. மற்றும் சூழலைப் பொறுத்து. ஒரு கிமீ²க்கு 250 க்கும் அதிகமான தெரு வெட்டும் அடர்த்தி மற்றும் அதி அடர்த்தியான சுற்றுப்புறங்கள் (&gt; 15,000 பேர் ஒரு கிமீ²) உடல் செயல்பாடுகளின் நன்மைகளை குறைக்கலாம் என்று ஆரம்ப சான்றுகள் காட்டுகின்றன. எதிர்கால ஆராய்ச்சிக்கு இது ஒரு முக்கியமான தலைப்பு.</v>
      </c>
      <c r="S93" s="8" t="str">
        <f>IF(OR(ISBLANK(languages!S93),languages!S93=""),IF(OR(ISBLANK('auto-translations'!S93),'auto-translations'!S93=""),"",'auto-translations'!S93),languages!S93)</f>
        <v>Lancet Global Health Series ปี 2022 พบว่าเพื่อให้บรรลุความน่าจะเป็นอย่างน้อย 80% ในการเดินเพื่อการเดินทาง ชุมชนเมืองโดยเฉลี่ยจะต้องมีความหนาแน่นของประชากรอย่างน้อย 5,700 คน ตารางกิโลเมตร และการเชื่อมต่อถนนอย่างน้อย 100 ทางแยกต่อตารางกิโลเมตร โดยประมาณ และขึ้นอยู่กับบริบท หลักฐานเบื้องต้นแสดงให้เห็นว่าความหนาแน่นของทางแยกถนนที่สูงกว่า 250 ต่อตารางกิโลเมตร และบริเวณใกล้เคียงที่มีความหนาแน่นสูงเป็นพิเศษ (&gt; 15,000 คนต่อตารางกิโลเมตร) อาจส่งผลดีต่อการออกกำลังกายลดลง นี่เป็นหัวข้อสำคัญสำหรับการวิจัยในอนาคต</v>
      </c>
      <c r="T93" s="8" t="str">
        <f>IF(OR(ISBLANK(languages!T93),languages!T93=""),IF(OR(ISBLANK('auto-translations'!T93),'auto-translations'!T93=""),"",'auto-translations'!T93),languages!T93)</f>
        <v>Chuỗi Y tế Toàn cầu Lancet năm 2022 nhận thấy rằng để đạt được ít nhất 80% xác suất tham gia đi bộ làm phương tiện giao thông, một khu đô thị trung bình sẽ cần mật độ dân số ít nhất 5700 người (km2) và khả năng kết nối đường phố ít nhất 100 giao lộ trên mỗi km2, khoảng và tùy vào ngữ cảnh. Bằng chứng sơ bộ cho thấy mật độ giao lộ trên 250 người/km2 và các khu dân cư cực kỳ đông đúc (&gt; 15.000 người/km2) có thể làm giảm lợi ích của hoạt động thể chất. Đây là một chủ đề quan trọng cho nghiên cứu trong tương lai.</v>
      </c>
    </row>
    <row r="94" spans="1:20" ht="225" x14ac:dyDescent="0.25">
      <c r="A94" s="15" t="s">
        <v>71</v>
      </c>
      <c r="B94" s="15" t="s">
        <v>1100</v>
      </c>
      <c r="C94" s="10" t="s">
        <v>1101</v>
      </c>
      <c r="D94" s="10" t="s">
        <v>1462</v>
      </c>
      <c r="E94" s="8" t="str">
        <f>IF(OR(ISBLANK(languages!E94),languages!E94=""),IF(OR(ISBLANK('auto-translations'!E94),'auto-translations'!E94=""),"",'auto-translations'!E94),languages!E94)</f>
        <v>Probabilitat de realitzar qualsevol caminada per al transport</v>
      </c>
      <c r="F94" s="8" t="str">
        <f>IF(OR(ISBLANK(languages!F94),languages!F94=""),IF(OR(ISBLANK('auto-translations'!F94),'auto-translations'!F94=""),"",'auto-translations'!F94),languages!F94)</f>
        <v>進行任何步行交通的機率</v>
      </c>
      <c r="G94" s="8" t="str">
        <f>IF(OR(ISBLANK(languages!G94),languages!G94=""),IF(OR(ISBLANK('auto-translations'!G94),'auto-translations'!G94=""),"",'auto-translations'!G94),languages!G94)</f>
        <v>进行任何步行交通的概率</v>
      </c>
      <c r="H94" s="8" t="str">
        <f>IF(OR(ISBLANK(languages!H94),languages!H94=""),IF(OR(ISBLANK('auto-translations'!H94),'auto-translations'!H94=""),"",'auto-translations'!H94),languages!H94)</f>
        <v>Pravděpodobnost zapojení se do jakékoli chůze pro dopravu</v>
      </c>
      <c r="I94" s="8" t="str">
        <f>IF(OR(ISBLANK(languages!I94),languages!I94=""),IF(OR(ISBLANK('auto-translations'!I94),'auto-translations'!I94=""),"",'auto-translations'!I94),languages!I94)</f>
        <v>Sandsynlighed for at deltage i enhver gang til transport</v>
      </c>
      <c r="J94" s="8" t="str">
        <f>IF(OR(ISBLANK(languages!J94),languages!J94=""),IF(OR(ISBLANK('auto-translations'!J94),'auto-translations'!J94=""),"",'auto-translations'!J94),languages!J94)</f>
        <v>Waarschijnlijkheid dat u gaat wandelen voor transport</v>
      </c>
      <c r="K94" s="8" t="str">
        <f>IF(OR(ISBLANK(languages!K94),languages!K94=""),IF(OR(ISBLANK('auto-translations'!K94),'auto-translations'!K94=""),"",'auto-translations'!K94),languages!K94)</f>
        <v>Wahrscheinlichkeit, zu Fuß zu gehen, um sich fortzubewegen</v>
      </c>
      <c r="L94" s="8" t="str">
        <f>IF(OR(ISBLANK(languages!L94),languages!L94=""),IF(OR(ISBLANK('auto-translations'!L94),'auto-translations'!L94=""),"",'auto-translations'!L94),languages!L94)</f>
        <v>Yiwuwar shiga kowane tafiya don sufuri</v>
      </c>
      <c r="M94" s="8" t="str">
        <f>IF(OR(ISBLANK(languages!M94),languages!M94=""),IF(OR(ISBLANK('auto-translations'!M94),'auto-translations'!M94=""),"",'auto-translations'!M94),languages!M94)</f>
        <v>Te tūponotanga o te haere i roto i tetahi hīkoi mō te kawe</v>
      </c>
      <c r="N94" s="8" t="str">
        <f>IF(OR(ISBLANK(languages!N94),languages!N94=""),IF(OR(ISBLANK('auto-translations'!N94),'auto-translations'!N94=""),"",'auto-translations'!N94),languages!N94)</f>
        <v>Probabilidad de realizar alguna caminata para transporte.</v>
      </c>
      <c r="O94" s="8" t="str">
        <f>IF(OR(ISBLANK(languages!O94),languages!O94=""),IF(OR(ISBLANK('auto-translations'!O94),'auto-translations'!O94=""),"",'auto-translations'!O94),languages!O94)</f>
        <v>Probabilidad de realizar alguna caminata para transporte.</v>
      </c>
      <c r="P94" s="8" t="str">
        <f>IF(OR(ISBLANK(languages!P94),languages!P94=""),IF(OR(ISBLANK('auto-translations'!P94),'auto-translations'!P94=""),"",'auto-translations'!P94),languages!P94)</f>
        <v>Probabilidade de praticar qualquer caminhada para transporte</v>
      </c>
      <c r="Q94" s="8" t="str">
        <f>IF(OR(ISBLANK(languages!Q94),languages!Q94=""),IF(OR(ISBLANK('auto-translations'!Q94),'auto-translations'!Q94=""),"",'auto-translations'!Q94),languages!Q94)</f>
        <v>Probabilidade de praticar qualquer caminhada para transporte</v>
      </c>
      <c r="R94" s="8" t="str">
        <f>IF(OR(ISBLANK(languages!R94),languages!R94=""),IF(OR(ISBLANK('auto-translations'!R94),'auto-translations'!R94=""),"",'auto-translations'!R94),languages!R94)</f>
        <v>போக்குவரத்துக்காக எந்த நடைப்பயணத்திலும் ஈடுபடுவதற்கான நிகழ்தகவு</v>
      </c>
      <c r="S94" s="8" t="str">
        <f>IF(OR(ISBLANK(languages!S94),languages!S94=""),IF(OR(ISBLANK('auto-translations'!S94),'auto-translations'!S94=""),"",'auto-translations'!S94),languages!S94)</f>
        <v>ความน่าจะเป็นในการเดินเพื่อการขนส่ง</v>
      </c>
      <c r="T94" s="8" t="str">
        <f>IF(OR(ISBLANK(languages!T94),languages!T94=""),IF(OR(ISBLANK('auto-translations'!T94),'auto-translations'!T94=""),"",'auto-translations'!T94),languages!T94)</f>
        <v>Xác suất tham gia vào bất kỳ hoạt động đi bộ nào để vận chuyển</v>
      </c>
    </row>
    <row r="95" spans="1:20" ht="75" x14ac:dyDescent="0.25">
      <c r="A95" s="15" t="s">
        <v>71</v>
      </c>
      <c r="B95" s="15" t="s">
        <v>1102</v>
      </c>
      <c r="C95" s="10" t="s">
        <v>1103</v>
      </c>
      <c r="D95" s="10" t="s">
        <v>1462</v>
      </c>
      <c r="E95" s="8" t="str">
        <f>IF(OR(ISBLANK(languages!E95),languages!E95=""),IF(OR(ISBLANK('auto-translations'!E95),'auto-translations'!E95=""),"",'auto-translations'!E95),languages!E95)</f>
        <v>5.700 persones per km²</v>
      </c>
      <c r="F95" s="8" t="str">
        <f>IF(OR(ISBLANK(languages!F95),languages!F95=""),IF(OR(ISBLANK('auto-translations'!F95),'auto-translations'!F95=""),"",'auto-translations'!F95),languages!F95)</f>
        <v>每平方公里 5,700 人</v>
      </c>
      <c r="G95" s="8" t="str">
        <f>IF(OR(ISBLANK(languages!G95),languages!G95=""),IF(OR(ISBLANK('auto-translations'!G95),'auto-translations'!G95=""),"",'auto-translations'!G95),languages!G95)</f>
        <v>每平方公里 5,700 人</v>
      </c>
      <c r="H95" s="8" t="str">
        <f>IF(OR(ISBLANK(languages!H95),languages!H95=""),IF(OR(ISBLANK('auto-translations'!H95),'auto-translations'!H95=""),"",'auto-translations'!H95),languages!H95)</f>
        <v>5 700 lidí na km²</v>
      </c>
      <c r="I95" s="8" t="str">
        <f>IF(OR(ISBLANK(languages!I95),languages!I95=""),IF(OR(ISBLANK('auto-translations'!I95),'auto-translations'!I95=""),"",'auto-translations'!I95),languages!I95)</f>
        <v>5.700 mennesker pr. km²</v>
      </c>
      <c r="J95" s="8" t="str">
        <f>IF(OR(ISBLANK(languages!J95),languages!J95=""),IF(OR(ISBLANK('auto-translations'!J95),'auto-translations'!J95=""),"",'auto-translations'!J95),languages!J95)</f>
        <v>5.700 mensen per km²</v>
      </c>
      <c r="K95" s="8" t="str">
        <f>IF(OR(ISBLANK(languages!K95),languages!K95=""),IF(OR(ISBLANK('auto-translations'!K95),'auto-translations'!K95=""),"",'auto-translations'!K95),languages!K95)</f>
        <v>5.700 Menschen pro km²</v>
      </c>
      <c r="L95" s="8" t="str">
        <f>IF(OR(ISBLANK(languages!L95),languages!L95=""),IF(OR(ISBLANK('auto-translations'!L95),'auto-translations'!L95=""),"",'auto-translations'!L95),languages!L95)</f>
        <v>5,700 mutane a kowace km²</v>
      </c>
      <c r="M95" s="8" t="str">
        <f>IF(OR(ISBLANK(languages!M95),languages!M95=""),IF(OR(ISBLANK('auto-translations'!M95),'auto-translations'!M95=""),"",'auto-translations'!M95),languages!M95)</f>
        <v>5,700 tangata mo ia km²</v>
      </c>
      <c r="N95" s="8" t="str">
        <f>IF(OR(ISBLANK(languages!N95),languages!N95=""),IF(OR(ISBLANK('auto-translations'!N95),'auto-translations'!N95=""),"",'auto-translations'!N95),languages!N95)</f>
        <v>5.700 personas por km²</v>
      </c>
      <c r="O95" s="8" t="str">
        <f>IF(OR(ISBLANK(languages!O95),languages!O95=""),IF(OR(ISBLANK('auto-translations'!O95),'auto-translations'!O95=""),"",'auto-translations'!O95),languages!O95)</f>
        <v>5.700 personas por km²</v>
      </c>
      <c r="P95" s="8" t="str">
        <f>IF(OR(ISBLANK(languages!P95),languages!P95=""),IF(OR(ISBLANK('auto-translations'!P95),'auto-translations'!P95=""),"",'auto-translations'!P95),languages!P95)</f>
        <v>5.700 pessoas por km²</v>
      </c>
      <c r="Q95" s="8" t="str">
        <f>IF(OR(ISBLANK(languages!Q95),languages!Q95=""),IF(OR(ISBLANK('auto-translations'!Q95),'auto-translations'!Q95=""),"",'auto-translations'!Q95),languages!Q95)</f>
        <v>5.700 pessoas por km²</v>
      </c>
      <c r="R95" s="8" t="str">
        <f>IF(OR(ISBLANK(languages!R95),languages!R95=""),IF(OR(ISBLANK('auto-translations'!R95),'auto-translations'!R95=""),"",'auto-translations'!R95),languages!R95)</f>
        <v>ஒரு கிமீ²க்கு 5,700 பேர்</v>
      </c>
      <c r="S95" s="8" t="str">
        <f>IF(OR(ISBLANK(languages!S95),languages!S95=""),IF(OR(ISBLANK('auto-translations'!S95),'auto-translations'!S95=""),"",'auto-translations'!S95),languages!S95)</f>
        <v>5,700 คนต่อตารางกิโลเมตร</v>
      </c>
      <c r="T95" s="8" t="str">
        <f>IF(OR(ISBLANK(languages!T95),languages!T95=""),IF(OR(ISBLANK('auto-translations'!T95),'auto-translations'!T95=""),"",'auto-translations'!T95),languages!T95)</f>
        <v>5.700 người/km²</v>
      </c>
    </row>
    <row r="96" spans="1:20" ht="75" x14ac:dyDescent="0.25">
      <c r="A96" s="15" t="s">
        <v>71</v>
      </c>
      <c r="B96" s="15" t="s">
        <v>1104</v>
      </c>
      <c r="C96" s="10" t="s">
        <v>1105</v>
      </c>
      <c r="D96" s="10" t="s">
        <v>1462</v>
      </c>
      <c r="E96" s="8" t="str">
        <f>IF(OR(ISBLANK(languages!E96),languages!E96=""),IF(OR(ISBLANK('auto-translations'!E96),'auto-translations'!E96=""),"",'auto-translations'!E96),languages!E96)</f>
        <v>100 cruïlles per km²</v>
      </c>
      <c r="F96" s="8" t="str">
        <f>IF(OR(ISBLANK(languages!F96),languages!F96=""),IF(OR(ISBLANK('auto-translations'!F96),'auto-translations'!F96=""),"",'auto-translations'!F96),languages!F96)</f>
        <v>每平方公里 100 路口</v>
      </c>
      <c r="G96" s="8" t="str">
        <f>IF(OR(ISBLANK(languages!G96),languages!G96=""),IF(OR(ISBLANK('auto-translations'!G96),'auto-translations'!G96=""),"",'auto-translations'!G96),languages!G96)</f>
        <v>每平方公里 100 个交叉路口</v>
      </c>
      <c r="H96" s="8" t="str">
        <f>IF(OR(ISBLANK(languages!H96),languages!H96=""),IF(OR(ISBLANK('auto-translations'!H96),'auto-translations'!H96=""),"",'auto-translations'!H96),languages!H96)</f>
        <v>100 křižovatek na km²</v>
      </c>
      <c r="I96" s="8" t="str">
        <f>IF(OR(ISBLANK(languages!I96),languages!I96=""),IF(OR(ISBLANK('auto-translations'!I96),'auto-translations'!I96=""),"",'auto-translations'!I96),languages!I96)</f>
        <v>100 kryds pr. km²</v>
      </c>
      <c r="J96" s="8" t="str">
        <f>IF(OR(ISBLANK(languages!J96),languages!J96=""),IF(OR(ISBLANK('auto-translations'!J96),'auto-translations'!J96=""),"",'auto-translations'!J96),languages!J96)</f>
        <v>100 kruispunten per km²</v>
      </c>
      <c r="K96" s="8" t="str">
        <f>IF(OR(ISBLANK(languages!K96),languages!K96=""),IF(OR(ISBLANK('auto-translations'!K96),'auto-translations'!K96=""),"",'auto-translations'!K96),languages!K96)</f>
        <v>100 Kreuzungen pro km²</v>
      </c>
      <c r="L96" s="8" t="str">
        <f>IF(OR(ISBLANK(languages!L96),languages!L96=""),IF(OR(ISBLANK('auto-translations'!L96),'auto-translations'!L96=""),"",'auto-translations'!L96),languages!L96)</f>
        <v>100 intersection a kowace km²</v>
      </c>
      <c r="M96" s="8" t="str">
        <f>IF(OR(ISBLANK(languages!M96),languages!M96=""),IF(OR(ISBLANK('auto-translations'!M96),'auto-translations'!M96=""),"",'auto-translations'!M96),languages!M96)</f>
        <v>100 nga whakawhitinga mo ia km²</v>
      </c>
      <c r="N96" s="8" t="str">
        <f>IF(OR(ISBLANK(languages!N96),languages!N96=""),IF(OR(ISBLANK('auto-translations'!N96),'auto-translations'!N96=""),"",'auto-translations'!N96),languages!N96)</f>
        <v>100 intersecciones por km²</v>
      </c>
      <c r="O96" s="8" t="str">
        <f>IF(OR(ISBLANK(languages!O96),languages!O96=""),IF(OR(ISBLANK('auto-translations'!O96),'auto-translations'!O96=""),"",'auto-translations'!O96),languages!O96)</f>
        <v>100 intersecciones por km²</v>
      </c>
      <c r="P96" s="8" t="str">
        <f>IF(OR(ISBLANK(languages!P96),languages!P96=""),IF(OR(ISBLANK('auto-translations'!P96),'auto-translations'!P96=""),"",'auto-translations'!P96),languages!P96)</f>
        <v>100 cruzamentos por km²</v>
      </c>
      <c r="Q96" s="8" t="str">
        <f>IF(OR(ISBLANK(languages!Q96),languages!Q96=""),IF(OR(ISBLANK('auto-translations'!Q96),'auto-translations'!Q96=""),"",'auto-translations'!Q96),languages!Q96)</f>
        <v>100 cruzamentos por km²</v>
      </c>
      <c r="R96" s="8" t="str">
        <f>IF(OR(ISBLANK(languages!R96),languages!R96=""),IF(OR(ISBLANK('auto-translations'!R96),'auto-translations'!R96=""),"",'auto-translations'!R96),languages!R96)</f>
        <v>ஒரு கிமீ²க்கு 100 சந்திப்புகள்</v>
      </c>
      <c r="S96" s="8" t="str">
        <f>IF(OR(ISBLANK(languages!S96),languages!S96=""),IF(OR(ISBLANK('auto-translations'!S96),'auto-translations'!S96=""),"",'auto-translations'!S96),languages!S96)</f>
        <v>100 ทางแยกต่อกิโลเมตร²</v>
      </c>
      <c r="T96" s="8" t="str">
        <f>IF(OR(ISBLANK(languages!T96),languages!T96=""),IF(OR(ISBLANK('auto-translations'!T96),'auto-translations'!T96=""),"",'auto-translations'!T96),languages!T96)</f>
        <v>100 nút giao mỗi km²</v>
      </c>
    </row>
    <row r="97" spans="1:20" ht="75" x14ac:dyDescent="0.25">
      <c r="A97" s="15" t="s">
        <v>71</v>
      </c>
      <c r="B97" s="15" t="s">
        <v>1158</v>
      </c>
      <c r="C97" s="10" t="s">
        <v>1158</v>
      </c>
      <c r="D97" s="10" t="s">
        <v>1462</v>
      </c>
      <c r="E97" s="8" t="str">
        <f>IF(OR(ISBLANK(languages!E97),languages!E97=""),IF(OR(ISBLANK('auto-translations'!E97),'auto-translations'!E97=""),"",'auto-translations'!E97),languages!E97)</f>
        <v>llindar objectiu</v>
      </c>
      <c r="F97" s="8" t="str">
        <f>IF(OR(ISBLANK(languages!F97),languages!F97=""),IF(OR(ISBLANK('auto-translations'!F97),'auto-translations'!F97=""),"",'auto-translations'!F97),languages!F97)</f>
        <v>目標閾值</v>
      </c>
      <c r="G97" s="8" t="str">
        <f>IF(OR(ISBLANK(languages!G97),languages!G97=""),IF(OR(ISBLANK('auto-translations'!G97),'auto-translations'!G97=""),"",'auto-translations'!G97),languages!G97)</f>
        <v>目标阈值</v>
      </c>
      <c r="H97" s="8" t="str">
        <f>IF(OR(ISBLANK(languages!H97),languages!H97=""),IF(OR(ISBLANK('auto-translations'!H97),'auto-translations'!H97=""),"",'auto-translations'!H97),languages!H97)</f>
        <v>cílový práh</v>
      </c>
      <c r="I97" s="8" t="str">
        <f>IF(OR(ISBLANK(languages!I97),languages!I97=""),IF(OR(ISBLANK('auto-translations'!I97),'auto-translations'!I97=""),"",'auto-translations'!I97),languages!I97)</f>
        <v>måltærskel</v>
      </c>
      <c r="J97" s="8" t="str">
        <f>IF(OR(ISBLANK(languages!J97),languages!J97=""),IF(OR(ISBLANK('auto-translations'!J97),'auto-translations'!J97=""),"",'auto-translations'!J97),languages!J97)</f>
        <v>doeldrempel</v>
      </c>
      <c r="K97" s="8" t="str">
        <f>IF(OR(ISBLANK(languages!K97),languages!K97=""),IF(OR(ISBLANK('auto-translations'!K97),'auto-translations'!K97=""),"",'auto-translations'!K97),languages!K97)</f>
        <v>Zielschwelle</v>
      </c>
      <c r="L97" s="8" t="str">
        <f>IF(OR(ISBLANK(languages!L97),languages!L97=""),IF(OR(ISBLANK('auto-translations'!L97),'auto-translations'!L97=""),"",'auto-translations'!L97),languages!L97)</f>
        <v>manufa kofa</v>
      </c>
      <c r="M97" s="8" t="str">
        <f>IF(OR(ISBLANK(languages!M97),languages!M97=""),IF(OR(ISBLANK('auto-translations'!M97),'auto-translations'!M97=""),"",'auto-translations'!M97),languages!M97)</f>
        <v>taumata taumata</v>
      </c>
      <c r="N97" s="8" t="str">
        <f>IF(OR(ISBLANK(languages!N97),languages!N97=""),IF(OR(ISBLANK('auto-translations'!N97),'auto-translations'!N97=""),"",'auto-translations'!N97),languages!N97)</f>
        <v>umbral objetivo</v>
      </c>
      <c r="O97" s="8" t="str">
        <f>IF(OR(ISBLANK(languages!O97),languages!O97=""),IF(OR(ISBLANK('auto-translations'!O97),'auto-translations'!O97=""),"",'auto-translations'!O97),languages!O97)</f>
        <v>umbral objetivo</v>
      </c>
      <c r="P97" s="8" t="str">
        <f>IF(OR(ISBLANK(languages!P97),languages!P97=""),IF(OR(ISBLANK('auto-translations'!P97),'auto-translations'!P97=""),"",'auto-translations'!P97),languages!P97)</f>
        <v>limite alvo</v>
      </c>
      <c r="Q97" s="8" t="str">
        <f>IF(OR(ISBLANK(languages!Q97),languages!Q97=""),IF(OR(ISBLANK('auto-translations'!Q97),'auto-translations'!Q97=""),"",'auto-translations'!Q97),languages!Q97)</f>
        <v>limite alvo</v>
      </c>
      <c r="R97" s="8" t="str">
        <f>IF(OR(ISBLANK(languages!R97),languages!R97=""),IF(OR(ISBLANK('auto-translations'!R97),'auto-translations'!R97=""),"",'auto-translations'!R97),languages!R97)</f>
        <v>இலக்கு வாசல்</v>
      </c>
      <c r="S97" s="8" t="str">
        <f>IF(OR(ISBLANK(languages!S97),languages!S97=""),IF(OR(ISBLANK('auto-translations'!S97),'auto-translations'!S97=""),"",'auto-translations'!S97),languages!S97)</f>
        <v>เกณฑ์เป้าหมาย</v>
      </c>
      <c r="T97" s="8" t="str">
        <f>IF(OR(ISBLANK(languages!T97),languages!T97=""),IF(OR(ISBLANK('auto-translations'!T97),'auto-translations'!T97=""),"",'auto-translations'!T97),languages!T97)</f>
        <v>ngưỡng mục tiêu</v>
      </c>
    </row>
    <row r="98" spans="1:20" ht="75" x14ac:dyDescent="0.25">
      <c r="A98" s="15" t="s">
        <v>916</v>
      </c>
      <c r="B98" s="15" t="s">
        <v>54</v>
      </c>
      <c r="C98" s="9" t="s">
        <v>54</v>
      </c>
      <c r="D98" s="9" t="s">
        <v>1190</v>
      </c>
      <c r="E98" s="8" t="str">
        <f>IF(OR(ISBLANK(languages!E98),languages!E98=""),IF(OR(ISBLANK('auto-translations'!E98),'auto-translations'!E98=""),"",'auto-translations'!E98),languages!E98)</f>
        <v>Política identificada</v>
      </c>
      <c r="F98" s="8" t="str">
        <f>IF(OR(ISBLANK(languages!F98),languages!F98=""),IF(OR(ISBLANK('auto-translations'!F98),'auto-translations'!F98=""),"",'auto-translations'!F98),languages!F98)</f>
        <v>現有政策</v>
      </c>
      <c r="G98" s="8" t="str">
        <f>IF(OR(ISBLANK(languages!G98),languages!G98=""),IF(OR(ISBLANK('auto-translations'!G98),'auto-translations'!G98=""),"",'auto-translations'!G98),languages!G98)</f>
        <v>现有政策</v>
      </c>
      <c r="H98" s="8" t="str">
        <f>IF(OR(ISBLANK(languages!H98),languages!H98=""),IF(OR(ISBLANK('auto-translations'!H98),'auto-translations'!H98=""),"",'auto-translations'!H98),languages!H98)</f>
        <v>Dokument k dispozici</v>
      </c>
      <c r="I98" s="8" t="str">
        <f>IF(OR(ISBLANK(languages!I98),languages!I98=""),IF(OR(ISBLANK('auto-translations'!I98),'auto-translations'!I98=""),"",'auto-translations'!I98),languages!I98)</f>
        <v>Identificeret politik</v>
      </c>
      <c r="J98" s="8" t="str">
        <f>IF(OR(ISBLANK(languages!J98),languages!J98=""),IF(OR(ISBLANK('auto-translations'!J98),'auto-translations'!J98=""),"",'auto-translations'!J98),languages!J98)</f>
        <v>Beleid geïdentificeerd</v>
      </c>
      <c r="K98" s="8" t="str">
        <f>IF(OR(ISBLANK(languages!K98),languages!K98=""),IF(OR(ISBLANK('auto-translations'!K98),'auto-translations'!K98=""),"",'auto-translations'!K98),languages!K98)</f>
        <v>Richtlinie identifiziert</v>
      </c>
      <c r="L98" s="8" t="str">
        <f>IF(OR(ISBLANK(languages!L98),languages!L98=""),IF(OR(ISBLANK('auto-translations'!L98),'auto-translations'!L98=""),"",'auto-translations'!L98),languages!L98)</f>
        <v>An gano manufar</v>
      </c>
      <c r="M98" s="8" t="str">
        <f>IF(OR(ISBLANK(languages!M98),languages!M98=""),IF(OR(ISBLANK('auto-translations'!M98),'auto-translations'!M98=""),"",'auto-translations'!M98),languages!M98)</f>
        <v>Ngā Kaupapahere</v>
      </c>
      <c r="N98" s="8" t="str">
        <f>IF(OR(ISBLANK(languages!N98),languages!N98=""),IF(OR(ISBLANK('auto-translations'!N98),'auto-translations'!N98=""),"",'auto-translations'!N98),languages!N98)</f>
        <v>Política identificada</v>
      </c>
      <c r="O98" s="8" t="str">
        <f>IF(OR(ISBLANK(languages!O98),languages!O98=""),IF(OR(ISBLANK('auto-translations'!O98),'auto-translations'!O98=""),"",'auto-translations'!O98),languages!O98)</f>
        <v>Política identificada</v>
      </c>
      <c r="P98" s="8" t="str">
        <f>IF(OR(ISBLANK(languages!P98),languages!P98=""),IF(OR(ISBLANK('auto-translations'!P98),'auto-translations'!P98=""),"",'auto-translations'!P98),languages!P98)</f>
        <v>Política identificada</v>
      </c>
      <c r="Q98" s="8" t="str">
        <f>IF(OR(ISBLANK(languages!Q98),languages!Q98=""),IF(OR(ISBLANK('auto-translations'!Q98),'auto-translations'!Q98=""),"",'auto-translations'!Q98),languages!Q98)</f>
        <v>Política identificada</v>
      </c>
      <c r="R98" s="8" t="str">
        <f>IF(OR(ISBLANK(languages!R98),languages!R98=""),IF(OR(ISBLANK('auto-translations'!R98),'auto-translations'!R98=""),"",'auto-translations'!R98),languages!R98)</f>
        <v>கண்டறியப்பட்ட கொள்கை</v>
      </c>
      <c r="S98" s="8" t="str">
        <f>IF(OR(ISBLANK(languages!S98),languages!S98=""),IF(OR(ISBLANK('auto-translations'!S98),'auto-translations'!S98=""),"",'auto-translations'!S98),languages!S98)</f>
        <v>นโยบายที่ ระบุ</v>
      </c>
      <c r="T98" s="8" t="str">
        <f>IF(OR(ISBLANK(languages!T98),languages!T98=""),IF(OR(ISBLANK('auto-translations'!T98),'auto-translations'!T98=""),"",'auto-translations'!T98),languages!T98)</f>
        <v>Chính sách đã được xác định</v>
      </c>
    </row>
    <row r="99" spans="1:20" ht="165" x14ac:dyDescent="0.25">
      <c r="A99" s="15" t="s">
        <v>916</v>
      </c>
      <c r="B99" s="15" t="s">
        <v>853</v>
      </c>
      <c r="C99" s="9" t="s">
        <v>1069</v>
      </c>
      <c r="D99" s="9" t="s">
        <v>1462</v>
      </c>
      <c r="E99" s="8" t="str">
        <f>IF(OR(ISBLANK(languages!E99),languages!E99=""),IF(OR(ISBLANK('auto-translations'!E99),'auto-translations'!E99=""),"",'auto-translations'!E99),languages!E99)</f>
        <v>S'alinea amb l'evidència de ciutats saludables</v>
      </c>
      <c r="F99" s="8" t="str">
        <f>IF(OR(ISBLANK(languages!F99),languages!F99=""),IF(OR(ISBLANK('auto-translations'!F99),'auto-translations'!F99=""),"",'auto-translations'!F99),languages!F99)</f>
        <v>與健康城市證據一致</v>
      </c>
      <c r="G99" s="8" t="str">
        <f>IF(OR(ISBLANK(languages!G99),languages!G99=""),IF(OR(ISBLANK('auto-translations'!G99),'auto-translations'!G99=""),"",'auto-translations'!G99),languages!G99)</f>
        <v>与健康城市证据一致</v>
      </c>
      <c r="H99" s="8" t="str">
        <f>IF(OR(ISBLANK(languages!H99),languages!H99=""),IF(OR(ISBLANK('auto-translations'!H99),'auto-translations'!H99=""),"",'auto-translations'!H99),languages!H99)</f>
        <v>V souladu s důkazy zdravých měst</v>
      </c>
      <c r="I99" s="8" t="str">
        <f>IF(OR(ISBLANK(languages!I99),languages!I99=""),IF(OR(ISBLANK('auto-translations'!I99),'auto-translations'!I99=""),"",'auto-translations'!I99),languages!I99)</f>
        <v>Er på linje med beviser for sunde byer</v>
      </c>
      <c r="J99" s="8" t="str">
        <f>IF(OR(ISBLANK(languages!J99),languages!J99=""),IF(OR(ISBLANK('auto-translations'!J99),'auto-translations'!J99=""),"",'auto-translations'!J99),languages!J99)</f>
        <v>Sluit aan bij het bewijs van gezonde steden</v>
      </c>
      <c r="K99" s="8" t="str">
        <f>IF(OR(ISBLANK(languages!K99),languages!K99=""),IF(OR(ISBLANK('auto-translations'!K99),'auto-translations'!K99=""),"",'auto-translations'!K99),languages!K99)</f>
        <v>Entspricht den Erkenntnissen zu gesunden Städten</v>
      </c>
      <c r="L99" s="8" t="str">
        <f>IF(OR(ISBLANK(languages!L99),languages!L99=""),IF(OR(ISBLANK('auto-translations'!L99),'auto-translations'!L99=""),"",'auto-translations'!L99),languages!L99)</f>
        <v>Daidaita da shaidar birane masu lafiya</v>
      </c>
      <c r="M99" s="8" t="str">
        <f>IF(OR(ISBLANK(languages!M99),languages!M99=""),IF(OR(ISBLANK('auto-translations'!M99),'auto-translations'!M99=""),"",'auto-translations'!M99),languages!M99)</f>
        <v>Ka whakahāngai ki nga taunakitanga taone hauora</v>
      </c>
      <c r="N99" s="8" t="str">
        <f>IF(OR(ISBLANK(languages!N99),languages!N99=""),IF(OR(ISBLANK('auto-translations'!N99),'auto-translations'!N99=""),"",'auto-translations'!N99),languages!N99)</f>
        <v>Se alinea con la evidencia de ciudades saludables</v>
      </c>
      <c r="O99" s="8" t="str">
        <f>IF(OR(ISBLANK(languages!O99),languages!O99=""),IF(OR(ISBLANK('auto-translations'!O99),'auto-translations'!O99=""),"",'auto-translations'!O99),languages!O99)</f>
        <v>Se alinea con la evidencia de ciudades saludables</v>
      </c>
      <c r="P99" s="8" t="str">
        <f>IF(OR(ISBLANK(languages!P99),languages!P99=""),IF(OR(ISBLANK('auto-translations'!P99),'auto-translations'!P99=""),"",'auto-translations'!P99),languages!P99)</f>
        <v>Alinha-se com as evidências de cidades saudáveis</v>
      </c>
      <c r="Q99" s="8" t="str">
        <f>IF(OR(ISBLANK(languages!Q99),languages!Q99=""),IF(OR(ISBLANK('auto-translations'!Q99),'auto-translations'!Q99=""),"",'auto-translations'!Q99),languages!Q99)</f>
        <v>Alinha-se com as evidências de cidades saudáveis</v>
      </c>
      <c r="R99" s="8" t="str">
        <f>IF(OR(ISBLANK(languages!R99),languages!R99=""),IF(OR(ISBLANK('auto-translations'!R99),'auto-translations'!R99=""),"",'auto-translations'!R99),languages!R99)</f>
        <v>ஆரோக்கியமான நகரங்களின் சான்றுகளுடன் இணைகிறது</v>
      </c>
      <c r="S99" s="8" t="str">
        <f>IF(OR(ISBLANK(languages!S99),languages!S99=""),IF(OR(ISBLANK('auto-translations'!S99),'auto-translations'!S99=""),"",'auto-translations'!S99),languages!S99)</f>
        <v>สอดคล้องกับหลักฐานเมืองที่มีสุขภาพดี</v>
      </c>
      <c r="T99" s="8" t="str">
        <f>IF(OR(ISBLANK(languages!T99),languages!T99=""),IF(OR(ISBLANK('auto-translations'!T99),'auto-translations'!T99=""),"",'auto-translations'!T99),languages!T99)</f>
        <v>Phù hợp với bằng chứng về thành phố lành mạnh</v>
      </c>
    </row>
    <row r="100" spans="1:20" ht="75" x14ac:dyDescent="0.25">
      <c r="A100" s="15" t="s">
        <v>916</v>
      </c>
      <c r="B100" s="15" t="s">
        <v>53</v>
      </c>
      <c r="C100" s="9" t="s">
        <v>53</v>
      </c>
      <c r="D100" s="9" t="s">
        <v>1190</v>
      </c>
      <c r="E100" s="8" t="str">
        <f>IF(OR(ISBLANK(languages!E100),languages!E100=""),IF(OR(ISBLANK('auto-translations'!E100),'auto-translations'!E100=""),"",'auto-translations'!E100),languages!E100)</f>
        <v>Objectiu mesurable</v>
      </c>
      <c r="F100" s="8" t="str">
        <f>IF(OR(ISBLANK(languages!F100),languages!F100=""),IF(OR(ISBLANK('auto-translations'!F100),'auto-translations'!F100=""),"",'auto-translations'!F100),languages!F100)</f>
        <v>可衡量的目標</v>
      </c>
      <c r="G100" s="8" t="str">
        <f>IF(OR(ISBLANK(languages!G100),languages!G100=""),IF(OR(ISBLANK('auto-translations'!G100),'auto-translations'!G100=""),"",'auto-translations'!G100),languages!G100)</f>
        <v>可衡量的目标</v>
      </c>
      <c r="H100" s="8" t="str">
        <f>IF(OR(ISBLANK(languages!H100),languages!H100=""),IF(OR(ISBLANK('auto-translations'!H100),'auto-translations'!H100=""),"",'auto-translations'!H100),languages!H100)</f>
        <v>Měřitelný cíl</v>
      </c>
      <c r="I100" s="8" t="str">
        <f>IF(OR(ISBLANK(languages!I100),languages!I100=""),IF(OR(ISBLANK('auto-translations'!I100),'auto-translations'!I100=""),"",'auto-translations'!I100),languages!I100)</f>
        <v>Målbar målsætning</v>
      </c>
      <c r="J100" s="8" t="str">
        <f>IF(OR(ISBLANK(languages!J100),languages!J100=""),IF(OR(ISBLANK('auto-translations'!J100),'auto-translations'!J100=""),"",'auto-translations'!J100),languages!J100)</f>
        <v>Meetbaar doel</v>
      </c>
      <c r="K100" s="8" t="str">
        <f>IF(OR(ISBLANK(languages!K100),languages!K100=""),IF(OR(ISBLANK('auto-translations'!K100),'auto-translations'!K100=""),"",'auto-translations'!K100),languages!K100)</f>
        <v>Messbares Ziel</v>
      </c>
      <c r="L100" s="8" t="str">
        <f>IF(OR(ISBLANK(languages!L100),languages!L100=""),IF(OR(ISBLANK('auto-translations'!L100),'auto-translations'!L100=""),"",'auto-translations'!L100),languages!L100)</f>
        <v>Makasudin aunawa</v>
      </c>
      <c r="M100" s="8" t="str">
        <f>IF(OR(ISBLANK(languages!M100),languages!M100=""),IF(OR(ISBLANK('auto-translations'!M100),'auto-translations'!M100=""),"",'auto-translations'!M100),languages!M100)</f>
        <v>Te Taumata Whakaine</v>
      </c>
      <c r="N100" s="8" t="str">
        <f>IF(OR(ISBLANK(languages!N100),languages!N100=""),IF(OR(ISBLANK('auto-translations'!N100),'auto-translations'!N100=""),"",'auto-translations'!N100),languages!N100)</f>
        <v>Objetivo medible</v>
      </c>
      <c r="O100" s="8" t="str">
        <f>IF(OR(ISBLANK(languages!O100),languages!O100=""),IF(OR(ISBLANK('auto-translations'!O100),'auto-translations'!O100=""),"",'auto-translations'!O100),languages!O100)</f>
        <v>Objetivo medible</v>
      </c>
      <c r="P100" s="8" t="str">
        <f>IF(OR(ISBLANK(languages!P100),languages!P100=""),IF(OR(ISBLANK('auto-translations'!P100),'auto-translations'!P100=""),"",'auto-translations'!P100),languages!P100)</f>
        <v>Meta mensurável</v>
      </c>
      <c r="Q100" s="8" t="str">
        <f>IF(OR(ISBLANK(languages!Q100),languages!Q100=""),IF(OR(ISBLANK('auto-translations'!Q100),'auto-translations'!Q100=""),"",'auto-translations'!Q100),languages!Q100)</f>
        <v>Meta mensurável</v>
      </c>
      <c r="R100" s="8" t="str">
        <f>IF(OR(ISBLANK(languages!R100),languages!R100=""),IF(OR(ISBLANK('auto-translations'!R100),'auto-translations'!R100=""),"",'auto-translations'!R100),languages!R100)</f>
        <v>அளவிடக்கூடிய இலக்கு</v>
      </c>
      <c r="S100" s="8" t="str">
        <f>IF(OR(ISBLANK(languages!S100),languages!S100=""),IF(OR(ISBLANK('auto-translations'!S100),'auto-translations'!S100=""),"",'auto-translations'!S100),languages!S100)</f>
        <v>เป้าหมายที่วัดได้</v>
      </c>
      <c r="T100" s="8" t="str">
        <f>IF(OR(ISBLANK(languages!T100),languages!T100=""),IF(OR(ISBLANK('auto-translations'!T100),'auto-translations'!T100=""),"",'auto-translations'!T100),languages!T100)</f>
        <v>Mục tiêu có thể đo lường được</v>
      </c>
    </row>
    <row r="101" spans="1:20" ht="105" x14ac:dyDescent="0.25">
      <c r="A101" s="15" t="s">
        <v>916</v>
      </c>
      <c r="B101" s="15" t="s">
        <v>944</v>
      </c>
      <c r="C101" s="9" t="s">
        <v>945</v>
      </c>
      <c r="D101" s="9" t="s">
        <v>1462</v>
      </c>
      <c r="E101" s="8" t="str">
        <f>IF(OR(ISBLANK(languages!E101),languages!E101=""),IF(OR(ISBLANK('auto-translations'!E101),'auto-translations'!E101=""),"",'auto-translations'!E101),languages!E101)</f>
        <v>Llindar informat per evidència</v>
      </c>
      <c r="F101" s="8" t="str">
        <f>IF(OR(ISBLANK(languages!F101),languages!F101=""),IF(OR(ISBLANK('auto-translations'!F101),'auto-translations'!F101=""),"",'auto-translations'!F101),languages!F101)</f>
        <v>循證閾值</v>
      </c>
      <c r="G101" s="8" t="str">
        <f>IF(OR(ISBLANK(languages!G101),languages!G101=""),IF(OR(ISBLANK('auto-translations'!G101),'auto-translations'!G101=""),"",'auto-translations'!G101),languages!G101)</f>
        <v>循证阈值</v>
      </c>
      <c r="H101" s="8" t="str">
        <f>IF(OR(ISBLANK(languages!H101),languages!H101=""),IF(OR(ISBLANK('auto-translations'!H101),'auto-translations'!H101=""),"",'auto-translations'!H101),languages!H101)</f>
        <v>Prahová hodnota založená na důkazech</v>
      </c>
      <c r="I101" s="8" t="str">
        <f>IF(OR(ISBLANK(languages!I101),languages!I101=""),IF(OR(ISBLANK('auto-translations'!I101),'auto-translations'!I101=""),"",'auto-translations'!I101),languages!I101)</f>
        <v>Evidens-informeret tærskel</v>
      </c>
      <c r="J101" s="8" t="str">
        <f>IF(OR(ISBLANK(languages!J101),languages!J101=""),IF(OR(ISBLANK('auto-translations'!J101),'auto-translations'!J101=""),"",'auto-translations'!J101),languages!J101)</f>
        <v>Op bewijs gebaseerde drempel</v>
      </c>
      <c r="K101" s="8" t="str">
        <f>IF(OR(ISBLANK(languages!K101),languages!K101=""),IF(OR(ISBLANK('auto-translations'!K101),'auto-translations'!K101=""),"",'auto-translations'!K101),languages!K101)</f>
        <v>Evidenzbasierte Schwelle</v>
      </c>
      <c r="L101" s="8" t="str">
        <f>IF(OR(ISBLANK(languages!L101),languages!L101=""),IF(OR(ISBLANK('auto-translations'!L101),'auto-translations'!L101=""),"",'auto-translations'!L101),languages!L101)</f>
        <v>Shaida - bakin kofa</v>
      </c>
      <c r="M101" s="8" t="str">
        <f>IF(OR(ISBLANK(languages!M101),languages!M101=""),IF(OR(ISBLANK('auto-translations'!M101),'auto-translations'!M101=""),"",'auto-translations'!M101),languages!M101)</f>
        <v>Te paepae whakamohio i nga taunakitanga</v>
      </c>
      <c r="N101" s="8" t="str">
        <f>IF(OR(ISBLANK(languages!N101),languages!N101=""),IF(OR(ISBLANK('auto-translations'!N101),'auto-translations'!N101=""),"",'auto-translations'!N101),languages!N101)</f>
        <v>Umbral basado en evidencia</v>
      </c>
      <c r="O101" s="8" t="str">
        <f>IF(OR(ISBLANK(languages!O101),languages!O101=""),IF(OR(ISBLANK('auto-translations'!O101),'auto-translations'!O101=""),"",'auto-translations'!O101),languages!O101)</f>
        <v>Umbral basado en evidencia</v>
      </c>
      <c r="P101" s="8" t="str">
        <f>IF(OR(ISBLANK(languages!P101),languages!P101=""),IF(OR(ISBLANK('auto-translations'!P101),'auto-translations'!P101=""),"",'auto-translations'!P101),languages!P101)</f>
        <v>Limite informado por evidências</v>
      </c>
      <c r="Q101" s="8" t="str">
        <f>IF(OR(ISBLANK(languages!Q101),languages!Q101=""),IF(OR(ISBLANK('auto-translations'!Q101),'auto-translations'!Q101=""),"",'auto-translations'!Q101),languages!Q101)</f>
        <v>Limite informado por evidências</v>
      </c>
      <c r="R101" s="8" t="str">
        <f>IF(OR(ISBLANK(languages!R101),languages!R101=""),IF(OR(ISBLANK('auto-translations'!R101),'auto-translations'!R101=""),"",'auto-translations'!R101),languages!R101)</f>
        <v>சான்று-அறிவிக்கப்பட்ட வாசல்</v>
      </c>
      <c r="S101" s="8" t="str">
        <f>IF(OR(ISBLANK(languages!S101),languages!S101=""),IF(OR(ISBLANK('auto-translations'!S101),'auto-translations'!S101=""),"",'auto-translations'!S101),languages!S101)</f>
        <v>เกณฑ์การแจ้งหลักฐาน</v>
      </c>
      <c r="T101" s="8" t="str">
        <f>IF(OR(ISBLANK(languages!T101),languages!T101=""),IF(OR(ISBLANK('auto-translations'!T101),'auto-translations'!T101=""),"",'auto-translations'!T101),languages!T101)</f>
        <v>Ngưỡng thông tin bằng chứng</v>
      </c>
    </row>
    <row r="102" spans="1:20" ht="165" x14ac:dyDescent="0.25">
      <c r="A102" s="15" t="s">
        <v>71</v>
      </c>
      <c r="B102" s="15" t="s">
        <v>1070</v>
      </c>
      <c r="C102" s="9" t="s">
        <v>1071</v>
      </c>
      <c r="D102" s="9" t="s">
        <v>1462</v>
      </c>
      <c r="E102" s="8" t="str">
        <f>IF(OR(ISBLANK(languages!E102),languages!E102=""),IF(OR(ISBLANK('auto-translations'!E102),'auto-translations'!E102=""),"",'auto-translations'!E102),languages!E102)</f>
        <v>Clau: Sí ✔ No ✘ Mixt ✔/✘ No aplicable -</v>
      </c>
      <c r="F102" s="8" t="str">
        <f>IF(OR(ISBLANK(languages!F102),languages!F102=""),IF(OR(ISBLANK('auto-translations'!F102),'auto-translations'!F102=""),"",'auto-translations'!F102),languages!F102)</f>
        <v>重點：是 ✔ 否 ✘ 混合 ✔/✘ 不適用 -</v>
      </c>
      <c r="G102" s="8" t="str">
        <f>IF(OR(ISBLANK(languages!G102),languages!G102=""),IF(OR(ISBLANK('auto-translations'!G102),'auto-translations'!G102=""),"",'auto-translations'!G102),languages!G102)</f>
        <v>要点：是 ✔ 否 ✘ 混合 ✔/✘ 不适用 -</v>
      </c>
      <c r="H102" s="8" t="str">
        <f>IF(OR(ISBLANK(languages!H102),languages!H102=""),IF(OR(ISBLANK('auto-translations'!H102),'auto-translations'!H102=""),"",'auto-translations'!H102),languages!H102)</f>
        <v>Klíč: Ano ✔ Ne ✘ Smíšené ✔/✘ Nelze použít -</v>
      </c>
      <c r="I102" s="8" t="str">
        <f>IF(OR(ISBLANK(languages!I102),languages!I102=""),IF(OR(ISBLANK('auto-translations'!I102),'auto-translations'!I102=""),"",'auto-translations'!I102),languages!I102)</f>
        <v>Nøgle: Ja ✔ Nej ✘ Blandet ✔/✘ Ikke relevant -</v>
      </c>
      <c r="J102" s="8" t="str">
        <f>IF(OR(ISBLANK(languages!J102),languages!J102=""),IF(OR(ISBLANK('auto-translations'!J102),'auto-translations'!J102=""),"",'auto-translations'!J102),languages!J102)</f>
        <v>Legende: Ja ✔ Nee ✘ Gemengd ✔/✘ Niet van toepassing -</v>
      </c>
      <c r="K102" s="8" t="str">
        <f>IF(OR(ISBLANK(languages!K102),languages!K102=""),IF(OR(ISBLANK('auto-translations'!K102),'auto-translations'!K102=""),"",'auto-translations'!K102),languages!K102)</f>
        <v>Schlüssel: Ja ✔ Nein ✘ Gemischt ✔/✘ Nicht anwendbar -</v>
      </c>
      <c r="L102" s="8" t="str">
        <f>IF(OR(ISBLANK(languages!L102),languages!L102=""),IF(OR(ISBLANK('auto-translations'!L102),'auto-translations'!L102=""),"",'auto-translations'!L102),languages!L102)</f>
        <v>Maɓalli: Ee ✔ A'a ✘ Mixed ✔/✘ Ba a zartar ba -</v>
      </c>
      <c r="M102" s="8" t="str">
        <f>IF(OR(ISBLANK(languages!M102),languages!M102=""),IF(OR(ISBLANK('auto-translations'!M102),'auto-translations'!M102=""),"",'auto-translations'!M102),languages!M102)</f>
        <v>Kī: Āe ✔ Kāo ✘ Ranu ✔/✘ Kāore e hāngai -</v>
      </c>
      <c r="N102" s="8" t="str">
        <f>IF(OR(ISBLANK(languages!N102),languages!N102=""),IF(OR(ISBLANK('auto-translations'!N102),'auto-translations'!N102=""),"",'auto-translations'!N102),languages!N102)</f>
        <v>Clave: Sí ✔ No ✘ Mixto ✔/✘ No aplica -</v>
      </c>
      <c r="O102" s="8" t="str">
        <f>IF(OR(ISBLANK(languages!O102),languages!O102=""),IF(OR(ISBLANK('auto-translations'!O102),'auto-translations'!O102=""),"",'auto-translations'!O102),languages!O102)</f>
        <v>Clave: Sí ✔ No ✘ Mixto ✔/✘ No aplica -</v>
      </c>
      <c r="P102" s="8" t="str">
        <f>IF(OR(ISBLANK(languages!P102),languages!P102=""),IF(OR(ISBLANK('auto-translations'!P102),'auto-translations'!P102=""),"",'auto-translations'!P102),languages!P102)</f>
        <v>Legenda: Sim ✔ Não ✘ Misto ✔/✘ Não aplicável -</v>
      </c>
      <c r="Q102" s="8" t="str">
        <f>IF(OR(ISBLANK(languages!Q102),languages!Q102=""),IF(OR(ISBLANK('auto-translations'!Q102),'auto-translations'!Q102=""),"",'auto-translations'!Q102),languages!Q102)</f>
        <v>Legenda: Sim ✔ Não ✘ Misto ✔/✘ Não aplicável -</v>
      </c>
      <c r="R102" s="8" t="str">
        <f>IF(OR(ISBLANK(languages!R102),languages!R102=""),IF(OR(ISBLANK('auto-translations'!R102),'auto-translations'!R102=""),"",'auto-translations'!R102),languages!R102)</f>
        <v>விசை: ஆம் ✔ இல்லை ✘ கலப்பு ✔/✘ பொருந்தாது -</v>
      </c>
      <c r="S102" s="8" t="str">
        <f>IF(OR(ISBLANK(languages!S102),languages!S102=""),IF(OR(ISBLANK('auto-translations'!S102),'auto-translations'!S102=""),"",'auto-translations'!S102),languages!S102)</f>
        <v>คีย์: ใช่ ✔ ไม่ใช่ ✘ ผสม ✔/✘ ไม่เกี่ยวข้อง -</v>
      </c>
      <c r="T102" s="8" t="str">
        <f>IF(OR(ISBLANK(languages!T102),languages!T102=""),IF(OR(ISBLANK('auto-translations'!T102),'auto-translations'!T102=""),"",'auto-translations'!T102),languages!T102)</f>
        <v>Chìa khóa: Có ✔ Không ✘ Hỗn hợp ✔/✘ Không áp dụng -</v>
      </c>
    </row>
    <row r="103" spans="1:20" ht="270" x14ac:dyDescent="0.25">
      <c r="A103" s="15" t="s">
        <v>915</v>
      </c>
      <c r="B103" s="15" t="s">
        <v>902</v>
      </c>
      <c r="C103" s="9" t="s">
        <v>902</v>
      </c>
      <c r="D103" s="9" t="s">
        <v>1462</v>
      </c>
      <c r="E103" s="8" t="str">
        <f>IF(OR(ISBLANK(languages!E103),languages!E103=""),IF(OR(ISBLANK('auto-translations'!E103),'auto-translations'!E103=""),"",'auto-translations'!E103),languages!E103)</f>
        <v>Polítiques d'urbanisme integrats per a la salut i la sostenibilitat</v>
      </c>
      <c r="F103" s="8" t="str">
        <f>IF(OR(ISBLANK(languages!F103),languages!F103=""),IF(OR(ISBLANK('auto-translations'!F103),'auto-translations'!F103=""),"",'auto-translations'!F103),languages!F103)</f>
        <v>促進健康與永續發展的綜合城市規劃政策</v>
      </c>
      <c r="G103" s="8" t="str">
        <f>IF(OR(ISBLANK(languages!G103),languages!G103=""),IF(OR(ISBLANK('auto-translations'!G103),'auto-translations'!G103=""),"",'auto-translations'!G103),languages!G103)</f>
        <v>促进健康和可持续发展的综合城市规划政策</v>
      </c>
      <c r="H103" s="8" t="str">
        <f>IF(OR(ISBLANK(languages!H103),languages!H103=""),IF(OR(ISBLANK('auto-translations'!H103),'auto-translations'!H103=""),"",'auto-translations'!H103),languages!H103)</f>
        <v>Integrované politiky městského plánování pro zdraví a udržitelnost</v>
      </c>
      <c r="I103" s="8" t="str">
        <f>IF(OR(ISBLANK(languages!I103),languages!I103=""),IF(OR(ISBLANK('auto-translations'!I103),'auto-translations'!I103=""),"",'auto-translations'!I103),languages!I103)</f>
        <v>Integrerede byplanlægningspolitikker for sundhed og bæredygtighed</v>
      </c>
      <c r="J103" s="8" t="str">
        <f>IF(OR(ISBLANK(languages!J103),languages!J103=""),IF(OR(ISBLANK('auto-translations'!J103),'auto-translations'!J103=""),"",'auto-translations'!J103),languages!J103)</f>
        <v>Geïntegreerd stadsplanningsbeleid voor gezondheid en duurzaamheid</v>
      </c>
      <c r="K103" s="8" t="str">
        <f>IF(OR(ISBLANK(languages!K103),languages!K103=""),IF(OR(ISBLANK('auto-translations'!K103),'auto-translations'!K103=""),"",'auto-translations'!K103),languages!K103)</f>
        <v>Integrierte Stadtplanungspolitik für Gesundheit und Nachhaltigkeit</v>
      </c>
      <c r="L103" s="8" t="str">
        <f>IF(OR(ISBLANK(languages!L103),languages!L103=""),IF(OR(ISBLANK('auto-translations'!L103),'auto-translations'!L103=""),"",'auto-translations'!L103),languages!L103)</f>
        <v>Hadaddiyar manufofin tsara birni don lafiya da dorewa</v>
      </c>
      <c r="M103" s="8" t="str">
        <f>IF(OR(ISBLANK(languages!M103),languages!M103=""),IF(OR(ISBLANK('auto-translations'!M103),'auto-translations'!M103=""),"",'auto-translations'!M103),languages!M103)</f>
        <v>Ko nga kaupapa here whakamahere taone nui mo te hauora me te oranga tonutanga</v>
      </c>
      <c r="N103" s="8" t="str">
        <f>IF(OR(ISBLANK(languages!N103),languages!N103=""),IF(OR(ISBLANK('auto-translations'!N103),'auto-translations'!N103=""),"",'auto-translations'!N103),languages!N103)</f>
        <v>Políticas integradas de planificación urbana para la salud y la sostenibilidad</v>
      </c>
      <c r="O103" s="8" t="str">
        <f>IF(OR(ISBLANK(languages!O103),languages!O103=""),IF(OR(ISBLANK('auto-translations'!O103),'auto-translations'!O103=""),"",'auto-translations'!O103),languages!O103)</f>
        <v>Políticas integradas de planificación urbana para la salud y la sostenibilidad</v>
      </c>
      <c r="P103" s="8" t="str">
        <f>IF(OR(ISBLANK(languages!P103),languages!P103=""),IF(OR(ISBLANK('auto-translations'!P103),'auto-translations'!P103=""),"",'auto-translations'!P103),languages!P103)</f>
        <v>Políticas integradas de planejamento urbano para saúde e sustentabilidade</v>
      </c>
      <c r="Q103" s="8" t="str">
        <f>IF(OR(ISBLANK(languages!Q103),languages!Q103=""),IF(OR(ISBLANK('auto-translations'!Q103),'auto-translations'!Q103=""),"",'auto-translations'!Q103),languages!Q103)</f>
        <v>Políticas integradas de planejamento urbano para saúde e sustentabilidade</v>
      </c>
      <c r="R103" s="8" t="str">
        <f>IF(OR(ISBLANK(languages!R103),languages!R103=""),IF(OR(ISBLANK('auto-translations'!R103),'auto-translations'!R103=""),"",'auto-translations'!R103),languages!R103)</f>
        <v>ஆரோக்கியம் மற்றும் நிலைத்தன்மைக்கான ஒருங்கிணைந்த நகர திட்டமிடல் கொள்கைகள்</v>
      </c>
      <c r="S103" s="8" t="str">
        <f>IF(OR(ISBLANK(languages!S103),languages!S103=""),IF(OR(ISBLANK('auto-translations'!S103),'auto-translations'!S103=""),"",'auto-translations'!S103),languages!S103)</f>
        <v>นโยบายการวางผังเมืองแบบบูรณาการเพื่อสุขภาพและความยั่งยืน</v>
      </c>
      <c r="T103" s="8" t="str">
        <f>IF(OR(ISBLANK(languages!T103),languages!T103=""),IF(OR(ISBLANK('auto-translations'!T103),'auto-translations'!T103=""),"",'auto-translations'!T103),languages!T103)</f>
        <v>Chính sách quy hoạch thành phố tích hợp vì sức khỏe và tính bền vững</v>
      </c>
    </row>
    <row r="104" spans="1:20" ht="409.5" x14ac:dyDescent="0.25">
      <c r="A104" s="15" t="s">
        <v>71</v>
      </c>
      <c r="B104" s="15" t="s">
        <v>1067</v>
      </c>
      <c r="C104" s="9" t="s">
        <v>1079</v>
      </c>
      <c r="D104" s="9" t="s">
        <v>1462</v>
      </c>
      <c r="E104" s="8" t="str">
        <f>IF(OR(ISBLANK(languages!E104),languages!E104=""),IF(OR(ISBLANK('auto-translations'!E104),'auto-translations'!E104=""),"",'auto-translations'!E104),languages!E104)</f>
        <v>Molts sectors participen en la creació de ciutats saludables i sostenibles, com ara l'ús del sòl, el transport, l'habitatge, els parcs, el desenvolupament econòmic i les infraestructures. Es requereix una planificació integrada per garantir l'alineació de les polítiques entre els sectors. Les consideracions de salut s'han d'incorporar a les polítiques de transport i urbanes, i s'ha de prioritzar la inversió en transport actiu i públic.</v>
      </c>
      <c r="F104" s="8" t="str">
        <f>IF(OR(ISBLANK(languages!F104),languages!F104=""),IF(OR(ISBLANK('auto-translations'!F104),'auto-translations'!F104=""),"",'auto-translations'!F104),languages!F104)</f>
        <v>許多部門都參與創造健康和永續的城市，包括土地使用、交通、住房、公園、經濟發展和基礎設施。需要進行綜合規劃以確保跨部門政策的一致性。交通和城市政策需要納入健康考慮，並應優先考慮對主動交通和公共交通的投資。</v>
      </c>
      <c r="G104" s="8" t="str">
        <f>IF(OR(ISBLANK(languages!G104),languages!G104=""),IF(OR(ISBLANK('auto-translations'!G104),'auto-translations'!G104=""),"",'auto-translations'!G104),languages!G104)</f>
        <v>许多部门都参与创建健康和可持续的城市，包括土地使用、交通、住房、公园、经济发展和基础设施。需要进行综合规划以确保跨部门政策的一致性。交通和城市政策需要纳入健康考虑，并应优先考虑对主动交通和公共交通的投资。</v>
      </c>
      <c r="H104" s="8" t="str">
        <f>IF(OR(ISBLANK(languages!H104),languages!H104=""),IF(OR(ISBLANK('auto-translations'!H104),'auto-translations'!H104=""),"",'auto-translations'!H104),languages!H104)</f>
        <v>Mnoho sektorů se podílí na vytváření zdravých a udržitelných měst, včetně využití půdy, dopravy, bydlení, parků, ekonomického rozvoje a infrastruktury. K zajištění souladu politik napříč sektory je nutné integrované plánování. Zdravotní hlediska musí být začleněna do dopravní a městské politiky a prioritou by měly být investice do aktivní a veřejné dopravy.</v>
      </c>
      <c r="I104" s="8" t="str">
        <f>IF(OR(ISBLANK(languages!I104),languages!I104=""),IF(OR(ISBLANK('auto-translations'!I104),'auto-translations'!I104=""),"",'auto-translations'!I104),languages!I104)</f>
        <v>Mange sektorer er involveret i at skabe sunde og bæredygtige byer, herunder arealanvendelse, transport, boliger, parker, økonomisk udvikling og infrastruktur. Integreret planlægning er påkrævet for at sikre politiktilpasning på tværs af sektorer. Sundhedshensyn skal indlejres i transport- og bypolitikker, og investeringer i aktiv og offentlig transport bør prioriteres.</v>
      </c>
      <c r="J104" s="8" t="str">
        <f>IF(OR(ISBLANK(languages!J104),languages!J104=""),IF(OR(ISBLANK('auto-translations'!J104),'auto-translations'!J104=""),"",'auto-translations'!J104),languages!J104)</f>
        <v>Er zijn veel sectoren betrokken bij het creëren van gezonde en duurzame steden, waaronder landgebruik, transport, huisvesting, parken, economische ontwikkeling en infrastructuur. Geïntegreerde planning is nodig om het beleid op één lijn te brengen tussen de sectoren. Gezondheidsoverwegingen moeten worden ingebed in het vervoers- en stedelijk beleid, en investeringen in actief vervoer en openbaar vervoer moeten prioriteit krijgen.</v>
      </c>
      <c r="K104" s="8" t="str">
        <f>IF(OR(ISBLANK(languages!K104),languages!K104=""),IF(OR(ISBLANK('auto-translations'!K104),'auto-translations'!K104=""),"",'auto-translations'!K104),languages!K104)</f>
        <v>Viele Sektoren sind an der Schaffung gesunder und nachhaltiger Städte beteiligt, darunter Landnutzung, Verkehr, Wohnen, Parks, wirtschaftliche Entwicklung und Infrastruktur. Um eine sektorübergreifende Ausrichtung der Politik sicherzustellen, ist eine integrierte Planung erforderlich. Gesundheitsaspekte müssen in die Verkehrs- und Stadtpolitik einbezogen werden, und Investitionen in aktive und öffentliche Verkehrsmittel sollten Vorrang haben.</v>
      </c>
      <c r="L104" s="8" t="str">
        <f>IF(OR(ISBLANK(languages!L104),languages!L104=""),IF(OR(ISBLANK('auto-translations'!L104),'auto-translations'!L104=""),"",'auto-translations'!L104),languages!L104)</f>
        <v>Bangarorin da yawa sun shiga cikin samar da ingantattun birane masu dorewa, da suka hada da amfani da filaye, sufuri, gidaje, wuraren shakatawa, bunkasar tattalin arziki, da ababen more rayuwa. Ana buƙatar haɗaɗɗiyar tsare-tsare don tabbatar da daidaita manufofi a sassan sassa. Ya kamata a sanya la'akari da kiwon lafiya a cikin harkokin sufuri da na birane, kuma a ba da fifikon saka hannun jari kan zirga-zirgar jama'a da na jama'a.</v>
      </c>
      <c r="M104" s="8" t="str">
        <f>IF(OR(ISBLANK(languages!M104),languages!M104=""),IF(OR(ISBLANK('auto-translations'!M104),'auto-translations'!M104=""),"",'auto-translations'!M104),languages!M104)</f>
        <v>He maha nga waahanga e whai waahi ana ki te hanga i nga taone hauora me te tauwhiro, tae atu ki te whakamahi whenua, te kawe, te whare, nga papa, te whanaketanga ohaoha, me nga hanganga. Me whai mahere whakakotahi hei whakarite i te hängai kaupapa here puta noa i nga rängai. Me whakauru nga whakaaro hauora ki roto i nga kaupapa here waka me nga taone, me te whakangao ki nga waka kaha me nga waka a-iwi.</v>
      </c>
      <c r="N104" s="8" t="str">
        <f>IF(OR(ISBLANK(languages!N104),languages!N104=""),IF(OR(ISBLANK('auto-translations'!N104),'auto-translations'!N104=""),"",'auto-translations'!N104),languages!N104)</f>
        <v>Muchos sectores participan en la creación de ciudades saludables y sostenibles, incluidos el uso del suelo, el transporte, la vivienda, los parques, el desarrollo económico y la infraestructura. Se requiere una planificación integrada para garantizar la alineación de las políticas en todos los sectores. Es necesario incorporar consideraciones de salud en las políticas urbanas y de transporte, y se debe dar prioridad a la inversión en transporte activo y público.</v>
      </c>
      <c r="O104" s="8" t="str">
        <f>IF(OR(ISBLANK(languages!O104),languages!O104=""),IF(OR(ISBLANK('auto-translations'!O104),'auto-translations'!O104=""),"",'auto-translations'!O104),languages!O104)</f>
        <v>Muchos sectores participan en la creación de ciudades saludables y sostenibles, incluidos el uso del suelo, el transporte, la vivienda, los parques, el desarrollo económico y la infraestructura. Se requiere una planificación integrada para garantizar la alineación de las políticas en todos los sectores. Es necesario incorporar consideraciones de salud en las políticas urbanas y de transporte, y se debe dar prioridad a la inversión en transporte activo y público.</v>
      </c>
      <c r="P104" s="8" t="str">
        <f>IF(OR(ISBLANK(languages!P104),languages!P104=""),IF(OR(ISBLANK('auto-translations'!P104),'auto-translations'!P104=""),"",'auto-translations'!P104),languages!P104)</f>
        <v>Muitos sectores estão envolvidos na criação de cidades saudáveis e sustentáveis, incluindo o uso do solo, transportes, habitação, parques, desenvolvimento económico e infra-estruturas. É necessário um planeamento integrado para garantir o alinhamento das políticas entre sectores. As considerações de saúde têm de ser incorporadas nas políticas urbanas e de transportes, e o investimento em transportes ativos e públicos deve ser priorizado.</v>
      </c>
      <c r="Q104" s="8" t="str">
        <f>IF(OR(ISBLANK(languages!Q104),languages!Q104=""),IF(OR(ISBLANK('auto-translations'!Q104),'auto-translations'!Q104=""),"",'auto-translations'!Q104),languages!Q104)</f>
        <v>Muitos sectores estão envolvidos na criação de cidades saudáveis e sustentáveis, incluindo o uso do solo, transportes, habitação, parques, desenvolvimento económico e infra-estruturas. É necessário um planeamento integrado para garantir o alinhamento das políticas entre sectores. As considerações de saúde têm de ser incorporadas nas políticas urbanas e de transportes, e o investimento em transportes ativos e públicos deve ser priorizado.</v>
      </c>
      <c r="R104" s="8" t="str">
        <f>IF(OR(ISBLANK(languages!R104),languages!R104=""),IF(OR(ISBLANK('auto-translations'!R104),'auto-translations'!R104=""),"",'auto-translations'!R104),languages!R104)</f>
        <v>நில பயன்பாடு, போக்குவரத்து, வீடுகள், பூங்காக்கள், பொருளாதார மேம்பாடு மற்றும் உள்கட்டமைப்பு உள்ளிட்ட ஆரோக்கியமான மற்றும் நிலையான நகரங்களை உருவாக்குவதில் பல துறைகள் ஈடுபட்டுள்ளன. துறைகள் முழுவதும் கொள்கை சீரமைப்பை உறுதி செய்ய ஒருங்கிணைந்த திட்டமிடல் தேவை. போக்குவரத்து மற்றும் நகர்ப்புறக் கொள்கைகளில் சுகாதாரப் பரிசீலனைகள் உட்பொதிக்கப்பட வேண்டும், மேலும் செயலில் மற்றும் பொதுப் போக்குவரத்தில் முதலீடுகளுக்கு முன்னுரிமை அளிக்கப்பட வேண்டும்.</v>
      </c>
      <c r="S104" s="8" t="str">
        <f>IF(OR(ISBLANK(languages!S104),languages!S104=""),IF(OR(ISBLANK('auto-translations'!S104),'auto-translations'!S104=""),"",'auto-translations'!S104),languages!S104)</f>
        <v>หลายภาคส่วนมีส่วนร่วมในการสร้างเมืองที่มีสุขภาพดีและยั่งยืน รวมถึงการใช้ที่ดิน การขนส่ง ที่อยู่อาศัย สวนสาธารณะ การพัฒนาเศรษฐกิจ และโครงสร้างพื้นฐาน การวางแผนเชิงบูรณาการเป็นสิ่งจำเป็นเพื่อให้แน่ใจว่ามีการจัดแนวนโยบายในทุกภาคส่วน ข้อควรพิจารณาด้านสุขภาพจำเป็นต้องฝังอยู่ในนโยบายการคมนาคมและเมือง และควรให้ความสำคัญกับการลงทุนในระบบการขนส่งสาธารณะและที่ใช้งานอยู่</v>
      </c>
      <c r="T104" s="8" t="str">
        <f>IF(OR(ISBLANK(languages!T104),languages!T104=""),IF(OR(ISBLANK('auto-translations'!T104),'auto-translations'!T104=""),"",'auto-translations'!T104),languages!T104)</f>
        <v>Nhiều lĩnh vực liên quan đến việc tạo ra các thành phố lành mạnh và bền vững, bao gồm sử dụng đất, giao thông, nhà ở, công viên, phát triển kinh tế và cơ sở hạ tầng. Cần phải lập kế hoạch tổng hợp để đảm bảo sự thống nhất chính sách giữa các ngành. Các cân nhắc về sức khỏe cần phải được đưa vào các chính sách giao thông và đô thị, đồng thời cần ưu tiên đầu tư vào giao thông công cộng và giao thông tích cực.</v>
      </c>
    </row>
    <row r="105" spans="1:20" ht="255" x14ac:dyDescent="0.25">
      <c r="A105" s="15" t="s">
        <v>914</v>
      </c>
      <c r="B105" s="15" t="s">
        <v>905</v>
      </c>
      <c r="C105" s="9" t="s">
        <v>909</v>
      </c>
      <c r="D105" s="9" t="s">
        <v>1462</v>
      </c>
      <c r="E105" s="8" t="str">
        <f>IF(OR(ISBLANK(languages!E105),languages!E105=""),IF(OR(ISBLANK('auto-translations'!E105),'auto-translations'!E105=""),"",'auto-translations'!E105),languages!E105)</f>
        <v>Política de transport amb accions enfocades a la salut</v>
      </c>
      <c r="F105" s="8" t="str">
        <f>IF(OR(ISBLANK(languages!F105),languages!F105=""),IF(OR(ISBLANK('auto-translations'!F105),'auto-translations'!F105=""),"",'auto-translations'!F105),languages!F105)</f>
        <v>採取以健康為重點的行動的交通政策</v>
      </c>
      <c r="G105" s="8" t="str">
        <f>IF(OR(ISBLANK(languages!G105),languages!G105=""),IF(OR(ISBLANK('auto-translations'!G105),'auto-translations'!G105=""),"",'auto-translations'!G105),languages!G105)</f>
        <v>采取以健康为重点的行动的交通政策</v>
      </c>
      <c r="H105" s="8" t="str">
        <f>IF(OR(ISBLANK(languages!H105),languages!H105=""),IF(OR(ISBLANK('auto-translations'!H105),'auto-translations'!H105=""),"",'auto-translations'!H105),languages!H105)</f>
        <v>Dopravní politika s opatřeními zaměřenými na zdraví</v>
      </c>
      <c r="I105" s="8" t="str">
        <f>IF(OR(ISBLANK(languages!I105),languages!I105=""),IF(OR(ISBLANK('auto-translations'!I105),'auto-translations'!I105=""),"",'auto-translations'!I105),languages!I105)</f>
        <v>Transportpolitik med sundhedsfokuserede handlinger</v>
      </c>
      <c r="J105" s="8" t="str">
        <f>IF(OR(ISBLANK(languages!J105),languages!J105=""),IF(OR(ISBLANK('auto-translations'!J105),'auto-translations'!J105=""),"",'auto-translations'!J105),languages!J105)</f>
        <v>Transportbeleid met op gezondheid gerichte acties</v>
      </c>
      <c r="K105" s="8" t="str">
        <f>IF(OR(ISBLANK(languages!K105),languages!K105=""),IF(OR(ISBLANK('auto-translations'!K105),'auto-translations'!K105=""),"",'auto-translations'!K105),languages!K105)</f>
        <v>Verkehrspolitik mit gesundheitsorientierten Maßnahmen</v>
      </c>
      <c r="L105" s="8" t="str">
        <f>IF(OR(ISBLANK(languages!L105),languages!L105=""),IF(OR(ISBLANK('auto-translations'!L105),'auto-translations'!L105=""),"",'auto-translations'!L105),languages!L105)</f>
        <v>Manufar sufuri tare da ayyuka mai da hankali kan lafiya</v>
      </c>
      <c r="M105" s="8" t="str">
        <f>IF(OR(ISBLANK(languages!M105),languages!M105=""),IF(OR(ISBLANK('auto-translations'!M105),'auto-translations'!M105=""),"",'auto-translations'!M105),languages!M105)</f>
        <v>Kaupapa here kawe me nga mahi e arotahi ana ki te hauora</v>
      </c>
      <c r="N105" s="8" t="str">
        <f>IF(OR(ISBLANK(languages!N105),languages!N105=""),IF(OR(ISBLANK('auto-translations'!N105),'auto-translations'!N105=""),"",'auto-translations'!N105),languages!N105)</f>
        <v>Política de transporte con acciones centradas en la salud</v>
      </c>
      <c r="O105" s="8" t="str">
        <f>IF(OR(ISBLANK(languages!O105),languages!O105=""),IF(OR(ISBLANK('auto-translations'!O105),'auto-translations'!O105=""),"",'auto-translations'!O105),languages!O105)</f>
        <v>Política de transporte con acciones centradas en la salud</v>
      </c>
      <c r="P105" s="8" t="str">
        <f>IF(OR(ISBLANK(languages!P105),languages!P105=""),IF(OR(ISBLANK('auto-translations'!P105),'auto-translations'!P105=""),"",'auto-translations'!P105),languages!P105)</f>
        <v>Política de transportes com ações focadas na saúde</v>
      </c>
      <c r="Q105" s="8" t="str">
        <f>IF(OR(ISBLANK(languages!Q105),languages!Q105=""),IF(OR(ISBLANK('auto-translations'!Q105),'auto-translations'!Q105=""),"",'auto-translations'!Q105),languages!Q105)</f>
        <v>Política de transportes com ações focadas na saúde</v>
      </c>
      <c r="R105" s="8" t="str">
        <f>IF(OR(ISBLANK(languages!R105),languages!R105=""),IF(OR(ISBLANK('auto-translations'!R105),'auto-translations'!R105=""),"",'auto-translations'!R105),languages!R105)</f>
        <v>சுகாதாரத்தை மையமாகக் கொண்ட நடவடிக்கைகள் கொண்ட போக்குவரத்துக் கொள்கை</v>
      </c>
      <c r="S105" s="8" t="str">
        <f>IF(OR(ISBLANK(languages!S105),languages!S105=""),IF(OR(ISBLANK('auto-translations'!S105),'auto-translations'!S105=""),"",'auto-translations'!S105),languages!S105)</f>
        <v>นโยบายการขนส่งที่เน้นการดำเนินการด้านสุขภาพ</v>
      </c>
      <c r="T105" s="8" t="str">
        <f>IF(OR(ISBLANK(languages!T105),languages!T105=""),IF(OR(ISBLANK('auto-translations'!T105),'auto-translations'!T105=""),"",'auto-translations'!T105),languages!T105)</f>
        <v>Chính sách giao thông với các hành động tập trung vào sức khỏe</v>
      </c>
    </row>
    <row r="106" spans="1:20" ht="240" x14ac:dyDescent="0.25">
      <c r="A106" s="15" t="s">
        <v>914</v>
      </c>
      <c r="B106" s="15" t="s">
        <v>906</v>
      </c>
      <c r="C106" s="9" t="s">
        <v>910</v>
      </c>
      <c r="D106" s="9" t="s">
        <v>1462</v>
      </c>
      <c r="E106" s="8" t="str">
        <f>IF(OR(ISBLANK(languages!E106),languages!E106=""),IF(OR(ISBLANK('auto-translations'!E106),'auto-translations'!E106=""),"",'auto-translations'!E106),languages!E106)</f>
        <v>Política urbanística amb actuacions enfocades a la salut</v>
      </c>
      <c r="F106" s="8" t="str">
        <f>IF(OR(ISBLANK(languages!F106),languages!F106=""),IF(OR(ISBLANK('auto-translations'!F106),'auto-translations'!F106=""),"",'auto-translations'!F106),languages!F106)</f>
        <v>採取以健康為重點的行動的城市政策</v>
      </c>
      <c r="G106" s="8" t="str">
        <f>IF(OR(ISBLANK(languages!G106),languages!G106=""),IF(OR(ISBLANK('auto-translations'!G106),'auto-translations'!G106=""),"",'auto-translations'!G106),languages!G106)</f>
        <v>采取以健康为重点的行动的城市政策</v>
      </c>
      <c r="H106" s="8" t="str">
        <f>IF(OR(ISBLANK(languages!H106),languages!H106=""),IF(OR(ISBLANK('auto-translations'!H106),'auto-translations'!H106=""),"",'auto-translations'!H106),languages!H106)</f>
        <v>Městská politika s akcemi zaměřenými na zdraví</v>
      </c>
      <c r="I106" s="8" t="str">
        <f>IF(OR(ISBLANK(languages!I106),languages!I106=""),IF(OR(ISBLANK('auto-translations'!I106),'auto-translations'!I106=""),"",'auto-translations'!I106),languages!I106)</f>
        <v>Bypolitik med sundhedsfokuserede handlinger</v>
      </c>
      <c r="J106" s="8" t="str">
        <f>IF(OR(ISBLANK(languages!J106),languages!J106=""),IF(OR(ISBLANK('auto-translations'!J106),'auto-translations'!J106=""),"",'auto-translations'!J106),languages!J106)</f>
        <v>Stedelijk beleid met op gezondheid gerichte acties</v>
      </c>
      <c r="K106" s="8" t="str">
        <f>IF(OR(ISBLANK(languages!K106),languages!K106=""),IF(OR(ISBLANK('auto-translations'!K106),'auto-translations'!K106=""),"",'auto-translations'!K106),languages!K106)</f>
        <v>Stadtpolitik mit gesundheitsorientierten Maßnahmen</v>
      </c>
      <c r="L106" s="8" t="str">
        <f>IF(OR(ISBLANK(languages!L106),languages!L106=""),IF(OR(ISBLANK('auto-translations'!L106),'auto-translations'!L106=""),"",'auto-translations'!L106),languages!L106)</f>
        <v>Manufar birni tare da ayyuka mai da hankali kan lafiya</v>
      </c>
      <c r="M106" s="8" t="str">
        <f>IF(OR(ISBLANK(languages!M106),languages!M106=""),IF(OR(ISBLANK('auto-translations'!M106),'auto-translations'!M106=""),"",'auto-translations'!M106),languages!M106)</f>
        <v>Kaupapa here taone me nga mahi e arotahi ana ki te hauora</v>
      </c>
      <c r="N106" s="8" t="str">
        <f>IF(OR(ISBLANK(languages!N106),languages!N106=""),IF(OR(ISBLANK('auto-translations'!N106),'auto-translations'!N106=""),"",'auto-translations'!N106),languages!N106)</f>
        <v>Política urbana con acciones centradas en la salud</v>
      </c>
      <c r="O106" s="8" t="str">
        <f>IF(OR(ISBLANK(languages!O106),languages!O106=""),IF(OR(ISBLANK('auto-translations'!O106),'auto-translations'!O106=""),"",'auto-translations'!O106),languages!O106)</f>
        <v>Política urbana con acciones centradas en la salud</v>
      </c>
      <c r="P106" s="8" t="str">
        <f>IF(OR(ISBLANK(languages!P106),languages!P106=""),IF(OR(ISBLANK('auto-translations'!P106),'auto-translations'!P106=""),"",'auto-translations'!P106),languages!P106)</f>
        <v>Política urbana com ações voltadas para a saúde</v>
      </c>
      <c r="Q106" s="8" t="str">
        <f>IF(OR(ISBLANK(languages!Q106),languages!Q106=""),IF(OR(ISBLANK('auto-translations'!Q106),'auto-translations'!Q106=""),"",'auto-translations'!Q106),languages!Q106)</f>
        <v>Política urbana com ações voltadas para a saúde</v>
      </c>
      <c r="R106" s="8" t="str">
        <f>IF(OR(ISBLANK(languages!R106),languages!R106=""),IF(OR(ISBLANK('auto-translations'!R106),'auto-translations'!R106=""),"",'auto-translations'!R106),languages!R106)</f>
        <v>ஆரோக்கியத்தை மையமாகக் கொண்ட நடவடிக்கைகள் கொண்ட நகர்ப்புறக் கொள்கை</v>
      </c>
      <c r="S106" s="8" t="str">
        <f>IF(OR(ISBLANK(languages!S106),languages!S106=""),IF(OR(ISBLANK('auto-translations'!S106),'auto-translations'!S106=""),"",'auto-translations'!S106),languages!S106)</f>
        <v>นโยบายเมืองที่เน้นการดำเนินการด้านสุขภาพ</v>
      </c>
      <c r="T106" s="8" t="str">
        <f>IF(OR(ISBLANK(languages!T106),languages!T106=""),IF(OR(ISBLANK('auto-translations'!T106),'auto-translations'!T106=""),"",'auto-translations'!T106),languages!T106)</f>
        <v>Chính sách đô thị với các hành động tập trung vào sức khỏe</v>
      </c>
    </row>
    <row r="107" spans="1:20" ht="240" x14ac:dyDescent="0.25">
      <c r="A107" s="15" t="s">
        <v>914</v>
      </c>
      <c r="B107" s="15" t="s">
        <v>907</v>
      </c>
      <c r="C107" s="9" t="s">
        <v>911</v>
      </c>
      <c r="D107" s="9" t="s">
        <v>1462</v>
      </c>
      <c r="E107" s="8" t="str">
        <f>IF(OR(ISBLANK(languages!E107),languages!E107=""),IF(OR(ISBLANK('auto-translations'!E107),'auto-translations'!E107=""),"",'auto-translations'!E107),languages!E107)</f>
        <v>Requisits de l'Avaluació d'Impacte en la Salut en la política urbana/de transport</v>
      </c>
      <c r="F107" s="8" t="str">
        <f>IF(OR(ISBLANK(languages!F107),languages!F107=""),IF(OR(ISBLANK('auto-translations'!F107),'auto-translations'!F107=""),"",'auto-translations'!F107),languages!F107)</f>
        <v>城市/交通政策中的健康影響評估要求</v>
      </c>
      <c r="G107" s="8" t="str">
        <f>IF(OR(ISBLANK(languages!G107),languages!G107=""),IF(OR(ISBLANK('auto-translations'!G107),'auto-translations'!G107=""),"",'auto-translations'!G107),languages!G107)</f>
        <v>城市/交通政策中的健康影响评估要求</v>
      </c>
      <c r="H107" s="8" t="str">
        <f>IF(OR(ISBLANK(languages!H107),languages!H107=""),IF(OR(ISBLANK('auto-translations'!H107),'auto-translations'!H107=""),"",'auto-translations'!H107),languages!H107)</f>
        <v>Požadavky na hodnocení vlivu na zdraví v městské/dopravní politice</v>
      </c>
      <c r="I107" s="8" t="str">
        <f>IF(OR(ISBLANK(languages!I107),languages!I107=""),IF(OR(ISBLANK('auto-translations'!I107),'auto-translations'!I107=""),"",'auto-translations'!I107),languages!I107)</f>
        <v>Krav til sundhedskonsekvensvurdering i by-/transportpolitik</v>
      </c>
      <c r="J107" s="8" t="str">
        <f>IF(OR(ISBLANK(languages!J107),languages!J107=""),IF(OR(ISBLANK('auto-translations'!J107),'auto-translations'!J107=""),"",'auto-translations'!J107),languages!J107)</f>
        <v>Vereisten voor gezondheidseffectbeoordelingen in het stads- en transportbeleid</v>
      </c>
      <c r="K107" s="8" t="str">
        <f>IF(OR(ISBLANK(languages!K107),languages!K107=""),IF(OR(ISBLANK('auto-translations'!K107),'auto-translations'!K107=""),"",'auto-translations'!K107),languages!K107)</f>
        <v>Anforderungen an die Gesundheitsfolgenabschätzung in der Stadt-/Verkehrspolitik</v>
      </c>
      <c r="L107" s="8" t="str">
        <f>IF(OR(ISBLANK(languages!L107),languages!L107=""),IF(OR(ISBLANK('auto-translations'!L107),'auto-translations'!L107=""),"",'auto-translations'!L107),languages!L107)</f>
        <v>Bukatun kimanta Tasirin Lafiya a cikin manufofin sufuri na birane</v>
      </c>
      <c r="M107" s="8" t="str">
        <f>IF(OR(ISBLANK(languages!M107),languages!M107=""),IF(OR(ISBLANK('auto-translations'!M107),'auto-translations'!M107=""),"",'auto-translations'!M107),languages!M107)</f>
        <v>Nga whakaritenga Aromatawai Paanga Hauora i roto i nga kaupapa here mo te taone/whakahaere</v>
      </c>
      <c r="N107" s="8" t="str">
        <f>IF(OR(ISBLANK(languages!N107),languages!N107=""),IF(OR(ISBLANK('auto-translations'!N107),'auto-translations'!N107=""),"",'auto-translations'!N107),languages!N107)</f>
        <v>Requisitos de la evaluación del impacto en la salud en la política urbana/de transporte</v>
      </c>
      <c r="O107" s="8" t="str">
        <f>IF(OR(ISBLANK(languages!O107),languages!O107=""),IF(OR(ISBLANK('auto-translations'!O107),'auto-translations'!O107=""),"",'auto-translations'!O107),languages!O107)</f>
        <v>Requisitos de la evaluación del impacto en la salud en la política urbana/de transporte</v>
      </c>
      <c r="P107" s="8" t="str">
        <f>IF(OR(ISBLANK(languages!P107),languages!P107=""),IF(OR(ISBLANK('auto-translations'!P107),'auto-translations'!P107=""),"",'auto-translations'!P107),languages!P107)</f>
        <v>Requisitos de avaliação de impacto na saúde na política urbana/de transportes</v>
      </c>
      <c r="Q107" s="8" t="str">
        <f>IF(OR(ISBLANK(languages!Q107),languages!Q107=""),IF(OR(ISBLANK('auto-translations'!Q107),'auto-translations'!Q107=""),"",'auto-translations'!Q107),languages!Q107)</f>
        <v>Requisitos de avaliação de impacto na saúde na política urbana/de transportes</v>
      </c>
      <c r="R107" s="8" t="str">
        <f>IF(OR(ISBLANK(languages!R107),languages!R107=""),IF(OR(ISBLANK('auto-translations'!R107),'auto-translations'!R107=""),"",'auto-translations'!R107),languages!R107)</f>
        <v>நகர்ப்புற/போக்குவரத்து கொள்கையில் சுகாதார பாதிப்பு மதிப்பீட்டுத் தேவைகள்</v>
      </c>
      <c r="S107" s="8" t="str">
        <f>IF(OR(ISBLANK(languages!S107),languages!S107=""),IF(OR(ISBLANK('auto-translations'!S107),'auto-translations'!S107=""),"",'auto-translations'!S107),languages!S107)</f>
        <v>ข้อกำหนดการประเมินผลกระทบด้านสุขภาพในนโยบายเมือง/การขนส่ง</v>
      </c>
      <c r="T107" s="8" t="str">
        <f>IF(OR(ISBLANK(languages!T107),languages!T107=""),IF(OR(ISBLANK('auto-translations'!T107),'auto-translations'!T107=""),"",'auto-translations'!T107),languages!T107)</f>
        <v>Yêu cầu đánh giá tác động sức khỏe trong chính sách đô thị/giao thông</v>
      </c>
    </row>
    <row r="108" spans="1:20" ht="360" x14ac:dyDescent="0.25">
      <c r="A108" s="15" t="s">
        <v>914</v>
      </c>
      <c r="B108" s="15" t="s">
        <v>908</v>
      </c>
      <c r="C108" s="9" t="s">
        <v>912</v>
      </c>
      <c r="D108" s="9" t="s">
        <v>1462</v>
      </c>
      <c r="E108" s="8" t="str">
        <f>IF(OR(ISBLANK(languages!E108),languages!E108=""),IF(OR(ISBLANK('auto-translations'!E108),'auto-translations'!E108=""),"",'auto-translations'!E108),languages!E108)</f>
        <v>La política urbana/de transport té com a objectiu explícit una planificació urbana integrada</v>
      </c>
      <c r="F108" s="8" t="str">
        <f>IF(OR(ISBLANK(languages!F108),languages!F108=""),IF(OR(ISBLANK('auto-translations'!F108),'auto-translations'!F108=""),"",'auto-translations'!F108),languages!F108)</f>
        <v>城市/交通政策明確以綜合城市規劃為目標</v>
      </c>
      <c r="G108" s="8" t="str">
        <f>IF(OR(ISBLANK(languages!G108),languages!G108=""),IF(OR(ISBLANK('auto-translations'!G108),'auto-translations'!G108=""),"",'auto-translations'!G108),languages!G108)</f>
        <v>城市/交通政策明确以综合城市规划为目标</v>
      </c>
      <c r="H108" s="8" t="str">
        <f>IF(OR(ISBLANK(languages!H108),languages!H108=""),IF(OR(ISBLANK('auto-translations'!H108),'auto-translations'!H108=""),"",'auto-translations'!H108),languages!H108)</f>
        <v>Městská/dopravní politika se výslovně zaměřuje na integrované městské plánování</v>
      </c>
      <c r="I108" s="8" t="str">
        <f>IF(OR(ISBLANK(languages!I108),languages!I108=""),IF(OR(ISBLANK('auto-translations'!I108),'auto-translations'!I108=""),"",'auto-translations'!I108),languages!I108)</f>
        <v>By-/transportpolitikken sigter eksplicit på integreret byplanlægning</v>
      </c>
      <c r="J108" s="8" t="str">
        <f>IF(OR(ISBLANK(languages!J108),languages!J108=""),IF(OR(ISBLANK('auto-translations'!J108),'auto-translations'!J108=""),"",'auto-translations'!J108),languages!J108)</f>
        <v>Het stads- en transportbeleid streeft expliciet naar geïntegreerde stadsplanning</v>
      </c>
      <c r="K108" s="8" t="str">
        <f>IF(OR(ISBLANK(languages!K108),languages!K108=""),IF(OR(ISBLANK('auto-translations'!K108),'auto-translations'!K108=""),"",'auto-translations'!K108),languages!K108)</f>
        <v>Die Stadt-/Verkehrspolitik zielt explizit auf eine integrierte Stadtplanung ab</v>
      </c>
      <c r="L108" s="8" t="str">
        <f>IF(OR(ISBLANK(languages!L108),languages!L108=""),IF(OR(ISBLANK('auto-translations'!L108),'auto-translations'!L108=""),"",'auto-translations'!L108),languages!L108)</f>
        <v>Manufofin birni/ jigilar kayayyaki a sarari na nufin haɗaɗɗen tsara birane</v>
      </c>
      <c r="M108" s="8" t="str">
        <f>IF(OR(ISBLANK(languages!M108),languages!M108=""),IF(OR(ISBLANK('auto-translations'!M108),'auto-translations'!M108=""),"",'auto-translations'!M108),languages!M108)</f>
        <v>Ko te kaupapa here mo te taone/whakaahua e tino whai ana ki te whakamahere taone nui</v>
      </c>
      <c r="N108" s="8" t="str">
        <f>IF(OR(ISBLANK(languages!N108),languages!N108=""),IF(OR(ISBLANK('auto-translations'!N108),'auto-translations'!N108=""),"",'auto-translations'!N108),languages!N108)</f>
        <v>La política urbana y de transporte apunta explícitamente a una planificación urbana integrada</v>
      </c>
      <c r="O108" s="8" t="str">
        <f>IF(OR(ISBLANK(languages!O108),languages!O108=""),IF(OR(ISBLANK('auto-translations'!O108),'auto-translations'!O108=""),"",'auto-translations'!O108),languages!O108)</f>
        <v>La política urbana y de transporte apunta explícitamente a una planificación urbana integrada</v>
      </c>
      <c r="P108" s="8" t="str">
        <f>IF(OR(ISBLANK(languages!P108),languages!P108=""),IF(OR(ISBLANK('auto-translations'!P108),'auto-translations'!P108=""),"",'auto-translations'!P108),languages!P108)</f>
        <v>A política urbana/de transportes visa explicitamente o planeamento urbano integrado</v>
      </c>
      <c r="Q108" s="8" t="str">
        <f>IF(OR(ISBLANK(languages!Q108),languages!Q108=""),IF(OR(ISBLANK('auto-translations'!Q108),'auto-translations'!Q108=""),"",'auto-translations'!Q108),languages!Q108)</f>
        <v>A política urbana/de transportes visa explicitamente o planeamento urbano integrado</v>
      </c>
      <c r="R108" s="8" t="str">
        <f>IF(OR(ISBLANK(languages!R108),languages!R108=""),IF(OR(ISBLANK('auto-translations'!R108),'auto-translations'!R108=""),"",'auto-translations'!R108),languages!R108)</f>
        <v>நகர்ப்புற/போக்குவரத்து கொள்கையானது ஒருங்கிணைந்த நகர திட்டமிடலை வெளிப்படையாக நோக்கமாகக் கொண்டுள்ளது</v>
      </c>
      <c r="S108" s="8" t="str">
        <f>IF(OR(ISBLANK(languages!S108),languages!S108=""),IF(OR(ISBLANK('auto-translations'!S108),'auto-translations'!S108=""),"",'auto-translations'!S108),languages!S108)</f>
        <v>นโยบายเมือง/การคมนาคมมุ่งเป้าไปที่การวางผังเมืองแบบบูรณาการอย่างชัดเจน</v>
      </c>
      <c r="T108" s="8" t="str">
        <f>IF(OR(ISBLANK(languages!T108),languages!T108=""),IF(OR(ISBLANK('auto-translations'!T108),'auto-translations'!T108=""),"",'auto-translations'!T108),languages!T108)</f>
        <v>Chính sách đô thị/giao thông rõ ràng nhằm mục đích quy hoạch thành phố tích hợp</v>
      </c>
    </row>
    <row r="109" spans="1:20" ht="315" x14ac:dyDescent="0.25">
      <c r="A109" s="15" t="s">
        <v>914</v>
      </c>
      <c r="B109" s="15" t="s">
        <v>121</v>
      </c>
      <c r="C109" s="9" t="s">
        <v>913</v>
      </c>
      <c r="D109" s="9" t="s">
        <v>1462</v>
      </c>
      <c r="E109" s="8" t="str">
        <f>IF(OR(ISBLANK(languages!E109),languages!E109=""),IF(OR(ISBLANK('auto-translations'!E109),'auto-translations'!E109=""),"",'auto-translations'!E109),languages!E109)</f>
        <v>Informació disponible públicament sobre la despesa pública per a diferents modes de transport</v>
      </c>
      <c r="F109" s="8" t="str">
        <f>IF(OR(ISBLANK(languages!F109),languages!F109=""),IF(OR(ISBLANK('auto-translations'!F109),'auto-translations'!F109=""),"",'auto-translations'!F109),languages!F109)</f>
        <v>有關不同交通方式的政府支出的公開信息</v>
      </c>
      <c r="G109" s="8" t="str">
        <f>IF(OR(ISBLANK(languages!G109),languages!G109=""),IF(OR(ISBLANK('auto-translations'!G109),'auto-translations'!G109=""),"",'auto-translations'!G109),languages!G109)</f>
        <v>有关不同交通方式的政府支出的公开信息</v>
      </c>
      <c r="H109" s="8" t="str">
        <f>IF(OR(ISBLANK(languages!H109),languages!H109=""),IF(OR(ISBLANK('auto-translations'!H109),'auto-translations'!H109=""),"",'auto-translations'!H109),languages!H109)</f>
        <v>Veřejně dostupné informace o vládních výdajích na různé druhy dopravy</v>
      </c>
      <c r="I109" s="8" t="str">
        <f>IF(OR(ISBLANK(languages!I109),languages!I109=""),IF(OR(ISBLANK('auto-translations'!I109),'auto-translations'!I109=""),"",'auto-translations'!I109),languages!I109)</f>
        <v>Offentligt tilgængelige oplysninger om offentlige udgifter til forskellige transportformer</v>
      </c>
      <c r="J109" s="8" t="str">
        <f>IF(OR(ISBLANK(languages!J109),languages!J109=""),IF(OR(ISBLANK('auto-translations'!J109),'auto-translations'!J109=""),"",'auto-translations'!J109),languages!J109)</f>
        <v>Openbaar beschikbare informatie over overheidsuitgaven voor verschillende vervoerswijzen</v>
      </c>
      <c r="K109" s="8" t="str">
        <f>IF(OR(ISBLANK(languages!K109),languages!K109=""),IF(OR(ISBLANK('auto-translations'!K109),'auto-translations'!K109=""),"",'auto-translations'!K109),languages!K109)</f>
        <v>Öffentlich verfügbare Informationen zu den Staatsausgaben für verschiedene Verkehrsträger</v>
      </c>
      <c r="L109" s="8" t="str">
        <f>IF(OR(ISBLANK(languages!L109),languages!L109=""),IF(OR(ISBLANK('auto-translations'!L109),'auto-translations'!L109=""),"",'auto-translations'!L109),languages!L109)</f>
        <v>Akwai bayanan jama'a game da kashe kuɗin gwamnati don hanyoyin sufuri daban-daban</v>
      </c>
      <c r="M109" s="8" t="str">
        <f>IF(OR(ISBLANK(languages!M109),languages!M109=""),IF(OR(ISBLANK('auto-translations'!M109),'auto-translations'!M109=""),"",'auto-translations'!M109),languages!M109)</f>
        <v>Ko nga korero mo te iwi whanui mo nga whakapaunga a te kawanatanga mo nga momo momo waka</v>
      </c>
      <c r="N109" s="8" t="str">
        <f>IF(OR(ISBLANK(languages!N109),languages!N109=""),IF(OR(ISBLANK('auto-translations'!N109),'auto-translations'!N109=""),"",'auto-translations'!N109),languages!N109)</f>
        <v>Información disponible públicamente sobre el gasto gubernamental para diferentes modos de transporte</v>
      </c>
      <c r="O109" s="8" t="str">
        <f>IF(OR(ISBLANK(languages!O109),languages!O109=""),IF(OR(ISBLANK('auto-translations'!O109),'auto-translations'!O109=""),"",'auto-translations'!O109),languages!O109)</f>
        <v>Información disponible públicamente sobre el gasto gubernamental para diferentes modos de transporte</v>
      </c>
      <c r="P109" s="8" t="str">
        <f>IF(OR(ISBLANK(languages!P109),languages!P109=""),IF(OR(ISBLANK('auto-translations'!P109),'auto-translations'!P109=""),"",'auto-translations'!P109),languages!P109)</f>
        <v>Informações publicamente disponíveis sobre despesas governamentais para diferentes modos de transporte</v>
      </c>
      <c r="Q109" s="8" t="str">
        <f>IF(OR(ISBLANK(languages!Q109),languages!Q109=""),IF(OR(ISBLANK('auto-translations'!Q109),'auto-translations'!Q109=""),"",'auto-translations'!Q109),languages!Q109)</f>
        <v>Informações publicamente disponíveis sobre despesas governamentais para diferentes modos de transporte</v>
      </c>
      <c r="R109" s="8" t="str">
        <f>IF(OR(ISBLANK(languages!R109),languages!R109=""),IF(OR(ISBLANK('auto-translations'!R109),'auto-translations'!R109=""),"",'auto-translations'!R109),languages!R109)</f>
        <v>வெவ்வேறு போக்குவரத்து முறைகளுக்கான அரசாங்க செலவினங்கள் பற்றிய பொதுவில் கிடைக்கும் தகவல்கள்</v>
      </c>
      <c r="S109" s="8" t="str">
        <f>IF(OR(ISBLANK(languages!S109),languages!S109=""),IF(OR(ISBLANK('auto-translations'!S109),'auto-translations'!S109=""),"",'auto-translations'!S109),languages!S109)</f>
        <v>ข้อมูลที่เปิดเผยต่อสาธารณะเกี่ยวกับค่าใช้จ่ายภาครัฐสำหรับรูปแบบการขนส่งต่างๆ</v>
      </c>
      <c r="T109" s="8" t="str">
        <f>IF(OR(ISBLANK(languages!T109),languages!T109=""),IF(OR(ISBLANK('auto-translations'!T109),'auto-translations'!T109=""),"",'auto-translations'!T109),languages!T109)</f>
        <v>Thông tin công khai về chi tiêu của chính phủ cho các phương thức vận tải khác nhau</v>
      </c>
    </row>
    <row r="110" spans="1:20" ht="165" x14ac:dyDescent="0.25">
      <c r="A110" s="15" t="s">
        <v>915</v>
      </c>
      <c r="B110" s="15" t="s">
        <v>903</v>
      </c>
      <c r="C110" s="9" t="s">
        <v>1072</v>
      </c>
      <c r="D110" s="9" t="s">
        <v>1462</v>
      </c>
      <c r="E110" s="8" t="str">
        <f>IF(OR(ISBLANK(languages!E110),languages!E110=""),IF(OR(ISBLANK('auto-translations'!E110),'auto-translations'!E110=""),"",'auto-translations'!E110),languages!E110)</f>
        <v>Polítiques de caminabilitat i accés a la destinació</v>
      </c>
      <c r="F110" s="8" t="str">
        <f>IF(OR(ISBLANK(languages!F110),languages!F110=""),IF(OR(ISBLANK('auto-translations'!F110),'auto-translations'!F110=""),"",'auto-translations'!F110),languages!F110)</f>
        <v>步行適宜性與目的地參觀政策</v>
      </c>
      <c r="G110" s="8" t="str">
        <f>IF(OR(ISBLANK(languages!G110),languages!G110=""),IF(OR(ISBLANK('auto-translations'!G110),'auto-translations'!G110=""),"",'auto-translations'!G110),languages!G110)</f>
        <v>步行适宜性和目的地访问政策</v>
      </c>
      <c r="H110" s="8" t="str">
        <f>IF(OR(ISBLANK(languages!H110),languages!H110=""),IF(OR(ISBLANK('auto-translations'!H110),'auto-translations'!H110=""),"",'auto-translations'!H110),languages!H110)</f>
        <v>Zásady schůdnosti a přístupu k cíli</v>
      </c>
      <c r="I110" s="8" t="str">
        <f>IF(OR(ISBLANK(languages!I110),languages!I110=""),IF(OR(ISBLANK('auto-translations'!I110),'auto-translations'!I110=""),"",'auto-translations'!I110),languages!I110)</f>
        <v>Politikker for gangbarhed og destinationsadgang</v>
      </c>
      <c r="J110" s="8" t="str">
        <f>IF(OR(ISBLANK(languages!J110),languages!J110=""),IF(OR(ISBLANK('auto-translations'!J110),'auto-translations'!J110=""),"",'auto-translations'!J110),languages!J110)</f>
        <v>Beleid inzake beloopbaarheid en toegang tot bestemmingen</v>
      </c>
      <c r="K110" s="8" t="str">
        <f>IF(OR(ISBLANK(languages!K110),languages!K110=""),IF(OR(ISBLANK('auto-translations'!K110),'auto-translations'!K110=""),"",'auto-translations'!K110),languages!K110)</f>
        <v>Richtlinien zur Begehbarkeit und zum Zielzugang</v>
      </c>
      <c r="L110" s="8" t="str">
        <f>IF(OR(ISBLANK(languages!L110),languages!L110=""),IF(OR(ISBLANK('auto-translations'!L110),'auto-translations'!L110=""),"",'auto-translations'!L110),languages!L110)</f>
        <v>Hanyar tafiya da manufofin isa ga manufa</v>
      </c>
      <c r="M110" s="8" t="str">
        <f>IF(OR(ISBLANK(languages!M110),languages!M110=""),IF(OR(ISBLANK('auto-translations'!M110),'auto-translations'!M110=""),"",'auto-translations'!M110),languages!M110)</f>
        <v>Nga kaupapa here mo te haere me te whai waahi ki te waahi</v>
      </c>
      <c r="N110" s="8" t="str">
        <f>IF(OR(ISBLANK(languages!N110),languages!N110=""),IF(OR(ISBLANK('auto-translations'!N110),'auto-translations'!N110=""),"",'auto-translations'!N110),languages!N110)</f>
        <v>Políticas de caminabilidad y acceso al destino</v>
      </c>
      <c r="O110" s="8" t="str">
        <f>IF(OR(ISBLANK(languages!O110),languages!O110=""),IF(OR(ISBLANK('auto-translations'!O110),'auto-translations'!O110=""),"",'auto-translations'!O110),languages!O110)</f>
        <v>Políticas de caminabilidad y acceso al destino</v>
      </c>
      <c r="P110" s="8" t="str">
        <f>IF(OR(ISBLANK(languages!P110),languages!P110=""),IF(OR(ISBLANK('auto-translations'!P110),'auto-translations'!P110=""),"",'auto-translations'!P110),languages!P110)</f>
        <v>Políticas de caminhabilidade e acesso ao destino</v>
      </c>
      <c r="Q110" s="8" t="str">
        <f>IF(OR(ISBLANK(languages!Q110),languages!Q110=""),IF(OR(ISBLANK('auto-translations'!Q110),'auto-translations'!Q110=""),"",'auto-translations'!Q110),languages!Q110)</f>
        <v>Políticas de caminhabilidade e acesso ao destino</v>
      </c>
      <c r="R110" s="8" t="str">
        <f>IF(OR(ISBLANK(languages!R110),languages!R110=""),IF(OR(ISBLANK('auto-translations'!R110),'auto-translations'!R110=""),"",'auto-translations'!R110),languages!R110)</f>
        <v>நடைபயிற்சி மற்றும் இலக்கு அணுகல் கொள்கைகள்</v>
      </c>
      <c r="S110" s="8" t="str">
        <f>IF(OR(ISBLANK(languages!S110),languages!S110=""),IF(OR(ISBLANK('auto-translations'!S110),'auto-translations'!S110=""),"",'auto-translations'!S110),languages!S110)</f>
        <v>นโยบายความสามารถในการเดินและการเข้าถึงจุดหมายปลายทาง</v>
      </c>
      <c r="T110" s="8" t="str">
        <f>IF(OR(ISBLANK(languages!T110),languages!T110=""),IF(OR(ISBLANK('auto-translations'!T110),'auto-translations'!T110=""),"",'auto-translations'!T110),languages!T110)</f>
        <v>Chính sách về khả năng đi bộ và truy cập điểm đến</v>
      </c>
    </row>
    <row r="111" spans="1:20" ht="90" x14ac:dyDescent="0.25">
      <c r="A111" s="15" t="s">
        <v>914</v>
      </c>
      <c r="B111" s="15" t="s">
        <v>120</v>
      </c>
      <c r="C111" s="9" t="s">
        <v>120</v>
      </c>
      <c r="D111" s="9" t="s">
        <v>1190</v>
      </c>
      <c r="E111" s="8" t="str">
        <f>IF(OR(ISBLANK(languages!E111),languages!E111=""),IF(OR(ISBLANK('auto-translations'!E111),'auto-translations'!E111=""),"",'auto-translations'!E111),languages!E111)</f>
        <v>Requisits de connectivitat dels carrers</v>
      </c>
      <c r="F111" s="8" t="str">
        <f>IF(OR(ISBLANK(languages!F111),languages!F111=""),IF(OR(ISBLANK('auto-translations'!F111),'auto-translations'!F111=""),"",'auto-translations'!F111),languages!F111)</f>
        <v>街道連接性要求</v>
      </c>
      <c r="G111" s="8" t="str">
        <f>IF(OR(ISBLANK(languages!G111),languages!G111=""),IF(OR(ISBLANK('auto-translations'!G111),'auto-translations'!G111=""),"",'auto-translations'!G111),languages!G111)</f>
        <v>街道连接性要求</v>
      </c>
      <c r="H111" s="8" t="str">
        <f>IF(OR(ISBLANK(languages!H111),languages!H111=""),IF(OR(ISBLANK('auto-translations'!H111),'auto-translations'!H111=""),"",'auto-translations'!H111),languages!H111)</f>
        <v>Požadavky na propojení ulic</v>
      </c>
      <c r="I111" s="8" t="str">
        <f>IF(OR(ISBLANK(languages!I111),languages!I111=""),IF(OR(ISBLANK('auto-translations'!I111),'auto-translations'!I111=""),"",'auto-translations'!I111),languages!I111)</f>
        <v>Bestemmelser for vejforbindelser</v>
      </c>
      <c r="J111" s="8" t="str">
        <f>IF(OR(ISBLANK(languages!J111),languages!J111=""),IF(OR(ISBLANK('auto-translations'!J111),'auto-translations'!J111=""),"",'auto-translations'!J111),languages!J111)</f>
        <v>Vereisten voor stratenconnectiviteit</v>
      </c>
      <c r="K111" s="8" t="str">
        <f>IF(OR(ISBLANK(languages!K111),languages!K111=""),IF(OR(ISBLANK('auto-translations'!K111),'auto-translations'!K111=""),"",'auto-translations'!K111),languages!K111)</f>
        <v>Anforderungen an die Straßen- konnektivität</v>
      </c>
      <c r="L111" s="8" t="str">
        <f>IF(OR(ISBLANK(languages!L111),languages!L111=""),IF(OR(ISBLANK('auto-translations'!L111),'auto-translations'!L111=""),"",'auto-translations'!L111),languages!L111)</f>
        <v>Bukatun haɗin kan titi</v>
      </c>
      <c r="M111" s="8" t="str">
        <f>IF(OR(ISBLANK(languages!M111),languages!M111=""),IF(OR(ISBLANK('auto-translations'!M111),'auto-translations'!M111=""),"",'auto-translations'!M111),languages!M111)</f>
        <v>Ngā tikanga mo te tūhonotanga tiriti</v>
      </c>
      <c r="N111" s="8" t="str">
        <f>IF(OR(ISBLANK(languages!N111),languages!N111=""),IF(OR(ISBLANK('auto-translations'!N111),'auto-translations'!N111=""),"",'auto-translations'!N111),languages!N111)</f>
        <v>Requisitos de conectividad de la calle</v>
      </c>
      <c r="O111" s="8" t="str">
        <f>IF(OR(ISBLANK(languages!O111),languages!O111=""),IF(OR(ISBLANK('auto-translations'!O111),'auto-translations'!O111=""),"",'auto-translations'!O111),languages!O111)</f>
        <v>Requisitos de conectividad de las calles</v>
      </c>
      <c r="P111" s="8" t="str">
        <f>IF(OR(ISBLANK(languages!P111),languages!P111=""),IF(OR(ISBLANK('auto-translations'!P111),'auto-translations'!P111=""),"",'auto-translations'!P111),languages!P111)</f>
        <v>Requisitos de conectividade de ruas</v>
      </c>
      <c r="Q111" s="8" t="str">
        <f>IF(OR(ISBLANK(languages!Q111),languages!Q111=""),IF(OR(ISBLANK('auto-translations'!Q111),'auto-translations'!Q111=""),"",'auto-translations'!Q111),languages!Q111)</f>
        <v>Requisitos de conectividade de rua</v>
      </c>
      <c r="R111" s="8" t="str">
        <f>IF(OR(ISBLANK(languages!R111),languages!R111=""),IF(OR(ISBLANK('auto-translations'!R111),'auto-translations'!R111=""),"",'auto-translations'!R111),languages!R111)</f>
        <v>தெரு இணைப்பு தேவைகள்</v>
      </c>
      <c r="S111" s="8" t="str">
        <f>IF(OR(ISBLANK(languages!S111),languages!S111=""),IF(OR(ISBLANK('auto-translations'!S111),'auto-translations'!S111=""),"",'auto-translations'!S111),languages!S111)</f>
        <v>ข้อกำหนดการเชื่อมต่อถนน</v>
      </c>
      <c r="T111" s="8" t="str">
        <f>IF(OR(ISBLANK(languages!T111),languages!T111=""),IF(OR(ISBLANK('auto-translations'!T111),'auto-translations'!T111=""),"",'auto-translations'!T111),languages!T111)</f>
        <v>Các yêu cầu về kết nối đường xá</v>
      </c>
    </row>
    <row r="112" spans="1:20" ht="195" x14ac:dyDescent="0.25">
      <c r="A112" s="15" t="s">
        <v>914</v>
      </c>
      <c r="B112" s="15" t="s">
        <v>48</v>
      </c>
      <c r="C112" s="9" t="s">
        <v>48</v>
      </c>
      <c r="D112" s="9" t="s">
        <v>1190</v>
      </c>
      <c r="E112" s="8" t="str">
        <f>IF(OR(ISBLANK(languages!E112),languages!E112=""),IF(OR(ISBLANK('auto-translations'!E112),'auto-translations'!E112=""),"",'auto-translations'!E112),languages!E112)</f>
        <v>Restriccions d'aparcament per desincentivar l'ús del cotxe</v>
      </c>
      <c r="F112" s="8" t="str">
        <f>IF(OR(ISBLANK(languages!F112),languages!F112=""),IF(OR(ISBLANK('auto-translations'!F112),'auto-translations'!F112=""),"",'auto-translations'!F112),languages!F112)</f>
        <v>為減少汽車使用而制定的車輛停泊限制</v>
      </c>
      <c r="G112" s="8" t="str">
        <f>IF(OR(ISBLANK(languages!G112),languages!G112=""),IF(OR(ISBLANK('auto-translations'!G112),'auto-translations'!G112=""),"",'auto-translations'!G112),languages!G112)</f>
        <v>为减少汽车使用而制定的车辆停泊限制</v>
      </c>
      <c r="H112" s="8" t="str">
        <f>IF(OR(ISBLANK(languages!H112),languages!H112=""),IF(OR(ISBLANK('auto-translations'!H112),'auto-translations'!H112=""),"",'auto-translations'!H112),languages!H112)</f>
        <v>Restrikce parkování s cílem odradit od používání automobilů</v>
      </c>
      <c r="I112" s="8" t="str">
        <f>IF(OR(ISBLANK(languages!I112),languages!I112=""),IF(OR(ISBLANK('auto-translations'!I112),'auto-translations'!I112=""),"",'auto-translations'!I112),languages!I112)</f>
        <v>Parkeringsrestriktioner for at modvirke brug af bil</v>
      </c>
      <c r="J112" s="8" t="str">
        <f>IF(OR(ISBLANK(languages!J112),languages!J112=""),IF(OR(ISBLANK('auto-translations'!J112),'auto-translations'!J112=""),"",'auto-translations'!J112),languages!J112)</f>
        <v>Parkeerbeperkingen om autogebruik te ontmoedigen</v>
      </c>
      <c r="K112" s="8" t="str">
        <f>IF(OR(ISBLANK(languages!K112),languages!K112=""),IF(OR(ISBLANK('auto-translations'!K112),'auto-translations'!K112=""),"",'auto-translations'!K112),languages!K112)</f>
        <v>Parkbeschränkungen, um die Nutzung von Autos zu verringern</v>
      </c>
      <c r="L112" s="8" t="str">
        <f>IF(OR(ISBLANK(languages!L112),languages!L112=""),IF(OR(ISBLANK('auto-translations'!L112),'auto-translations'!L112=""),"",'auto-translations'!L112),languages!L112)</f>
        <v>Ƙuntataccen yin kiliya don hana amfani da mota</v>
      </c>
      <c r="M112" s="8" t="str">
        <f>IF(OR(ISBLANK(languages!M112),languages!M112=""),IF(OR(ISBLANK('auto-translations'!M112),'auto-translations'!M112=""),"",'auto-translations'!M112),languages!M112)</f>
        <v>Ngā rāhuitanga pāka hei whakapāhunu i te whakamahinga o te motoka</v>
      </c>
      <c r="N112" s="8" t="str">
        <f>IF(OR(ISBLANK(languages!N112),languages!N112=""),IF(OR(ISBLANK('auto-translations'!N112),'auto-translations'!N112=""),"",'auto-translations'!N112),languages!N112)</f>
        <v>Restricciones de estacionamiento para desalentar el uso del automóvil</v>
      </c>
      <c r="O112" s="8" t="str">
        <f>IF(OR(ISBLANK(languages!O112),languages!O112=""),IF(OR(ISBLANK('auto-translations'!O112),'auto-translations'!O112=""),"",'auto-translations'!O112),languages!O112)</f>
        <v>Restricciones en el aparcamiento para desincentivar el uso del automóvil</v>
      </c>
      <c r="P112" s="8" t="str">
        <f>IF(OR(ISBLANK(languages!P112),languages!P112=""),IF(OR(ISBLANK('auto-translations'!P112),'auto-translations'!P112=""),"",'auto-translations'!P112),languages!P112)</f>
        <v>Restrições de estacionamento para desencorajar o uso do carro</v>
      </c>
      <c r="Q112" s="8" t="str">
        <f>IF(OR(ISBLANK(languages!Q112),languages!Q112=""),IF(OR(ISBLANK('auto-translations'!Q112),'auto-translations'!Q112=""),"",'auto-translations'!Q112),languages!Q112)</f>
        <v>Restrições de estacionamento para desencorajar o uso do carro</v>
      </c>
      <c r="R112" s="8" t="str">
        <f>IF(OR(ISBLANK(languages!R112),languages!R112=""),IF(OR(ISBLANK('auto-translations'!R112),'auto-translations'!R112=""),"",'auto-translations'!R112),languages!R112)</f>
        <v>காரைப் பயன்படுத்துவதைத் தடுக்க பார்க்கிங் கட்டுப்பாடுகள்</v>
      </c>
      <c r="S112" s="8" t="str">
        <f>IF(OR(ISBLANK(languages!S112),languages!S112=""),IF(OR(ISBLANK('auto-translations'!S112),'auto-translations'!S112=""),"",'auto-translations'!S112),languages!S112)</f>
        <v>การสร้างเงื่อนไขในการจอดรถเพื่อลด การใช้รถยนต์</v>
      </c>
      <c r="T112" s="8" t="str">
        <f>IF(OR(ISBLANK(languages!T112),languages!T112=""),IF(OR(ISBLANK('auto-translations'!T112),'auto-translations'!T112=""),"",'auto-translations'!T112),languages!T112)</f>
        <v>Các biện pháp hạn chế việc đỗ xe để làm giảm việc sử dụng xe hơi</v>
      </c>
    </row>
    <row r="113" spans="1:20" ht="105" x14ac:dyDescent="0.25">
      <c r="A113" s="15" t="s">
        <v>914</v>
      </c>
      <c r="B113" s="15" t="s">
        <v>917</v>
      </c>
      <c r="C113" s="9" t="s">
        <v>917</v>
      </c>
      <c r="D113" s="9" t="s">
        <v>1462</v>
      </c>
      <c r="E113" s="8" t="str">
        <f>IF(OR(ISBLANK(languages!E113),languages!E113=""),IF(OR(ISBLANK('auto-translations'!E113),'auto-translations'!E113=""),"",'auto-translations'!E113),languages!E113)</f>
        <v>Requisits de seguretat del trànsit</v>
      </c>
      <c r="F113" s="8" t="str">
        <f>IF(OR(ISBLANK(languages!F113),languages!F113=""),IF(OR(ISBLANK('auto-translations'!F113),'auto-translations'!F113=""),"",'auto-translations'!F113),languages!F113)</f>
        <v>交通安全要求</v>
      </c>
      <c r="G113" s="8" t="str">
        <f>IF(OR(ISBLANK(languages!G113),languages!G113=""),IF(OR(ISBLANK('auto-translations'!G113),'auto-translations'!G113=""),"",'auto-translations'!G113),languages!G113)</f>
        <v>交通安全要求</v>
      </c>
      <c r="H113" s="8" t="str">
        <f>IF(OR(ISBLANK(languages!H113),languages!H113=""),IF(OR(ISBLANK('auto-translations'!H113),'auto-translations'!H113=""),"",'auto-translations'!H113),languages!H113)</f>
        <v>Požadavky na bezpečnost provozu</v>
      </c>
      <c r="I113" s="8" t="str">
        <f>IF(OR(ISBLANK(languages!I113),languages!I113=""),IF(OR(ISBLANK('auto-translations'!I113),'auto-translations'!I113=""),"",'auto-translations'!I113),languages!I113)</f>
        <v>Trafiksikkerhedskrav</v>
      </c>
      <c r="J113" s="8" t="str">
        <f>IF(OR(ISBLANK(languages!J113),languages!J113=""),IF(OR(ISBLANK('auto-translations'!J113),'auto-translations'!J113=""),"",'auto-translations'!J113),languages!J113)</f>
        <v>Verkeersveiligheidseisen</v>
      </c>
      <c r="K113" s="8" t="str">
        <f>IF(OR(ISBLANK(languages!K113),languages!K113=""),IF(OR(ISBLANK('auto-translations'!K113),'auto-translations'!K113=""),"",'auto-translations'!K113),languages!K113)</f>
        <v>Anforderungen an die Verkehrssicherheit</v>
      </c>
      <c r="L113" s="8" t="str">
        <f>IF(OR(ISBLANK(languages!L113),languages!L113=""),IF(OR(ISBLANK('auto-translations'!L113),'auto-translations'!L113=""),"",'auto-translations'!L113),languages!L113)</f>
        <v>Bukatun aminci na zirga-zirga</v>
      </c>
      <c r="M113" s="8" t="str">
        <f>IF(OR(ISBLANK(languages!M113),languages!M113=""),IF(OR(ISBLANK('auto-translations'!M113),'auto-translations'!M113=""),"",'auto-translations'!M113),languages!M113)</f>
        <v>Nga whakaritenga haumaru waka</v>
      </c>
      <c r="N113" s="8" t="str">
        <f>IF(OR(ISBLANK(languages!N113),languages!N113=""),IF(OR(ISBLANK('auto-translations'!N113),'auto-translations'!N113=""),"",'auto-translations'!N113),languages!N113)</f>
        <v>Requisitos de seguridad vial</v>
      </c>
      <c r="O113" s="8" t="str">
        <f>IF(OR(ISBLANK(languages!O113),languages!O113=""),IF(OR(ISBLANK('auto-translations'!O113),'auto-translations'!O113=""),"",'auto-translations'!O113),languages!O113)</f>
        <v>Requisitos de seguridad vial</v>
      </c>
      <c r="P113" s="8" t="str">
        <f>IF(OR(ISBLANK(languages!P113),languages!P113=""),IF(OR(ISBLANK('auto-translations'!P113),'auto-translations'!P113=""),"",'auto-translations'!P113),languages!P113)</f>
        <v>Requisitos de segurança no trânsito</v>
      </c>
      <c r="Q113" s="8" t="str">
        <f>IF(OR(ISBLANK(languages!Q113),languages!Q113=""),IF(OR(ISBLANK('auto-translations'!Q113),'auto-translations'!Q113=""),"",'auto-translations'!Q113),languages!Q113)</f>
        <v>Requisitos de segurança no trânsito</v>
      </c>
      <c r="R113" s="8" t="str">
        <f>IF(OR(ISBLANK(languages!R113),languages!R113=""),IF(OR(ISBLANK('auto-translations'!R113),'auto-translations'!R113=""),"",'auto-translations'!R113),languages!R113)</f>
        <v>போக்குவரத்து பாதுகாப்பு தேவைகள்</v>
      </c>
      <c r="S113" s="8" t="str">
        <f>IF(OR(ISBLANK(languages!S113),languages!S113=""),IF(OR(ISBLANK('auto-translations'!S113),'auto-translations'!S113=""),"",'auto-translations'!S113),languages!S113)</f>
        <v>ข้อกำหนดด้านความปลอดภัยการจราจร</v>
      </c>
      <c r="T113" s="8" t="str">
        <f>IF(OR(ISBLANK(languages!T113),languages!T113=""),IF(OR(ISBLANK('auto-translations'!T113),'auto-translations'!T113=""),"",'auto-translations'!T113),languages!T113)</f>
        <v>Yêu cầu an toàn giao thông</v>
      </c>
    </row>
    <row r="114" spans="1:20" ht="135" x14ac:dyDescent="0.25">
      <c r="A114" s="15" t="s">
        <v>914</v>
      </c>
      <c r="B114" s="15" t="s">
        <v>959</v>
      </c>
      <c r="C114" s="9" t="s">
        <v>49</v>
      </c>
      <c r="D114" s="9" t="s">
        <v>1190</v>
      </c>
      <c r="E114" s="8" t="str">
        <f>IF(OR(ISBLANK(languages!E114),languages!E114=""),IF(OR(ISBLANK('auto-translations'!E114),'auto-translations'!E114=""),"",'auto-translations'!E114),languages!E114)</f>
        <v>Dotació d'infraestructures per a vianants</v>
      </c>
      <c r="F114" s="8" t="str">
        <f>IF(OR(ISBLANK(languages!F114),languages!F114=""),IF(OR(ISBLANK('auto-translations'!F114),'auto-translations'!F114=""),"",'auto-translations'!F114),languages!F114)</f>
        <v>行人基礎建設</v>
      </c>
      <c r="G114" s="8" t="str">
        <f>IF(OR(ISBLANK(languages!G114),languages!G114=""),IF(OR(ISBLANK('auto-translations'!G114),'auto-translations'!G114=""),"",'auto-translations'!G114),languages!G114)</f>
        <v>行人基础设施建设</v>
      </c>
      <c r="H114" s="8" t="str">
        <f>IF(OR(ISBLANK(languages!H114),languages!H114=""),IF(OR(ISBLANK('auto-translations'!H114),'auto-translations'!H114=""),"",'auto-translations'!H114),languages!H114)</f>
        <v>Zajištění infrastruktury pro chodce</v>
      </c>
      <c r="I114" s="8" t="str">
        <f>IF(OR(ISBLANK(languages!I114),languages!I114=""),IF(OR(ISBLANK('auto-translations'!I114),'auto-translations'!I114=""),"",'auto-translations'!I114),languages!I114)</f>
        <v>Bestemmelser for gangvenlig infrastruktur</v>
      </c>
      <c r="J114" s="8" t="str">
        <f>IF(OR(ISBLANK(languages!J114),languages!J114=""),IF(OR(ISBLANK('auto-translations'!J114),'auto-translations'!J114=""),"",'auto-translations'!J114),languages!J114)</f>
        <v>Aanleg infrastructuur voor voetgangers</v>
      </c>
      <c r="K114" s="8" t="str">
        <f>IF(OR(ISBLANK(languages!K114),languages!K114=""),IF(OR(ISBLANK('auto-translations'!K114),'auto-translations'!K114=""),"",'auto-translations'!K114),languages!K114)</f>
        <v>Bereitstellung von Fußgänger- infrastruktur</v>
      </c>
      <c r="L114" s="8" t="str">
        <f>IF(OR(ISBLANK(languages!L114),languages!L114=""),IF(OR(ISBLANK('auto-translations'!L114),'auto-translations'!L114=""),"",'auto-translations'!L114),languages!L114)</f>
        <v>Samar da ababen more rayuwa na ƙafa</v>
      </c>
      <c r="M114" s="8" t="str">
        <f>IF(OR(ISBLANK(languages!M114),languages!M114=""),IF(OR(ISBLANK('auto-translations'!M114),'auto-translations'!M114=""),"",'auto-translations'!M114),languages!M114)</f>
        <v>Te wharatonga hanganga mo te tangata</v>
      </c>
      <c r="N114" s="8" t="str">
        <f>IF(OR(ISBLANK(languages!N114),languages!N114=""),IF(OR(ISBLANK('auto-translations'!N114),'auto-translations'!N114=""),"",'auto-translations'!N114),languages!N114)</f>
        <v>Provisión de infraestructura peatonal</v>
      </c>
      <c r="O114" s="8" t="str">
        <f>IF(OR(ISBLANK(languages!O114),languages!O114=""),IF(OR(ISBLANK('auto-translations'!O114),'auto-translations'!O114=""),"",'auto-translations'!O114),languages!O114)</f>
        <v>Provisión de infraestructura peatonal</v>
      </c>
      <c r="P114" s="8" t="str">
        <f>IF(OR(ISBLANK(languages!P114),languages!P114=""),IF(OR(ISBLANK('auto-translations'!P114),'auto-translations'!P114=""),"",'auto-translations'!P114),languages!P114)</f>
        <v>Provisão de infraestrutura para pedestres</v>
      </c>
      <c r="Q114" s="8" t="str">
        <f>IF(OR(ISBLANK(languages!Q114),languages!Q114=""),IF(OR(ISBLANK('auto-translations'!Q114),'auto-translations'!Q114=""),"",'auto-translations'!Q114),languages!Q114)</f>
        <v>Provisão de infraestruturas pedonais</v>
      </c>
      <c r="R114" s="8" t="str">
        <f>IF(OR(ISBLANK(languages!R114),languages!R114=""),IF(OR(ISBLANK('auto-translations'!R114),'auto-translations'!R114=""),"",'auto-translations'!R114),languages!R114)</f>
        <v>பாதசாரிகளுக்கான உள்கட்டமைப்பு வசதிகள்</v>
      </c>
      <c r="S114" s="8" t="str">
        <f>IF(OR(ISBLANK(languages!S114),languages!S114=""),IF(OR(ISBLANK('auto-translations'!S114),'auto-translations'!S114=""),"",'auto-translations'!S114),languages!S114)</f>
        <v>การจัดหาโครงสร้างพื้นฐานสำหรับ คนเดินเท้า</v>
      </c>
      <c r="T114" s="8" t="str">
        <f>IF(OR(ISBLANK(languages!T114),languages!T114=""),IF(OR(ISBLANK('auto-translations'!T114),'auto-translations'!T114=""),"",'auto-translations'!T114),languages!T114)</f>
        <v>Cung cấp cơ sở hạ tầng cho người đi bộ</v>
      </c>
    </row>
    <row r="115" spans="1:20" ht="135" x14ac:dyDescent="0.25">
      <c r="A115" s="15" t="s">
        <v>914</v>
      </c>
      <c r="B115" s="15" t="s">
        <v>960</v>
      </c>
      <c r="C115" s="9" t="s">
        <v>50</v>
      </c>
      <c r="D115" s="9" t="s">
        <v>1190</v>
      </c>
      <c r="E115" s="8" t="str">
        <f>IF(OR(ISBLANK(languages!E115),languages!E115=""),IF(OR(ISBLANK('auto-translations'!E115),'auto-translations'!E115=""),"",'auto-translations'!E115),languages!E115)</f>
        <v>Provisió d'infraestructures per a la bicicleta</v>
      </c>
      <c r="F115" s="8" t="str">
        <f>IF(OR(ISBLANK(languages!F115),languages!F115=""),IF(OR(ISBLANK('auto-translations'!F115),'auto-translations'!F115=""),"",'auto-translations'!F115),languages!F115)</f>
        <v>自行車基礎建設</v>
      </c>
      <c r="G115" s="8" t="str">
        <f>IF(OR(ISBLANK(languages!G115),languages!G115=""),IF(OR(ISBLANK('auto-translations'!G115),'auto-translations'!G115=""),"",'auto-translations'!G115),languages!G115)</f>
        <v>自行车基础设施建设</v>
      </c>
      <c r="H115" s="8" t="str">
        <f>IF(OR(ISBLANK(languages!H115),languages!H115=""),IF(OR(ISBLANK('auto-translations'!H115),'auto-translations'!H115=""),"",'auto-translations'!H115),languages!H115)</f>
        <v>Zajištění infrastruktury pro cyklisty</v>
      </c>
      <c r="I115" s="8" t="str">
        <f>IF(OR(ISBLANK(languages!I115),languages!I115=""),IF(OR(ISBLANK('auto-translations'!I115),'auto-translations'!I115=""),"",'auto-translations'!I115),languages!I115)</f>
        <v>Bestemmelser for cykelvenlig infrastruktur</v>
      </c>
      <c r="J115" s="8" t="str">
        <f>IF(OR(ISBLANK(languages!J115),languages!J115=""),IF(OR(ISBLANK('auto-translations'!J115),'auto-translations'!J115=""),"",'auto-translations'!J115),languages!J115)</f>
        <v>Aanleg infrastructuur voor fietsers</v>
      </c>
      <c r="K115" s="8" t="str">
        <f>IF(OR(ISBLANK(languages!K115),languages!K115=""),IF(OR(ISBLANK('auto-translations'!K115),'auto-translations'!K115=""),"",'auto-translations'!K115),languages!K115)</f>
        <v>Bereitstellung von Fahrrad- infrastruktur</v>
      </c>
      <c r="L115" s="8" t="str">
        <f>IF(OR(ISBLANK(languages!L115),languages!L115=""),IF(OR(ISBLANK('auto-translations'!L115),'auto-translations'!L115=""),"",'auto-translations'!L115),languages!L115)</f>
        <v>Samar da kayan aikin keke</v>
      </c>
      <c r="M115" s="8" t="str">
        <f>IF(OR(ISBLANK(languages!M115),languages!M115=""),IF(OR(ISBLANK('auto-translations'!M115),'auto-translations'!M115=""),"",'auto-translations'!M115),languages!M115)</f>
        <v>Te wharatonga hanganga mo te paihikara</v>
      </c>
      <c r="N115" s="8" t="str">
        <f>IF(OR(ISBLANK(languages!N115),languages!N115=""),IF(OR(ISBLANK('auto-translations'!N115),'auto-translations'!N115=""),"",'auto-translations'!N115),languages!N115)</f>
        <v>Provisión de infraestructura ciclista</v>
      </c>
      <c r="O115" s="8" t="str">
        <f>IF(OR(ISBLANK(languages!O115),languages!O115=""),IF(OR(ISBLANK('auto-translations'!O115),'auto-translations'!O115=""),"",'auto-translations'!O115),languages!O115)</f>
        <v>Provisión de infraestructura para la bicicleta</v>
      </c>
      <c r="P115" s="8" t="str">
        <f>IF(OR(ISBLANK(languages!P115),languages!P115=""),IF(OR(ISBLANK('auto-translations'!P115),'auto-translations'!P115=""),"",'auto-translations'!P115),languages!P115)</f>
        <v>Provisão de infraestrutura de ciclismo</v>
      </c>
      <c r="Q115" s="8" t="str">
        <f>IF(OR(ISBLANK(languages!Q115),languages!Q115=""),IF(OR(ISBLANK('auto-translations'!Q115),'auto-translations'!Q115=""),"",'auto-translations'!Q115),languages!Q115)</f>
        <v>Provisão de infraestruturas cicláveis</v>
      </c>
      <c r="R115" s="8" t="str">
        <f>IF(OR(ISBLANK(languages!R115),languages!R115=""),IF(OR(ISBLANK('auto-translations'!R115),'auto-translations'!R115=""),"",'auto-translations'!R115),languages!R115)</f>
        <v>சைக்கிள் ஓட்டுதல் உள்கட்டமைப்பு வசதிகள்</v>
      </c>
      <c r="S115" s="8" t="str">
        <f>IF(OR(ISBLANK(languages!S115),languages!S115=""),IF(OR(ISBLANK('auto-translations'!S115),'auto-translations'!S115=""),"",'auto-translations'!S115),languages!S115)</f>
        <v>การจัดหาโครงสร้างพื้นฐานสำหรับ การขี่จักรยาน</v>
      </c>
      <c r="T115" s="8" t="str">
        <f>IF(OR(ISBLANK(languages!T115),languages!T115=""),IF(OR(ISBLANK('auto-translations'!T115),'auto-translations'!T115=""),"",'auto-translations'!T115),languages!T115)</f>
        <v>Cung cấp cơ sở hạ tầng cho xe đạp</v>
      </c>
    </row>
    <row r="116" spans="1:20" ht="120" x14ac:dyDescent="0.25">
      <c r="A116" s="15" t="s">
        <v>914</v>
      </c>
      <c r="B116" s="15" t="s">
        <v>51</v>
      </c>
      <c r="C116" s="9" t="s">
        <v>51</v>
      </c>
      <c r="D116" s="9" t="s">
        <v>1190</v>
      </c>
      <c r="E116" s="8" t="str">
        <f>IF(OR(ISBLANK(languages!E116),languages!E116=""),IF(OR(ISBLANK('auto-translations'!E116),'auto-translations'!E116=""),"",'auto-translations'!E116),languages!E116)</f>
        <v>Objectius de participació en el desplaçament a peu</v>
      </c>
      <c r="F116" s="8" t="str">
        <f>IF(OR(ISBLANK(languages!F116),languages!F116=""),IF(OR(ISBLANK('auto-translations'!F116),'auto-translations'!F116=""),"",'auto-translations'!F116),languages!F116)</f>
        <v>訂立參與步行的目標</v>
      </c>
      <c r="G116" s="8" t="str">
        <f>IF(OR(ISBLANK(languages!G116),languages!G116=""),IF(OR(ISBLANK('auto-translations'!G116),'auto-translations'!G116=""),"",'auto-translations'!G116),languages!G116)</f>
        <v>制定参与步行的目标</v>
      </c>
      <c r="H116" s="8" t="str">
        <f>IF(OR(ISBLANK(languages!H116),languages!H116=""),IF(OR(ISBLANK('auto-translations'!H116),'auto-translations'!H116=""),"",'auto-translations'!H116),languages!H116)</f>
        <v>Cíle v oblasti pěší dopravy</v>
      </c>
      <c r="I116" s="8" t="str">
        <f>IF(OR(ISBLANK(languages!I116),languages!I116=""),IF(OR(ISBLANK('auto-translations'!I116),'auto-translations'!I116=""),"",'auto-translations'!I116),languages!I116)</f>
        <v>Målsætning for udbredelse af gang</v>
      </c>
      <c r="J116" s="8" t="str">
        <f>IF(OR(ISBLANK(languages!J116),languages!J116=""),IF(OR(ISBLANK('auto-translations'!J116),'auto-translations'!J116=""),"",'auto-translations'!J116),languages!J116)</f>
        <v>Doelstellingen voor participatie - wandelen</v>
      </c>
      <c r="K116" s="8" t="str">
        <f>IF(OR(ISBLANK(languages!K116),languages!K116=""),IF(OR(ISBLANK('auto-translations'!K116),'auto-translations'!K116=""),"",'auto-translations'!K116),languages!K116)</f>
        <v>Partizipationsziele zum Gehen</v>
      </c>
      <c r="L116" s="8" t="str">
        <f>IF(OR(ISBLANK(languages!L116),languages!L116=""),IF(OR(ISBLANK('auto-translations'!L116),'auto-translations'!L116=""),"",'auto-translations'!L116),languages!L116)</f>
        <v>Makasudin shiga tafiya</v>
      </c>
      <c r="M116" s="8" t="str">
        <f>IF(OR(ISBLANK(languages!M116),languages!M116=""),IF(OR(ISBLANK('auto-translations'!M116),'auto-translations'!M116=""),"",'auto-translations'!M116),languages!M116)</f>
        <v>Ngā taumata whai wāhitanga mo te hīkoi</v>
      </c>
      <c r="N116" s="8" t="str">
        <f>IF(OR(ISBLANK(languages!N116),languages!N116=""),IF(OR(ISBLANK('auto-translations'!N116),'auto-translations'!N116=""),"",'auto-translations'!N116),languages!N116)</f>
        <v>Objetivos de participación en caminatas</v>
      </c>
      <c r="O116" s="8" t="str">
        <f>IF(OR(ISBLANK(languages!O116),languages!O116=""),IF(OR(ISBLANK('auto-translations'!O116),'auto-translations'!O116=""),"",'auto-translations'!O116),languages!O116)</f>
        <v>Objetivos de participación en el desplazamiento a pie</v>
      </c>
      <c r="P116" s="8" t="str">
        <f>IF(OR(ISBLANK(languages!P116),languages!P116=""),IF(OR(ISBLANK('auto-translations'!P116),'auto-translations'!P116=""),"",'auto-translations'!P116),languages!P116)</f>
        <v>Metas para a prática de caminhada</v>
      </c>
      <c r="Q116" s="8" t="str">
        <f>IF(OR(ISBLANK(languages!Q116),languages!Q116=""),IF(OR(ISBLANK('auto-translations'!Q116),'auto-translations'!Q116=""),"",'auto-translations'!Q116),languages!Q116)</f>
        <v>Metas de participação em caminhada</v>
      </c>
      <c r="R116" s="8" t="str">
        <f>IF(OR(ISBLANK(languages!R116),languages!R116=""),IF(OR(ISBLANK('auto-translations'!R116),'auto-translations'!R116=""),"",'auto-translations'!R116),languages!R116)</f>
        <v>நடைபயிற்சி பங்கேற்பு இலக்குகள்</v>
      </c>
      <c r="S116" s="8" t="str">
        <f>IF(OR(ISBLANK(languages!S116),languages!S116=""),IF(OR(ISBLANK('auto-translations'!S116),'auto-translations'!S116=""),"",'auto-translations'!S116),languages!S116)</f>
        <v>เป้าหมายการมีส่วนร่วมในการเดิน</v>
      </c>
      <c r="T116" s="8" t="str">
        <f>IF(OR(ISBLANK(languages!T116),languages!T116=""),IF(OR(ISBLANK('auto-translations'!T116),'auto-translations'!T116=""),"",'auto-translations'!T116),languages!T116)</f>
        <v>Các mục tiêu về tham gia đi bộ</v>
      </c>
    </row>
    <row r="117" spans="1:20" ht="135" x14ac:dyDescent="0.25">
      <c r="A117" s="15" t="s">
        <v>914</v>
      </c>
      <c r="B117" s="15" t="s">
        <v>52</v>
      </c>
      <c r="C117" s="9" t="s">
        <v>52</v>
      </c>
      <c r="D117" s="9" t="s">
        <v>1190</v>
      </c>
      <c r="E117" s="8" t="str">
        <f>IF(OR(ISBLANK(languages!E117),languages!E117=""),IF(OR(ISBLANK('auto-translations'!E117),'auto-translations'!E117=""),"",'auto-translations'!E117),languages!E117)</f>
        <v>Objectius de participació en el desplaçament amb bicicleta</v>
      </c>
      <c r="F117" s="8" t="str">
        <f>IF(OR(ISBLANK(languages!F117),languages!F117=""),IF(OR(ISBLANK('auto-translations'!F117),'auto-translations'!F117=""),"",'auto-translations'!F117),languages!F117)</f>
        <v>訂立自行車使用的目標</v>
      </c>
      <c r="G117" s="8" t="str">
        <f>IF(OR(ISBLANK(languages!G117),languages!G117=""),IF(OR(ISBLANK('auto-translations'!G117),'auto-translations'!G117=""),"",'auto-translations'!G117),languages!G117)</f>
        <v>制定自行车使用的目标</v>
      </c>
      <c r="H117" s="8" t="str">
        <f>IF(OR(ISBLANK(languages!H117),languages!H117=""),IF(OR(ISBLANK('auto-translations'!H117),'auto-translations'!H117=""),"",'auto-translations'!H117),languages!H117)</f>
        <v>Cíle v oblasti cyklistické dopravy</v>
      </c>
      <c r="I117" s="8" t="str">
        <f>IF(OR(ISBLANK(languages!I117),languages!I117=""),IF(OR(ISBLANK('auto-translations'!I117),'auto-translations'!I117=""),"",'auto-translations'!I117),languages!I117)</f>
        <v>Målsætnig for udbredelse af cykling</v>
      </c>
      <c r="J117" s="8" t="str">
        <f>IF(OR(ISBLANK(languages!J117),languages!J117=""),IF(OR(ISBLANK('auto-translations'!J117),'auto-translations'!J117=""),"",'auto-translations'!J117),languages!J117)</f>
        <v>Doelstellingen voor participatie - fietsen</v>
      </c>
      <c r="K117" s="8" t="str">
        <f>IF(OR(ISBLANK(languages!K117),languages!K117=""),IF(OR(ISBLANK('auto-translations'!K117),'auto-translations'!K117=""),"",'auto-translations'!K117),languages!K117)</f>
        <v>Partizipationsziele zum Rad fahren</v>
      </c>
      <c r="L117" s="8" t="str">
        <f>IF(OR(ISBLANK(languages!L117),languages!L117=""),IF(OR(ISBLANK('auto-translations'!L117),'auto-translations'!L117=""),"",'auto-translations'!L117),languages!L117)</f>
        <v>Makasudin shiga keken keke</v>
      </c>
      <c r="M117" s="8" t="str">
        <f>IF(OR(ISBLANK(languages!M117),languages!M117=""),IF(OR(ISBLANK('auto-translations'!M117),'auto-translations'!M117=""),"",'auto-translations'!M117),languages!M117)</f>
        <v>Ngā taumata whai wāhitanga mo te whakamahi paihikara</v>
      </c>
      <c r="N117" s="8" t="str">
        <f>IF(OR(ISBLANK(languages!N117),languages!N117=""),IF(OR(ISBLANK('auto-translations'!N117),'auto-translations'!N117=""),"",'auto-translations'!N117),languages!N117)</f>
        <v>Objetivos de participación ciclista</v>
      </c>
      <c r="O117" s="8" t="str">
        <f>IF(OR(ISBLANK(languages!O117),languages!O117=""),IF(OR(ISBLANK('auto-translations'!O117),'auto-translations'!O117=""),"",'auto-translations'!O117),languages!O117)</f>
        <v>Objetivos de participación en el desplazamiento en bicicleta</v>
      </c>
      <c r="P117" s="8" t="str">
        <f>IF(OR(ISBLANK(languages!P117),languages!P117=""),IF(OR(ISBLANK('auto-translations'!P117),'auto-translations'!P117=""),"",'auto-translations'!P117),languages!P117)</f>
        <v xml:space="preserve">Metas para o uso da bicicleta </v>
      </c>
      <c r="Q117" s="8" t="str">
        <f>IF(OR(ISBLANK(languages!Q117),languages!Q117=""),IF(OR(ISBLANK('auto-translations'!Q117),'auto-translations'!Q117=""),"",'auto-translations'!Q117),languages!Q117)</f>
        <v>Metas de participação em deslocação de bicicleta</v>
      </c>
      <c r="R117" s="8" t="str">
        <f>IF(OR(ISBLANK(languages!R117),languages!R117=""),IF(OR(ISBLANK('auto-translations'!R117),'auto-translations'!R117=""),"",'auto-translations'!R117),languages!R117)</f>
        <v>சைக்கிள் ஓட்டுதல் பங்கேற்பு இலக்குகள்</v>
      </c>
      <c r="S117" s="8" t="str">
        <f>IF(OR(ISBLANK(languages!S117),languages!S117=""),IF(OR(ISBLANK('auto-translations'!S117),'auto-translations'!S117=""),"",'auto-translations'!S117),languages!S117)</f>
        <v>เป้าหมายการมีส่วนร่วมในการขี่ จักรยาน</v>
      </c>
      <c r="T117" s="8" t="str">
        <f>IF(OR(ISBLANK(languages!T117),languages!T117=""),IF(OR(ISBLANK('auto-translations'!T117),'auto-translations'!T117=""),"",'auto-translations'!T117),languages!T117)</f>
        <v>Các mục tiêu về tham gia đi xe đạp</v>
      </c>
    </row>
    <row r="118" spans="1:20" ht="195" x14ac:dyDescent="0.25">
      <c r="A118" s="15" t="s">
        <v>914</v>
      </c>
      <c r="B118" s="15" t="s">
        <v>918</v>
      </c>
      <c r="C118" s="9" t="s">
        <v>47</v>
      </c>
      <c r="D118" s="9" t="s">
        <v>1190</v>
      </c>
      <c r="E118" s="8" t="str">
        <f>IF(OR(ISBLANK(languages!E118),languages!E118=""),IF(OR(ISBLANK('auto-translations'!E118),'auto-translations'!E118=""),"",'auto-translations'!E118),languages!E118)</f>
        <v>Requisits de densitat d'habitatge</v>
      </c>
      <c r="F118" s="8" t="str">
        <f>IF(OR(ISBLANK(languages!F118),languages!F118=""),IF(OR(ISBLANK('auto-translations'!F118),'auto-translations'!F118=""),"",'auto-translations'!F118),languages!F118)</f>
        <v>住宅密度要求</v>
      </c>
      <c r="G118" s="8" t="str">
        <f>IF(OR(ISBLANK(languages!G118),languages!G118=""),IF(OR(ISBLANK('auto-translations'!G118),'auto-translations'!G118=""),"",'auto-translations'!G118),languages!G118)</f>
        <v>住宅密度要求</v>
      </c>
      <c r="H118" s="8" t="str">
        <f>IF(OR(ISBLANK(languages!H118),languages!H118=""),IF(OR(ISBLANK('auto-translations'!H118),'auto-translations'!H118=""),"",'auto-translations'!H118),languages!H118)</f>
        <v>Požadavky na hustotu zástavby</v>
      </c>
      <c r="I118" s="8" t="str">
        <f>IF(OR(ISBLANK(languages!I118),languages!I118=""),IF(OR(ISBLANK('auto-translations'!I118),'auto-translations'!I118=""),"",'auto-translations'!I118),languages!I118)</f>
        <v>Bestemmelser for byfortætning</v>
      </c>
      <c r="J118" s="8" t="str">
        <f>IF(OR(ISBLANK(languages!J118),languages!J118=""),IF(OR(ISBLANK('auto-translations'!J118),'auto-translations'!J118=""),"",'auto-translations'!J118),languages!J118)</f>
        <v>Vereisten voor dichtheid van woningen</v>
      </c>
      <c r="K118" s="8" t="str">
        <f>IF(OR(ISBLANK(languages!K118),languages!K118=""),IF(OR(ISBLANK('auto-translations'!K118),'auto-translations'!K118=""),"",'auto-translations'!K118),languages!K118)</f>
        <v>Anforderungen an die Bebauungsdichte</v>
      </c>
      <c r="L118" s="8" t="str">
        <f>IF(OR(ISBLANK(languages!L118),languages!L118=""),IF(OR(ISBLANK('auto-translations'!L118),'auto-translations'!L118=""),"",'auto-translations'!L118),languages!L118)</f>
        <v>Bukatun yawa na gidaje</v>
      </c>
      <c r="M118" s="8" t="str">
        <f>IF(OR(ISBLANK(languages!M118),languages!M118=""),IF(OR(ISBLANK('auto-translations'!M118),'auto-translations'!M118=""),"",'auto-translations'!M118),languages!M118)</f>
        <v>Ngā tikanga mo te pururuatanga whare</v>
      </c>
      <c r="N118" s="8" t="str">
        <f>IF(OR(ISBLANK(languages!N118),languages!N118=""),IF(OR(ISBLANK('auto-translations'!N118),'auto-translations'!N118=""),"",'auto-translations'!N118),languages!N118)</f>
        <v>Requisitos de densidad de viviendas</v>
      </c>
      <c r="O118" s="8" t="str">
        <f>IF(OR(ISBLANK(languages!O118),languages!O118=""),IF(OR(ISBLANK('auto-translations'!O118),'auto-translations'!O118=""),"",'auto-translations'!O118),languages!O118)</f>
        <v>Requisitos de densidad de viviendas</v>
      </c>
      <c r="P118" s="8" t="str">
        <f>IF(OR(ISBLANK(languages!P118),languages!P118=""),IF(OR(ISBLANK('auto-translations'!P118),'auto-translations'!P118=""),"",'auto-translations'!P118),languages!P118)</f>
        <v>Requisitos de densidade habitacional</v>
      </c>
      <c r="Q118" s="8" t="str">
        <f>IF(OR(ISBLANK(languages!Q118),languages!Q118=""),IF(OR(ISBLANK('auto-translations'!Q118),'auto-translations'!Q118=""),"",'auto-translations'!Q118),languages!Q118)</f>
        <v>Requisitos de densidade habitacional</v>
      </c>
      <c r="R118" s="8" t="str">
        <f>IF(OR(ISBLANK(languages!R118),languages!R118=""),IF(OR(ISBLANK('auto-translations'!R118),'auto-translations'!R118=""),"",'auto-translations'!R118),languages!R118)</f>
        <v>வீட்டு அடர்த்தி தேவைகள்</v>
      </c>
      <c r="S118" s="8" t="str">
        <f>IF(OR(ISBLANK(languages!S118),languages!S118=""),IF(OR(ISBLANK('auto-translations'!S118),'auto-translations'!S118=""),"",'auto-translations'!S118),languages!S118)</f>
        <v>ข้อกำหนดความหนาแน่นของที่อยู่ อาศัย</v>
      </c>
      <c r="T118" s="8" t="str">
        <f>IF(OR(ISBLANK(languages!T118),languages!T118=""),IF(OR(ISBLANK('auto-translations'!T118),'auto-translations'!T118=""),"",'auto-translations'!T118),languages!T118)</f>
        <v>Các yêu cầu về mật độ nhà ở</v>
      </c>
    </row>
    <row r="119" spans="1:20" ht="135" x14ac:dyDescent="0.25">
      <c r="A119" s="15" t="s">
        <v>914</v>
      </c>
      <c r="B119" s="15" t="s">
        <v>919</v>
      </c>
      <c r="C119" s="9" t="s">
        <v>920</v>
      </c>
      <c r="D119" s="9" t="s">
        <v>1462</v>
      </c>
      <c r="E119" s="8" t="str">
        <f>IF(OR(ISBLANK(languages!E119),languages!E119=""),IF(OR(ISBLANK('auto-translations'!E119),'auto-translations'!E119=""),"",'auto-translations'!E119),languages!E119)</f>
        <v xml:space="preserve"> Restriccions d'alçada d'edificis residencials</v>
      </c>
      <c r="F119" s="8" t="str">
        <f>IF(OR(ISBLANK(languages!F119),languages!F119=""),IF(OR(ISBLANK('auto-translations'!F119),'auto-translations'!F119=""),"",'auto-translations'!F119),languages!F119)</f>
        <v>住宅建築高度限制</v>
      </c>
      <c r="G119" s="8" t="str">
        <f>IF(OR(ISBLANK(languages!G119),languages!G119=""),IF(OR(ISBLANK('auto-translations'!G119),'auto-translations'!G119=""),"",'auto-translations'!G119),languages!G119)</f>
        <v>住宅建筑高度限制</v>
      </c>
      <c r="H119" s="8" t="str">
        <f>IF(OR(ISBLANK(languages!H119),languages!H119=""),IF(OR(ISBLANK('auto-translations'!H119),'auto-translations'!H119=""),"",'auto-translations'!H119),languages!H119)</f>
        <v xml:space="preserve"> Omezení výšky obytných budov</v>
      </c>
      <c r="I119" s="8" t="str">
        <f>IF(OR(ISBLANK(languages!I119),languages!I119=""),IF(OR(ISBLANK('auto-translations'!I119),'auto-translations'!I119=""),"",'auto-translations'!I119),languages!I119)</f>
        <v xml:space="preserve"> Højdebegrænsninger for boligbyggeri</v>
      </c>
      <c r="J119" s="8" t="str">
        <f>IF(OR(ISBLANK(languages!J119),languages!J119=""),IF(OR(ISBLANK('auto-translations'!J119),'auto-translations'!J119=""),"",'auto-translations'!J119),languages!J119)</f>
        <v xml:space="preserve"> Hoogtebeperkingen voor woongebouwen</v>
      </c>
      <c r="K119" s="8" t="str">
        <f>IF(OR(ISBLANK(languages!K119),languages!K119=""),IF(OR(ISBLANK('auto-translations'!K119),'auto-translations'!K119=""),"",'auto-translations'!K119),languages!K119)</f>
        <v xml:space="preserve"> Höhenbeschränkungen für Wohngebäude</v>
      </c>
      <c r="L119" s="8" t="str">
        <f>IF(OR(ISBLANK(languages!L119),languages!L119=""),IF(OR(ISBLANK('auto-translations'!L119),'auto-translations'!L119=""),"",'auto-translations'!L119),languages!L119)</f>
        <v xml:space="preserve"> Ƙuntatawa tsayin ginin wurin zama</v>
      </c>
      <c r="M119" s="8" t="str">
        <f>IF(OR(ISBLANK(languages!M119),languages!M119=""),IF(OR(ISBLANK('auto-translations'!M119),'auto-translations'!M119=""),"",'auto-translations'!M119),languages!M119)</f>
        <v xml:space="preserve"> Nga here teitei o te whare noho</v>
      </c>
      <c r="N119" s="8" t="str">
        <f>IF(OR(ISBLANK(languages!N119),languages!N119=""),IF(OR(ISBLANK('auto-translations'!N119),'auto-translations'!N119=""),"",'auto-translations'!N119),languages!N119)</f>
        <v xml:space="preserve"> Restricciones de altura de edificios residenciales</v>
      </c>
      <c r="O119" s="8" t="str">
        <f>IF(OR(ISBLANK(languages!O119),languages!O119=""),IF(OR(ISBLANK('auto-translations'!O119),'auto-translations'!O119=""),"",'auto-translations'!O119),languages!O119)</f>
        <v xml:space="preserve"> Restricciones de altura de edificios residenciales</v>
      </c>
      <c r="P119" s="8" t="str">
        <f>IF(OR(ISBLANK(languages!P119),languages!P119=""),IF(OR(ISBLANK('auto-translations'!P119),'auto-translations'!P119=""),"",'auto-translations'!P119),languages!P119)</f>
        <v xml:space="preserve"> Restrições de altura de edifícios residenciais</v>
      </c>
      <c r="Q119" s="8" t="str">
        <f>IF(OR(ISBLANK(languages!Q119),languages!Q119=""),IF(OR(ISBLANK('auto-translations'!Q119),'auto-translations'!Q119=""),"",'auto-translations'!Q119),languages!Q119)</f>
        <v xml:space="preserve"> Restrições de altura de edifícios residenciais</v>
      </c>
      <c r="R119" s="8" t="str">
        <f>IF(OR(ISBLANK(languages!R119),languages!R119=""),IF(OR(ISBLANK('auto-translations'!R119),'auto-translations'!R119=""),"",'auto-translations'!R119),languages!R119)</f>
        <v xml:space="preserve"> குடியிருப்பு கட்டிட உயர கட்டுப்பாடுகள்</v>
      </c>
      <c r="S119" s="8" t="str">
        <f>IF(OR(ISBLANK(languages!S119),languages!S119=""),IF(OR(ISBLANK('auto-translations'!S119),'auto-translations'!S119=""),"",'auto-translations'!S119),languages!S119)</f>
        <v xml:space="preserve"> ข้อจำกัดความสูงของอาคารที่พักอาศัย</v>
      </c>
      <c r="T119" s="8" t="str">
        <f>IF(OR(ISBLANK(languages!T119),languages!T119=""),IF(OR(ISBLANK('auto-translations'!T119),'auto-translations'!T119=""),"",'auto-translations'!T119),languages!T119)</f>
        <v xml:space="preserve"> Hạn chế chiều cao xây dựng nhà ở</v>
      </c>
    </row>
    <row r="120" spans="1:20" ht="195" x14ac:dyDescent="0.25">
      <c r="A120" s="15" t="s">
        <v>914</v>
      </c>
      <c r="B120" s="15" t="s">
        <v>921</v>
      </c>
      <c r="C120" s="9" t="s">
        <v>922</v>
      </c>
      <c r="D120" s="9" t="s">
        <v>1462</v>
      </c>
      <c r="E120" s="8" t="str">
        <f>IF(OR(ISBLANK(languages!E120),languages!E120=""),IF(OR(ISBLANK('auto-translations'!E120),'auto-translations'!E120=""),"",'auto-translations'!E120),languages!E120)</f>
        <v>Límits a la urbanització d'habitatges no construïts</v>
      </c>
      <c r="F120" s="8" t="str">
        <f>IF(OR(ISBLANK(languages!F120),languages!F120=""),IF(OR(ISBLANK('auto-translations'!F120),'auto-translations'!F120=""),"",'auto-translations'!F120),languages!F120)</f>
        <v>綠地住房開發的限制</v>
      </c>
      <c r="G120" s="8" t="str">
        <f>IF(OR(ISBLANK(languages!G120),languages!G120=""),IF(OR(ISBLANK('auto-translations'!G120),'auto-translations'!G120=""),"",'auto-translations'!G120),languages!G120)</f>
        <v>绿地住房开发的限制</v>
      </c>
      <c r="H120" s="8" t="str">
        <f>IF(OR(ISBLANK(languages!H120),languages!H120=""),IF(OR(ISBLANK('auto-translations'!H120),'auto-translations'!H120=""),"",'auto-translations'!H120),languages!H120)</f>
        <v>Omezení výstavby bydlení na zelené louce</v>
      </c>
      <c r="I120" s="8" t="str">
        <f>IF(OR(ISBLANK(languages!I120),languages!I120=""),IF(OR(ISBLANK('auto-translations'!I120),'auto-translations'!I120=""),"",'auto-translations'!I120),languages!I120)</f>
        <v>Grænser for udvikling af grønne boliger</v>
      </c>
      <c r="J120" s="8" t="str">
        <f>IF(OR(ISBLANK(languages!J120),languages!J120=""),IF(OR(ISBLANK('auto-translations'!J120),'auto-translations'!J120=""),"",'auto-translations'!J120),languages!J120)</f>
        <v>Grenzen aan de ontwikkeling van groene woningen</v>
      </c>
      <c r="K120" s="8" t="str">
        <f>IF(OR(ISBLANK(languages!K120),languages!K120=""),IF(OR(ISBLANK('auto-translations'!K120),'auto-translations'!K120=""),"",'auto-translations'!K120),languages!K120)</f>
        <v>Grenzen für die Entwicklung von Wohnraum auf der grünen Wiese</v>
      </c>
      <c r="L120" s="8" t="str">
        <f>IF(OR(ISBLANK(languages!L120),languages!L120=""),IF(OR(ISBLANK('auto-translations'!L120),'auto-translations'!L120=""),"",'auto-translations'!L120),languages!L120)</f>
        <v>Iyaka kan ci gaban gidaje na Greenfield</v>
      </c>
      <c r="M120" s="8" t="str">
        <f>IF(OR(ISBLANK(languages!M120),languages!M120=""),IF(OR(ISBLANK('auto-translations'!M120),'auto-translations'!M120=""),"",'auto-translations'!M120),languages!M120)</f>
        <v>Te herenga mo te whakawhanaketanga whare papaariki</v>
      </c>
      <c r="N120" s="8" t="str">
        <f>IF(OR(ISBLANK(languages!N120),languages!N120=""),IF(OR(ISBLANK('auto-translations'!N120),'auto-translations'!N120=""),"",'auto-translations'!N120),languages!N120)</f>
        <v>Límites al desarrollo de viviendas totalmente nuevas</v>
      </c>
      <c r="O120" s="8" t="str">
        <f>IF(OR(ISBLANK(languages!O120),languages!O120=""),IF(OR(ISBLANK('auto-translations'!O120),'auto-translations'!O120=""),"",'auto-translations'!O120),languages!O120)</f>
        <v>Límites al desarrollo de viviendas totalmente nuevas</v>
      </c>
      <c r="P120" s="8" t="str">
        <f>IF(OR(ISBLANK(languages!P120),languages!P120=""),IF(OR(ISBLANK('auto-translations'!P120),'auto-translations'!P120=""),"",'auto-translations'!P120),languages!P120)</f>
        <v>Limites no desenvolvimento de moradias greenfield</v>
      </c>
      <c r="Q120" s="8" t="str">
        <f>IF(OR(ISBLANK(languages!Q120),languages!Q120=""),IF(OR(ISBLANK('auto-translations'!Q120),'auto-translations'!Q120=""),"",'auto-translations'!Q120),languages!Q120)</f>
        <v>Limites no desenvolvimento de moradias greenfield</v>
      </c>
      <c r="R120" s="8" t="str">
        <f>IF(OR(ISBLANK(languages!R120),languages!R120=""),IF(OR(ISBLANK('auto-translations'!R120),'auto-translations'!R120=""),"",'auto-translations'!R120),languages!R120)</f>
        <v>கிரீன்ஃபீல்ட் வீட்டு மேம்பாட்டிற்கான வரம்புகள்</v>
      </c>
      <c r="S120" s="8" t="str">
        <f>IF(OR(ISBLANK(languages!S120),languages!S120=""),IF(OR(ISBLANK('auto-translations'!S120),'auto-translations'!S120=""),"",'auto-translations'!S120),languages!S120)</f>
        <v>ข้อจำกัดในการพัฒนาที่อยู่อาศัยสีเขียว</v>
      </c>
      <c r="T120" s="8" t="str">
        <f>IF(OR(ISBLANK(languages!T120),languages!T120=""),IF(OR(ISBLANK('auto-translations'!T120),'auto-translations'!T120=""),"",'auto-translations'!T120),languages!T120)</f>
        <v>Hạn chế phát triển nhà ở vùng xanh</v>
      </c>
    </row>
    <row r="121" spans="1:20" ht="105" x14ac:dyDescent="0.25">
      <c r="A121" s="15" t="s">
        <v>914</v>
      </c>
      <c r="B121" s="15" t="s">
        <v>923</v>
      </c>
      <c r="C121" s="9" t="s">
        <v>924</v>
      </c>
      <c r="D121" s="9" t="s">
        <v>1462</v>
      </c>
      <c r="E121" s="8" t="str">
        <f>IF(OR(ISBLANK(languages!E121),languages!E121=""),IF(OR(ISBLANK('auto-translations'!E121),'auto-translations'!E121=""),"",'auto-translations'!E121),languages!E121)</f>
        <v>Barreja de tipus/mida d'habitatge</v>
      </c>
      <c r="F121" s="8" t="str">
        <f>IF(OR(ISBLANK(languages!F121),languages!F121=""),IF(OR(ISBLANK('auto-translations'!F121),'auto-translations'!F121=""),"",'auto-translations'!F121),languages!F121)</f>
        <v>混合外殼類型/尺寸</v>
      </c>
      <c r="G121" s="8" t="str">
        <f>IF(OR(ISBLANK(languages!G121),languages!G121=""),IF(OR(ISBLANK('auto-translations'!G121),'auto-translations'!G121=""),"",'auto-translations'!G121),languages!G121)</f>
        <v>混合外壳类型/尺寸</v>
      </c>
      <c r="H121" s="8" t="str">
        <f>IF(OR(ISBLANK(languages!H121),languages!H121=""),IF(OR(ISBLANK('auto-translations'!H121),'auto-translations'!H121=""),"",'auto-translations'!H121),languages!H121)</f>
        <v>Směs typů/velikostí krytu</v>
      </c>
      <c r="I121" s="8" t="str">
        <f>IF(OR(ISBLANK(languages!I121),languages!I121=""),IF(OR(ISBLANK('auto-translations'!I121),'auto-translations'!I121=""),"",'auto-translations'!I121),languages!I121)</f>
        <v>Blanding af boligtyper/størrelser</v>
      </c>
      <c r="J121" s="8" t="str">
        <f>IF(OR(ISBLANK(languages!J121),languages!J121=""),IF(OR(ISBLANK('auto-translations'!J121),'auto-translations'!J121=""),"",'auto-translations'!J121),languages!J121)</f>
        <v>Mengsel van woningtypen/groottes</v>
      </c>
      <c r="K121" s="8" t="str">
        <f>IF(OR(ISBLANK(languages!K121),languages!K121=""),IF(OR(ISBLANK('auto-translations'!K121),'auto-translations'!K121=""),"",'auto-translations'!K121),languages!K121)</f>
        <v>Mischung aus Wohnungstypen/-größen</v>
      </c>
      <c r="L121" s="8" t="str">
        <f>IF(OR(ISBLANK(languages!L121),languages!L121=""),IF(OR(ISBLANK('auto-translations'!L121),'auto-translations'!L121=""),"",'auto-translations'!L121),languages!L121)</f>
        <v>Cakuda nau'ikan gidaje/masu girma dabam</v>
      </c>
      <c r="M121" s="8" t="str">
        <f>IF(OR(ISBLANK(languages!M121),languages!M121=""),IF(OR(ISBLANK('auto-translations'!M121),'auto-translations'!M121=""),"",'auto-translations'!M121),languages!M121)</f>
        <v>Te ranunga o nga momo whare/rahi</v>
      </c>
      <c r="N121" s="8" t="str">
        <f>IF(OR(ISBLANK(languages!N121),languages!N121=""),IF(OR(ISBLANK('auto-translations'!N121),'auto-translations'!N121=""),"",'auto-translations'!N121),languages!N121)</f>
        <v>Mezcla de tipos/tamaños de viviendas</v>
      </c>
      <c r="O121" s="8" t="str">
        <f>IF(OR(ISBLANK(languages!O121),languages!O121=""),IF(OR(ISBLANK('auto-translations'!O121),'auto-translations'!O121=""),"",'auto-translations'!O121),languages!O121)</f>
        <v>Mezcla de tipos/tamaños de viviendas</v>
      </c>
      <c r="P121" s="8" t="str">
        <f>IF(OR(ISBLANK(languages!P121),languages!P121=""),IF(OR(ISBLANK('auto-translations'!P121),'auto-translations'!P121=""),"",'auto-translations'!P121),languages!P121)</f>
        <v>Mistura de tipos/tamanhos de caixas</v>
      </c>
      <c r="Q121" s="8" t="str">
        <f>IF(OR(ISBLANK(languages!Q121),languages!Q121=""),IF(OR(ISBLANK('auto-translations'!Q121),'auto-translations'!Q121=""),"",'auto-translations'!Q121),languages!Q121)</f>
        <v>Mistura de tipos/tamanhos de caixas</v>
      </c>
      <c r="R121" s="8" t="str">
        <f>IF(OR(ISBLANK(languages!R121),languages!R121=""),IF(OR(ISBLANK('auto-translations'!R121),'auto-translations'!R121=""),"",'auto-translations'!R121),languages!R121)</f>
        <v>வீட்டு வகைகள்/அளவுகளின் கலவை</v>
      </c>
      <c r="S121" s="8" t="str">
        <f>IF(OR(ISBLANK(languages!S121),languages!S121=""),IF(OR(ISBLANK('auto-translations'!S121),'auto-translations'!S121=""),"",'auto-translations'!S121),languages!S121)</f>
        <v>การผสมผสานของประเภท/ขนาดตัวเสื้อ</v>
      </c>
      <c r="T121" s="8" t="str">
        <f>IF(OR(ISBLANK(languages!T121),languages!T121=""),IF(OR(ISBLANK('auto-translations'!T121),'auto-translations'!T121=""),"",'auto-translations'!T121),languages!T121)</f>
        <v>Sự kết hợp giữa các loại/quy mô nhà ở</v>
      </c>
    </row>
    <row r="122" spans="1:20" ht="165" x14ac:dyDescent="0.25">
      <c r="A122" s="15" t="s">
        <v>914</v>
      </c>
      <c r="B122" s="15" t="s">
        <v>925</v>
      </c>
      <c r="C122" s="9" t="s">
        <v>925</v>
      </c>
      <c r="D122" s="9" t="s">
        <v>1462</v>
      </c>
      <c r="E122" s="8" t="str">
        <f>IF(OR(ISBLANK(languages!E122),languages!E122=""),IF(OR(ISBLANK('auto-translations'!E122),'auto-translations'!E122=""),"",'auto-translations'!E122),languages!E122)</f>
        <v>Barreja de destinacions locals per a la vida diària</v>
      </c>
      <c r="F122" s="8" t="str">
        <f>IF(OR(ISBLANK(languages!F122),languages!F122=""),IF(OR(ISBLANK('auto-translations'!F122),'auto-translations'!F122=""),"",'auto-translations'!F122),languages!F122)</f>
        <v>當地日常生活目的地的混合體</v>
      </c>
      <c r="G122" s="8" t="str">
        <f>IF(OR(ISBLANK(languages!G122),languages!G122=""),IF(OR(ISBLANK('auto-translations'!G122),'auto-translations'!G122=""),"",'auto-translations'!G122),languages!G122)</f>
        <v>当地日常生活目的地的混合体</v>
      </c>
      <c r="H122" s="8" t="str">
        <f>IF(OR(ISBLANK(languages!H122),languages!H122=""),IF(OR(ISBLANK('auto-translations'!H122),'auto-translations'!H122=""),"",'auto-translations'!H122),languages!H122)</f>
        <v>Směs místních destinací pro každodenní život</v>
      </c>
      <c r="I122" s="8" t="str">
        <f>IF(OR(ISBLANK(languages!I122),languages!I122=""),IF(OR(ISBLANK('auto-translations'!I122),'auto-translations'!I122=""),"",'auto-translations'!I122),languages!I122)</f>
        <v>Blanding af lokale destinationer til dagliglivet</v>
      </c>
      <c r="J122" s="8" t="str">
        <f>IF(OR(ISBLANK(languages!J122),languages!J122=""),IF(OR(ISBLANK('auto-translations'!J122),'auto-translations'!J122=""),"",'auto-translations'!J122),languages!J122)</f>
        <v>Mix van lokale bestemmingen voor het dagelijks leven</v>
      </c>
      <c r="K122" s="8" t="str">
        <f>IF(OR(ISBLANK(languages!K122),languages!K122=""),IF(OR(ISBLANK('auto-translations'!K122),'auto-translations'!K122=""),"",'auto-translations'!K122),languages!K122)</f>
        <v>Mischung aus lokalen Zielen für das tägliche Leben</v>
      </c>
      <c r="L122" s="8" t="str">
        <f>IF(OR(ISBLANK(languages!L122),languages!L122=""),IF(OR(ISBLANK('auto-translations'!L122),'auto-translations'!L122=""),"",'auto-translations'!L122),languages!L122)</f>
        <v>Cakuɗen wurare na gida don rayuwar yau da kullun</v>
      </c>
      <c r="M122" s="8" t="str">
        <f>IF(OR(ISBLANK(languages!M122),languages!M122=""),IF(OR(ISBLANK('auto-translations'!M122),'auto-translations'!M122=""),"",'auto-translations'!M122),languages!M122)</f>
        <v>Te whakakotahitanga o nga waahi o te rohe mo te oranga o ia ra</v>
      </c>
      <c r="N122" s="8" t="str">
        <f>IF(OR(ISBLANK(languages!N122),languages!N122=""),IF(OR(ISBLANK('auto-translations'!N122),'auto-translations'!N122=""),"",'auto-translations'!N122),languages!N122)</f>
        <v>Mezcla de destinos locales para la vida diaria.</v>
      </c>
      <c r="O122" s="8" t="str">
        <f>IF(OR(ISBLANK(languages!O122),languages!O122=""),IF(OR(ISBLANK('auto-translations'!O122),'auto-translations'!O122=""),"",'auto-translations'!O122),languages!O122)</f>
        <v>Mezcla de destinos locales para la vida diaria.</v>
      </c>
      <c r="P122" s="8" t="str">
        <f>IF(OR(ISBLANK(languages!P122),languages!P122=""),IF(OR(ISBLANK('auto-translations'!P122),'auto-translations'!P122=""),"",'auto-translations'!P122),languages!P122)</f>
        <v>Mistura de destinos locais para a vida diária</v>
      </c>
      <c r="Q122" s="8" t="str">
        <f>IF(OR(ISBLANK(languages!Q122),languages!Q122=""),IF(OR(ISBLANK('auto-translations'!Q122),'auto-translations'!Q122=""),"",'auto-translations'!Q122),languages!Q122)</f>
        <v>Mistura de destinos locais para a vida diária</v>
      </c>
      <c r="R122" s="8" t="str">
        <f>IF(OR(ISBLANK(languages!R122),languages!R122=""),IF(OR(ISBLANK('auto-translations'!R122),'auto-translations'!R122=""),"",'auto-translations'!R122),languages!R122)</f>
        <v>தினசரி வாழ்க்கைக்கான உள்ளூர் இடங்களின் கலவை</v>
      </c>
      <c r="S122" s="8" t="str">
        <f>IF(OR(ISBLANK(languages!S122),languages!S122=""),IF(OR(ISBLANK('auto-translations'!S122),'auto-translations'!S122=""),"",'auto-translations'!S122),languages!S122)</f>
        <v>ผสมผสานจุดหมายปลายทางในท้องถิ่นเพื่อการดำรงชีวิตในแต่ละวัน</v>
      </c>
      <c r="T122" s="8" t="str">
        <f>IF(OR(ISBLANK(languages!T122),languages!T122=""),IF(OR(ISBLANK('auto-translations'!T122),'auto-translations'!T122=""),"",'auto-translations'!T122),languages!T122)</f>
        <v>Sự kết hợp của các điểm đến địa phương cho cuộc sống hàng ngày</v>
      </c>
    </row>
    <row r="123" spans="1:20" ht="150" x14ac:dyDescent="0.25">
      <c r="A123" s="15" t="s">
        <v>914</v>
      </c>
      <c r="B123" s="15" t="s">
        <v>926</v>
      </c>
      <c r="C123" s="9" t="s">
        <v>927</v>
      </c>
      <c r="D123" s="9" t="s">
        <v>1462</v>
      </c>
      <c r="E123" s="8" t="str">
        <f>IF(OR(ISBLANK(languages!E123),languages!E123=""),IF(OR(ISBLANK('auto-translations'!E123),'auto-translations'!E123=""),"",'auto-translations'!E123),languages!E123)</f>
        <v>A prop de les destinacions de la vida diària</v>
      </c>
      <c r="F123" s="8" t="str">
        <f>IF(OR(ISBLANK(languages!F123),languages!F123=""),IF(OR(ISBLANK('auto-translations'!F123),'auto-translations'!F123=""),"",'auto-translations'!F123),languages!F123)</f>
        <v>距離日常生活目的地較近</v>
      </c>
      <c r="G123" s="8" t="str">
        <f>IF(OR(ISBLANK(languages!G123),languages!G123=""),IF(OR(ISBLANK('auto-translations'!G123),'auto-translations'!G123=""),"",'auto-translations'!G123),languages!G123)</f>
        <v>距离日常生活目的地较近</v>
      </c>
      <c r="H123" s="8" t="str">
        <f>IF(OR(ISBLANK(languages!H123),languages!H123=""),IF(OR(ISBLANK('auto-translations'!H123),'auto-translations'!H123=""),"",'auto-translations'!H123),languages!H123)</f>
        <v>Blízká vzdálenost do destinací každodenního života</v>
      </c>
      <c r="I123" s="8" t="str">
        <f>IF(OR(ISBLANK(languages!I123),languages!I123=""),IF(OR(ISBLANK('auto-translations'!I123),'auto-translations'!I123=""),"",'auto-translations'!I123),languages!I123)</f>
        <v>Tæt på hverdagens destinationer</v>
      </c>
      <c r="J123" s="8" t="str">
        <f>IF(OR(ISBLANK(languages!J123),languages!J123=""),IF(OR(ISBLANK('auto-translations'!J123),'auto-translations'!J123=""),"",'auto-translations'!J123),languages!J123)</f>
        <v>Korte afstand tot dagelijkse woonbestemmingen</v>
      </c>
      <c r="K123" s="8" t="str">
        <f>IF(OR(ISBLANK(languages!K123),languages!K123=""),IF(OR(ISBLANK('auto-translations'!K123),'auto-translations'!K123=""),"",'auto-translations'!K123),languages!K123)</f>
        <v>In unmittelbarer Nähe zu den Zielen des täglichen Lebens</v>
      </c>
      <c r="L123" s="8" t="str">
        <f>IF(OR(ISBLANK(languages!L123),languages!L123=""),IF(OR(ISBLANK('auto-translations'!L123),'auto-translations'!L123=""),"",'auto-translations'!L123),languages!L123)</f>
        <v>Kusa da nisa zuwa wuraren zama na yau da kullun</v>
      </c>
      <c r="M123" s="8" t="str">
        <f>IF(OR(ISBLANK(languages!M123),languages!M123=""),IF(OR(ISBLANK('auto-translations'!M123),'auto-translations'!M123=""),"",'auto-translations'!M123),languages!M123)</f>
        <v>He tata ki nga waahi noho o ia ra</v>
      </c>
      <c r="N123" s="8" t="str">
        <f>IF(OR(ISBLANK(languages!N123),languages!N123=""),IF(OR(ISBLANK('auto-translations'!N123),'auto-translations'!N123=""),"",'auto-translations'!N123),languages!N123)</f>
        <v>Cercana distancia a destinos de la vida diaria</v>
      </c>
      <c r="O123" s="8" t="str">
        <f>IF(OR(ISBLANK(languages!O123),languages!O123=""),IF(OR(ISBLANK('auto-translations'!O123),'auto-translations'!O123=""),"",'auto-translations'!O123),languages!O123)</f>
        <v>Cercana distancia a destinos de la vida diaria</v>
      </c>
      <c r="P123" s="8" t="str">
        <f>IF(OR(ISBLANK(languages!P123),languages!P123=""),IF(OR(ISBLANK('auto-translations'!P123),'auto-translations'!P123=""),"",'auto-translations'!P123),languages!P123)</f>
        <v>Perto dos destinos de vida diária</v>
      </c>
      <c r="Q123" s="8" t="str">
        <f>IF(OR(ISBLANK(languages!Q123),languages!Q123=""),IF(OR(ISBLANK('auto-translations'!Q123),'auto-translations'!Q123=""),"",'auto-translations'!Q123),languages!Q123)</f>
        <v>Perto dos destinos de vida diária</v>
      </c>
      <c r="R123" s="8" t="str">
        <f>IF(OR(ISBLANK(languages!R123),languages!R123=""),IF(OR(ISBLANK('auto-translations'!R123),'auto-translations'!R123=""),"",'auto-translations'!R123),languages!R123)</f>
        <v>தினசரி வாழும் இடங்களுக்கு நெருக்கமான தூரம்</v>
      </c>
      <c r="S123" s="8" t="str">
        <f>IF(OR(ISBLANK(languages!S123),languages!S123=""),IF(OR(ISBLANK('auto-translations'!S123),'auto-translations'!S123=""),"",'auto-translations'!S123),languages!S123)</f>
        <v>ใกล้กับจุดหมายปลายทางในชีวิตประจำวัน</v>
      </c>
      <c r="T123" s="8" t="str">
        <f>IF(OR(ISBLANK(languages!T123),languages!T123=""),IF(OR(ISBLANK('auto-translations'!T123),'auto-translations'!T123=""),"",'auto-translations'!T123),languages!T123)</f>
        <v>Khoảng cách gần đến các điểm đến sinh hoạt hàng ngày</v>
      </c>
    </row>
    <row r="124" spans="1:20" ht="120" x14ac:dyDescent="0.25">
      <c r="A124" s="15" t="s">
        <v>914</v>
      </c>
      <c r="B124" s="15" t="s">
        <v>98</v>
      </c>
      <c r="C124" s="9" t="s">
        <v>98</v>
      </c>
      <c r="D124" s="9" t="s">
        <v>1190</v>
      </c>
      <c r="E124" s="8" t="str">
        <f>IF(OR(ISBLANK(languages!E124),languages!E124=""),IF(OR(ISBLANK('auto-translations'!E124),'auto-translations'!E124=""),"",'auto-translations'!E124),languages!E124)</f>
        <v>Requisits de distribució dels llocs de treball.</v>
      </c>
      <c r="F124" s="8" t="str">
        <f>IF(OR(ISBLANK(languages!F124),languages!F124=""),IF(OR(ISBLANK('auto-translations'!F124),'auto-translations'!F124=""),"",'auto-translations'!F124),languages!F124)</f>
        <v>就業分佈要求</v>
      </c>
      <c r="G124" s="8" t="str">
        <f>IF(OR(ISBLANK(languages!G124),languages!G124=""),IF(OR(ISBLANK('auto-translations'!G124),'auto-translations'!G124=""),"",'auto-translations'!G124),languages!G124)</f>
        <v>就业分布要求</v>
      </c>
      <c r="H124" s="8" t="str">
        <f>IF(OR(ISBLANK(languages!H124),languages!H124=""),IF(OR(ISBLANK('auto-translations'!H124),'auto-translations'!H124=""),"",'auto-translations'!H124),languages!H124)</f>
        <v>Požadavky na rozmístění pracovních míst</v>
      </c>
      <c r="I124" s="8" t="str">
        <f>IF(OR(ISBLANK(languages!I124),languages!I124=""),IF(OR(ISBLANK('auto-translations'!I124),'auto-translations'!I124=""),"",'auto-translations'!I124),languages!I124)</f>
        <v>Bestemmelser for for fordeling af beskæftigelse</v>
      </c>
      <c r="J124" s="8" t="str">
        <f>IF(OR(ISBLANK(languages!J124),languages!J124=""),IF(OR(ISBLANK('auto-translations'!J124),'auto-translations'!J124=""),"",'auto-translations'!J124),languages!J124)</f>
        <v>Vereisten voor spreiding van werkgelegenheid</v>
      </c>
      <c r="K124" s="8" t="str">
        <f>IF(OR(ISBLANK(languages!K124),languages!K124=""),IF(OR(ISBLANK('auto-translations'!K124),'auto-translations'!K124=""),"",'auto-translations'!K124),languages!K124)</f>
        <v>Anforderungen an die Verteilung der Beschäftigung</v>
      </c>
      <c r="L124" s="8" t="str">
        <f>IF(OR(ISBLANK(languages!L124),languages!L124=""),IF(OR(ISBLANK('auto-translations'!L124),'auto-translations'!L124=""),"",'auto-translations'!L124),languages!L124)</f>
        <v>Bukatun rarraba aikin yi</v>
      </c>
      <c r="M124" s="8" t="str">
        <f>IF(OR(ISBLANK(languages!M124),languages!M124=""),IF(OR(ISBLANK('auto-translations'!M124),'auto-translations'!M124=""),"",'auto-translations'!M124),languages!M124)</f>
        <v>Ngā whakaritenga mo te wāwāhitanga mahi.</v>
      </c>
      <c r="N124" s="8" t="str">
        <f>IF(OR(ISBLANK(languages!N124),languages!N124=""),IF(OR(ISBLANK('auto-translations'!N124),'auto-translations'!N124=""),"",'auto-translations'!N124),languages!N124)</f>
        <v>Requisitos de distribución del empleo</v>
      </c>
      <c r="O124" s="8" t="str">
        <f>IF(OR(ISBLANK(languages!O124),languages!O124=""),IF(OR(ISBLANK('auto-translations'!O124),'auto-translations'!O124=""),"",'auto-translations'!O124),languages!O124)</f>
        <v>Requisitos de distribución de los lugares de trabajo</v>
      </c>
      <c r="P124" s="8" t="str">
        <f>IF(OR(ISBLANK(languages!P124),languages!P124=""),IF(OR(ISBLANK('auto-translations'!P124),'auto-translations'!P124=""),"",'auto-translations'!P124),languages!P124)</f>
        <v>Requisitos de distribuição de emprego</v>
      </c>
      <c r="Q124" s="8" t="str">
        <f>IF(OR(ISBLANK(languages!Q124),languages!Q124=""),IF(OR(ISBLANK('auto-translations'!Q124),'auto-translations'!Q124=""),"",'auto-translations'!Q124),languages!Q124)</f>
        <v>Requisitos de distribuição de emprego</v>
      </c>
      <c r="R124" s="8" t="str">
        <f>IF(OR(ISBLANK(languages!R124),languages!R124=""),IF(OR(ISBLANK('auto-translations'!R124),'auto-translations'!R124=""),"",'auto-translations'!R124),languages!R124)</f>
        <v>வேலைவாய்ப்பு விநியோகதேவைகள்</v>
      </c>
      <c r="S124" s="8" t="str">
        <f>IF(OR(ISBLANK(languages!S124),languages!S124=""),IF(OR(ISBLANK('auto-translations'!S124),'auto-translations'!S124=""),"",'auto-translations'!S124),languages!S124)</f>
        <v>ข้อกำหนดของการกระจายการ จ้างงาน</v>
      </c>
      <c r="T124" s="8" t="str">
        <f>IF(OR(ISBLANK(languages!T124),languages!T124=""),IF(OR(ISBLANK('auto-translations'!T124),'auto-translations'!T124=""),"",'auto-translations'!T124),languages!T124)</f>
        <v>Các yêu cầu phân phối việc làm</v>
      </c>
    </row>
    <row r="125" spans="1:20" ht="105" x14ac:dyDescent="0.25">
      <c r="A125" s="15" t="s">
        <v>914</v>
      </c>
      <c r="B125" s="15" t="s">
        <v>928</v>
      </c>
      <c r="C125" s="9" t="s">
        <v>929</v>
      </c>
      <c r="D125" s="9" t="s">
        <v>1462</v>
      </c>
      <c r="E125" s="8" t="str">
        <f>IF(OR(ISBLANK(languages!E125),languages!E125=""),IF(OR(ISBLANK('auto-translations'!E125),'auto-translations'!E125=""),"",'auto-translations'!E125),languages!E125)</f>
        <v>Relació entre llocs de treball i habitatge</v>
      </c>
      <c r="F125" s="8" t="str">
        <f>IF(OR(ISBLANK(languages!F125),languages!F125=""),IF(OR(ISBLANK('auto-translations'!F125),'auto-translations'!F125=""),"",'auto-translations'!F125),languages!F125)</f>
        <v>就業與住房比率</v>
      </c>
      <c r="G125" s="8" t="str">
        <f>IF(OR(ISBLANK(languages!G125),languages!G125=""),IF(OR(ISBLANK('auto-translations'!G125),'auto-translations'!G125=""),"",'auto-translations'!G125),languages!G125)</f>
        <v>就业与住房比率</v>
      </c>
      <c r="H125" s="8" t="str">
        <f>IF(OR(ISBLANK(languages!H125),languages!H125=""),IF(OR(ISBLANK('auto-translations'!H125),'auto-translations'!H125=""),"",'auto-translations'!H125),languages!H125)</f>
        <v>Poměr pracovních míst k bydlení</v>
      </c>
      <c r="I125" s="8" t="str">
        <f>IF(OR(ISBLANK(languages!I125),languages!I125=""),IF(OR(ISBLANK('auto-translations'!I125),'auto-translations'!I125=""),"",'auto-translations'!I125),languages!I125)</f>
        <v>Forholdet mellem job og bolig</v>
      </c>
      <c r="J125" s="8" t="str">
        <f>IF(OR(ISBLANK(languages!J125),languages!J125=""),IF(OR(ISBLANK('auto-translations'!J125),'auto-translations'!J125=""),"",'auto-translations'!J125),languages!J125)</f>
        <v>Verhouding tussen banen en woningen</v>
      </c>
      <c r="K125" s="8" t="str">
        <f>IF(OR(ISBLANK(languages!K125),languages!K125=""),IF(OR(ISBLANK('auto-translations'!K125),'auto-translations'!K125=""),"",'auto-translations'!K125),languages!K125)</f>
        <v>Verhältnis von Arbeitsplätzen zu Wohnraum</v>
      </c>
      <c r="L125" s="8" t="str">
        <f>IF(OR(ISBLANK(languages!L125),languages!L125=""),IF(OR(ISBLANK('auto-translations'!L125),'auto-translations'!L125=""),"",'auto-translations'!L125),languages!L125)</f>
        <v>Ratio na ayyuka zuwa gidaje</v>
      </c>
      <c r="M125" s="8" t="str">
        <f>IF(OR(ISBLANK(languages!M125),languages!M125=""),IF(OR(ISBLANK('auto-translations'!M125),'auto-translations'!M125=""),"",'auto-translations'!M125),languages!M125)</f>
        <v>Te ōwehenga o ngā mahi ki te whare</v>
      </c>
      <c r="N125" s="8" t="str">
        <f>IF(OR(ISBLANK(languages!N125),languages!N125=""),IF(OR(ISBLANK('auto-translations'!N125),'auto-translations'!N125=""),"",'auto-translations'!N125),languages!N125)</f>
        <v>Relación entre empleo y vivienda</v>
      </c>
      <c r="O125" s="8" t="str">
        <f>IF(OR(ISBLANK(languages!O125),languages!O125=""),IF(OR(ISBLANK('auto-translations'!O125),'auto-translations'!O125=""),"",'auto-translations'!O125),languages!O125)</f>
        <v>Relación entre empleo y vivienda</v>
      </c>
      <c r="P125" s="8" t="str">
        <f>IF(OR(ISBLANK(languages!P125),languages!P125=""),IF(OR(ISBLANK('auto-translations'!P125),'auto-translations'!P125=""),"",'auto-translations'!P125),languages!P125)</f>
        <v>Proporção entre empregos e habitação</v>
      </c>
      <c r="Q125" s="8" t="str">
        <f>IF(OR(ISBLANK(languages!Q125),languages!Q125=""),IF(OR(ISBLANK('auto-translations'!Q125),'auto-translations'!Q125=""),"",'auto-translations'!Q125),languages!Q125)</f>
        <v>Proporção entre empregos e habitação</v>
      </c>
      <c r="R125" s="8" t="str">
        <f>IF(OR(ISBLANK(languages!R125),languages!R125=""),IF(OR(ISBLANK('auto-translations'!R125),'auto-translations'!R125=""),"",'auto-translations'!R125),languages!R125)</f>
        <v>வீட்டு வேலைகளின் விகிதம்</v>
      </c>
      <c r="S125" s="8" t="str">
        <f>IF(OR(ISBLANK(languages!S125),languages!S125=""),IF(OR(ISBLANK('auto-translations'!S125),'auto-translations'!S125=""),"",'auto-translations'!S125),languages!S125)</f>
        <v>อัตราส่วนของงานต่อที่อยู่อาศัย</v>
      </c>
      <c r="T125" s="8" t="str">
        <f>IF(OR(ISBLANK(languages!T125),languages!T125=""),IF(OR(ISBLANK('auto-translations'!T125),'auto-translations'!T125=""),"",'auto-translations'!T125),languages!T125)</f>
        <v>Tỷ lệ việc làm trên nhà ở</v>
      </c>
    </row>
    <row r="126" spans="1:20" ht="105" x14ac:dyDescent="0.25">
      <c r="A126" s="15" t="s">
        <v>914</v>
      </c>
      <c r="B126" s="15" t="s">
        <v>930</v>
      </c>
      <c r="C126" s="9" t="s">
        <v>931</v>
      </c>
      <c r="D126" s="9" t="s">
        <v>1462</v>
      </c>
      <c r="E126" s="8" t="str">
        <f>IF(OR(ISBLANK(languages!E126),languages!E126=""),IF(OR(ISBLANK('auto-translations'!E126),'auto-translations'!E126=""),"",'auto-translations'!E126),languages!E126)</f>
        <v>Ambients alimentaris saludables</v>
      </c>
      <c r="F126" s="8" t="str">
        <f>IF(OR(ISBLANK(languages!F126),languages!F126=""),IF(OR(ISBLANK('auto-translations'!F126),'auto-translations'!F126=""),"",'auto-translations'!F126),languages!F126)</f>
        <v>健康的飲食環境</v>
      </c>
      <c r="G126" s="8" t="str">
        <f>IF(OR(ISBLANK(languages!G126),languages!G126=""),IF(OR(ISBLANK('auto-translations'!G126),'auto-translations'!G126=""),"",'auto-translations'!G126),languages!G126)</f>
        <v>健康的饮食环境</v>
      </c>
      <c r="H126" s="8" t="str">
        <f>IF(OR(ISBLANK(languages!H126),languages!H126=""),IF(OR(ISBLANK('auto-translations'!H126),'auto-translations'!H126=""),"",'auto-translations'!H126),languages!H126)</f>
        <v>Prostředí zdravé výživy</v>
      </c>
      <c r="I126" s="8" t="str">
        <f>IF(OR(ISBLANK(languages!I126),languages!I126=""),IF(OR(ISBLANK('auto-translations'!I126),'auto-translations'!I126=""),"",'auto-translations'!I126),languages!I126)</f>
        <v>Sunde madmiljøer</v>
      </c>
      <c r="J126" s="8" t="str">
        <f>IF(OR(ISBLANK(languages!J126),languages!J126=""),IF(OR(ISBLANK('auto-translations'!J126),'auto-translations'!J126=""),"",'auto-translations'!J126),languages!J126)</f>
        <v>Gezonde voedselomgevingen</v>
      </c>
      <c r="K126" s="8" t="str">
        <f>IF(OR(ISBLANK(languages!K126),languages!K126=""),IF(OR(ISBLANK('auto-translations'!K126),'auto-translations'!K126=""),"",'auto-translations'!K126),languages!K126)</f>
        <v>Gesunde Lebensmittelumgebungen</v>
      </c>
      <c r="L126" s="8" t="str">
        <f>IF(OR(ISBLANK(languages!L126),languages!L126=""),IF(OR(ISBLANK('auto-translations'!L126),'auto-translations'!L126=""),"",'auto-translations'!L126),languages!L126)</f>
        <v>Lafiyayyen muhallin abinci</v>
      </c>
      <c r="M126" s="8" t="str">
        <f>IF(OR(ISBLANK(languages!M126),languages!M126=""),IF(OR(ISBLANK('auto-translations'!M126),'auto-translations'!M126=""),"",'auto-translations'!M126),languages!M126)</f>
        <v>Te taiao kai hauora</v>
      </c>
      <c r="N126" s="8" t="str">
        <f>IF(OR(ISBLANK(languages!N126),languages!N126=""),IF(OR(ISBLANK('auto-translations'!N126),'auto-translations'!N126=""),"",'auto-translations'!N126),languages!N126)</f>
        <v>Ambientes alimentarios saludables</v>
      </c>
      <c r="O126" s="8" t="str">
        <f>IF(OR(ISBLANK(languages!O126),languages!O126=""),IF(OR(ISBLANK('auto-translations'!O126),'auto-translations'!O126=""),"",'auto-translations'!O126),languages!O126)</f>
        <v>Ambientes alimentarios saludables</v>
      </c>
      <c r="P126" s="8" t="str">
        <f>IF(OR(ISBLANK(languages!P126),languages!P126=""),IF(OR(ISBLANK('auto-translations'!P126),'auto-translations'!P126=""),"",'auto-translations'!P126),languages!P126)</f>
        <v>Ambientes alimentares saudáveis</v>
      </c>
      <c r="Q126" s="8" t="str">
        <f>IF(OR(ISBLANK(languages!Q126),languages!Q126=""),IF(OR(ISBLANK('auto-translations'!Q126),'auto-translations'!Q126=""),"",'auto-translations'!Q126),languages!Q126)</f>
        <v>Ambientes alimentares saudáveis</v>
      </c>
      <c r="R126" s="8" t="str">
        <f>IF(OR(ISBLANK(languages!R126),languages!R126=""),IF(OR(ISBLANK('auto-translations'!R126),'auto-translations'!R126=""),"",'auto-translations'!R126),languages!R126)</f>
        <v>ஆரோக்கியமான உணவு சூழல்கள்</v>
      </c>
      <c r="S126" s="8" t="str">
        <f>IF(OR(ISBLANK(languages!S126),languages!S126=""),IF(OR(ISBLANK('auto-translations'!S126),'auto-translations'!S126=""),"",'auto-translations'!S126),languages!S126)</f>
        <v>สภาพแวดล้อมด้านอาหารเพื่อสุขภาพ</v>
      </c>
      <c r="T126" s="8" t="str">
        <f>IF(OR(ISBLANK(languages!T126),languages!T126=""),IF(OR(ISBLANK('auto-translations'!T126),'auto-translations'!T126=""),"",'auto-translations'!T126),languages!T126)</f>
        <v>Môi trường thực phẩm lành mạnh</v>
      </c>
    </row>
    <row r="127" spans="1:20" ht="150" x14ac:dyDescent="0.25">
      <c r="A127" s="15" t="s">
        <v>914</v>
      </c>
      <c r="B127" s="15" t="s">
        <v>932</v>
      </c>
      <c r="C127" s="9" t="s">
        <v>933</v>
      </c>
      <c r="D127" s="9" t="s">
        <v>1462</v>
      </c>
      <c r="E127" s="8" t="str">
        <f>IF(OR(ISBLANK(languages!E127),languages!E127=""),IF(OR(ISBLANK('auto-translations'!E127),'auto-translations'!E127=""),"",'auto-translations'!E127),languages!E127)</f>
        <v>Prevenció de la delinqüència mitjançant el disseny ambiental</v>
      </c>
      <c r="F127" s="8" t="str">
        <f>IF(OR(ISBLANK(languages!F127),languages!F127=""),IF(OR(ISBLANK('auto-translations'!F127),'auto-translations'!F127=""),"",'auto-translations'!F127),languages!F127)</f>
        <v>透過環境設計預防犯罪</v>
      </c>
      <c r="G127" s="8" t="str">
        <f>IF(OR(ISBLANK(languages!G127),languages!G127=""),IF(OR(ISBLANK('auto-translations'!G127),'auto-translations'!G127=""),"",'auto-translations'!G127),languages!G127)</f>
        <v>通过环境设计预防犯罪</v>
      </c>
      <c r="H127" s="8" t="str">
        <f>IF(OR(ISBLANK(languages!H127),languages!H127=""),IF(OR(ISBLANK('auto-translations'!H127),'auto-translations'!H127=""),"",'auto-translations'!H127),languages!H127)</f>
        <v>Prevence kriminality prostřednictvím environmentálního designu</v>
      </c>
      <c r="I127" s="8" t="str">
        <f>IF(OR(ISBLANK(languages!I127),languages!I127=""),IF(OR(ISBLANK('auto-translations'!I127),'auto-translations'!I127=""),"",'auto-translations'!I127),languages!I127)</f>
        <v>Kriminalitetsforebyggelse gennem miljødesign</v>
      </c>
      <c r="J127" s="8" t="str">
        <f>IF(OR(ISBLANK(languages!J127),languages!J127=""),IF(OR(ISBLANK('auto-translations'!J127),'auto-translations'!J127=""),"",'auto-translations'!J127),languages!J127)</f>
        <v>Misdaadpreventie door middel van milieuontwerp</v>
      </c>
      <c r="K127" s="8" t="str">
        <f>IF(OR(ISBLANK(languages!K127),languages!K127=""),IF(OR(ISBLANK('auto-translations'!K127),'auto-translations'!K127=""),"",'auto-translations'!K127),languages!K127)</f>
        <v>Kriminalprävention durch Umweltdesign</v>
      </c>
      <c r="L127" s="8" t="str">
        <f>IF(OR(ISBLANK(languages!L127),languages!L127=""),IF(OR(ISBLANK('auto-translations'!L127),'auto-translations'!L127=""),"",'auto-translations'!L127),languages!L127)</f>
        <v>Kariyar laifuka ta hanyar ƙirar muhalli</v>
      </c>
      <c r="M127" s="8" t="str">
        <f>IF(OR(ISBLANK(languages!M127),languages!M127=""),IF(OR(ISBLANK('auto-translations'!M127),'auto-translations'!M127=""),"",'auto-translations'!M127),languages!M127)</f>
        <v>Te aukati hara ma te hoahoa taiao</v>
      </c>
      <c r="N127" s="8" t="str">
        <f>IF(OR(ISBLANK(languages!N127),languages!N127=""),IF(OR(ISBLANK('auto-translations'!N127),'auto-translations'!N127=""),"",'auto-translations'!N127),languages!N127)</f>
        <v>Prevención del delito a través del diseño ambiental</v>
      </c>
      <c r="O127" s="8" t="str">
        <f>IF(OR(ISBLANK(languages!O127),languages!O127=""),IF(OR(ISBLANK('auto-translations'!O127),'auto-translations'!O127=""),"",'auto-translations'!O127),languages!O127)</f>
        <v>Prevención del delito a través del diseño ambiental</v>
      </c>
      <c r="P127" s="8" t="str">
        <f>IF(OR(ISBLANK(languages!P127),languages!P127=""),IF(OR(ISBLANK('auto-translations'!P127),'auto-translations'!P127=""),"",'auto-translations'!P127),languages!P127)</f>
        <v>Prevenção do crime através do design ambiental</v>
      </c>
      <c r="Q127" s="8" t="str">
        <f>IF(OR(ISBLANK(languages!Q127),languages!Q127=""),IF(OR(ISBLANK('auto-translations'!Q127),'auto-translations'!Q127=""),"",'auto-translations'!Q127),languages!Q127)</f>
        <v>Prevenção do crime através do design ambiental</v>
      </c>
      <c r="R127" s="8" t="str">
        <f>IF(OR(ISBLANK(languages!R127),languages!R127=""),IF(OR(ISBLANK('auto-translations'!R127),'auto-translations'!R127=""),"",'auto-translations'!R127),languages!R127)</f>
        <v>சுற்றுச்சூழல் வடிவமைப்பு மூலம் குற்றத் தடுப்பு</v>
      </c>
      <c r="S127" s="8" t="str">
        <f>IF(OR(ISBLANK(languages!S127),languages!S127=""),IF(OR(ISBLANK('auto-translations'!S127),'auto-translations'!S127=""),"",'auto-translations'!S127),languages!S127)</f>
        <v>การป้องกันอาชญากรรมด้วยการออกแบบสิ่งแวดล้อม</v>
      </c>
      <c r="T127" s="8" t="str">
        <f>IF(OR(ISBLANK(languages!T127),languages!T127=""),IF(OR(ISBLANK('auto-translations'!T127),'auto-translations'!T127=""),"",'auto-translations'!T127),languages!T127)</f>
        <v>Phòng chống tội phạm thông qua thiết kế môi trường</v>
      </c>
    </row>
    <row r="128" spans="1:20" ht="180" x14ac:dyDescent="0.25">
      <c r="A128" s="15" t="s">
        <v>915</v>
      </c>
      <c r="B128" s="15" t="s">
        <v>904</v>
      </c>
      <c r="C128" s="9" t="s">
        <v>904</v>
      </c>
      <c r="D128" s="9" t="s">
        <v>1462</v>
      </c>
      <c r="E128" s="8" t="str">
        <f>IF(OR(ISBLANK(languages!E128),languages!E128=""),IF(OR(ISBLANK('auto-translations'!E128),'auto-translations'!E128=""),"",'auto-translations'!E128),languages!E128)</f>
        <v>Polítiques de ciutats resilients al clima</v>
      </c>
      <c r="F128" s="8" t="str">
        <f>IF(OR(ISBLANK(languages!F128),languages!F128=""),IF(OR(ISBLANK('auto-translations'!F128),'auto-translations'!F128=""),"",'auto-translations'!F128),languages!F128)</f>
        <v>氣候調適型城市政策</v>
      </c>
      <c r="G128" s="8" t="str">
        <f>IF(OR(ISBLANK(languages!G128),languages!G128=""),IF(OR(ISBLANK('auto-translations'!G128),'auto-translations'!G128=""),"",'auto-translations'!G128),languages!G128)</f>
        <v>气候适应型城市政策</v>
      </c>
      <c r="H128" s="8" t="str">
        <f>IF(OR(ISBLANK(languages!H128),languages!H128=""),IF(OR(ISBLANK('auto-translations'!H128),'auto-translations'!H128=""),"",'auto-translations'!H128),languages!H128)</f>
        <v>Politika měst odolných vůči klimatu</v>
      </c>
      <c r="I128" s="8" t="str">
        <f>IF(OR(ISBLANK(languages!I128),languages!I128=""),IF(OR(ISBLANK('auto-translations'!I128),'auto-translations'!I128=""),"",'auto-translations'!I128),languages!I128)</f>
        <v>Politikker for klimaresistente byer</v>
      </c>
      <c r="J128" s="8" t="str">
        <f>IF(OR(ISBLANK(languages!J128),languages!J128=""),IF(OR(ISBLANK('auto-translations'!J128),'auto-translations'!J128=""),"",'auto-translations'!J128),languages!J128)</f>
        <v>Beleid voor klimaatbestendige steden</v>
      </c>
      <c r="K128" s="8" t="str">
        <f>IF(OR(ISBLANK(languages!K128),languages!K128=""),IF(OR(ISBLANK('auto-translations'!K128),'auto-translations'!K128=""),"",'auto-translations'!K128),languages!K128)</f>
        <v>Klimaresiliente Städtepolitik</v>
      </c>
      <c r="L128" s="8" t="str">
        <f>IF(OR(ISBLANK(languages!L128),languages!L128=""),IF(OR(ISBLANK('auto-translations'!L128),'auto-translations'!L128=""),"",'auto-translations'!L128),languages!L128)</f>
        <v>Manufofin birane masu juriyar yanayi</v>
      </c>
      <c r="M128" s="8" t="str">
        <f>IF(OR(ISBLANK(languages!M128),languages!M128=""),IF(OR(ISBLANK('auto-translations'!M128),'auto-translations'!M128=""),"",'auto-translations'!M128),languages!M128)</f>
        <v>Nga kaupapa here o nga taone nui e kaha ana te rangi</v>
      </c>
      <c r="N128" s="8" t="str">
        <f>IF(OR(ISBLANK(languages!N128),languages!N128=""),IF(OR(ISBLANK('auto-translations'!N128),'auto-translations'!N128=""),"",'auto-translations'!N128),languages!N128)</f>
        <v>Políticas de ciudades resilientes al clima</v>
      </c>
      <c r="O128" s="8" t="str">
        <f>IF(OR(ISBLANK(languages!O128),languages!O128=""),IF(OR(ISBLANK('auto-translations'!O128),'auto-translations'!O128=""),"",'auto-translations'!O128),languages!O128)</f>
        <v>Políticas de ciudades resilientes al clima</v>
      </c>
      <c r="P128" s="8" t="str">
        <f>IF(OR(ISBLANK(languages!P128),languages!P128=""),IF(OR(ISBLANK('auto-translations'!P128),'auto-translations'!P128=""),"",'auto-translations'!P128),languages!P128)</f>
        <v>Políticas para cidades resilientes ao clima</v>
      </c>
      <c r="Q128" s="8" t="str">
        <f>IF(OR(ISBLANK(languages!Q128),languages!Q128=""),IF(OR(ISBLANK('auto-translations'!Q128),'auto-translations'!Q128=""),"",'auto-translations'!Q128),languages!Q128)</f>
        <v>Políticas para cidades resilientes ao clima</v>
      </c>
      <c r="R128" s="8" t="str">
        <f>IF(OR(ISBLANK(languages!R128),languages!R128=""),IF(OR(ISBLANK('auto-translations'!R128),'auto-translations'!R128=""),"",'auto-translations'!R128),languages!R128)</f>
        <v>தட்பவெப்ப நிலையைத் தாங்கும் நகரங்களின் கொள்கைகள்</v>
      </c>
      <c r="S128" s="8" t="str">
        <f>IF(OR(ISBLANK(languages!S128),languages!S128=""),IF(OR(ISBLANK('auto-translations'!S128),'auto-translations'!S128=""),"",'auto-translations'!S128),languages!S128)</f>
        <v>นโยบายเมืองที่มีความยืดหยุ่นต่อสภาพภูมิอากาศ</v>
      </c>
      <c r="T128" s="8" t="str">
        <f>IF(OR(ISBLANK(languages!T128),languages!T128=""),IF(OR(ISBLANK('auto-translations'!T128),'auto-translations'!T128=""),"",'auto-translations'!T128),languages!T128)</f>
        <v>Chính sách thành phố thích ứng với khí hậu</v>
      </c>
    </row>
    <row r="129" spans="1:20" ht="225" x14ac:dyDescent="0.25">
      <c r="A129" s="15" t="s">
        <v>1039</v>
      </c>
      <c r="B129" s="15" t="s">
        <v>1038</v>
      </c>
      <c r="C129" s="9" t="s">
        <v>1038</v>
      </c>
      <c r="D129" s="9" t="s">
        <v>1462</v>
      </c>
      <c r="E129" s="8" t="str">
        <f>IF(OR(ISBLANK(languages!E129),languages!E129=""),IF(OR(ISBLANK('auto-translations'!E129),'auto-translations'!E129=""),"",'auto-translations'!E129),languages!E129)</f>
        <v>Qualitat de l'aire urbà i solucions basades en la natura</v>
      </c>
      <c r="F129" s="8" t="str">
        <f>IF(OR(ISBLANK(languages!F129),languages!F129=""),IF(OR(ISBLANK('auto-translations'!F129),'auto-translations'!F129=""),"",'auto-translations'!F129),languages!F129)</f>
        <v>城市空氣品質和基於自然的解決方案</v>
      </c>
      <c r="G129" s="8" t="str">
        <f>IF(OR(ISBLANK(languages!G129),languages!G129=""),IF(OR(ISBLANK('auto-translations'!G129),'auto-translations'!G129=""),"",'auto-translations'!G129),languages!G129)</f>
        <v>城市空气质量和基于自然的解决方案</v>
      </c>
      <c r="H129" s="8" t="str">
        <f>IF(OR(ISBLANK(languages!H129),languages!H129=""),IF(OR(ISBLANK('auto-translations'!H129),'auto-translations'!H129=""),"",'auto-translations'!H129),languages!H129)</f>
        <v>Kvalita ovzduší ve městech a řešení založená na přírodě</v>
      </c>
      <c r="I129" s="8" t="str">
        <f>IF(OR(ISBLANK(languages!I129),languages!I129=""),IF(OR(ISBLANK('auto-translations'!I129),'auto-translations'!I129=""),"",'auto-translations'!I129),languages!I129)</f>
        <v>Byens luftkvalitet og naturbaserede løsninger</v>
      </c>
      <c r="J129" s="8" t="str">
        <f>IF(OR(ISBLANK(languages!J129),languages!J129=""),IF(OR(ISBLANK('auto-translations'!J129),'auto-translations'!J129=""),"",'auto-translations'!J129),languages!J129)</f>
        <v>Stedelijke luchtkwaliteit en op de natuur gebaseerde oplossingen</v>
      </c>
      <c r="K129" s="8" t="str">
        <f>IF(OR(ISBLANK(languages!K129),languages!K129=""),IF(OR(ISBLANK('auto-translations'!K129),'auto-translations'!K129=""),"",'auto-translations'!K129),languages!K129)</f>
        <v>Stadtluftqualität und naturbasierte Lösungen</v>
      </c>
      <c r="L129" s="8" t="str">
        <f>IF(OR(ISBLANK(languages!L129),languages!L129=""),IF(OR(ISBLANK('auto-translations'!L129),'auto-translations'!L129=""),"",'auto-translations'!L129),languages!L129)</f>
        <v>Ingantacciyar iska ta birni, da mafita na tushen yanayi</v>
      </c>
      <c r="M129" s="8" t="str">
        <f>IF(OR(ISBLANK(languages!M129),languages!M129=""),IF(OR(ISBLANK('auto-translations'!M129),'auto-translations'!M129=""),"",'auto-translations'!M129),languages!M129)</f>
        <v>Ko te kounga o te hau taone, me nga otinga-a-taiao</v>
      </c>
      <c r="N129" s="8" t="str">
        <f>IF(OR(ISBLANK(languages!N129),languages!N129=""),IF(OR(ISBLANK('auto-translations'!N129),'auto-translations'!N129=""),"",'auto-translations'!N129),languages!N129)</f>
        <v>Calidad del aire urbano y soluciones basadas en la naturaleza</v>
      </c>
      <c r="O129" s="8" t="str">
        <f>IF(OR(ISBLANK(languages!O129),languages!O129=""),IF(OR(ISBLANK('auto-translations'!O129),'auto-translations'!O129=""),"",'auto-translations'!O129),languages!O129)</f>
        <v>Calidad del aire urbano y soluciones basadas en la naturaleza</v>
      </c>
      <c r="P129" s="8" t="str">
        <f>IF(OR(ISBLANK(languages!P129),languages!P129=""),IF(OR(ISBLANK('auto-translations'!P129),'auto-translations'!P129=""),"",'auto-translations'!P129),languages!P129)</f>
        <v>Qualidade do ar urbano e soluções baseadas na natureza</v>
      </c>
      <c r="Q129" s="8" t="str">
        <f>IF(OR(ISBLANK(languages!Q129),languages!Q129=""),IF(OR(ISBLANK('auto-translations'!Q129),'auto-translations'!Q129=""),"",'auto-translations'!Q129),languages!Q129)</f>
        <v>Qualidade do ar urbano e soluções baseadas na natureza</v>
      </c>
      <c r="R129" s="8" t="str">
        <f>IF(OR(ISBLANK(languages!R129),languages!R129=""),IF(OR(ISBLANK('auto-translations'!R129),'auto-translations'!R129=""),"",'auto-translations'!R129),languages!R129)</f>
        <v>நகர்ப்புற காற்றின் தரம் மற்றும் இயற்கை அடிப்படையிலான தீர்வுகள்</v>
      </c>
      <c r="S129" s="8" t="str">
        <f>IF(OR(ISBLANK(languages!S129),languages!S129=""),IF(OR(ISBLANK('auto-translations'!S129),'auto-translations'!S129=""),"",'auto-translations'!S129),languages!S129)</f>
        <v>คุณภาพอากาศในเมืองและวิธีแก้ปัญหาจากธรรมชาติ</v>
      </c>
      <c r="T129" s="8" t="str">
        <f>IF(OR(ISBLANK(languages!T129),languages!T129=""),IF(OR(ISBLANK('auto-translations'!T129),'auto-translations'!T129=""),"",'auto-translations'!T129),languages!T129)</f>
        <v>Chất lượng không khí đô thị và các giải pháp dựa vào thiên nhiên</v>
      </c>
    </row>
    <row r="130" spans="1:20" ht="270" x14ac:dyDescent="0.25">
      <c r="A130" s="15" t="s">
        <v>915</v>
      </c>
      <c r="B130" s="15" t="s">
        <v>1027</v>
      </c>
      <c r="C130" s="9" t="s">
        <v>1027</v>
      </c>
      <c r="D130" s="9" t="s">
        <v>1462</v>
      </c>
      <c r="E130" s="8" t="str">
        <f>IF(OR(ISBLANK(languages!E130),languages!E130=""),IF(OR(ISBLANK('auto-translations'!E130),'auto-translations'!E130=""),"",'auto-translations'!E130),languages!E130)</f>
        <v>Qualitat de l'aire urbà i polítiques de solucions basades en la natura</v>
      </c>
      <c r="F130" s="8" t="str">
        <f>IF(OR(ISBLANK(languages!F130),languages!F130=""),IF(OR(ISBLANK('auto-translations'!F130),'auto-translations'!F130=""),"",'auto-translations'!F130),languages!F130)</f>
        <v>城市空氣品質和基於自然的解決方案政策</v>
      </c>
      <c r="G130" s="8" t="str">
        <f>IF(OR(ISBLANK(languages!G130),languages!G130=""),IF(OR(ISBLANK('auto-translations'!G130),'auto-translations'!G130=""),"",'auto-translations'!G130),languages!G130)</f>
        <v>城市空气质量和基于自然的解决方案政策</v>
      </c>
      <c r="H130" s="8" t="str">
        <f>IF(OR(ISBLANK(languages!H130),languages!H130=""),IF(OR(ISBLANK('auto-translations'!H130),'auto-translations'!H130=""),"",'auto-translations'!H130),languages!H130)</f>
        <v>Politika kvality ovzduší ve městech a řešení založená na přírodě</v>
      </c>
      <c r="I130" s="8" t="str">
        <f>IF(OR(ISBLANK(languages!I130),languages!I130=""),IF(OR(ISBLANK('auto-translations'!I130),'auto-translations'!I130=""),"",'auto-translations'!I130),languages!I130)</f>
        <v>Politikker for luftkvalitet i byer og naturbaserede løsninger</v>
      </c>
      <c r="J130" s="8" t="str">
        <f>IF(OR(ISBLANK(languages!J130),languages!J130=""),IF(OR(ISBLANK('auto-translations'!J130),'auto-translations'!J130=""),"",'auto-translations'!J130),languages!J130)</f>
        <v>Stedelijke luchtkwaliteit en beleid voor op de natuur gebaseerde oplossingen</v>
      </c>
      <c r="K130" s="8" t="str">
        <f>IF(OR(ISBLANK(languages!K130),languages!K130=""),IF(OR(ISBLANK('auto-translations'!K130),'auto-translations'!K130=""),"",'auto-translations'!K130),languages!K130)</f>
        <v>Städtische Luftqualität und naturbasierte Lösungsstrategien</v>
      </c>
      <c r="L130" s="8" t="str">
        <f>IF(OR(ISBLANK(languages!L130),languages!L130=""),IF(OR(ISBLANK('auto-translations'!L130),'auto-translations'!L130=""),"",'auto-translations'!L130),languages!L130)</f>
        <v>Ingancin iska na birni, da manufofin mafita na tushen yanayi</v>
      </c>
      <c r="M130" s="8" t="str">
        <f>IF(OR(ISBLANK(languages!M130),languages!M130=""),IF(OR(ISBLANK('auto-translations'!M130),'auto-translations'!M130=""),"",'auto-translations'!M130),languages!M130)</f>
        <v>Ko te kounga o te hau taone, me nga kaupapa here mo nga otinga taiao</v>
      </c>
      <c r="N130" s="8" t="str">
        <f>IF(OR(ISBLANK(languages!N130),languages!N130=""),IF(OR(ISBLANK('auto-translations'!N130),'auto-translations'!N130=""),"",'auto-translations'!N130),languages!N130)</f>
        <v>Políticas de calidad del aire urbano y soluciones basadas en la naturaleza</v>
      </c>
      <c r="O130" s="8" t="str">
        <f>IF(OR(ISBLANK(languages!O130),languages!O130=""),IF(OR(ISBLANK('auto-translations'!O130),'auto-translations'!O130=""),"",'auto-translations'!O130),languages!O130)</f>
        <v>Políticas de calidad del aire urbano y soluciones basadas en la naturaleza</v>
      </c>
      <c r="P130" s="8" t="str">
        <f>IF(OR(ISBLANK(languages!P130),languages!P130=""),IF(OR(ISBLANK('auto-translations'!P130),'auto-translations'!P130=""),"",'auto-translations'!P130),languages!P130)</f>
        <v>Qualidade do ar urbano e políticas de soluções baseadas na natureza</v>
      </c>
      <c r="Q130" s="8" t="str">
        <f>IF(OR(ISBLANK(languages!Q130),languages!Q130=""),IF(OR(ISBLANK('auto-translations'!Q130),'auto-translations'!Q130=""),"",'auto-translations'!Q130),languages!Q130)</f>
        <v>Qualidade do ar urbano e políticas de soluções baseadas na natureza</v>
      </c>
      <c r="R130" s="8" t="str">
        <f>IF(OR(ISBLANK(languages!R130),languages!R130=""),IF(OR(ISBLANK('auto-translations'!R130),'auto-translations'!R130=""),"",'auto-translations'!R130),languages!R130)</f>
        <v>நகர்ப்புற காற்றின் தரம் மற்றும் இயற்கை அடிப்படையிலான தீர்வுகள் கொள்கைகள்</v>
      </c>
      <c r="S130" s="8" t="str">
        <f>IF(OR(ISBLANK(languages!S130),languages!S130=""),IF(OR(ISBLANK('auto-translations'!S130),'auto-translations'!S130=""),"",'auto-translations'!S130),languages!S130)</f>
        <v>นโยบายคุณภาพอากาศในเมืองและการแก้ปัญหาโดยอิงธรรมชาติ</v>
      </c>
      <c r="T130" s="8" t="str">
        <f>IF(OR(ISBLANK(languages!T130),languages!T130=""),IF(OR(ISBLANK('auto-translations'!T130),'auto-translations'!T130=""),"",'auto-translations'!T130),languages!T130)</f>
        <v>Chất lượng không khí đô thị và chính sách giải pháp dựa vào thiên nhiên</v>
      </c>
    </row>
    <row r="131" spans="1:20" ht="210" x14ac:dyDescent="0.25">
      <c r="A131" s="15" t="s">
        <v>914</v>
      </c>
      <c r="B131" s="15" t="s">
        <v>934</v>
      </c>
      <c r="C131" s="9" t="s">
        <v>934</v>
      </c>
      <c r="D131" s="9" t="s">
        <v>1462</v>
      </c>
      <c r="E131" s="8" t="str">
        <f>IF(OR(ISBLANK(languages!E131),languages!E131=""),IF(OR(ISBLANK('auto-translations'!E131),'auto-translations'!E131=""),"",'auto-translations'!E131),languages!E131)</f>
        <v>Polítiques de transport per limitar la contaminació atmosfèrica</v>
      </c>
      <c r="F131" s="8" t="str">
        <f>IF(OR(ISBLANK(languages!F131),languages!F131=""),IF(OR(ISBLANK('auto-translations'!F131),'auto-translations'!F131=""),"",'auto-translations'!F131),languages!F131)</f>
        <v>限制空氣污染的交通政策</v>
      </c>
      <c r="G131" s="8" t="str">
        <f>IF(OR(ISBLANK(languages!G131),languages!G131=""),IF(OR(ISBLANK('auto-translations'!G131),'auto-translations'!G131=""),"",'auto-translations'!G131),languages!G131)</f>
        <v>限制空气污染的交通政策</v>
      </c>
      <c r="H131" s="8" t="str">
        <f>IF(OR(ISBLANK(languages!H131),languages!H131=""),IF(OR(ISBLANK('auto-translations'!H131),'auto-translations'!H131=""),"",'auto-translations'!H131),languages!H131)</f>
        <v>Dopravní politika k omezení znečištění ovzduší</v>
      </c>
      <c r="I131" s="8" t="str">
        <f>IF(OR(ISBLANK(languages!I131),languages!I131=""),IF(OR(ISBLANK('auto-translations'!I131),'auto-translations'!I131=""),"",'auto-translations'!I131),languages!I131)</f>
        <v>Transportpolitikker for at begrænse luftforurening</v>
      </c>
      <c r="J131" s="8" t="str">
        <f>IF(OR(ISBLANK(languages!J131),languages!J131=""),IF(OR(ISBLANK('auto-translations'!J131),'auto-translations'!J131=""),"",'auto-translations'!J131),languages!J131)</f>
        <v>Transportbeleid om de luchtvervuiling te beperken</v>
      </c>
      <c r="K131" s="8" t="str">
        <f>IF(OR(ISBLANK(languages!K131),languages!K131=""),IF(OR(ISBLANK('auto-translations'!K131),'auto-translations'!K131=""),"",'auto-translations'!K131),languages!K131)</f>
        <v>Verkehrspolitik zur Begrenzung der Luftverschmutzung</v>
      </c>
      <c r="L131" s="8" t="str">
        <f>IF(OR(ISBLANK(languages!L131),languages!L131=""),IF(OR(ISBLANK('auto-translations'!L131),'auto-translations'!L131=""),"",'auto-translations'!L131),languages!L131)</f>
        <v>Manufofin sufuri don iyakance gurɓataccen iska</v>
      </c>
      <c r="M131" s="8" t="str">
        <f>IF(OR(ISBLANK(languages!M131),languages!M131=""),IF(OR(ISBLANK('auto-translations'!M131),'auto-translations'!M131=""),"",'auto-translations'!M131),languages!M131)</f>
        <v>Ko nga kaupapa here kawe waka hei whakaiti i te parahanga hau</v>
      </c>
      <c r="N131" s="8" t="str">
        <f>IF(OR(ISBLANK(languages!N131),languages!N131=""),IF(OR(ISBLANK('auto-translations'!N131),'auto-translations'!N131=""),"",'auto-translations'!N131),languages!N131)</f>
        <v>Políticas de transporte para limitar la contaminación del aire</v>
      </c>
      <c r="O131" s="8" t="str">
        <f>IF(OR(ISBLANK(languages!O131),languages!O131=""),IF(OR(ISBLANK('auto-translations'!O131),'auto-translations'!O131=""),"",'auto-translations'!O131),languages!O131)</f>
        <v>Políticas de transporte para limitar la contaminación del aire</v>
      </c>
      <c r="P131" s="8" t="str">
        <f>IF(OR(ISBLANK(languages!P131),languages!P131=""),IF(OR(ISBLANK('auto-translations'!P131),'auto-translations'!P131=""),"",'auto-translations'!P131),languages!P131)</f>
        <v>Políticas de transporte para limitar a poluição atmosférica</v>
      </c>
      <c r="Q131" s="8" t="str">
        <f>IF(OR(ISBLANK(languages!Q131),languages!Q131=""),IF(OR(ISBLANK('auto-translations'!Q131),'auto-translations'!Q131=""),"",'auto-translations'!Q131),languages!Q131)</f>
        <v>Políticas de transporte para limitar a poluição atmosférica</v>
      </c>
      <c r="R131" s="8" t="str">
        <f>IF(OR(ISBLANK(languages!R131),languages!R131=""),IF(OR(ISBLANK('auto-translations'!R131),'auto-translations'!R131=""),"",'auto-translations'!R131),languages!R131)</f>
        <v>காற்று மாசுபாட்டைக் கட்டுப்படுத்த போக்குவரத்துக் கொள்கைகள்</v>
      </c>
      <c r="S131" s="8" t="str">
        <f>IF(OR(ISBLANK(languages!S131),languages!S131=""),IF(OR(ISBLANK('auto-translations'!S131),'auto-translations'!S131=""),"",'auto-translations'!S131),languages!S131)</f>
        <v>นโยบายการขนส่งเพื่อจำกัดมลพิษทางอากาศ</v>
      </c>
      <c r="T131" s="8" t="str">
        <f>IF(OR(ISBLANK(languages!T131),languages!T131=""),IF(OR(ISBLANK('auto-translations'!T131),'auto-translations'!T131=""),"",'auto-translations'!T131),languages!T131)</f>
        <v>Chính sách giao thông nhằm hạn chế ô nhiễm không khí</v>
      </c>
    </row>
    <row r="132" spans="1:20" ht="225" x14ac:dyDescent="0.25">
      <c r="A132" s="15" t="s">
        <v>914</v>
      </c>
      <c r="B132" s="15" t="s">
        <v>935</v>
      </c>
      <c r="C132" s="9" t="s">
        <v>935</v>
      </c>
      <c r="D132" s="9" t="s">
        <v>1462</v>
      </c>
      <c r="E132" s="8" t="str">
        <f>IF(OR(ISBLANK(languages!E132),languages!E132=""),IF(OR(ISBLANK('auto-translations'!E132),'auto-translations'!E132=""),"",'auto-translations'!E132),languages!E132)</f>
        <v>Polítiques d'ús del sòl per reduir l'exposició a la contaminació atmosfèrica</v>
      </c>
      <c r="F132" s="8" t="str">
        <f>IF(OR(ISBLANK(languages!F132),languages!F132=""),IF(OR(ISBLANK('auto-translations'!F132),'auto-translations'!F132=""),"",'auto-translations'!F132),languages!F132)</f>
        <v>減少空氣污染暴露的土地使用政策</v>
      </c>
      <c r="G132" s="8" t="str">
        <f>IF(OR(ISBLANK(languages!G132),languages!G132=""),IF(OR(ISBLANK('auto-translations'!G132),'auto-translations'!G132=""),"",'auto-translations'!G132),languages!G132)</f>
        <v>减少空气污染暴露的土地使用政策</v>
      </c>
      <c r="H132" s="8" t="str">
        <f>IF(OR(ISBLANK(languages!H132),languages!H132=""),IF(OR(ISBLANK('auto-translations'!H132),'auto-translations'!H132=""),"",'auto-translations'!H132),languages!H132)</f>
        <v>Politiky využívání půdy ke snížení expozice znečištění ovzduší</v>
      </c>
      <c r="I132" s="8" t="str">
        <f>IF(OR(ISBLANK(languages!I132),languages!I132=""),IF(OR(ISBLANK('auto-translations'!I132),'auto-translations'!I132=""),"",'auto-translations'!I132),languages!I132)</f>
        <v>Politikker for arealanvendelse for at reducere eksponeringen af luftforurening</v>
      </c>
      <c r="J132" s="8" t="str">
        <f>IF(OR(ISBLANK(languages!J132),languages!J132=""),IF(OR(ISBLANK('auto-translations'!J132),'auto-translations'!J132=""),"",'auto-translations'!J132),languages!J132)</f>
        <v>Beleid inzake landgebruik om de blootstelling aan luchtverontreiniging te verminderen</v>
      </c>
      <c r="K132" s="8" t="str">
        <f>IF(OR(ISBLANK(languages!K132),languages!K132=""),IF(OR(ISBLANK('auto-translations'!K132),'auto-translations'!K132=""),"",'auto-translations'!K132),languages!K132)</f>
        <v>Landnutzungsrichtlinien zur Reduzierung der Luftverschmutzung</v>
      </c>
      <c r="L132" s="8" t="str">
        <f>IF(OR(ISBLANK(languages!L132),languages!L132=""),IF(OR(ISBLANK('auto-translations'!L132),'auto-translations'!L132=""),"",'auto-translations'!L132),languages!L132)</f>
        <v>Manufofin amfani da ƙasa don rage gurɓataccen iska</v>
      </c>
      <c r="M132" s="8" t="str">
        <f>IF(OR(ISBLANK(languages!M132),languages!M132=""),IF(OR(ISBLANK('auto-translations'!M132),'auto-translations'!M132=""),"",'auto-translations'!M132),languages!M132)</f>
        <v>Ko nga kaupapa here whakamahi whenua hei whakaiti i te parahanga o te hau</v>
      </c>
      <c r="N132" s="8" t="str">
        <f>IF(OR(ISBLANK(languages!N132),languages!N132=""),IF(OR(ISBLANK('auto-translations'!N132),'auto-translations'!N132=""),"",'auto-translations'!N132),languages!N132)</f>
        <v>Políticas de uso de la tierra para reducir la exposición a la contaminación del aire</v>
      </c>
      <c r="O132" s="8" t="str">
        <f>IF(OR(ISBLANK(languages!O132),languages!O132=""),IF(OR(ISBLANK('auto-translations'!O132),'auto-translations'!O132=""),"",'auto-translations'!O132),languages!O132)</f>
        <v>Políticas de uso de la tierra para reducir la exposición a la contaminación del aire</v>
      </c>
      <c r="P132" s="8" t="str">
        <f>IF(OR(ISBLANK(languages!P132),languages!P132=""),IF(OR(ISBLANK('auto-translations'!P132),'auto-translations'!P132=""),"",'auto-translations'!P132),languages!P132)</f>
        <v>Políticas de uso do solo para reduzir a exposição à poluição do ar</v>
      </c>
      <c r="Q132" s="8" t="str">
        <f>IF(OR(ISBLANK(languages!Q132),languages!Q132=""),IF(OR(ISBLANK('auto-translations'!Q132),'auto-translations'!Q132=""),"",'auto-translations'!Q132),languages!Q132)</f>
        <v>Políticas de uso do solo para reduzir a exposição à poluição do ar</v>
      </c>
      <c r="R132" s="8" t="str">
        <f>IF(OR(ISBLANK(languages!R132),languages!R132=""),IF(OR(ISBLANK('auto-translations'!R132),'auto-translations'!R132=""),"",'auto-translations'!R132),languages!R132)</f>
        <v>காற்று மாசு வெளிப்பாட்டைக் குறைப்பதற்கான நில பயன்பாட்டுக் கொள்கைகள்</v>
      </c>
      <c r="S132" s="8" t="str">
        <f>IF(OR(ISBLANK(languages!S132),languages!S132=""),IF(OR(ISBLANK('auto-translations'!S132),'auto-translations'!S132=""),"",'auto-translations'!S132),languages!S132)</f>
        <v>นโยบายการใช้ที่ดินเพื่อลดการสัมผัสมลพิษทางอากาศ</v>
      </c>
      <c r="T132" s="8" t="str">
        <f>IF(OR(ISBLANK(languages!T132),languages!T132=""),IF(OR(ISBLANK('auto-translations'!T132),'auto-translations'!T132=""),"",'auto-translations'!T132),languages!T132)</f>
        <v>Chính sách sử dụng đất để giảm phơi nhiễm ô nhiễm không khí</v>
      </c>
    </row>
    <row r="133" spans="1:20" ht="165" x14ac:dyDescent="0.25">
      <c r="A133" s="15" t="s">
        <v>914</v>
      </c>
      <c r="B133" s="15" t="s">
        <v>936</v>
      </c>
      <c r="C133" s="9" t="s">
        <v>936</v>
      </c>
      <c r="D133" s="9" t="s">
        <v>1462</v>
      </c>
      <c r="E133" s="8" t="str">
        <f>IF(OR(ISBLANK(languages!E133),languages!E133=""),IF(OR(ISBLANK('auto-translations'!E133),'auto-translations'!E133=""),"",'auto-translations'!E133),languages!E133)</f>
        <v>Requisits per a la coberta dels arbres i l'ambientació urbana</v>
      </c>
      <c r="F133" s="8" t="str">
        <f>IF(OR(ISBLANK(languages!F133),languages!F133=""),IF(OR(ISBLANK('auto-translations'!F133),'auto-translations'!F133=""),"",'auto-translations'!F133),languages!F133)</f>
        <v>樹冠及城市綠化要求</v>
      </c>
      <c r="G133" s="8" t="str">
        <f>IF(OR(ISBLANK(languages!G133),languages!G133=""),IF(OR(ISBLANK('auto-translations'!G133),'auto-translations'!G133=""),"",'auto-translations'!G133),languages!G133)</f>
        <v>树冠及城市绿化要求</v>
      </c>
      <c r="H133" s="8" t="str">
        <f>IF(OR(ISBLANK(languages!H133),languages!H133=""),IF(OR(ISBLANK('auto-translations'!H133),'auto-translations'!H133=""),"",'auto-translations'!H133),languages!H133)</f>
        <v>Požadavky na koruny stromů a městskou zeleň</v>
      </c>
      <c r="I133" s="8" t="str">
        <f>IF(OR(ISBLANK(languages!I133),languages!I133=""),IF(OR(ISBLANK('auto-translations'!I133),'auto-translations'!I133=""),"",'auto-translations'!I133),languages!I133)</f>
        <v>Krav til trækroner og grønne områder i byerne</v>
      </c>
      <c r="J133" s="8" t="str">
        <f>IF(OR(ISBLANK(languages!J133),languages!J133=""),IF(OR(ISBLANK('auto-translations'!J133),'auto-translations'!J133=""),"",'auto-translations'!J133),languages!J133)</f>
        <v>Vereisten voor boomkruinen en stedelijke vergroening</v>
      </c>
      <c r="K133" s="8" t="str">
        <f>IF(OR(ISBLANK(languages!K133),languages!K133=""),IF(OR(ISBLANK('auto-translations'!K133),'auto-translations'!K133=""),"",'auto-translations'!K133),languages!K133)</f>
        <v>Anforderungen an Baumkronen und Stadtbegrünung</v>
      </c>
      <c r="L133" s="8" t="str">
        <f>IF(OR(ISBLANK(languages!L133),languages!L133=""),IF(OR(ISBLANK('auto-translations'!L133),'auto-translations'!L133=""),"",'auto-translations'!L133),languages!L133)</f>
        <v>Alfarwar itace da buƙatun kore na birni</v>
      </c>
      <c r="M133" s="8" t="str">
        <f>IF(OR(ISBLANK(languages!M133),languages!M133=""),IF(OR(ISBLANK('auto-translations'!M133),'auto-translations'!M133=""),"",'auto-translations'!M133),languages!M133)</f>
        <v>Ko nga tikanga mo te whakato rakau me te whakakao i nga taone</v>
      </c>
      <c r="N133" s="8" t="str">
        <f>IF(OR(ISBLANK(languages!N133),languages!N133=""),IF(OR(ISBLANK('auto-translations'!N133),'auto-translations'!N133=""),"",'auto-translations'!N133),languages!N133)</f>
        <v>Requisitos de cobertura de árboles y ecologización urbana</v>
      </c>
      <c r="O133" s="8" t="str">
        <f>IF(OR(ISBLANK(languages!O133),languages!O133=""),IF(OR(ISBLANK('auto-translations'!O133),'auto-translations'!O133=""),"",'auto-translations'!O133),languages!O133)</f>
        <v>Requisitos de cobertura de árboles y ecologización urbana</v>
      </c>
      <c r="P133" s="8" t="str">
        <f>IF(OR(ISBLANK(languages!P133),languages!P133=""),IF(OR(ISBLANK('auto-translations'!P133),'auto-translations'!P133=""),"",'auto-translations'!P133),languages!P133)</f>
        <v>Requisitos de copa das árvores e ecologização urbana</v>
      </c>
      <c r="Q133" s="8" t="str">
        <f>IF(OR(ISBLANK(languages!Q133),languages!Q133=""),IF(OR(ISBLANK('auto-translations'!Q133),'auto-translations'!Q133=""),"",'auto-translations'!Q133),languages!Q133)</f>
        <v>Requisitos de copa das árvores e ecologização urbana</v>
      </c>
      <c r="R133" s="8" t="str">
        <f>IF(OR(ISBLANK(languages!R133),languages!R133=""),IF(OR(ISBLANK('auto-translations'!R133),'auto-translations'!R133=""),"",'auto-translations'!R133),languages!R133)</f>
        <v>மர விதானம் மற்றும் நகர்ப்புற பசுமை தேவைகள்</v>
      </c>
      <c r="S133" s="8" t="str">
        <f>IF(OR(ISBLANK(languages!S133),languages!S133=""),IF(OR(ISBLANK('auto-translations'!S133),'auto-translations'!S133=""),"",'auto-translations'!S133),languages!S133)</f>
        <v>ข้อกำหนดการปลูกต้นไม้และการปลูกต้นไม้ในเมือง</v>
      </c>
      <c r="T133" s="8" t="str">
        <f>IF(OR(ISBLANK(languages!T133),languages!T133=""),IF(OR(ISBLANK('auto-translations'!T133),'auto-translations'!T133=""),"",'auto-translations'!T133),languages!T133)</f>
        <v>Yêu cầu về tán cây và phủ xanh đô thị</v>
      </c>
    </row>
    <row r="134" spans="1:20" ht="150" x14ac:dyDescent="0.25">
      <c r="A134" s="15" t="s">
        <v>914</v>
      </c>
      <c r="B134" s="15" t="s">
        <v>937</v>
      </c>
      <c r="C134" s="9" t="s">
        <v>937</v>
      </c>
      <c r="D134" s="9" t="s">
        <v>1462</v>
      </c>
      <c r="E134" s="8" t="str">
        <f>IF(OR(ISBLANK(languages!E134),languages!E134=""),IF(OR(ISBLANK('auto-translations'!E134),'auto-translations'!E134=""),"",'auto-translations'!E134),languages!E134)</f>
        <v>Protecció i promoció de la biodiversitat urbana</v>
      </c>
      <c r="F134" s="8" t="str">
        <f>IF(OR(ISBLANK(languages!F134),languages!F134=""),IF(OR(ISBLANK('auto-translations'!F134),'auto-translations'!F134=""),"",'auto-translations'!F134),languages!F134)</f>
        <v>城市生物多樣性保育與促進</v>
      </c>
      <c r="G134" s="8" t="str">
        <f>IF(OR(ISBLANK(languages!G134),languages!G134=""),IF(OR(ISBLANK('auto-translations'!G134),'auto-translations'!G134=""),"",'auto-translations'!G134),languages!G134)</f>
        <v>城市生物多样性保护与促进</v>
      </c>
      <c r="H134" s="8" t="str">
        <f>IF(OR(ISBLANK(languages!H134),languages!H134=""),IF(OR(ISBLANK('auto-translations'!H134),'auto-translations'!H134=""),"",'auto-translations'!H134),languages!H134)</f>
        <v>Ochrana a podpora městské biodiverzity</v>
      </c>
      <c r="I134" s="8" t="str">
        <f>IF(OR(ISBLANK(languages!I134),languages!I134=""),IF(OR(ISBLANK('auto-translations'!I134),'auto-translations'!I134=""),"",'auto-translations'!I134),languages!I134)</f>
        <v>Beskyttelse og fremme af biodiversitet i byer</v>
      </c>
      <c r="J134" s="8" t="str">
        <f>IF(OR(ISBLANK(languages!J134),languages!J134=""),IF(OR(ISBLANK('auto-translations'!J134),'auto-translations'!J134=""),"",'auto-translations'!J134),languages!J134)</f>
        <v>Bescherming en bevordering van stedelijke biodiversiteit</v>
      </c>
      <c r="K134" s="8" t="str">
        <f>IF(OR(ISBLANK(languages!K134),languages!K134=""),IF(OR(ISBLANK('auto-translations'!K134),'auto-translations'!K134=""),"",'auto-translations'!K134),languages!K134)</f>
        <v>Schutz und Förderung der städtischen Biodiversität</v>
      </c>
      <c r="L134" s="8" t="str">
        <f>IF(OR(ISBLANK(languages!L134),languages!L134=""),IF(OR(ISBLANK('auto-translations'!L134),'auto-translations'!L134=""),"",'auto-translations'!L134),languages!L134)</f>
        <v>Kariyar halittun birni &amp; haɓakawa</v>
      </c>
      <c r="M134" s="8" t="str">
        <f>IF(OR(ISBLANK(languages!M134),languages!M134=""),IF(OR(ISBLANK('auto-translations'!M134),'auto-translations'!M134=""),"",'auto-translations'!M134),languages!M134)</f>
        <v>Te tiaki me te whakatairanga i te kanorau koiora o te taone</v>
      </c>
      <c r="N134" s="8" t="str">
        <f>IF(OR(ISBLANK(languages!N134),languages!N134=""),IF(OR(ISBLANK('auto-translations'!N134),'auto-translations'!N134=""),"",'auto-translations'!N134),languages!N134)</f>
        <v>Protección y promoción de la biodiversidad urbana</v>
      </c>
      <c r="O134" s="8" t="str">
        <f>IF(OR(ISBLANK(languages!O134),languages!O134=""),IF(OR(ISBLANK('auto-translations'!O134),'auto-translations'!O134=""),"",'auto-translations'!O134),languages!O134)</f>
        <v>Protección y promoción de la biodiversidad urbana</v>
      </c>
      <c r="P134" s="8" t="str">
        <f>IF(OR(ISBLANK(languages!P134),languages!P134=""),IF(OR(ISBLANK('auto-translations'!P134),'auto-translations'!P134=""),"",'auto-translations'!P134),languages!P134)</f>
        <v>Proteção e promoção da biodiversidade urbana</v>
      </c>
      <c r="Q134" s="8" t="str">
        <f>IF(OR(ISBLANK(languages!Q134),languages!Q134=""),IF(OR(ISBLANK('auto-translations'!Q134),'auto-translations'!Q134=""),"",'auto-translations'!Q134),languages!Q134)</f>
        <v>Proteção e promoção da biodiversidade urbana</v>
      </c>
      <c r="R134" s="8" t="str">
        <f>IF(OR(ISBLANK(languages!R134),languages!R134=""),IF(OR(ISBLANK('auto-translations'!R134),'auto-translations'!R134=""),"",'auto-translations'!R134),languages!R134)</f>
        <v>நகர்ப்புற பல்லுயிர் பாதுகாப்பு மற்றும் மேம்பாடு</v>
      </c>
      <c r="S134" s="8" t="str">
        <f>IF(OR(ISBLANK(languages!S134),languages!S134=""),IF(OR(ISBLANK('auto-translations'!S134),'auto-translations'!S134=""),"",'auto-translations'!S134),languages!S134)</f>
        <v>การคุ้มครองและส่งเสริมความหลากหลายทางชีวภาพในเมือง</v>
      </c>
      <c r="T134" s="8" t="str">
        <f>IF(OR(ISBLANK(languages!T134),languages!T134=""),IF(OR(ISBLANK('auto-translations'!T134),'auto-translations'!T134=""),"",'auto-translations'!T134),languages!T134)</f>
        <v>Bảo vệ và thúc đẩy đa dạng sinh học đô thị</v>
      </c>
    </row>
    <row r="135" spans="1:20" ht="135" x14ac:dyDescent="0.25">
      <c r="A135" s="15" t="s">
        <v>1039</v>
      </c>
      <c r="B135" s="15" t="s">
        <v>1045</v>
      </c>
      <c r="C135" s="9" t="s">
        <v>1045</v>
      </c>
      <c r="D135" s="9" t="s">
        <v>1462</v>
      </c>
      <c r="E135" s="8" t="str">
        <f>IF(OR(ISBLANK(languages!E135),languages!E135=""),IF(OR(ISBLANK('auto-translations'!E135),'auto-translations'!E135=""),"",'auto-translations'!E135),languages!E135)</f>
        <v>Reducció del risc de desastres climàtics</v>
      </c>
      <c r="F135" s="8" t="str">
        <f>IF(OR(ISBLANK(languages!F135),languages!F135=""),IF(OR(ISBLANK('auto-translations'!F135),'auto-translations'!F135=""),"",'auto-translations'!F135),languages!F135)</f>
        <v>減少氣候災害風險</v>
      </c>
      <c r="G135" s="8" t="str">
        <f>IF(OR(ISBLANK(languages!G135),languages!G135=""),IF(OR(ISBLANK('auto-translations'!G135),'auto-translations'!G135=""),"",'auto-translations'!G135),languages!G135)</f>
        <v>减少气候灾害风险</v>
      </c>
      <c r="H135" s="8" t="str">
        <f>IF(OR(ISBLANK(languages!H135),languages!H135=""),IF(OR(ISBLANK('auto-translations'!H135),'auto-translations'!H135=""),"",'auto-translations'!H135),languages!H135)</f>
        <v>Snížení rizika klimatických katastrof</v>
      </c>
      <c r="I135" s="8" t="str">
        <f>IF(OR(ISBLANK(languages!I135),languages!I135=""),IF(OR(ISBLANK('auto-translations'!I135),'auto-translations'!I135=""),"",'auto-translations'!I135),languages!I135)</f>
        <v>Reduktion af risiko for klimakatastrofer</v>
      </c>
      <c r="J135" s="8" t="str">
        <f>IF(OR(ISBLANK(languages!J135),languages!J135=""),IF(OR(ISBLANK('auto-translations'!J135),'auto-translations'!J135=""),"",'auto-translations'!J135),languages!J135)</f>
        <v>Risicovermindering van klimaatrampen</v>
      </c>
      <c r="K135" s="8" t="str">
        <f>IF(OR(ISBLANK(languages!K135),languages!K135=""),IF(OR(ISBLANK('auto-translations'!K135),'auto-translations'!K135=""),"",'auto-translations'!K135),languages!K135)</f>
        <v>Reduzierung des Risikos von Klimakatastrophen</v>
      </c>
      <c r="L135" s="8" t="str">
        <f>IF(OR(ISBLANK(languages!L135),languages!L135=""),IF(OR(ISBLANK('auto-translations'!L135),'auto-translations'!L135=""),"",'auto-translations'!L135),languages!L135)</f>
        <v>Rage haɗarin bala'in yanayi</v>
      </c>
      <c r="M135" s="8" t="str">
        <f>IF(OR(ISBLANK(languages!M135),languages!M135=""),IF(OR(ISBLANK('auto-translations'!M135),'auto-translations'!M135=""),"",'auto-translations'!M135),languages!M135)</f>
        <v>Te whakahekenga o nga aitua o te rangi</v>
      </c>
      <c r="N135" s="8" t="str">
        <f>IF(OR(ISBLANK(languages!N135),languages!N135=""),IF(OR(ISBLANK('auto-translations'!N135),'auto-translations'!N135=""),"",'auto-translations'!N135),languages!N135)</f>
        <v>Reducción del riesgo de desastres climáticos</v>
      </c>
      <c r="O135" s="8" t="str">
        <f>IF(OR(ISBLANK(languages!O135),languages!O135=""),IF(OR(ISBLANK('auto-translations'!O135),'auto-translations'!O135=""),"",'auto-translations'!O135),languages!O135)</f>
        <v>Reducción del riesgo de desastres climáticos</v>
      </c>
      <c r="P135" s="8" t="str">
        <f>IF(OR(ISBLANK(languages!P135),languages!P135=""),IF(OR(ISBLANK('auto-translations'!P135),'auto-translations'!P135=""),"",'auto-translations'!P135),languages!P135)</f>
        <v>Redução do risco de desastres climáticos</v>
      </c>
      <c r="Q135" s="8" t="str">
        <f>IF(OR(ISBLANK(languages!Q135),languages!Q135=""),IF(OR(ISBLANK('auto-translations'!Q135),'auto-translations'!Q135=""),"",'auto-translations'!Q135),languages!Q135)</f>
        <v>Redução do risco de desastres climáticos</v>
      </c>
      <c r="R135" s="8" t="str">
        <f>IF(OR(ISBLANK(languages!R135),languages!R135=""),IF(OR(ISBLANK('auto-translations'!R135),'auto-translations'!R135=""),"",'auto-translations'!R135),languages!R135)</f>
        <v>காலநிலை பேரழிவு ஆபத்து குறைப்பு</v>
      </c>
      <c r="S135" s="8" t="str">
        <f>IF(OR(ISBLANK(languages!S135),languages!S135=""),IF(OR(ISBLANK('auto-translations'!S135),'auto-translations'!S135=""),"",'auto-translations'!S135),languages!S135)</f>
        <v>การลดความเสี่ยงจากภัยพิบัติด้านสภาพภูมิอากาศ</v>
      </c>
      <c r="T135" s="8" t="str">
        <f>IF(OR(ISBLANK(languages!T135),languages!T135=""),IF(OR(ISBLANK('auto-translations'!T135),'auto-translations'!T135=""),"",'auto-translations'!T135),languages!T135)</f>
        <v>Giảm thiểu rủi ro thiên tai khí hậu</v>
      </c>
    </row>
    <row r="136" spans="1:20" ht="409.5" x14ac:dyDescent="0.25">
      <c r="A136" s="15" t="s">
        <v>71</v>
      </c>
      <c r="B136" s="15" t="s">
        <v>1046</v>
      </c>
      <c r="C136" s="9" t="s">
        <v>1083</v>
      </c>
      <c r="D136" s="9" t="s">
        <v>1462</v>
      </c>
      <c r="E136" s="8" t="str">
        <f>IF(OR(ISBLANK(languages!E136),languages!E136=""),IF(OR(ISBLANK('auto-translations'!E136),'auto-translations'!E136=""),"",'auto-translations'!E136),languages!E136)</f>
        <v>Davant el canvi climàtic, els entorns construïts s'han de dissenyar per reduir els impactes sobre la salut dels esdeveniments meteorològics extrems cada cop més freqüents i greus, com ara onades de calor, inundacions, incendis forestals/incendis forestals i tempestes extremes.</v>
      </c>
      <c r="F136" s="8" t="str">
        <f>IF(OR(ISBLANK(languages!F136),languages!F136=""),IF(OR(ISBLANK('auto-translations'!F136),'auto-translations'!F136=""),"",'auto-translations'!F136),languages!F136)</f>
        <v>面對氣候變化，建築環境的設計需要減少日益頻繁和嚴重的極端天氣事件（例如熱浪、洪水、叢林大火/野火和極端風暴）對健康的影響。</v>
      </c>
      <c r="G136" s="8" t="str">
        <f>IF(OR(ISBLANK(languages!G136),languages!G136=""),IF(OR(ISBLANK('auto-translations'!G136),'auto-translations'!G136=""),"",'auto-translations'!G136),languages!G136)</f>
        <v>面对气候变化，建筑环境的设计需要减少日益频繁和严重的极端天气事件（例如热浪、洪水、丛林大火/野火和极端风暴）对健康的影响。</v>
      </c>
      <c r="H136" s="8" t="str">
        <f>IF(OR(ISBLANK(languages!H136),languages!H136=""),IF(OR(ISBLANK('auto-translations'!H136),'auto-translations'!H136=""),"",'auto-translations'!H136),languages!H136)</f>
        <v>Tváří v tvář klimatickým změnám musí být zastavěná prostředí navržena tak, aby snížila zdravotní dopady stále častějších a závažnějších extrémních povětrnostních jevů, jako jsou vlny veder, záplavy, lesní požáry/divoké požáry a extrémní bouře.</v>
      </c>
      <c r="I136" s="8" t="str">
        <f>IF(OR(ISBLANK(languages!I136),languages!I136=""),IF(OR(ISBLANK('auto-translations'!I136),'auto-translations'!I136=""),"",'auto-translations'!I136),languages!I136)</f>
        <v>lyset af klimaændringer skal byggede miljøer designes til at reducere sundhedspåvirkningerne af stadig hyppigere og mere alvorlige ekstreme vejrbegivenheder, såsom hedebølger, oversvømmelser, skovbrande/naturbrande og ekstreme storme.</v>
      </c>
      <c r="J136" s="8" t="str">
        <f>IF(OR(ISBLANK(languages!J136),languages!J136=""),IF(OR(ISBLANK('auto-translations'!J136),'auto-translations'!J136=""),"",'auto-translations'!J136),languages!J136)</f>
        <v>In het licht van de klimaatverandering moeten de gebouwde omgevingen worden ontworpen om de gevolgen voor de gezondheid van steeds vaker voorkomende en ernstigere extreme weersomstandigheden, zoals hittegolven, overstromingen, bosbranden/wildbranden en extreme stormen, te verminderen.</v>
      </c>
      <c r="K136" s="8" t="str">
        <f>IF(OR(ISBLANK(languages!K136),languages!K136=""),IF(OR(ISBLANK('auto-translations'!K136),'auto-translations'!K136=""),"",'auto-translations'!K136),languages!K136)</f>
        <v>Angesichts des Klimawandels müssen gebaute Umgebungen so gestaltet werden, dass sie die gesundheitlichen Auswirkungen immer häufigerer und schwerwiegenderer extremer Wetterereignisse wie Hitzewellen, Überschwemmungen, Busch-/Waldbrände und extreme Stürme reduzieren.</v>
      </c>
      <c r="L136" s="8" t="str">
        <f>IF(OR(ISBLANK(languages!L136),languages!L136=""),IF(OR(ISBLANK('auto-translations'!L136),'auto-translations'!L136=""),"",'auto-translations'!L136),languages!L136)</f>
        <v>cikin fuskantar sauyin yanayi, ana buƙatar gina wuraren da aka gina don rage tasirin lafiyar da ke faruwa akai-akai da matsananciyar yanayi, kamar raƙuman zafi, ambaliya, gobarar daji / gobarar daji da matsananciyar guguwa.</v>
      </c>
      <c r="M136" s="8" t="str">
        <f>IF(OR(ISBLANK(languages!M136),languages!M136=""),IF(OR(ISBLANK('auto-translations'!M136),'auto-translations'!M136=""),"",'auto-translations'!M136),languages!M136)</f>
        <v>mua i te huringa o te huarere, me hoahoa nga taiao hanga hei whakaiti i nga paanga hauora o te piki haere o te maha me te kino o nga ahuatanga o te huarere, penei i te ngaru wera, te waipuke, te ahi ngahere/nga ahi mohoao me nga awha nui.</v>
      </c>
      <c r="N136" s="8" t="str">
        <f>IF(OR(ISBLANK(languages!N136),languages!N136=""),IF(OR(ISBLANK('auto-translations'!N136),'auto-translations'!N136=""),"",'auto-translations'!N136),languages!N136)</f>
        <v>Ante el cambio climático, los entornos construidos deben diseñarse para reducir los impactos en la salud de fenómenos meteorológicos extremos cada vez más frecuentes y severos, como olas de calor, inundaciones, incendios forestales/incendios forestales y tormentas extremas.</v>
      </c>
      <c r="O136" s="8" t="str">
        <f>IF(OR(ISBLANK(languages!O136),languages!O136=""),IF(OR(ISBLANK('auto-translations'!O136),'auto-translations'!O136=""),"",'auto-translations'!O136),languages!O136)</f>
        <v>Ante el cambio climático, los entornos construidos deben diseñarse para reducir los impactos en la salud de fenómenos meteorológicos extremos cada vez más frecuentes y severos, como olas de calor, inundaciones, incendios forestales/incendios forestales y tormentas extremas.</v>
      </c>
      <c r="P136" s="8" t="str">
        <f>IF(OR(ISBLANK(languages!P136),languages!P136=""),IF(OR(ISBLANK('auto-translations'!P136),'auto-translations'!P136=""),"",'auto-translations'!P136),languages!P136)</f>
        <v>Face às alterações climáticas, os ambientes construídos precisam de ser concebidos para reduzir os impactos na saúde de eventos climáticos extremos cada vez mais frequentes e graves, como ondas de calor, inundações, incêndios florestais/incêndios florestais e tempestades extremas.</v>
      </c>
      <c r="Q136" s="8" t="str">
        <f>IF(OR(ISBLANK(languages!Q136),languages!Q136=""),IF(OR(ISBLANK('auto-translations'!Q136),'auto-translations'!Q136=""),"",'auto-translations'!Q136),languages!Q136)</f>
        <v>Face às alterações climáticas, os ambientes construídos precisam de ser concebidos para reduzir os impactos na saúde de eventos climáticos extremos cada vez mais frequentes e graves, como ondas de calor, inundações, incêndios florestais/incêndios florestais e tempestades extremas.</v>
      </c>
      <c r="R136" s="8" t="str">
        <f>IF(OR(ISBLANK(languages!R136),languages!R136=""),IF(OR(ISBLANK('auto-translations'!R136),'auto-translations'!R136=""),"",'auto-translations'!R136),languages!R136)</f>
        <v>காலநிலை மாற்றத்தை எதிர்கொண்டு, வெப்ப அலைகள், வெள்ளம், காட்டுத்தீ/காட்டுத்தீ மற்றும் தீவிர புயல்கள் போன்ற பெருகிய முறையில் அடிக்கடி மற்றும் கடுமையான தீவிர வானிலை நிகழ்வுகளால் ஏற்படும் உடல்நல பாதிப்புகளை குறைக்க கட்டமைக்கப்பட்ட சூழல்கள் வடிவமைக்கப்பட வேண்டும்.</v>
      </c>
      <c r="S136" s="8" t="str">
        <f>IF(OR(ISBLANK(languages!S136),languages!S136=""),IF(OR(ISBLANK('auto-translations'!S136),'auto-translations'!S136=""),"",'auto-translations'!S136),languages!S136)</f>
        <v>เมื่อเผชิญกับการเปลี่ยนแปลงสภาพภูมิอากาศ สภาพแวดล้อมที่สร้างขึ้นจำเป็นต้องได้รับการออกแบบเพื่อลดผลกระทบด้านสุขภาพจากเหตุการณ์สภาพอากาศสุดขั้วที่เกิดขึ้นบ่อยครั้งและรุนแรงมากขึ้น เช่น คลื่นความร้อน น้ำท่วม ไฟป่า/ไฟป่า และพายุที่รุนแรง</v>
      </c>
      <c r="T136" s="8" t="str">
        <f>IF(OR(ISBLANK(languages!T136),languages!T136=""),IF(OR(ISBLANK('auto-translations'!T136),'auto-translations'!T136=""),"",'auto-translations'!T136),languages!T136)</f>
        <v>Trước tình trạng biến đổi khí hậu, các môi trường xây dựng cần phải được thiết kế để giảm tác động đến sức khỏe của các hiện tượng thời tiết cực đoan ngày càng thường xuyên và nghiêm trọng, chẳng hạn như sóng nhiệt, lũ lụt, cháy rừng/cháy rừng và bão cực đoan.</v>
      </c>
    </row>
    <row r="137" spans="1:20" ht="195" x14ac:dyDescent="0.25">
      <c r="A137" s="15" t="s">
        <v>914</v>
      </c>
      <c r="B137" s="15" t="s">
        <v>938</v>
      </c>
      <c r="C137" s="9" t="s">
        <v>938</v>
      </c>
      <c r="D137" s="9" t="s">
        <v>1462</v>
      </c>
      <c r="E137" s="8" t="str">
        <f>IF(OR(ISBLANK(languages!E137),languages!E137=""),IF(OR(ISBLANK('auto-translations'!E137),'auto-translations'!E137=""),"",'auto-translations'!E137),languages!E137)</f>
        <v>Estratègies d'adaptació i reducció del risc de desastres</v>
      </c>
      <c r="F137" s="8" t="str">
        <f>IF(OR(ISBLANK(languages!F137),languages!F137=""),IF(OR(ISBLANK('auto-translations'!F137),'auto-translations'!F137=""),"",'auto-translations'!F137),languages!F137)</f>
        <v>調適和減少災害風險策略</v>
      </c>
      <c r="G137" s="8" t="str">
        <f>IF(OR(ISBLANK(languages!G137),languages!G137=""),IF(OR(ISBLANK('auto-translations'!G137),'auto-translations'!G137=""),"",'auto-translations'!G137),languages!G137)</f>
        <v>适应和减少灾害风险战略</v>
      </c>
      <c r="H137" s="8" t="str">
        <f>IF(OR(ISBLANK(languages!H137),languages!H137=""),IF(OR(ISBLANK('auto-translations'!H137),'auto-translations'!H137=""),"",'auto-translations'!H137),languages!H137)</f>
        <v>Adaptace a strategie snižování rizika katastrof</v>
      </c>
      <c r="I137" s="8" t="str">
        <f>IF(OR(ISBLANK(languages!I137),languages!I137=""),IF(OR(ISBLANK('auto-translations'!I137),'auto-translations'!I137=""),"",'auto-translations'!I137),languages!I137)</f>
        <v>Tilpasnings- og katastroferisikoreduktionsstrategier</v>
      </c>
      <c r="J137" s="8" t="str">
        <f>IF(OR(ISBLANK(languages!J137),languages!J137=""),IF(OR(ISBLANK('auto-translations'!J137),'auto-translations'!J137=""),"",'auto-translations'!J137),languages!J137)</f>
        <v>Strategieën voor aanpassing en rampenrisicovermindering</v>
      </c>
      <c r="K137" s="8" t="str">
        <f>IF(OR(ISBLANK(languages!K137),languages!K137=""),IF(OR(ISBLANK('auto-translations'!K137),'auto-translations'!K137=""),"",'auto-translations'!K137),languages!K137)</f>
        <v>Anpassungs- und Katastrophenrisikominderungsstrategien</v>
      </c>
      <c r="L137" s="8" t="str">
        <f>IF(OR(ISBLANK(languages!L137),languages!L137=""),IF(OR(ISBLANK('auto-translations'!L137),'auto-translations'!L137=""),"",'auto-translations'!L137),languages!L137)</f>
        <v>Daidaituwa da dabarun rage haɗarin bala'i</v>
      </c>
      <c r="M137" s="8" t="str">
        <f>IF(OR(ISBLANK(languages!M137),languages!M137=""),IF(OR(ISBLANK('auto-translations'!M137),'auto-translations'!M137=""),"",'auto-translations'!M137),languages!M137)</f>
        <v>Te urutau me nga rautaki whakaheke morearea</v>
      </c>
      <c r="N137" s="8" t="str">
        <f>IF(OR(ISBLANK(languages!N137),languages!N137=""),IF(OR(ISBLANK('auto-translations'!N137),'auto-translations'!N137=""),"",'auto-translations'!N137),languages!N137)</f>
        <v>Estrategias de adaptación y reducción del riesgo de desastres</v>
      </c>
      <c r="O137" s="8" t="str">
        <f>IF(OR(ISBLANK(languages!O137),languages!O137=""),IF(OR(ISBLANK('auto-translations'!O137),'auto-translations'!O137=""),"",'auto-translations'!O137),languages!O137)</f>
        <v>Estrategias de adaptación y reducción del riesgo de desastres</v>
      </c>
      <c r="P137" s="8" t="str">
        <f>IF(OR(ISBLANK(languages!P137),languages!P137=""),IF(OR(ISBLANK('auto-translations'!P137),'auto-translations'!P137=""),"",'auto-translations'!P137),languages!P137)</f>
        <v>Estratégias de adaptação e redução do risco de desastres</v>
      </c>
      <c r="Q137" s="8" t="str">
        <f>IF(OR(ISBLANK(languages!Q137),languages!Q137=""),IF(OR(ISBLANK('auto-translations'!Q137),'auto-translations'!Q137=""),"",'auto-translations'!Q137),languages!Q137)</f>
        <v>Estratégias de adaptação e redução do risco de desastres</v>
      </c>
      <c r="R137" s="8" t="str">
        <f>IF(OR(ISBLANK(languages!R137),languages!R137=""),IF(OR(ISBLANK('auto-translations'!R137),'auto-translations'!R137=""),"",'auto-translations'!R137),languages!R137)</f>
        <v>தழுவல் மற்றும் பேரிடர் அபாயத்தைக் குறைக்கும் உத்திகள்</v>
      </c>
      <c r="S137" s="8" t="str">
        <f>IF(OR(ISBLANK(languages!S137),languages!S137=""),IF(OR(ISBLANK('auto-translations'!S137),'auto-translations'!S137=""),"",'auto-translations'!S137),languages!S137)</f>
        <v>กลยุทธ์การปรับตัวและการลดความเสี่ยงจากภัยพิบัติ</v>
      </c>
      <c r="T137" s="8" t="str">
        <f>IF(OR(ISBLANK(languages!T137),languages!T137=""),IF(OR(ISBLANK('auto-translations'!T137),'auto-translations'!T137=""),"",'auto-translations'!T137),languages!T137)</f>
        <v>Chiến lược thích ứng và giảm thiểu rủi ro thiên tai</v>
      </c>
    </row>
    <row r="138" spans="1:20" ht="90" x14ac:dyDescent="0.25">
      <c r="A138" s="15" t="s">
        <v>915</v>
      </c>
      <c r="B138" s="15" t="s">
        <v>971</v>
      </c>
      <c r="C138" s="9" t="s">
        <v>971</v>
      </c>
      <c r="D138" s="9" t="s">
        <v>1462</v>
      </c>
      <c r="E138" s="8" t="str">
        <f>IF(OR(ISBLANK(languages!E138),languages!E138=""),IF(OR(ISBLANK('auto-translations'!E138),'auto-translations'!E138=""),"",'auto-translations'!E138),languages!E138)</f>
        <v>Política de transport públic</v>
      </c>
      <c r="F138" s="8" t="str">
        <f>IF(OR(ISBLANK(languages!F138),languages!F138=""),IF(OR(ISBLANK('auto-translations'!F138),'auto-translations'!F138=""),"",'auto-translations'!F138),languages!F138)</f>
        <v>大眾運輸政策</v>
      </c>
      <c r="G138" s="8" t="str">
        <f>IF(OR(ISBLANK(languages!G138),languages!G138=""),IF(OR(ISBLANK('auto-translations'!G138),'auto-translations'!G138=""),"",'auto-translations'!G138),languages!G138)</f>
        <v>公共交通政策</v>
      </c>
      <c r="H138" s="8" t="str">
        <f>IF(OR(ISBLANK(languages!H138),languages!H138=""),IF(OR(ISBLANK('auto-translations'!H138),'auto-translations'!H138=""),"",'auto-translations'!H138),languages!H138)</f>
        <v>Politika veřejné dopravy</v>
      </c>
      <c r="I138" s="8" t="str">
        <f>IF(OR(ISBLANK(languages!I138),languages!I138=""),IF(OR(ISBLANK('auto-translations'!I138),'auto-translations'!I138=""),"",'auto-translations'!I138),languages!I138)</f>
        <v>Offentlig transportpolitik</v>
      </c>
      <c r="J138" s="8" t="str">
        <f>IF(OR(ISBLANK(languages!J138),languages!J138=""),IF(OR(ISBLANK('auto-translations'!J138),'auto-translations'!J138=""),"",'auto-translations'!J138),languages!J138)</f>
        <v>Openbaar vervoersbeleid</v>
      </c>
      <c r="K138" s="8" t="str">
        <f>IF(OR(ISBLANK(languages!K138),languages!K138=""),IF(OR(ISBLANK('auto-translations'!K138),'auto-translations'!K138=""),"",'auto-translations'!K138),languages!K138)</f>
        <v>ÖPNV-Politik</v>
      </c>
      <c r="L138" s="8" t="str">
        <f>IF(OR(ISBLANK(languages!L138),languages!L138=""),IF(OR(ISBLANK('auto-translations'!L138),'auto-translations'!L138=""),"",'auto-translations'!L138),languages!L138)</f>
        <v>Manufar safarar jama'a</v>
      </c>
      <c r="M138" s="8" t="str">
        <f>IF(OR(ISBLANK(languages!M138),languages!M138=""),IF(OR(ISBLANK('auto-translations'!M138),'auto-translations'!M138=""),"",'auto-translations'!M138),languages!M138)</f>
        <v>Kaupapa here waka tūmatanui</v>
      </c>
      <c r="N138" s="8" t="str">
        <f>IF(OR(ISBLANK(languages!N138),languages!N138=""),IF(OR(ISBLANK('auto-translations'!N138),'auto-translations'!N138=""),"",'auto-translations'!N138),languages!N138)</f>
        <v>Política de transporte público</v>
      </c>
      <c r="O138" s="8" t="str">
        <f>IF(OR(ISBLANK(languages!O138),languages!O138=""),IF(OR(ISBLANK('auto-translations'!O138),'auto-translations'!O138=""),"",'auto-translations'!O138),languages!O138)</f>
        <v>Política de transporte público</v>
      </c>
      <c r="P138" s="8" t="str">
        <f>IF(OR(ISBLANK(languages!P138),languages!P138=""),IF(OR(ISBLANK('auto-translations'!P138),'auto-translations'!P138=""),"",'auto-translations'!P138),languages!P138)</f>
        <v>Política de transporte público</v>
      </c>
      <c r="Q138" s="8" t="str">
        <f>IF(OR(ISBLANK(languages!Q138),languages!Q138=""),IF(OR(ISBLANK('auto-translations'!Q138),'auto-translations'!Q138=""),"",'auto-translations'!Q138),languages!Q138)</f>
        <v>Política de transporte público</v>
      </c>
      <c r="R138" s="8" t="str">
        <f>IF(OR(ISBLANK(languages!R138),languages!R138=""),IF(OR(ISBLANK('auto-translations'!R138),'auto-translations'!R138=""),"",'auto-translations'!R138),languages!R138)</f>
        <v>பொது போக்குவரத்து கொள்கை</v>
      </c>
      <c r="S138" s="8" t="str">
        <f>IF(OR(ISBLANK(languages!S138),languages!S138=""),IF(OR(ISBLANK('auto-translations'!S138),'auto-translations'!S138=""),"",'auto-translations'!S138),languages!S138)</f>
        <v>นโยบายการขนส่งสาธารณะ</v>
      </c>
      <c r="T138" s="8" t="str">
        <f>IF(OR(ISBLANK(languages!T138),languages!T138=""),IF(OR(ISBLANK('auto-translations'!T138),'auto-translations'!T138=""),"",'auto-translations'!T138),languages!T138)</f>
        <v>Chính sách giao thông công cộng</v>
      </c>
    </row>
    <row r="139" spans="1:20" ht="270" x14ac:dyDescent="0.25">
      <c r="A139" s="15" t="s">
        <v>914</v>
      </c>
      <c r="B139" s="15" t="s">
        <v>291</v>
      </c>
      <c r="C139" s="9" t="s">
        <v>291</v>
      </c>
      <c r="D139" s="9" t="s">
        <v>1190</v>
      </c>
      <c r="E139" s="8" t="str">
        <f>IF(OR(ISBLANK(languages!E139),languages!E139=""),IF(OR(ISBLANK('auto-translations'!E139),'auto-translations'!E139=""),"",'auto-translations'!E139),languages!E139)</f>
        <v>Requisits per a l'accés en transport públic a llocs de treball i a serveis.</v>
      </c>
      <c r="F139" s="8" t="str">
        <f>IF(OR(ISBLANK(languages!F139),languages!F139=""),IF(OR(ISBLANK('auto-translations'!F139),'auto-translations'!F139=""),"",'auto-translations'!F139),languages!F139)</f>
        <v>交通網絡與就業和服務設施連接性的要求</v>
      </c>
      <c r="G139" s="8" t="str">
        <f>IF(OR(ISBLANK(languages!G139),languages!G139=""),IF(OR(ISBLANK('auto-translations'!G139),'auto-translations'!G139=""),"",'auto-translations'!G139),languages!G139)</f>
        <v>交通网络与就业和服务设施连接性的要求</v>
      </c>
      <c r="H139" s="8" t="str">
        <f>IF(OR(ISBLANK(languages!H139),languages!H139=""),IF(OR(ISBLANK('auto-translations'!H139),'auto-translations'!H139=""),"",'auto-translations'!H139),languages!H139)</f>
        <v>Požadavky na dostupnost zaměstnání a služeb prostřednictvím veřejné dopravy</v>
      </c>
      <c r="I139" s="8" t="str">
        <f>IF(OR(ISBLANK(languages!I139),languages!I139=""),IF(OR(ISBLANK('auto-translations'!I139),'auto-translations'!I139=""),"",'auto-translations'!I139),languages!I139)</f>
        <v>Bestemmelser for offentlig transport i relation til beskæftigelse og serviceydelser</v>
      </c>
      <c r="J139" s="8" t="str">
        <f>IF(OR(ISBLANK(languages!J139),languages!J139=""),IF(OR(ISBLANK('auto-translations'!J139),'auto-translations'!J139=""),"",'auto-translations'!J139),languages!J139)</f>
        <v>Vereisten voor toegang tot het openbaar vervoer om zich naar het werk of andere diensten te verplaatsen</v>
      </c>
      <c r="K139" s="8" t="str">
        <f>IF(OR(ISBLANK(languages!K139),languages!K139=""),IF(OR(ISBLANK('auto-translations'!K139),'auto-translations'!K139=""),"",'auto-translations'!K139),languages!K139)</f>
        <v>Anforderungen an den Zugang öffentlicher Verkehrsmittel zu Beschäftigung und Dienst- leistungen</v>
      </c>
      <c r="L139" s="8" t="str">
        <f>IF(OR(ISBLANK(languages!L139),languages!L139=""),IF(OR(ISBLANK('auto-translations'!L139),'auto-translations'!L139=""),"",'auto-translations'!L139),languages!L139)</f>
        <v>Bukatun don samun damar sufurin jama'a don samun aikin yi da ayyuka</v>
      </c>
      <c r="M139" s="8" t="str">
        <f>IF(OR(ISBLANK(languages!M139),languages!M139=""),IF(OR(ISBLANK('auto-translations'!M139),'auto-translations'!M139=""),"",'auto-translations'!M139),languages!M139)</f>
        <v>Ngā whakaritenga mo te urunga atu ki ngā waka tāone ki te mahi ki rō hāpori rānei.</v>
      </c>
      <c r="N139" s="8" t="str">
        <f>IF(OR(ISBLANK(languages!N139),languages!N139=""),IF(OR(ISBLANK('auto-translations'!N139),'auto-translations'!N139=""),"",'auto-translations'!N139),languages!N139)</f>
        <v>Requisitos para el acceso del transporte público al empleo y a los servicios</v>
      </c>
      <c r="O139" s="8" t="str">
        <f>IF(OR(ISBLANK(languages!O139),languages!O139=""),IF(OR(ISBLANK('auto-translations'!O139),'auto-translations'!O139=""),"",'auto-translations'!O139),languages!O139)</f>
        <v>Requisitos para el acceso en transporte público a lugares de trabajo y a servicios</v>
      </c>
      <c r="P139" s="8" t="str">
        <f>IF(OR(ISBLANK(languages!P139),languages!P139=""),IF(OR(ISBLANK('auto-translations'!P139),'auto-translations'!P139=""),"",'auto-translations'!P139),languages!P139)</f>
        <v>Requisitos para o acesso do transporte público ao emprego e serviços</v>
      </c>
      <c r="Q139" s="8" t="str">
        <f>IF(OR(ISBLANK(languages!Q139),languages!Q139=""),IF(OR(ISBLANK('auto-translations'!Q139),'auto-translations'!Q139=""),"",'auto-translations'!Q139),languages!Q139)</f>
        <v>Requisitos para o acesso dos transportes públicos ao emprego e aos serviços</v>
      </c>
      <c r="R139" s="8" t="str">
        <f>IF(OR(ISBLANK(languages!R139),languages!R139=""),IF(OR(ISBLANK('auto-translations'!R139),'auto-translations'!R139=""),"",'auto-translations'!R139),languages!R139)</f>
        <v>வேலைவாய்ப்பு மற்றும் சேவைகளுக்கான பொது போக்குவரத்து அணுகலுக்கான தேவைகள்</v>
      </c>
      <c r="S139" s="8" t="str">
        <f>IF(OR(ISBLANK(languages!S139),languages!S139=""),IF(OR(ISBLANK('auto-translations'!S139),'auto-translations'!S139=""),"",'auto-translations'!S139),languages!S139)</f>
        <v>ข้อกำหนดสำหรับระบบขนส่ งสาธารณะ ที่เข้าถึงการจ้างงานและบริการต่าง ๆ</v>
      </c>
      <c r="T139" s="8" t="str">
        <f>IF(OR(ISBLANK(languages!T139),languages!T139=""),IF(OR(ISBLANK('auto-translations'!T139),'auto-translations'!T139=""),"",'auto-translations'!T139),languages!T139)</f>
        <v>Các yêu cầu về tiếp cận giao thông công cộng cho việc làm và dịch vụ</v>
      </c>
    </row>
    <row r="140" spans="1:20" ht="180" x14ac:dyDescent="0.25">
      <c r="A140" s="15" t="s">
        <v>914</v>
      </c>
      <c r="B140" s="15" t="s">
        <v>60</v>
      </c>
      <c r="C140" s="9" t="s">
        <v>60</v>
      </c>
      <c r="D140" s="9" t="s">
        <v>1190</v>
      </c>
      <c r="E140" s="8" t="str">
        <f>IF(OR(ISBLANK(languages!E140),languages!E140=""),IF(OR(ISBLANK('auto-translations'!E140),'auto-translations'!E140=""),"",'auto-translations'!E140),languages!E140)</f>
        <v>Requisits mínims per a l'accés al transport públic.</v>
      </c>
      <c r="F140" s="8" t="str">
        <f>IF(OR(ISBLANK(languages!F140),languages!F140=""),IF(OR(ISBLANK('auto-translations'!F140),'auto-translations'!F140=""),"",'auto-translations'!F140),languages!F140)</f>
        <v>公共交通便利性的最低要求</v>
      </c>
      <c r="G140" s="8" t="str">
        <f>IF(OR(ISBLANK(languages!G140),languages!G140=""),IF(OR(ISBLANK('auto-translations'!G140),'auto-translations'!G140=""),"",'auto-translations'!G140),languages!G140)</f>
        <v>公共交通便利性的最低要求</v>
      </c>
      <c r="H140" s="8" t="str">
        <f>IF(OR(ISBLANK(languages!H140),languages!H140=""),IF(OR(ISBLANK('auto-translations'!H140),'auto-translations'!H140=""),"",'auto-translations'!H140),languages!H140)</f>
        <v>Minimální požadavky na dostupnost veřejné dopravy</v>
      </c>
      <c r="I140" s="8" t="str">
        <f>IF(OR(ISBLANK(languages!I140),languages!I140=""),IF(OR(ISBLANK('auto-translations'!I140),'auto-translations'!I140=""),"",'auto-translations'!I140),languages!I140)</f>
        <v>Minimumskrav for adgang til offentlig transport</v>
      </c>
      <c r="J140" s="8" t="str">
        <f>IF(OR(ISBLANK(languages!J140),languages!J140=""),IF(OR(ISBLANK('auto-translations'!J140),'auto-translations'!J140=""),"",'auto-translations'!J140),languages!J140)</f>
        <v>Minimumvereisten voor toegankelijkheid van het openbaar vervoer</v>
      </c>
      <c r="K140" s="8" t="str">
        <f>IF(OR(ISBLANK(languages!K140),languages!K140=""),IF(OR(ISBLANK('auto-translations'!K140),'auto-translations'!K140=""),"",'auto-translations'!K140),languages!K140)</f>
        <v>Mindestanforderungen an den Zugang zu öffentlichen Verkehrsmitteln</v>
      </c>
      <c r="L140" s="8" t="str">
        <f>IF(OR(ISBLANK(languages!L140),languages!L140=""),IF(OR(ISBLANK('auto-translations'!L140),'auto-translations'!L140=""),"",'auto-translations'!L140),languages!L140)</f>
        <v>Mafi ƙarancin buƙatun don isa ga jigilar jama'a</v>
      </c>
      <c r="M140" s="8" t="str">
        <f>IF(OR(ISBLANK(languages!M140),languages!M140=""),IF(OR(ISBLANK('auto-translations'!M140),'auto-translations'!M140=""),"",'auto-translations'!M140),languages!M140)</f>
        <v>Ngā whakaritenga mo te urunga atu ki ngā waka tāone.</v>
      </c>
      <c r="N140" s="8" t="str">
        <f>IF(OR(ISBLANK(languages!N140),languages!N140=""),IF(OR(ISBLANK('auto-translations'!N140),'auto-translations'!N140=""),"",'auto-translations'!N140),languages!N140)</f>
        <v>Requisitos mínimos para el acceso al transporte público</v>
      </c>
      <c r="O140" s="8" t="str">
        <f>IF(OR(ISBLANK(languages!O140),languages!O140=""),IF(OR(ISBLANK('auto-translations'!O140),'auto-translations'!O140=""),"",'auto-translations'!O140),languages!O140)</f>
        <v>Requisitos mínimos para el acceso al transporte público</v>
      </c>
      <c r="P140" s="8" t="str">
        <f>IF(OR(ISBLANK(languages!P140),languages!P140=""),IF(OR(ISBLANK('auto-translations'!P140),'auto-translations'!P140=""),"",'auto-translations'!P140),languages!P140)</f>
        <v>Requisitos mínimos para acesso ao transporte público</v>
      </c>
      <c r="Q140" s="8" t="str">
        <f>IF(OR(ISBLANK(languages!Q140),languages!Q140=""),IF(OR(ISBLANK('auto-translations'!Q140),'auto-translations'!Q140=""),"",'auto-translations'!Q140),languages!Q140)</f>
        <v>Requisitos mínimos para o acesso aos transportes públicos</v>
      </c>
      <c r="R140" s="8" t="str">
        <f>IF(OR(ISBLANK(languages!R140),languages!R140=""),IF(OR(ISBLANK('auto-translations'!R140),'auto-translations'!R140=""),"",'auto-translations'!R140),languages!R140)</f>
        <v>பொது போக்குவரத்து அணுகலுக்கான குறைந்தபட்ச தேவைகள்</v>
      </c>
      <c r="S140" s="8" t="str">
        <f>IF(OR(ISBLANK(languages!S140),languages!S140=""),IF(OR(ISBLANK('auto-translations'!S140),'auto-translations'!S140=""),"",'auto-translations'!S140),languages!S140)</f>
        <v>ข้อกำหนดขั้นต่ำสำหรับการ เข้าถึง ระบบขนส่งสาธารณะ</v>
      </c>
      <c r="T140" s="8" t="str">
        <f>IF(OR(ISBLANK(languages!T140),languages!T140=""),IF(OR(ISBLANK('auto-translations'!T140),'auto-translations'!T140=""),"",'auto-translations'!T140),languages!T140)</f>
        <v>Các yêu cầu tối thiểu về tiếp cận giao thông công cộng</v>
      </c>
    </row>
    <row r="141" spans="1:20" ht="165" x14ac:dyDescent="0.25">
      <c r="A141" s="15" t="s">
        <v>914</v>
      </c>
      <c r="B141" s="15" t="s">
        <v>61</v>
      </c>
      <c r="C141" s="9" t="s">
        <v>61</v>
      </c>
      <c r="D141" s="9" t="s">
        <v>1190</v>
      </c>
      <c r="E141" s="8" t="str">
        <f>IF(OR(ISBLANK(languages!E141),languages!E141=""),IF(OR(ISBLANK('auto-translations'!E141),'auto-translations'!E141=""),"",'auto-translations'!E141),languages!E141)</f>
        <v>Objectius per a l'ús del transport públic</v>
      </c>
      <c r="F141" s="8" t="str">
        <f>IF(OR(ISBLANK(languages!F141),languages!F141=""),IF(OR(ISBLANK('auto-translations'!F141),'auto-translations'!F141=""),"",'auto-translations'!F141),languages!F141)</f>
        <v>訂立公共交通使用量目標</v>
      </c>
      <c r="G141" s="8" t="str">
        <f>IF(OR(ISBLANK(languages!G141),languages!G141=""),IF(OR(ISBLANK('auto-translations'!G141),'auto-translations'!G141=""),"",'auto-translations'!G141),languages!G141)</f>
        <v>制定公共交通使用量目标</v>
      </c>
      <c r="H141" s="8" t="str">
        <f>IF(OR(ISBLANK(languages!H141),languages!H141=""),IF(OR(ISBLANK('auto-translations'!H141),'auto-translations'!H141=""),"",'auto-translations'!H141),languages!H141)</f>
        <v>Cíle pro využívání veřejné dopravy</v>
      </c>
      <c r="I141" s="8" t="str">
        <f>IF(OR(ISBLANK(languages!I141),languages!I141=""),IF(OR(ISBLANK('auto-translations'!I141),'auto-translations'!I141=""),"",'auto-translations'!I141),languages!I141)</f>
        <v>Formulerede måltal for brug af offentlig transport</v>
      </c>
      <c r="J141" s="8" t="str">
        <f>IF(OR(ISBLANK(languages!J141),languages!J141=""),IF(OR(ISBLANK('auto-translations'!J141),'auto-translations'!J141=""),"",'auto-translations'!J141),languages!J141)</f>
        <v>Doelstellingen voor het gebruik van openbaar vervoer</v>
      </c>
      <c r="K141" s="8" t="str">
        <f>IF(OR(ISBLANK(languages!K141),languages!K141=""),IF(OR(ISBLANK('auto-translations'!K141),'auto-translations'!K141=""),"",'auto-translations'!K141),languages!K141)</f>
        <v>Ziele für die Nutzung öffentlicher Verkehrsmittel</v>
      </c>
      <c r="L141" s="8" t="str">
        <f>IF(OR(ISBLANK(languages!L141),languages!L141=""),IF(OR(ISBLANK('auto-translations'!L141),'auto-translations'!L141=""),"",'auto-translations'!L141),languages!L141)</f>
        <v>Manufa don amfani da jigilar jama'a</v>
      </c>
      <c r="M141" s="8" t="str">
        <f>IF(OR(ISBLANK(languages!M141),languages!M141=""),IF(OR(ISBLANK('auto-translations'!M141),'auto-translations'!M141=""),"",'auto-translations'!M141),languages!M141)</f>
        <v>Ngā ūnga mo te whakamahinga waka tāone.</v>
      </c>
      <c r="N141" s="8" t="str">
        <f>IF(OR(ISBLANK(languages!N141),languages!N141=""),IF(OR(ISBLANK('auto-translations'!N141),'auto-translations'!N141=""),"",'auto-translations'!N141),languages!N141)</f>
        <v>Objetivos para el uso del transporte público</v>
      </c>
      <c r="O141" s="8" t="str">
        <f>IF(OR(ISBLANK(languages!O141),languages!O141=""),IF(OR(ISBLANK('auto-translations'!O141),'auto-translations'!O141=""),"",'auto-translations'!O141),languages!O141)</f>
        <v>Objetivos para el uso del transporte público</v>
      </c>
      <c r="P141" s="8" t="str">
        <f>IF(OR(ISBLANK(languages!P141),languages!P141=""),IF(OR(ISBLANK('auto-translations'!P141),'auto-translations'!P141=""),"",'auto-translations'!P141),languages!P141)</f>
        <v>Metas para o uso do transporte público</v>
      </c>
      <c r="Q141" s="8" t="str">
        <f>IF(OR(ISBLANK(languages!Q141),languages!Q141=""),IF(OR(ISBLANK('auto-translations'!Q141),'auto-translations'!Q141=""),"",'auto-translations'!Q141),languages!Q141)</f>
        <v>Metas para a utilização dos transportes públicos</v>
      </c>
      <c r="R141" s="8" t="str">
        <f>IF(OR(ISBLANK(languages!R141),languages!R141=""),IF(OR(ISBLANK('auto-translations'!R141),'auto-translations'!R141=""),"",'auto-translations'!R141),languages!R141)</f>
        <v>பொதுப் போக்குவரத்து பயன்பாட்டிற்கான இலக்குகள்</v>
      </c>
      <c r="S141" s="8" t="str">
        <f>IF(OR(ISBLANK(languages!S141),languages!S141=""),IF(OR(ISBLANK('auto-translations'!S141),'auto-translations'!S141=""),"",'auto-translations'!S141),languages!S141)</f>
        <v>เป้าหมายการใช้ระบบขนส่ งสาธารณะ</v>
      </c>
      <c r="T141" s="8" t="str">
        <f>IF(OR(ISBLANK(languages!T141),languages!T141=""),IF(OR(ISBLANK('auto-translations'!T141),'auto-translations'!T141=""),"",'auto-translations'!T141),languages!T141)</f>
        <v>Các mục tiêu về sử dụng phương tiện giao thông công cộng</v>
      </c>
    </row>
    <row r="142" spans="1:20" ht="105" x14ac:dyDescent="0.25">
      <c r="A142" s="15" t="s">
        <v>915</v>
      </c>
      <c r="B142" s="15" t="s">
        <v>972</v>
      </c>
      <c r="C142" s="9" t="s">
        <v>972</v>
      </c>
      <c r="D142" s="9" t="s">
        <v>1462</v>
      </c>
      <c r="E142" s="8" t="str">
        <f>IF(OR(ISBLANK(languages!E142),languages!E142=""),IF(OR(ISBLANK('auto-translations'!E142),'auto-translations'!E142=""),"",'auto-translations'!E142),languages!E142)</f>
        <v>Política d'espais oberts públics</v>
      </c>
      <c r="F142" s="8" t="str">
        <f>IF(OR(ISBLANK(languages!F142),languages!F142=""),IF(OR(ISBLANK('auto-translations'!F142),'auto-translations'!F142=""),"",'auto-translations'!F142),languages!F142)</f>
        <v>公共開放空間政策</v>
      </c>
      <c r="G142" s="8" t="str">
        <f>IF(OR(ISBLANK(languages!G142),languages!G142=""),IF(OR(ISBLANK('auto-translations'!G142),'auto-translations'!G142=""),"",'auto-translations'!G142),languages!G142)</f>
        <v>公共开放空间政策</v>
      </c>
      <c r="H142" s="8" t="str">
        <f>IF(OR(ISBLANK(languages!H142),languages!H142=""),IF(OR(ISBLANK('auto-translations'!H142),'auto-translations'!H142=""),"",'auto-translations'!H142),languages!H142)</f>
        <v>Politika veřejného otevřeného prostoru</v>
      </c>
      <c r="I142" s="8" t="str">
        <f>IF(OR(ISBLANK(languages!I142),languages!I142=""),IF(OR(ISBLANK('auto-translations'!I142),'auto-translations'!I142=""),"",'auto-translations'!I142),languages!I142)</f>
        <v>Offentlig frirumspolitik</v>
      </c>
      <c r="J142" s="8" t="str">
        <f>IF(OR(ISBLANK(languages!J142),languages!J142=""),IF(OR(ISBLANK('auto-translations'!J142),'auto-translations'!J142=""),"",'auto-translations'!J142),languages!J142)</f>
        <v>Beleid voor de openbare ruimte</v>
      </c>
      <c r="K142" s="8" t="str">
        <f>IF(OR(ISBLANK(languages!K142),languages!K142=""),IF(OR(ISBLANK('auto-translations'!K142),'auto-translations'!K142=""),"",'auto-translations'!K142),languages!K142)</f>
        <v>Öffentliche Freiraumpolitik</v>
      </c>
      <c r="L142" s="8" t="str">
        <f>IF(OR(ISBLANK(languages!L142),languages!L142=""),IF(OR(ISBLANK('auto-translations'!L142),'auto-translations'!L142=""),"",'auto-translations'!L142),languages!L142)</f>
        <v>Manufar bude sararin samaniya</v>
      </c>
      <c r="M142" s="8" t="str">
        <f>IF(OR(ISBLANK(languages!M142),languages!M142=""),IF(OR(ISBLANK('auto-translations'!M142),'auto-translations'!M142=""),"",'auto-translations'!M142),languages!M142)</f>
        <v>Kaupapa here mo nga waahi tuwhera mo te iwi</v>
      </c>
      <c r="N142" s="8" t="str">
        <f>IF(OR(ISBLANK(languages!N142),languages!N142=""),IF(OR(ISBLANK('auto-translations'!N142),'auto-translations'!N142=""),"",'auto-translations'!N142),languages!N142)</f>
        <v>Política de espacios públicos abiertos</v>
      </c>
      <c r="O142" s="8" t="str">
        <f>IF(OR(ISBLANK(languages!O142),languages!O142=""),IF(OR(ISBLANK('auto-translations'!O142),'auto-translations'!O142=""),"",'auto-translations'!O142),languages!O142)</f>
        <v>Política de espacios públicos abiertos</v>
      </c>
      <c r="P142" s="8" t="str">
        <f>IF(OR(ISBLANK(languages!P142),languages!P142=""),IF(OR(ISBLANK('auto-translations'!P142),'auto-translations'!P142=""),"",'auto-translations'!P142),languages!P142)</f>
        <v>Política de espaço público aberto</v>
      </c>
      <c r="Q142" s="8" t="str">
        <f>IF(OR(ISBLANK(languages!Q142),languages!Q142=""),IF(OR(ISBLANK('auto-translations'!Q142),'auto-translations'!Q142=""),"",'auto-translations'!Q142),languages!Q142)</f>
        <v>Política de espaço público aberto</v>
      </c>
      <c r="R142" s="8" t="str">
        <f>IF(OR(ISBLANK(languages!R142),languages!R142=""),IF(OR(ISBLANK('auto-translations'!R142),'auto-translations'!R142=""),"",'auto-translations'!R142),languages!R142)</f>
        <v>பொது திறந்தவெளி கொள்கை</v>
      </c>
      <c r="S142" s="8" t="str">
        <f>IF(OR(ISBLANK(languages!S142),languages!S142=""),IF(OR(ISBLANK('auto-translations'!S142),'auto-translations'!S142=""),"",'auto-translations'!S142),languages!S142)</f>
        <v>นโยบายพื้นที่เปิดโล่งสาธารณะ</v>
      </c>
      <c r="T142" s="8" t="str">
        <f>IF(OR(ISBLANK(languages!T142),languages!T142=""),IF(OR(ISBLANK('auto-translations'!T142),'auto-translations'!T142=""),"",'auto-translations'!T142),languages!T142)</f>
        <v>Chính sách không gian mở công cộng</v>
      </c>
    </row>
    <row r="143" spans="1:20" ht="165" x14ac:dyDescent="0.25">
      <c r="A143" s="15" t="s">
        <v>914</v>
      </c>
      <c r="B143" s="15" t="s">
        <v>62</v>
      </c>
      <c r="C143" s="9" t="s">
        <v>62</v>
      </c>
      <c r="D143" s="9" t="s">
        <v>1190</v>
      </c>
      <c r="E143" s="8" t="str">
        <f>IF(OR(ISBLANK(languages!E143),languages!E143=""),IF(OR(ISBLANK('auto-translations'!E143),'auto-translations'!E143=""),"",'auto-translations'!E143),languages!E143)</f>
        <v>Requisits mínims per a l'accés a espais públics oberts.</v>
      </c>
      <c r="F143" s="8" t="str">
        <f>IF(OR(ISBLANK(languages!F143),languages!F143=""),IF(OR(ISBLANK('auto-translations'!F143),'auto-translations'!F143=""),"",'auto-translations'!F143),languages!F143)</f>
        <v>公共開放空間便利性的最低要求</v>
      </c>
      <c r="G143" s="8" t="str">
        <f>IF(OR(ISBLANK(languages!G143),languages!G143=""),IF(OR(ISBLANK('auto-translations'!G143),'auto-translations'!G143=""),"",'auto-translations'!G143),languages!G143)</f>
        <v>公共开放空间便利性的最低要求</v>
      </c>
      <c r="H143" s="8" t="str">
        <f>IF(OR(ISBLANK(languages!H143),languages!H143=""),IF(OR(ISBLANK('auto-translations'!H143),'auto-translations'!H143=""),"",'auto-translations'!H143),languages!H143)</f>
        <v>Minimální požadavky na dostupnost veřejného prostranství</v>
      </c>
      <c r="I143" s="8" t="str">
        <f>IF(OR(ISBLANK(languages!I143),languages!I143=""),IF(OR(ISBLANK('auto-translations'!I143),'auto-translations'!I143=""),"",'auto-translations'!I143),languages!I143)</f>
        <v>Minimumskrav for adgang til offentlig åbne rum</v>
      </c>
      <c r="J143" s="8" t="str">
        <f>IF(OR(ISBLANK(languages!J143),languages!J143=""),IF(OR(ISBLANK('auto-translations'!J143),'auto-translations'!J143=""),"",'auto-translations'!J143),languages!J143)</f>
        <v>Minimumvereisten voor toegankelijkheid van publieke open ruimte</v>
      </c>
      <c r="K143" s="8" t="str">
        <f>IF(OR(ISBLANK(languages!K143),languages!K143=""),IF(OR(ISBLANK('auto-translations'!K143),'auto-translations'!K143=""),"",'auto-translations'!K143),languages!K143)</f>
        <v>Mindestanforderungen an den Zugang zu öffentlichem Freiraum</v>
      </c>
      <c r="L143" s="8" t="str">
        <f>IF(OR(ISBLANK(languages!L143),languages!L143=""),IF(OR(ISBLANK('auto-translations'!L143),'auto-translations'!L143=""),"",'auto-translations'!L143),languages!L143)</f>
        <v>Mafi ƙarancin buƙatun don shiga sararin samaniya na jama'a</v>
      </c>
      <c r="M143" s="8" t="str">
        <f>IF(OR(ISBLANK(languages!M143),languages!M143=""),IF(OR(ISBLANK('auto-translations'!M143),'auto-translations'!M143=""),"",'auto-translations'!M143),languages!M143)</f>
        <v>Ngā whakaritenga mo ngā wāhi tūwhera.</v>
      </c>
      <c r="N143" s="8" t="str">
        <f>IF(OR(ISBLANK(languages!N143),languages!N143=""),IF(OR(ISBLANK('auto-translations'!N143),'auto-translations'!N143=""),"",'auto-translations'!N143),languages!N143)</f>
        <v>Requisitos mínimos para el acceso al espacio público al aire libre</v>
      </c>
      <c r="O143" s="8" t="str">
        <f>IF(OR(ISBLANK(languages!O143),languages!O143=""),IF(OR(ISBLANK('auto-translations'!O143),'auto-translations'!O143=""),"",'auto-translations'!O143),languages!O143)</f>
        <v>Requisitos mínimos para el acceso a espacios públicos abiertos</v>
      </c>
      <c r="P143" s="8" t="str">
        <f>IF(OR(ISBLANK(languages!P143),languages!P143=""),IF(OR(ISBLANK('auto-translations'!P143),'auto-translations'!P143=""),"",'auto-translations'!P143),languages!P143)</f>
        <v>Requisitos mínimos para acesso a espaços públicos abertos</v>
      </c>
      <c r="Q143" s="8" t="str">
        <f>IF(OR(ISBLANK(languages!Q143),languages!Q143=""),IF(OR(ISBLANK('auto-translations'!Q143),'auto-translations'!Q143=""),"",'auto-translations'!Q143),languages!Q143)</f>
        <v>Requisitos mínimos para acesso público a espaços abertos</v>
      </c>
      <c r="R143" s="8" t="str">
        <f>IF(OR(ISBLANK(languages!R143),languages!R143=""),IF(OR(ISBLANK('auto-translations'!R143),'auto-translations'!R143=""),"",'auto-translations'!R143),languages!R143)</f>
        <v>பொது திறந்த வெளி அணுகலுக்கான குறைந்தபட்ச தேவைகள்</v>
      </c>
      <c r="S143" s="8" t="str">
        <f>IF(OR(ISBLANK(languages!S143),languages!S143=""),IF(OR(ISBLANK('auto-translations'!S143),'auto-translations'!S143=""),"",'auto-translations'!S143),languages!S143)</f>
        <v>ข้อกำหนดขั้นต่ำสำหรับการ เข้าถึง พื้นที่เปิดโล่งสาธารณะ</v>
      </c>
      <c r="T143" s="8" t="str">
        <f>IF(OR(ISBLANK(languages!T143),languages!T143=""),IF(OR(ISBLANK('auto-translations'!T143),'auto-translations'!T143=""),"",'auto-translations'!T143),languages!T143)</f>
        <v>Yêu cầu tối thiểu đối với việc tiếp cận không gian mở công cộng</v>
      </c>
    </row>
    <row r="144" spans="1:20" ht="90" x14ac:dyDescent="0.25">
      <c r="A144" s="15" t="s">
        <v>71</v>
      </c>
      <c r="B144" s="15" t="s">
        <v>38</v>
      </c>
      <c r="C144" s="9" t="s">
        <v>313</v>
      </c>
      <c r="D144" s="9" t="s">
        <v>1190</v>
      </c>
      <c r="E144" s="8" t="str">
        <f>IF(OR(ISBLANK(languages!E144),languages!E144=""),IF(OR(ISBLANK('auto-translations'!E144),'auto-translations'!E144=""),"",'auto-translations'!E144),languages!E144)</f>
        <v>Accés al transport públic</v>
      </c>
      <c r="F144" s="8" t="str">
        <f>IF(OR(ISBLANK(languages!F144),languages!F144=""),IF(OR(ISBLANK('auto-translations'!F144),'auto-translations'!F144=""),"",'auto-translations'!F144),languages!F144)</f>
        <v>公共交通便利性</v>
      </c>
      <c r="G144" s="8" t="str">
        <f>IF(OR(ISBLANK(languages!G144),languages!G144=""),IF(OR(ISBLANK('auto-translations'!G144),'auto-translations'!G144=""),"",'auto-translations'!G144),languages!G144)</f>
        <v>公共交通便利性</v>
      </c>
      <c r="H144" s="8" t="str">
        <f>IF(OR(ISBLANK(languages!H144),languages!H144=""),IF(OR(ISBLANK('auto-translations'!H144),'auto-translations'!H144=""),"",'auto-translations'!H144),languages!H144)</f>
        <v>Dostupnost veřejné dopravy</v>
      </c>
      <c r="I144" s="8" t="str">
        <f>IF(OR(ISBLANK(languages!I144),languages!I144=""),IF(OR(ISBLANK('auto-translations'!I144),'auto-translations'!I144=""),"",'auto-translations'!I144),languages!I144)</f>
        <v>Adgang til offentlig transport</v>
      </c>
      <c r="J144" s="8" t="str">
        <f>IF(OR(ISBLANK(languages!J144),languages!J144=""),IF(OR(ISBLANK('auto-translations'!J144),'auto-translations'!J144=""),"",'auto-translations'!J144),languages!J144)</f>
        <v>Toegankelijkheid openbaar vervoer</v>
      </c>
      <c r="K144" s="8" t="str">
        <f>IF(OR(ISBLANK(languages!K144),languages!K144=""),IF(OR(ISBLANK('auto-translations'!K144),'auto-translations'!K144=""),"",'auto-translations'!K144),languages!K144)</f>
        <v>Öffentliche Verkehrsmittel</v>
      </c>
      <c r="L144" s="8" t="str">
        <f>IF(OR(ISBLANK(languages!L144),languages!L144=""),IF(OR(ISBLANK('auto-translations'!L144),'auto-translations'!L144=""),"",'auto-translations'!L144),languages!L144)</f>
        <v>Hanyar sufurin jama'a</v>
      </c>
      <c r="M144" s="8" t="str">
        <f>IF(OR(ISBLANK(languages!M144),languages!M144=""),IF(OR(ISBLANK('auto-translations'!M144),'auto-translations'!M144=""),"",'auto-translations'!M144),languages!M144)</f>
        <v>Urunga waka tāone</v>
      </c>
      <c r="N144" s="8" t="str">
        <f>IF(OR(ISBLANK(languages!N144),languages!N144=""),IF(OR(ISBLANK('auto-translations'!N144),'auto-translations'!N144=""),"",'auto-translations'!N144),languages!N144)</f>
        <v>Acceso a transporte público</v>
      </c>
      <c r="O144" s="8" t="str">
        <f>IF(OR(ISBLANK(languages!O144),languages!O144=""),IF(OR(ISBLANK('auto-translations'!O144),'auto-translations'!O144=""),"",'auto-translations'!O144),languages!O144)</f>
        <v>Acceso al transporte público</v>
      </c>
      <c r="P144" s="8" t="str">
        <f>IF(OR(ISBLANK(languages!P144),languages!P144=""),IF(OR(ISBLANK('auto-translations'!P144),'auto-translations'!P144=""),"",'auto-translations'!P144),languages!P144)</f>
        <v>Acesso aos transportes públicos</v>
      </c>
      <c r="Q144" s="8" t="str">
        <f>IF(OR(ISBLANK(languages!Q144),languages!Q144=""),IF(OR(ISBLANK('auto-translations'!Q144),'auto-translations'!Q144=""),"",'auto-translations'!Q144),languages!Q144)</f>
        <v>Acesso ao transporte público</v>
      </c>
      <c r="R144" s="8" t="str">
        <f>IF(OR(ISBLANK(languages!R144),languages!R144=""),IF(OR(ISBLANK('auto-translations'!R144),'auto-translations'!R144=""),"",'auto-translations'!R144),languages!R144)</f>
        <v>பொது போக்குவரத்து அணுகல்</v>
      </c>
      <c r="S144" s="8" t="str">
        <f>IF(OR(ISBLANK(languages!S144),languages!S144=""),IF(OR(ISBLANK('auto-translations'!S144),'auto-translations'!S144=""),"",'auto-translations'!S144),languages!S144)</f>
        <v>การเข้าถึงการขนส่งสาธารณะ</v>
      </c>
      <c r="T144" s="8" t="str">
        <f>IF(OR(ISBLANK(languages!T144),languages!T144=""),IF(OR(ISBLANK('auto-translations'!T144),'auto-translations'!T144=""),"",'auto-translations'!T144),languages!T144)</f>
        <v>Tiếp cận giao thông công cộng</v>
      </c>
    </row>
    <row r="145" spans="1:20" ht="90" x14ac:dyDescent="0.25">
      <c r="A145" s="15" t="s">
        <v>71</v>
      </c>
      <c r="B145" s="15" t="s">
        <v>39</v>
      </c>
      <c r="C145" s="9" t="s">
        <v>315</v>
      </c>
      <c r="D145" s="9" t="s">
        <v>1190</v>
      </c>
      <c r="E145" s="8" t="str">
        <f>IF(OR(ISBLANK(languages!E145),languages!E145=""),IF(OR(ISBLANK('auto-translations'!E145),'auto-translations'!E145=""),"",'auto-translations'!E145),languages!E145)</f>
        <v>Accés a espais públics oberts</v>
      </c>
      <c r="F145" s="8" t="str">
        <f>IF(OR(ISBLANK(languages!F145),languages!F145=""),IF(OR(ISBLANK('auto-translations'!F145),'auto-translations'!F145=""),"",'auto-translations'!F145),languages!F145)</f>
        <v>公共開放空間便利性</v>
      </c>
      <c r="G145" s="8" t="str">
        <f>IF(OR(ISBLANK(languages!G145),languages!G145=""),IF(OR(ISBLANK('auto-translations'!G145),'auto-translations'!G145=""),"",'auto-translations'!G145),languages!G145)</f>
        <v>公共开放空间便利性</v>
      </c>
      <c r="H145" s="8" t="str">
        <f>IF(OR(ISBLANK(languages!H145),languages!H145=""),IF(OR(ISBLANK('auto-translations'!H145),'auto-translations'!H145=""),"",'auto-translations'!H145),languages!H145)</f>
        <v>Dostupnost veřejného prostranství</v>
      </c>
      <c r="I145" s="8" t="str">
        <f>IF(OR(ISBLANK(languages!I145),languages!I145=""),IF(OR(ISBLANK('auto-translations'!I145),'auto-translations'!I145=""),"",'auto-translations'!I145),languages!I145)</f>
        <v>Adgang til åbne offentlige rum</v>
      </c>
      <c r="J145" s="8" t="str">
        <f>IF(OR(ISBLANK(languages!J145),languages!J145=""),IF(OR(ISBLANK('auto-translations'!J145),'auto-translations'!J145=""),"",'auto-translations'!J145),languages!J145)</f>
        <v>Toegankelijkheid publieke open ruimte</v>
      </c>
      <c r="K145" s="8" t="str">
        <f>IF(OR(ISBLANK(languages!K145),languages!K145=""),IF(OR(ISBLANK('auto-translations'!K145),'auto-translations'!K145=""),"",'auto-translations'!K145),languages!K145)</f>
        <v>Zugang zu öffentlichem Freiraum</v>
      </c>
      <c r="L145" s="8" t="str">
        <f>IF(OR(ISBLANK(languages!L145),languages!L145=""),IF(OR(ISBLANK('auto-translations'!L145),'auto-translations'!L145=""),"",'auto-translations'!L145),languages!L145)</f>
        <v>Samun damar sararin samaniya na jama'a</v>
      </c>
      <c r="M145" s="8" t="str">
        <f>IF(OR(ISBLANK(languages!M145),languages!M145=""),IF(OR(ISBLANK('auto-translations'!M145),'auto-translations'!M145=""),"",'auto-translations'!M145),languages!M145)</f>
        <v>Urunga ki ngā wāhi tūwhera</v>
      </c>
      <c r="N145" s="8" t="str">
        <f>IF(OR(ISBLANK(languages!N145),languages!N145=""),IF(OR(ISBLANK('auto-translations'!N145),'auto-translations'!N145=""),"",'auto-translations'!N145),languages!N145)</f>
        <v>Acceso a espacios públicos abiertos</v>
      </c>
      <c r="O145" s="8" t="str">
        <f>IF(OR(ISBLANK(languages!O145),languages!O145=""),IF(OR(ISBLANK('auto-translations'!O145),'auto-translations'!O145=""),"",'auto-translations'!O145),languages!O145)</f>
        <v>Acceso a espacios públicos abiertos</v>
      </c>
      <c r="P145" s="8" t="str">
        <f>IF(OR(ISBLANK(languages!P145),languages!P145=""),IF(OR(ISBLANK('auto-translations'!P145),'auto-translations'!P145=""),"",'auto-translations'!P145),languages!P145)</f>
        <v>Acesso aos espaços públicos abertos</v>
      </c>
      <c r="Q145" s="8" t="str">
        <f>IF(OR(ISBLANK(languages!Q145),languages!Q145=""),IF(OR(ISBLANK('auto-translations'!Q145),'auto-translations'!Q145=""),"",'auto-translations'!Q145),languages!Q145)</f>
        <v>Acesso ao espaço público aberto</v>
      </c>
      <c r="R145" s="8" t="str">
        <f>IF(OR(ISBLANK(languages!R145),languages!R145=""),IF(OR(ISBLANK('auto-translations'!R145),'auto-translations'!R145=""),"",'auto-translations'!R145),languages!R145)</f>
        <v>பொது திறந்தவெளி அணுகல்</v>
      </c>
      <c r="S145" s="8" t="str">
        <f>IF(OR(ISBLANK(languages!S145),languages!S145=""),IF(OR(ISBLANK('auto-translations'!S145),'auto-translations'!S145=""),"",'auto-translations'!S145),languages!S145)</f>
        <v>การเข้าถึงพื้นที่เปิดโล่งสาธารณะ</v>
      </c>
      <c r="T145" s="8" t="str">
        <f>IF(OR(ISBLANK(languages!T145),languages!T145=""),IF(OR(ISBLANK('auto-translations'!T145),'auto-translations'!T145=""),"",'auto-translations'!T145),languages!T145)</f>
        <v>Tiếp cận không gian mở công cộng</v>
      </c>
    </row>
    <row r="146" spans="1:20" ht="409.5" x14ac:dyDescent="0.25">
      <c r="A146" s="15" t="s">
        <v>71</v>
      </c>
      <c r="B146" s="15" t="s">
        <v>59</v>
      </c>
      <c r="C146" s="10" t="s">
        <v>113</v>
      </c>
      <c r="D146" s="10" t="s">
        <v>1190</v>
      </c>
      <c r="E146" s="8" t="str">
        <f>IF(OR(ISBLANK(languages!E146),languages!E146=""),IF(OR(ISBLANK('auto-translations'!E146),'auto-translations'!E146=""),"",'auto-translations'!E146),languages!E146)</f>
        <v>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v>
      </c>
      <c r="F146" s="8" t="str">
        <f>IF(OR(ISBLANK(languages!F146),languages!F146=""),IF(OR(ISBLANK('auto-translations'!F146),'auto-translations'!F146=""),"",'auto-translations'!F146),languages!F146)</f>
        <v>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v>
      </c>
      <c r="G146" s="8" t="str">
        <f>IF(OR(ISBLANK(languages!G146),languages!G146=""),IF(OR(ISBLANK('auto-translations'!G146),'auto-translations'!G146=""),"",'auto-translations'!G146),languages!G146)</f>
        <v>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v>
      </c>
      <c r="H146" s="8" t="str">
        <f>IF(OR(ISBLANK(languages!H146),languages!H146=""),IF(OR(ISBLANK('auto-translations'!H146),'auto-translations'!H146=""),"",'auto-translations'!H146),languages!H146)</f>
        <v>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v>
      </c>
      <c r="I146" s="8" t="str">
        <f>IF(OR(ISBLANK(languages!I146),languages!I146=""),IF(OR(ISBLANK('auto-translations'!I146),'auto-translations'!I146=""),"",'auto-translations'!I146),languages!I146)</f>
        <v>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v>
      </c>
      <c r="J146" s="8" t="str">
        <f>IF(OR(ISBLANK(languages!J146),languages!J146=""),IF(OR(ISBLANK('auto-translations'!J146),'auto-translations'!J146=""),"",'auto-translations'!J146),languages!J146)</f>
        <v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v>
      </c>
      <c r="K146" s="8" t="str">
        <f>IF(OR(ISBLANK(languages!K146),languages!K146=""),IF(OR(ISBLANK('auto-translations'!K146),'auto-translations'!K146=""),"",'auto-translations'!K146),languages!K146)</f>
        <v>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v>
      </c>
      <c r="L146" s="8" t="str">
        <f>IF(OR(ISBLANK(languages!L146),languages!L146=""),IF(OR(ISBLANK('auto-translations'!L146),'auto-translations'!L146=""),"",'auto-translations'!L146),languages!L146)</f>
        <v>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v>
      </c>
      <c r="M146" s="8" t="str">
        <f>IF(OR(ISBLANK(languages!M146),languages!M146=""),IF(OR(ISBLANK('auto-translations'!M146),'auto-translations'!M146=""),"",'auto-translations'!M146),languages!M146)</f>
        <v>Ko te ngāwaritanga ki te toro atu ki ngā waka kawetāngata tētahi o ngā mea matua mo ngā pūnaha waka harihari tāngata e pai nei mo te hauora me te taiao hoki. Ko ngā tūngā waka tāone e pātata atu nei ki ngā whare me ngā mahi e whakanui nei i te maha o ngā haerenga waka kawetāngata, mā reira ka āhei ngā tāngata te hīkoi haere me te whai atu ki ngā mahi me ngā ratonga ā-rohe, te whakapiki hauora, te whakawhanaketanga o te ohaoha, te nohotahitanga o te hāpori, me te whakaheketanga o ngā haukino me ngā whakaputanga hauhā. Mā te whakamahinga ki ngā ratonga o te hāpori e piki hoki te whakamahinga o ngā waka kawetāngata, tāpiri atu ki tērā te whakatū me te whakatata atu ki ngā tūngā waka tāone me ngā toa.</v>
      </c>
      <c r="N146" s="8" t="str">
        <f>IF(OR(ISBLANK(languages!N146),languages!N146=""),IF(OR(ISBLANK('auto-translations'!N146),'auto-translations'!N146=""),"",'auto-translations'!N146),languages!N146)</f>
        <v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las caminatas por transporte; el acceso a empleos y servicios regionales; mejorar la salud, el desarrollo económico y la inclusión social; y la reducción de la contaminación y las emisiones de carbono. </v>
      </c>
      <c r="O146" s="8" t="str">
        <f>IF(OR(ISBLANK(languages!O146),languages!O146=""),IF(OR(ISBLANK('auto-translations'!O146),'auto-translations'!O146=""),"",'auto-translations'!O146),languages!O146)</f>
        <v>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v>
      </c>
      <c r="P146" s="8" t="str">
        <f>IF(OR(ISBLANK(languages!P146),languages!P146=""),IF(OR(ISBLANK('auto-translations'!P146),'auto-translations'!P146=""),"",'auto-translations'!P146),languages!P146)</f>
        <v>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v>
      </c>
      <c r="Q146" s="8" t="str">
        <f>IF(OR(ISBLANK(languages!Q146),languages!Q146=""),IF(OR(ISBLANK('auto-translations'!Q146),'auto-translations'!Q146=""),"",'auto-translations'!Q146),languages!Q146)</f>
        <v>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v>
      </c>
      <c r="R146" s="8" t="str">
        <f>IF(OR(ISBLANK(languages!R146),languages!R146=""),IF(OR(ISBLANK('auto-translations'!R146),'auto-translations'!R146=""),"",'auto-translations'!R146),languages!R146)</f>
        <v>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v>
      </c>
      <c r="S146" s="8" t="str">
        <f>IF(OR(ISBLANK(languages!S146),languages!S146=""),IF(OR(ISBLANK('auto-translations'!S146),'auto-translations'!S146=""),"",'auto-translations'!S146),languages!S146)</f>
        <v>ระบบขนส่งสาธารณะที่เข้าถึงได้ง่ายคือหัวใจสำคัญของการขนส่งที่ยั่งยืน และดี ต่อสุขภาพ การขนส่งสาธารณะที่อยู่ใกล้ที่อยู่อาศัยและการจ้างงานควรมีการเพิ่มรูปแบบให้เชื่อมต่อ
การเดินทางด้วยระบบขนส่งสาธารณะซึ่งจะช่วยส่งเสริมการเดินที่เกี่ยวข้องกับการขนส่ง 
อาทิ ข้อเสนอในการเข้าถึงงานและบริการในระดับภูมิภาค การปรับปรุงสุขภาพ 
การพัฒนาเศรษฐกิจ และความครอบคลุมทางสังคม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v>
      </c>
      <c r="T146" s="8" t="str">
        <f>IF(OR(ISBLANK(languages!T146),languages!T146=""),IF(OR(ISBLANK('auto-translations'!T146),'auto-translations'!T146=""),"",'auto-translations'!T146),languages!T146)</f>
        <v>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v>
      </c>
    </row>
    <row r="147" spans="1:20" ht="409.5" x14ac:dyDescent="0.25">
      <c r="A147" s="15" t="s">
        <v>71</v>
      </c>
      <c r="B147" s="15" t="s">
        <v>63</v>
      </c>
      <c r="C147" s="10" t="s">
        <v>114</v>
      </c>
      <c r="D147" s="10" t="s">
        <v>1190</v>
      </c>
      <c r="E147" s="8" t="str">
        <f>IF(OR(ISBLANK(languages!E147),languages!E147=""),IF(OR(ISBLANK('auto-translations'!E147),'auto-translations'!E147=""),"",'auto-translations'!E147),languages!E147)</f>
        <v>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v>
      </c>
      <c r="F147" s="8" t="str">
        <f>IF(OR(ISBLANK(languages!F147),languages!F147=""),IF(OR(ISBLANK('auto-translations'!F147),'auto-translations'!F147=""),"",'auto-translations'!F147),languages!F147)</f>
        <v>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v>
      </c>
      <c r="G147" s="8" t="str">
        <f>IF(OR(ISBLANK(languages!G147),languages!G147=""),IF(OR(ISBLANK('auto-translations'!G147),'auto-translations'!G147=""),"",'auto-translations'!G147),languages!G147)</f>
        <v>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v>
      </c>
      <c r="H147" s="8" t="str">
        <f>IF(OR(ISBLANK(languages!H147),languages!H147=""),IF(OR(ISBLANK('auto-translations'!H147),'auto-translations'!H147=""),"",'auto-translations'!H147),languages!H147)</f>
        <v>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v>
      </c>
      <c r="I147" s="8" t="str">
        <f>IF(OR(ISBLANK(languages!I147),languages!I147=""),IF(OR(ISBLANK('auto-translations'!I147),'auto-translations'!I147=""),"",'auto-translations'!I147),languages!I147)</f>
        <v>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v>
      </c>
      <c r="J147" s="8" t="str">
        <f>IF(OR(ISBLANK(languages!J147),languages!J147=""),IF(OR(ISBLANK('auto-translations'!J147),'auto-translations'!J147=""),"",'auto-translations'!J147),languages!J147)</f>
        <v xml:space="preserve">Toegankelijkheid van kwalitatieve publieke open ruimtes stimuleert recreatieve fysieke activiteit en heeft een positief effect op de mentale gezondheid. Publieke open ruimtes in de buurt creëren een gezellige, aantrekkelijke omgeving, zorgen voor afkoeling in de stad en beschermen de biodiversiteit. Door een toenemende densificatie van steden en een verminderde aanwezigheid van private open ruimte, is het voorzien van meer publieke open ruimte van cruciaal belang voor de algemene gezondheid van de bevolking. Het hebben van een publieke open ruimte binnen de 400 meter van je woning kan wandelen aanmoedigen. Ook toegang hebben tot grotere parken kan belangrijk zijn. </v>
      </c>
      <c r="K147" s="8" t="str">
        <f>IF(OR(ISBLANK(languages!K147),languages!K147=""),IF(OR(ISBLANK('auto-translations'!K147),'auto-translations'!K147=""),"",'auto-translations'!K147),languages!K147)</f>
        <v>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v>
      </c>
      <c r="L147" s="8" t="str">
        <f>IF(OR(ISBLANK(languages!L147),languages!L147=""),IF(OR(ISBLANK('auto-translations'!L147),'auto-translations'!L147=""),"",'auto-translations'!L147),languages!L147)</f>
        <v>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v>
      </c>
      <c r="M147" s="8" t="str">
        <f>IF(OR(ISBLANK(languages!M147),languages!M147=""),IF(OR(ISBLANK('auto-translations'!M147),'auto-translations'!M147=""),"",'auto-translations'!M147),languages!M147)</f>
        <v>Mā te whakamahinga o ngā hāpori ki ngā wāhi tūwhera ka āhei, ka whakapai ake ngā mahi korikori tinana me te whakapiki i te hauora ā-hinengaro hoki. Ko ngā wāhi tūwhera nei he wāhi mo te whakangahau, mo te whakakoakoa i te wairua, me te whakapiki te whakapai hoki i te taiao o te tāone. Nā te nui o ngā tāngata i rō tāone me te hekenga o ngā wāhi e wātea ana, ko te whakarite i ngā wāhi tūwhera nei he mea matua mo te oranga me te hauora o te taupori. Mā te whakatū wāhi tūwhera i roto i te 400m o ngā kāinga e pātata atu nei ka āhei ngā tāngata te hīkoi haere. He huarahi anō pea te urunga atu ki ngā pākā nui.</v>
      </c>
      <c r="N147" s="8" t="str">
        <f>IF(OR(ISBLANK(languages!N147),languages!N147=""),IF(OR(ISBLANK('auto-translations'!N147),'auto-translations'!N147=""),"",'auto-translations'!N147),languages!N147)</f>
        <v>El acceso a espacios públicos abiertos de calidad promueve la actividad física y la salud mental. La cercanía a estos espacios crea entornos atractivos para la convivencia, coadyuva a enfriar las ciudades y a proteger la biodiversidad. Conforme las ciudades se densifican y el número de espacios abiertos privados disminuye, proveer de espacios públicos es crucial para la salud poblacional. Tener un espacio público a menos de 400m alienta a la caminata, mientras que el acceso a parques grandes puede también ser importante.</v>
      </c>
      <c r="O147" s="8" t="str">
        <f>IF(OR(ISBLANK(languages!O147),languages!O147=""),IF(OR(ISBLANK('auto-translations'!O147),'auto-translations'!O147=""),"",'auto-translations'!O147),languages!O147)</f>
        <v>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v>
      </c>
      <c r="P147" s="8" t="str">
        <f>IF(OR(ISBLANK(languages!P147),languages!P147=""),IF(OR(ISBLANK('auto-translations'!P147),'auto-translations'!P147=""),"",'auto-translations'!P147),languages!P147)</f>
        <v>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v>
      </c>
      <c r="Q147" s="8" t="str">
        <f>IF(OR(ISBLANK(languages!Q147),languages!Q147=""),IF(OR(ISBLANK('auto-translations'!Q147),'auto-translations'!Q147=""),"",'auto-translations'!Q147),languages!Q147)</f>
        <v>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v>
      </c>
      <c r="R147" s="8" t="str">
        <f>IF(OR(ISBLANK(languages!R147),languages!R147=""),IF(OR(ISBLANK('auto-translations'!R147),'auto-translations'!R147=""),"",'auto-translations'!R147),languages!R147)</f>
        <v>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v>
      </c>
      <c r="S147" s="8" t="str">
        <f>IF(OR(ISBLANK(languages!S147),languages!S147=""),IF(OR(ISBLANK('auto-translations'!S147),'auto-translations'!S147=""),"",'auto-translations'!S147),languages!S147)</f>
        <v>การเข้าถึงพื้นที่เปิดโล่งสาธารณะที่มีคุณภาพสูงในท้องถิ่นช่วยส่งเสริมกิจกรรมทางกาย และสุขภาพจิต การมีพื้นที่เปิดโล่งอยู่ใกล้จะช่วยสร้างสภาพแวดล้อมที่น่ารื่นรมย์และน่า
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
การเดินได้มากขึ้น 
การเข้าถึงสวนสาธารณะที่มีขนาดใหญ่ขึ้นก็มีความสำคัญเช่นกัน</v>
      </c>
      <c r="T147" s="8" t="str">
        <f>IF(OR(ISBLANK(languages!T147),languages!T147=""),IF(OR(ISBLANK('auto-translations'!T147),'auto-translations'!T147=""),"",'auto-translations'!T147),languages!T147)</f>
        <v>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v>
      </c>
    </row>
    <row r="148" spans="1:20" ht="409.5" x14ac:dyDescent="0.25">
      <c r="A148" s="15" t="s">
        <v>71</v>
      </c>
      <c r="B148" s="15" t="s">
        <v>1026</v>
      </c>
      <c r="C148" s="10" t="s">
        <v>1082</v>
      </c>
      <c r="D148" s="10" t="s">
        <v>1462</v>
      </c>
      <c r="E148" s="8" t="str">
        <f>IF(OR(ISBLANK(languages!E148),languages!E148=""),IF(OR(ISBLANK('auto-translations'!E148),'auto-translations'!E148=""),"",'auto-translations'!E148),languages!E148)</f>
        <v>Les polítiques d'ús del sòl i transport tenen un paper clau per limitar la contaminació de l'aire, amb múltiples beneficis per a la salut i la sostenibilitat. Les solucions basades en la natura, com ara l'ambientalització urbana i la protecció de la biodiversitat urbana, tenen beneficis per a la salut mental augmentant el contacte amb la natura. Els espais verds i la coberta vegetal poden refredar les ciutats i ajudar a millorar la resistència a la calor extrema.</v>
      </c>
      <c r="F148" s="8" t="str">
        <f>IF(OR(ISBLANK(languages!F148),languages!F148=""),IF(OR(ISBLANK('auto-translations'!F148),'auto-translations'!F148=""),"",'auto-translations'!F148),languages!F148)</f>
        <v>土地使用和交通政策在限制空氣污染方面發揮關鍵作用，對健康和永續發展具有多重好處。基於自然的解決方案，包括城市綠化和城市生物多樣性保護，透過增加與自然的接觸對心理健康有益。綠色空間和植被覆蓋可以給城市降溫，並有助於增強抵禦極端高溫的能力。</v>
      </c>
      <c r="G148" s="8" t="str">
        <f>IF(OR(ISBLANK(languages!G148),languages!G148=""),IF(OR(ISBLANK('auto-translations'!G148),'auto-translations'!G148=""),"",'auto-translations'!G148),languages!G148)</f>
        <v>土地使用和交通政策在限制空气污染方面发挥着关键作用，对健康和可持续发展具有多重好处。基于自然的解决方案，包括城市绿化和城市生物多样性保护，通过增加与自然的接触对心理健康有益。绿色空间和植被覆盖可以给城市降温，并有助于增强抵御极端高温的能力。</v>
      </c>
      <c r="H148" s="8" t="str">
        <f>IF(OR(ISBLANK(languages!H148),languages!H148=""),IF(OR(ISBLANK('auto-translations'!H148),'auto-translations'!H148=""),"",'auto-translations'!H148),languages!H148)</f>
        <v>Politiky využívání půdy a dopravy hrají klíčovou roli při omezování znečištění ovzduší s mnoha přínosy pro zdraví a udržitelnost. Řešení založená na přírodě, včetně městské zeleně a ochrany městské biologické rozmanitosti, mají přínos pro duševní zdraví tím, že zvyšují kontakt s přírodou. Zelené plochy a vegetace mohou ochladit města a pomoci vybudovat odolnost vůči extrémním horkům.</v>
      </c>
      <c r="I148" s="8" t="str">
        <f>IF(OR(ISBLANK(languages!I148),languages!I148=""),IF(OR(ISBLANK('auto-translations'!I148),'auto-translations'!I148=""),"",'auto-translations'!I148),languages!I148)</f>
        <v>Politikker for arealanvendelse og transport spiller en nøglerolle i at begrænse luftforurening med flere fordele for sundhed og bæredygtighed. Naturbaserede løsninger, herunder grønnere byer og beskyttelse af byernes biodiversitet, har mentale fordele ved at øge kontakten til naturen. Grønne områder og vegetationsdække kan afkøle byer og hjælpe med at opbygge modstandsdygtighed over for ekstrem varme.</v>
      </c>
      <c r="J148" s="8" t="str">
        <f>IF(OR(ISBLANK(languages!J148),languages!J148=""),IF(OR(ISBLANK('auto-translations'!J148),'auto-translations'!J148=""),"",'auto-translations'!J148),languages!J148)</f>
        <v>Landgebruik- en transportbeleid spelen een sleutelrol bij het beperken van de luchtverontreiniging, met meerdere voordelen voor de gezondheid en duurzaamheid. Op de natuur gebaseerde oplossingen, waaronder stedelijke vergroening en bescherming van de stedelijke biodiversiteit, hebben voordelen voor de geestelijke gezondheid doordat ze het contact met de natuur vergroten. Groene ruimten en vegetatie kunnen steden afkoelen en helpen de veerkracht tegen extreme hitte op te bouwen.</v>
      </c>
      <c r="K148" s="8" t="str">
        <f>IF(OR(ISBLANK(languages!K148),languages!K148=""),IF(OR(ISBLANK('auto-translations'!K148),'auto-translations'!K148=""),"",'auto-translations'!K148),languages!K148)</f>
        <v>Landnutzungs- und Verkehrspolitik spielen eine Schlüsselrolle bei der Begrenzung der Luftverschmutzung und haben zahlreiche Vorteile für Gesundheit und Nachhaltigkeit. Naturbasierte Lösungen, einschließlich städtischer Begrünung und Schutz der städtischen Biodiversität, haben Vorteile für die psychische Gesundheit, indem sie den Kontakt mit der Natur verbessern. Grünflächen und Vegetation können Städte kühlen und helfen, ihre Widerstandsfähigkeit gegenüber extremer Hitze zu stärken.</v>
      </c>
      <c r="L148" s="8" t="str">
        <f>IF(OR(ISBLANK(languages!L148),languages!L148=""),IF(OR(ISBLANK('auto-translations'!L148),'auto-translations'!L148=""),"",'auto-translations'!L148),languages!L148)</f>
        <v>Manufofin amfani da ƙasa da sufuri suna taka muhimmiyar rawa wajen iyakance gurɓataccen iska, tare da fa'idodi da yawa don lafiya da dorewa. Abubuwan da suka dogara da yanayi, gami da ciyawar birni da kariyar halittun birni, suna da fa'idodin lafiyar hankali ta hanyar haɓaka hulɗa da yanayi. Wuraren kore da murfin ciyayi na iya sanyaya birane da kuma taimakawa wajen haɓaka juriya ga matsanancin zafi.</v>
      </c>
      <c r="M148" s="8" t="str">
        <f>IF(OR(ISBLANK(languages!M148),languages!M148=""),IF(OR(ISBLANK('auto-translations'!M148),'auto-translations'!M148=""),"",'auto-translations'!M148),languages!M148)</f>
        <v>Ka whai waahi nui nga kaupapa here mo te whakamahi whenua me te kawe waka ki te whakaiti i te parahanga o te hau, he maha nga painga mo te hauora me te oranga tonutanga. Ko nga rongoatanga a-taiao, tae atu ki te whakakao i nga taone me te whakamarumaru kanorau koiora o te taone, ka whai hua ki te hauora hinengaro ma te whakapiki i te whakapiri ki te taiao. Ka taea e nga waahi kaakaariki me nga otaota otaota te whakamatao i nga taone me te awhina i te kaha ki te wera nui.</v>
      </c>
      <c r="N148" s="8" t="str">
        <f>IF(OR(ISBLANK(languages!N148),languages!N148=""),IF(OR(ISBLANK('auto-translations'!N148),'auto-translations'!N148=""),"",'auto-translations'!N148),languages!N148)</f>
        <v>Las políticas de uso del suelo y transporte desempeñan un papel clave a la hora de limitar la contaminación del aire, con múltiples beneficios para la salud y la sostenibilidad. Las soluciones basadas en la naturaleza, incluida la ecologización urbana y la protección de la biodiversidad urbana, tienen beneficios para la salud mental al aumentar el contacto con la naturaleza. Los espacios verdes y la cubierta vegetal pueden enfriar las ciudades y ayudar a desarrollar resiliencia al calor extremo.</v>
      </c>
      <c r="O148" s="8" t="str">
        <f>IF(OR(ISBLANK(languages!O148),languages!O148=""),IF(OR(ISBLANK('auto-translations'!O148),'auto-translations'!O148=""),"",'auto-translations'!O148),languages!O148)</f>
        <v>Las políticas de uso del suelo y transporte desempeñan un papel clave a la hora de limitar la contaminación del aire, con múltiples beneficios para la salud y la sostenibilidad. Las soluciones basadas en la naturaleza, incluida la ecologización urbana y la protección de la biodiversidad urbana, tienen beneficios para la salud mental al aumentar el contacto con la naturaleza. Los espacios verdes y la cubierta vegetal pueden enfriar las ciudades y ayudar a desarrollar resiliencia al calor extremo.</v>
      </c>
      <c r="P148" s="8" t="str">
        <f>IF(OR(ISBLANK(languages!P148),languages!P148=""),IF(OR(ISBLANK('auto-translations'!P148),'auto-translations'!P148=""),"",'auto-translations'!P148),languages!P148)</f>
        <v>As políticas de utilização do solo e de transportes desempenham um papel fundamental na limitação da poluição atmosférica, com múltiplos benefícios para a saúde e a sustentabilidade. As soluções baseadas na natureza, incluindo a ecologização urbana e a proteção da biodiversidade urbana, trazem benefícios para a saúde mental, aumentando o contacto com a natureza. Os espaços verdes e a cobertura vegetal podem arrefecer as cidades e ajudar a criar resiliência ao calor extremo.</v>
      </c>
      <c r="Q148" s="8" t="str">
        <f>IF(OR(ISBLANK(languages!Q148),languages!Q148=""),IF(OR(ISBLANK('auto-translations'!Q148),'auto-translations'!Q148=""),"",'auto-translations'!Q148),languages!Q148)</f>
        <v>As políticas de utilização do solo e de transportes desempenham um papel fundamental na limitação da poluição atmosférica, com múltiplos benefícios para a saúde e a sustentabilidade. As soluções baseadas na natureza, incluindo a ecologização urbana e a proteção da biodiversidade urbana, trazem benefícios para a saúde mental, aumentando o contacto com a natureza. Os espaços verdes e a cobertura vegetal podem arrefecer as cidades e ajudar a criar resiliência ao calor extremo.</v>
      </c>
      <c r="R148" s="8" t="str">
        <f>IF(OR(ISBLANK(languages!R148),languages!R148=""),IF(OR(ISBLANK('auto-translations'!R148),'auto-translations'!R148=""),"",'auto-translations'!R148),languages!R148)</f>
        <v>நில பயன்பாடு மற்றும் போக்குவரத்துக் கொள்கைகள் காற்று மாசுபாட்டைக் கட்டுப்படுத்துவதில் முக்கிய பங்கு வகிக்கின்றன, ஆரோக்கியம் மற்றும் நிலைத்தன்மைக்கு பல நன்மைகள் உள்ளன. நகர்ப்புற பசுமையாக்கம் மற்றும் நகர்ப்புற பல்லுயிர் பாதுகாப்பு உள்ளிட்ட இயற்கை அடிப்படையிலான தீர்வுகள், இயற்கையுடனான தொடர்பை அதிகரிப்பதன் மூலம் மனநல நலன்களைக் கொண்டுள்ளன. பசுமையான இடங்கள் மற்றும் தாவரங்களின் உறைகள் நகரங்களை குளிர்விக்கும் மற்றும் தீவிர வெப்பத்தை தாங்கும் தன்மையை உருவாக்க உதவும்.</v>
      </c>
      <c r="S148" s="8" t="str">
        <f>IF(OR(ISBLANK(languages!S148),languages!S148=""),IF(OR(ISBLANK('auto-translations'!S148),'auto-translations'!S148=""),"",'auto-translations'!S148),languages!S148)</f>
        <v>นโยบายการใช้ที่ดินและการขนส่งมีบทบาทสำคัญในการจำกัดมลพิษทางอากาศ พร้อมประโยชน์หลายประการต่อสุขภาพและความยั่งยืน วิธีแก้ปัญหาที่อิงธรรมชาติ รวมถึงการปลูกพืชสีเขียวในเมืองและการปกป้องความหลากหลายทางชีวภาพในเมือง มีประโยชน์ต่อสุขภาพจิตโดยการเพิ่มการสัมผัสกับธรรมชาติ พื้นที่สีเขียวและพืชพันธุ์ที่ปกคลุมสามารถทำให้เมืองเย็นลงและช่วยสร้างความยืดหยุ่นต่อความร้อนจัด</v>
      </c>
      <c r="T148" s="8" t="str">
        <f>IF(OR(ISBLANK(languages!T148),languages!T148=""),IF(OR(ISBLANK('auto-translations'!T148),'auto-translations'!T148=""),"",'auto-translations'!T148),languages!T148)</f>
        <v>Chính sách sử dụng đất và giao thông đóng vai trò quan trọng trong việc hạn chế ô nhiễm không khí, mang lại nhiều lợi ích cho sức khỏe và tính bền vững. Các giải pháp dựa vào thiên nhiên, bao gồm phủ xanh đô thị và bảo vệ đa dạng sinh học đô thị, mang lại lợi ích cho sức khỏe tâm thần bằng cách tăng cường tiếp xúc với thiên nhiên. Không gian xanh và thảm thực vật có thể làm mát các thành phố và giúp xây dựng khả năng phục hồi trước nhiệt độ cực cao.</v>
      </c>
    </row>
    <row r="149" spans="1:20" ht="409.5" x14ac:dyDescent="0.25">
      <c r="A149" s="15" t="s">
        <v>71</v>
      </c>
      <c r="B149" s="15" t="s">
        <v>1016</v>
      </c>
      <c r="C149" s="10" t="s">
        <v>1057</v>
      </c>
      <c r="D149" s="10" t="s">
        <v>1462</v>
      </c>
      <c r="E149" s="8" t="str">
        <f>IF(OR(ISBLANK(languages!E149),languages!E149=""),IF(OR(ISBLANK('auto-translations'!E149),'auto-translations'!E149=""),"",'auto-translations'!E149),languages!E149)</f>
        <v>Només un exemple d'informe. Copieu i editeu l'exemple de fitxer .yml a la carpeta de configuració/regions per definir la vostra pròpia regió d'estudi per a l'anàlisi i la generació d'informes. Després de la configuració i l'anàlisi, es poden generar informes sobre polítiques i/o indicadors espacials d'acord amb les instruccions a</v>
      </c>
      <c r="F149" s="8" t="str">
        <f>IF(OR(ISBLANK(languages!F149),languages!F149=""),IF(OR(ISBLANK('auto-translations'!F149),'auto-translations'!F149=""),"",'auto-translations'!F149),languages!F149)</f>
        <v>僅範例報告。複製並編輯configuration/regions資料夾中的範例.yml文件，以定義您自己的研究區域以進行分析和報告。在配置和分析之後，可以根據以下的指示產生策略和/或空間指示符報告：</v>
      </c>
      <c r="G149" s="8" t="str">
        <f>IF(OR(ISBLANK(languages!G149),languages!G149=""),IF(OR(ISBLANK('auto-translations'!G149),'auto-translations'!G149=""),"",'auto-translations'!G149),languages!G149)</f>
        <v>仅示例报告。复制并编辑configuration/regions文件夹中的示例.yml文件，以定义您自己的研究区域以进行分析和报告。在配置和分析之后，可以根据以下处的指示生成策略和/或空间指示符报告：</v>
      </c>
      <c r="H149" s="8" t="str">
        <f>IF(OR(ISBLANK(languages!H149),languages!H149=""),IF(OR(ISBLANK('auto-translations'!H149),'auto-translations'!H149=""),"",'auto-translations'!H149),languages!H149)</f>
        <v>Pouze příklad zprávy. Zkopírujte a upravte ukázkový soubor .yml ve složce configuration/regions, abyste definovali svou vlastní studijní oblast pro analýzu a vytváření zpráv. Po konfiguraci a analýze mohou být generovány zprávy o politice a/nebo prostorových indikátorech podle pokynů na</v>
      </c>
      <c r="I149" s="8" t="str">
        <f>IF(OR(ISBLANK(languages!I149),languages!I149=""),IF(OR(ISBLANK('auto-translations'!I149),'auto-translations'!I149=""),"",'auto-translations'!I149),languages!I149)</f>
        <v>Kun eksempelrapport. Kopier og rediger eksemplet .yml-fil i mappen konfiguration/regioner for at definere din egen undersøgelsesregion til analyse og rapportering. Efter konfiguration og analyse kan politik- og/eller geografiske indikatorrapporter genereres i henhold til anvisningerne på</v>
      </c>
      <c r="J149" s="8" t="str">
        <f>IF(OR(ISBLANK(languages!J149),languages!J149=""),IF(OR(ISBLANK('auto-translations'!J149),'auto-translations'!J149=""),"",'auto-translations'!J149),languages!J149)</f>
        <v>Alleen voorbeeldrapport. Kopieer en bewerk het voorbeeld-.yml-bestand in de map configuratie/regio's om uw eigen onderzoeksregio te definiëren voor analyse en rapportage. Na configuratie en analyse kunnen beleids- en/of ruimtelijke indicatorrapporten worden gegenereerd volgens de aanwijzingen bij</v>
      </c>
      <c r="K149" s="8" t="str">
        <f>IF(OR(ISBLANK(languages!K149),languages!K149=""),IF(OR(ISBLANK('auto-translations'!K149),'auto-translations'!K149=""),"",'auto-translations'!K149),languages!K149)</f>
        <v>Nur Beispielbericht. Kopieren und bearbeiten Sie die .yml-Beispieldatei im Ordner „configuration/regions“, um Ihre eigene Studienregion für Analyse und Berichterstellung zu definieren. Nach der Konfiguration und Analyse können Richtlinien- und/oder räumliche Indikatorberichte gemäß den Anweisungen unter erstellt werden</v>
      </c>
      <c r="L149" s="8" t="str">
        <f>IF(OR(ISBLANK(languages!L149),languages!L149=""),IF(OR(ISBLANK('auto-translations'!L149),'auto-translations'!L149=""),"",'auto-translations'!L149),languages!L149)</f>
        <v>Misali rahoton kawai. Kwafi da shirya fayil ɗin .yml misali a cikin babban fayil ɗin sanyi/yankuna don ayyana yankin binciken ku don bincike da bayar da rahoto. Bayan daidaitawa da bincike, ƙila a samar da rahotannin manufofi da/ko na sarari bisa ga kwatance a</v>
      </c>
      <c r="M149" s="8" t="str">
        <f>IF(OR(ISBLANK(languages!M149),languages!M149=""),IF(OR(ISBLANK('auto-translations'!M149),'auto-translations'!M149=""),"",'auto-translations'!M149),languages!M149)</f>
        <v>He tauira purongo anake. Tāruatia, whakatikahia te tauira kōnae .yml i te kōpaki whirihoranga/rohe hei tautuhi i tō ake rohe ako hei tātari me te pūrongo. Whai muri i te whirihoranga me te tātari, ka taea te whakaputa i nga ripoata tohu kaupapa here me/ranei i runga i nga tohutohu i te</v>
      </c>
      <c r="N149" s="8" t="str">
        <f>IF(OR(ISBLANK(languages!N149),languages!N149=""),IF(OR(ISBLANK('auto-translations'!N149),'auto-translations'!N149=""),"",'auto-translations'!N149),languages!N149)</f>
        <v>Informe de ejemplo únicamente. Copie y edite el archivo .yml de ejemplo en la carpeta configuración/regiones para definir su propia región de estudio para análisis e informes. Después de la configuración y el análisis, se pueden generar informes de políticas y/o indicadores espaciales de acuerdo con las instrucciones en</v>
      </c>
      <c r="O149" s="8" t="str">
        <f>IF(OR(ISBLANK(languages!O149),languages!O149=""),IF(OR(ISBLANK('auto-translations'!O149),'auto-translations'!O149=""),"",'auto-translations'!O149),languages!O149)</f>
        <v>Informe de ejemplo únicamente. Copie y edite el archivo .yml de ejemplo en la carpeta configuración/regiones para definir su propia región de estudio para análisis e informes. Después de la configuración y el análisis, se pueden generar informes de políticas y/o indicadores espaciales de acuerdo con las instrucciones en</v>
      </c>
      <c r="P149" s="8" t="str">
        <f>IF(OR(ISBLANK(languages!P149),languages!P149=""),IF(OR(ISBLANK('auto-translations'!P149),'auto-translations'!P149=""),"",'auto-translations'!P149),languages!P149)</f>
        <v>Apenas relatório de exemplo. Copie e edite o arquivo .yml de exemplo na pasta de configuração/regiões para definir sua própria região de estudo para análise e relatórios. Após a configuração e análise, relatórios de políticas e/ou indicadores espaciais podem ser gerados de acordo com as instruções em</v>
      </c>
      <c r="Q149" s="8" t="str">
        <f>IF(OR(ISBLANK(languages!Q149),languages!Q149=""),IF(OR(ISBLANK('auto-translations'!Q149),'auto-translations'!Q149=""),"",'auto-translations'!Q149),languages!Q149)</f>
        <v>Apenas relatório de exemplo. Copie e edite o arquivo .yml de exemplo na pasta de configuração/regiões para definir sua própria região de estudo para análise e relatórios. Após a configuração e análise, relatórios de políticas e/ou indicadores espaciais podem ser gerados de acordo com as instruções em</v>
      </c>
      <c r="R149" s="8" t="str">
        <f>IF(OR(ISBLANK(languages!R149),languages!R149=""),IF(OR(ISBLANK('auto-translations'!R149),'auto-translations'!R149=""),"",'auto-translations'!R149),languages!R149)</f>
        <v>உதாரண அறிக்கை மட்டுமே. பகுப்பாய்வு மற்றும் அறிக்கையிடலுக்கு உங்கள் சொந்த ஆய்வுப் பகுதியை வரையறுக்க, கட்டமைப்பு/பிராந்தியங்கள் கோப்புறையில் உள்ள எடுத்துக்காட்டு .yml கோப்பை நகலெடுத்து திருத்தவும். பின்வரும் கட்டமைப்பு மற்றும் பகுப்பாய்வு, கொள்கை மற்றும்/அல்லது இடஞ்சார்ந்த குறிகாட்டி அறிக்கைகள் இல் உள்ள வழிமுறைகளின்படி உருவாக்கப்படலாம்</v>
      </c>
      <c r="S149" s="8" t="str">
        <f>IF(OR(ISBLANK(languages!S149),languages!S149=""),IF(OR(ISBLANK('auto-translations'!S149),'auto-translations'!S149=""),"",'auto-translations'!S149),languages!S149)</f>
        <v>รายงานตัวอย่างเท่านั้น คัดลอกและแก้ไขไฟล์ .yml ตัวอย่างในโฟลเดอร์การกำหนดค่า/ภูมิภาคเพื่อกำหนดขอบเขตการศึกษาของคุณเองสำหรับการวิเคราะห์และการรายงาน หลังจากการกำหนดค่าและการวิเคราะห์ รายงานนโยบายและ/หรือตัวบ่งชี้เชิงพื้นที่อาจถูกสร้างขึ้นตามคำแนะนำที่</v>
      </c>
      <c r="T149" s="8" t="str">
        <f>IF(OR(ISBLANK(languages!T149),languages!T149=""),IF(OR(ISBLANK('auto-translations'!T149),'auto-translations'!T149=""),"",'auto-translations'!T149),languages!T149)</f>
        <v>Chỉ báo cáo ví dụ. Sao chép và chỉnh sửa tệp .yml mẫu trong thư mục cấu hình/khu vực để xác định khu vực nghiên cứu của riêng bạn nhằm phân tích và báo cáo. Sau khi cấu hình và phân tích, các báo cáo về chính sách và/hoặc chỉ báo không gian có thể được tạo theo hướng dẫn tại</v>
      </c>
    </row>
    <row r="150" spans="1:20" ht="225" x14ac:dyDescent="0.25">
      <c r="A150" s="15" t="s">
        <v>71</v>
      </c>
      <c r="B150" s="15" t="s">
        <v>321</v>
      </c>
      <c r="C150" s="9" t="s">
        <v>1010</v>
      </c>
      <c r="D150" s="9" t="s">
        <v>1462</v>
      </c>
      <c r="E150" s="8" t="str">
        <f>IF(OR(ISBLANK(languages!E150),languages!E150=""),IF(OR(ISBLANK('auto-translations'!E150),'auto-translations'!E150=""),"",'auto-translations'!E150),languages!E150)</f>
        <v>Els detalls complets de les dades i els mètodes estan disponibles a</v>
      </c>
      <c r="F150" s="8" t="str">
        <f>IF(OR(ISBLANK(languages!F150),languages!F150=""),IF(OR(ISBLANK('auto-translations'!F150),'auto-translations'!F150=""),"",'auto-translations'!F150),languages!F150)</f>
        <v>有關數據和方法的完整詳細信息，請訪問</v>
      </c>
      <c r="G150" s="8" t="str">
        <f>IF(OR(ISBLANK(languages!G150),languages!G150=""),IF(OR(ISBLANK('auto-translations'!G150),'auto-translations'!G150=""),"",'auto-translations'!G150),languages!G150)</f>
        <v>有关数据和方法的完整详细信息，请访问</v>
      </c>
      <c r="H150" s="8" t="str">
        <f>IF(OR(ISBLANK(languages!H150),languages!H150=""),IF(OR(ISBLANK('auto-translations'!H150),'auto-translations'!H150=""),"",'auto-translations'!H150),languages!H150)</f>
        <v>Úplné podrobnosti o datech a metodách jsou k dispozici na</v>
      </c>
      <c r="I150" s="8" t="str">
        <f>IF(OR(ISBLANK(languages!I150),languages!I150=""),IF(OR(ISBLANK('auto-translations'!I150),'auto-translations'!I150=""),"",'auto-translations'!I150),languages!I150)</f>
        <v>Fuldstændige detaljer om data og metoder er tilgængelige på</v>
      </c>
      <c r="J150" s="8" t="str">
        <f>IF(OR(ISBLANK(languages!J150),languages!J150=""),IF(OR(ISBLANK('auto-translations'!J150),'auto-translations'!J150=""),"",'auto-translations'!J150),languages!J150)</f>
        <v>Volledige details van de gegevens en methoden zijn beschikbaar op</v>
      </c>
      <c r="K150" s="8" t="str">
        <f>IF(OR(ISBLANK(languages!K150),languages!K150=""),IF(OR(ISBLANK('auto-translations'!K150),'auto-translations'!K150=""),"",'auto-translations'!K150),languages!K150)</f>
        <v>Ausführliche Informationen zu den Daten und Methoden finden Sie unter</v>
      </c>
      <c r="L150" s="8" t="str">
        <f>IF(OR(ISBLANK(languages!L150),languages!L150=""),IF(OR(ISBLANK('auto-translations'!L150),'auto-translations'!L150=""),"",'auto-translations'!L150),languages!L150)</f>
        <v>Ana samun cikakkun bayanai na bayanai da hanyoyin a</v>
      </c>
      <c r="M150" s="8" t="str">
        <f>IF(OR(ISBLANK(languages!M150),languages!M150=""),IF(OR(ISBLANK('auto-translations'!M150),'auto-translations'!M150=""),"",'auto-translations'!M150),languages!M150)</f>
        <v>Kei te waatea nga korero katoa mo nga raraunga me nga tikanga</v>
      </c>
      <c r="N150" s="8" t="str">
        <f>IF(OR(ISBLANK(languages!N150),languages!N150=""),IF(OR(ISBLANK('auto-translations'!N150),'auto-translations'!N150=""),"",'auto-translations'!N150),languages!N150)</f>
        <v>Los detalles completos de los datos y métodos están disponibles en</v>
      </c>
      <c r="O150" s="8" t="str">
        <f>IF(OR(ISBLANK(languages!O150),languages!O150=""),IF(OR(ISBLANK('auto-translations'!O150),'auto-translations'!O150=""),"",'auto-translations'!O150),languages!O150)</f>
        <v>Los detalles completos de los datos y métodos están disponibles en</v>
      </c>
      <c r="P150" s="8" t="str">
        <f>IF(OR(ISBLANK(languages!P150),languages!P150=""),IF(OR(ISBLANK('auto-translations'!P150),'auto-translations'!P150=""),"",'auto-translations'!P150),languages!P150)</f>
        <v>Detalhes completos dos dados e métodos estão disponíveis em</v>
      </c>
      <c r="Q150" s="8" t="str">
        <f>IF(OR(ISBLANK(languages!Q150),languages!Q150=""),IF(OR(ISBLANK('auto-translations'!Q150),'auto-translations'!Q150=""),"",'auto-translations'!Q150),languages!Q150)</f>
        <v>Detalhes completos dos dados e métodos estão disponíveis em</v>
      </c>
      <c r="R150" s="8" t="str">
        <f>IF(OR(ISBLANK(languages!R150),languages!R150=""),IF(OR(ISBLANK('auto-translations'!R150),'auto-translations'!R150=""),"",'auto-translations'!R150),languages!R150)</f>
        <v>தரவு மற்றும் முறைகள் பற்றிய முழு விவரங்கள் இங்கே கிடைக்கின்றன</v>
      </c>
      <c r="S150" s="8" t="str">
        <f>IF(OR(ISBLANK(languages!S150),languages!S150=""),IF(OR(ISBLANK('auto-translations'!S150),'auto-translations'!S150=""),"",'auto-translations'!S150),languages!S150)</f>
        <v>ดูรายละเอียดข้อมูลและวิธีการทั้งหมดได้ที่</v>
      </c>
      <c r="T150" s="8" t="str">
        <f>IF(OR(ISBLANK(languages!T150),languages!T150=""),IF(OR(ISBLANK('auto-translations'!T150),'auto-translations'!T150=""),"",'auto-translations'!T150),languages!T150)</f>
        <v>Chi tiết đầy đủ về dữ liệu và phương pháp có sẵn tại</v>
      </c>
    </row>
    <row r="151" spans="1:20" ht="75" x14ac:dyDescent="0.25">
      <c r="A151" s="15" t="s">
        <v>71</v>
      </c>
      <c r="B151" s="15" t="s">
        <v>323</v>
      </c>
      <c r="C151" s="9" t="s">
        <v>322</v>
      </c>
      <c r="D151" s="9" t="s">
        <v>1190</v>
      </c>
      <c r="E151" s="8" t="str">
        <f>IF(OR(ISBLANK(languages!E151),languages!E151=""),IF(OR(ISBLANK('auto-translations'!E151),'auto-translations'!E151=""),"",'auto-translations'!E151),languages!E151)</f>
        <v>Dades de població</v>
      </c>
      <c r="F151" s="8" t="str">
        <f>IF(OR(ISBLANK(languages!F151),languages!F151=""),IF(OR(ISBLANK('auto-translations'!F151),'auto-translations'!F151=""),"",'auto-translations'!F151),languages!F151)</f>
        <v>人口數據</v>
      </c>
      <c r="G151" s="8" t="str">
        <f>IF(OR(ISBLANK(languages!G151),languages!G151=""),IF(OR(ISBLANK('auto-translations'!G151),'auto-translations'!G151=""),"",'auto-translations'!G151),languages!G151)</f>
        <v>人口数据</v>
      </c>
      <c r="H151" s="8" t="str">
        <f>IF(OR(ISBLANK(languages!H151),languages!H151=""),IF(OR(ISBLANK('auto-translations'!H151),'auto-translations'!H151=""),"",'auto-translations'!H151),languages!H151)</f>
        <v>Údaje o obyvatelstvu</v>
      </c>
      <c r="I151" s="8" t="str">
        <f>IF(OR(ISBLANK(languages!I151),languages!I151=""),IF(OR(ISBLANK('auto-translations'!I151),'auto-translations'!I151=""),"",'auto-translations'!I151),languages!I151)</f>
        <v>Befolkningsdata</v>
      </c>
      <c r="J151" s="8" t="str">
        <f>IF(OR(ISBLANK(languages!J151),languages!J151=""),IF(OR(ISBLANK('auto-translations'!J151),'auto-translations'!J151=""),"",'auto-translations'!J151),languages!J151)</f>
        <v>Bevolkingsgegevens</v>
      </c>
      <c r="K151" s="8" t="str">
        <f>IF(OR(ISBLANK(languages!K151),languages!K151=""),IF(OR(ISBLANK('auto-translations'!K151),'auto-translations'!K151=""),"",'auto-translations'!K151),languages!K151)</f>
        <v>Bevölkerungsdaten</v>
      </c>
      <c r="L151" s="8" t="str">
        <f>IF(OR(ISBLANK(languages!L151),languages!L151=""),IF(OR(ISBLANK('auto-translations'!L151),'auto-translations'!L151=""),"",'auto-translations'!L151),languages!L151)</f>
        <v>Bayanan yawan jama'a</v>
      </c>
      <c r="M151" s="8" t="str">
        <f>IF(OR(ISBLANK(languages!M151),languages!M151=""),IF(OR(ISBLANK('auto-translations'!M151),'auto-translations'!M151=""),"",'auto-translations'!M151),languages!M151)</f>
        <v>Raraunga taupori</v>
      </c>
      <c r="N151" s="8" t="str">
        <f>IF(OR(ISBLANK(languages!N151),languages!N151=""),IF(OR(ISBLANK('auto-translations'!N151),'auto-translations'!N151=""),"",'auto-translations'!N151),languages!N151)</f>
        <v>Datos sobre población</v>
      </c>
      <c r="O151" s="8" t="str">
        <f>IF(OR(ISBLANK(languages!O151),languages!O151=""),IF(OR(ISBLANK('auto-translations'!O151),'auto-translations'!O151=""),"",'auto-translations'!O151),languages!O151)</f>
        <v>Datos sobre población</v>
      </c>
      <c r="P151" s="8" t="str">
        <f>IF(OR(ISBLANK(languages!P151),languages!P151=""),IF(OR(ISBLANK('auto-translations'!P151),'auto-translations'!P151=""),"",'auto-translations'!P151),languages!P151)</f>
        <v>Dados populacionais</v>
      </c>
      <c r="Q151" s="8" t="str">
        <f>IF(OR(ISBLANK(languages!Q151),languages!Q151=""),IF(OR(ISBLANK('auto-translations'!Q151),'auto-translations'!Q151=""),"",'auto-translations'!Q151),languages!Q151)</f>
        <v>Dados populacionais</v>
      </c>
      <c r="R151" s="8" t="str">
        <f>IF(OR(ISBLANK(languages!R151),languages!R151=""),IF(OR(ISBLANK('auto-translations'!R151),'auto-translations'!R151=""),"",'auto-translations'!R151),languages!R151)</f>
        <v>மக்கள் தொகை தரவு</v>
      </c>
      <c r="S151" s="8" t="str">
        <f>IF(OR(ISBLANK(languages!S151),languages!S151=""),IF(OR(ISBLANK('auto-translations'!S151),'auto-translations'!S151=""),"",'auto-translations'!S151),languages!S151)</f>
        <v>ข้อมูลประชากร</v>
      </c>
      <c r="T151" s="8" t="str">
        <f>IF(OR(ISBLANK(languages!T151),languages!T151=""),IF(OR(ISBLANK('auto-translations'!T151),'auto-translations'!T151=""),"",'auto-translations'!T151),languages!T151)</f>
        <v>Dữ liệu dân số</v>
      </c>
    </row>
    <row r="152" spans="1:20" ht="75" x14ac:dyDescent="0.25">
      <c r="A152" s="15" t="s">
        <v>71</v>
      </c>
      <c r="B152" s="15" t="s">
        <v>324</v>
      </c>
      <c r="C152" s="9" t="s">
        <v>327</v>
      </c>
      <c r="D152" s="9" t="s">
        <v>1190</v>
      </c>
      <c r="E152" s="8" t="str">
        <f>IF(OR(ISBLANK(languages!E152),languages!E152=""),IF(OR(ISBLANK('auto-translations'!E152),'auto-translations'!E152=""),"",'auto-translations'!E152),languages!E152)</f>
        <v>Límits urbans</v>
      </c>
      <c r="F152" s="8" t="str">
        <f>IF(OR(ISBLANK(languages!F152),languages!F152=""),IF(OR(ISBLANK('auto-translations'!F152),'auto-translations'!F152=""),"",'auto-translations'!F152),languages!F152)</f>
        <v>市區邊界</v>
      </c>
      <c r="G152" s="8" t="str">
        <f>IF(OR(ISBLANK(languages!G152),languages!G152=""),IF(OR(ISBLANK('auto-translations'!G152),'auto-translations'!G152=""),"",'auto-translations'!G152),languages!G152)</f>
        <v>城市边界</v>
      </c>
      <c r="H152" s="8" t="str">
        <f>IF(OR(ISBLANK(languages!H152),languages!H152=""),IF(OR(ISBLANK('auto-translations'!H152),'auto-translations'!H152=""),"",'auto-translations'!H152),languages!H152)</f>
        <v>Městské hranice</v>
      </c>
      <c r="I152" s="8" t="str">
        <f>IF(OR(ISBLANK(languages!I152),languages!I152=""),IF(OR(ISBLANK('auto-translations'!I152),'auto-translations'!I152=""),"",'auto-translations'!I152),languages!I152)</f>
        <v>Bygrænse</v>
      </c>
      <c r="J152" s="8" t="str">
        <f>IF(OR(ISBLANK(languages!J152),languages!J152=""),IF(OR(ISBLANK('auto-translations'!J152),'auto-translations'!J152=""),"",'auto-translations'!J152),languages!J152)</f>
        <v>Stadsgrenzen</v>
      </c>
      <c r="K152" s="8" t="str">
        <f>IF(OR(ISBLANK(languages!K152),languages!K152=""),IF(OR(ISBLANK('auto-translations'!K152),'auto-translations'!K152=""),"",'auto-translations'!K152),languages!K152)</f>
        <v>Stadtgrenzen</v>
      </c>
      <c r="L152" s="8" t="str">
        <f>IF(OR(ISBLANK(languages!L152),languages!L152=""),IF(OR(ISBLANK('auto-translations'!L152),'auto-translations'!L152=""),"",'auto-translations'!L152),languages!L152)</f>
        <v>Iyakokin birni</v>
      </c>
      <c r="M152" s="8" t="str">
        <f>IF(OR(ISBLANK(languages!M152),languages!M152=""),IF(OR(ISBLANK('auto-translations'!M152),'auto-translations'!M152=""),"",'auto-translations'!M152),languages!M152)</f>
        <v>Ngā rohe taone</v>
      </c>
      <c r="N152" s="8" t="str">
        <f>IF(OR(ISBLANK(languages!N152),languages!N152=""),IF(OR(ISBLANK('auto-translations'!N152),'auto-translations'!N152=""),"",'auto-translations'!N152),languages!N152)</f>
        <v>Límites urbanos</v>
      </c>
      <c r="O152" s="8" t="str">
        <f>IF(OR(ISBLANK(languages!O152),languages!O152=""),IF(OR(ISBLANK('auto-translations'!O152),'auto-translations'!O152=""),"",'auto-translations'!O152),languages!O152)</f>
        <v>Límites urbanos</v>
      </c>
      <c r="P152" s="8" t="str">
        <f>IF(OR(ISBLANK(languages!P152),languages!P152=""),IF(OR(ISBLANK('auto-translations'!P152),'auto-translations'!P152=""),"",'auto-translations'!P152),languages!P152)</f>
        <v>Limites urbanos</v>
      </c>
      <c r="Q152" s="8" t="str">
        <f>IF(OR(ISBLANK(languages!Q152),languages!Q152=""),IF(OR(ISBLANK('auto-translations'!Q152),'auto-translations'!Q152=""),"",'auto-translations'!Q152),languages!Q152)</f>
        <v>Fronteiras urbanas</v>
      </c>
      <c r="R152" s="8" t="str">
        <f>IF(OR(ISBLANK(languages!R152),languages!R152=""),IF(OR(ISBLANK('auto-translations'!R152),'auto-translations'!R152=""),"",'auto-translations'!R152),languages!R152)</f>
        <v>நகர்ப்புற எல்லைகள்</v>
      </c>
      <c r="S152" s="8" t="str">
        <f>IF(OR(ISBLANK(languages!S152),languages!S152=""),IF(OR(ISBLANK('auto-translations'!S152),'auto-translations'!S152=""),"",'auto-translations'!S152),languages!S152)</f>
        <v>ขอบเขตเมือง</v>
      </c>
      <c r="T152" s="8" t="str">
        <f>IF(OR(ISBLANK(languages!T152),languages!T152=""),IF(OR(ISBLANK('auto-translations'!T152),'auto-translations'!T152=""),"",'auto-translations'!T152),languages!T152)</f>
        <v>Ranh giới đô thị</v>
      </c>
    </row>
    <row r="153" spans="1:20" ht="60" x14ac:dyDescent="0.25">
      <c r="A153" s="15" t="s">
        <v>71</v>
      </c>
      <c r="B153" s="15" t="s">
        <v>325</v>
      </c>
      <c r="C153" s="9" t="s">
        <v>328</v>
      </c>
      <c r="D153" s="9" t="s">
        <v>1190</v>
      </c>
      <c r="E153" s="8" t="str">
        <f>IF(OR(ISBLANK(languages!E153),languages!E153=""),IF(OR(ISBLANK('auto-translations'!E153),'auto-translations'!E153=""),"",'auto-translations'!E153),languages!E153)</f>
        <v>Característiques urbanes</v>
      </c>
      <c r="F153" s="8" t="str">
        <f>IF(OR(ISBLANK(languages!F153),languages!F153=""),IF(OR(ISBLANK('auto-translations'!F153),'auto-translations'!F153=""),"",'auto-translations'!F153),languages!F153)</f>
        <v>市區特徵</v>
      </c>
      <c r="G153" s="8" t="str">
        <f>IF(OR(ISBLANK(languages!G153),languages!G153=""),IF(OR(ISBLANK('auto-translations'!G153),'auto-translations'!G153=""),"",'auto-translations'!G153),languages!G153)</f>
        <v>城市特征</v>
      </c>
      <c r="H153" s="8" t="str">
        <f>IF(OR(ISBLANK(languages!H153),languages!H153=""),IF(OR(ISBLANK('auto-translations'!H153),'auto-translations'!H153=""),"",'auto-translations'!H153),languages!H153)</f>
        <v>Městské prvky</v>
      </c>
      <c r="I153" s="8" t="str">
        <f>IF(OR(ISBLANK(languages!I153),languages!I153=""),IF(OR(ISBLANK('auto-translations'!I153),'auto-translations'!I153=""),"",'auto-translations'!I153),languages!I153)</f>
        <v>Byfaciliteter</v>
      </c>
      <c r="J153" s="8" t="str">
        <f>IF(OR(ISBLANK(languages!J153),languages!J153=""),IF(OR(ISBLANK('auto-translations'!J153),'auto-translations'!J153=""),"",'auto-translations'!J153),languages!J153)</f>
        <v>Stadskenmerken</v>
      </c>
      <c r="K153" s="8" t="str">
        <f>IF(OR(ISBLANK(languages!K153),languages!K153=""),IF(OR(ISBLANK('auto-translations'!K153),'auto-translations'!K153=""),"",'auto-translations'!K153),languages!K153)</f>
        <v>Stadteigenschaften</v>
      </c>
      <c r="L153" s="8" t="str">
        <f>IF(OR(ISBLANK(languages!L153),languages!L153=""),IF(OR(ISBLANK('auto-translations'!L153),'auto-translations'!L153=""),"",'auto-translations'!L153),languages!L153)</f>
        <v>Siffofin birni</v>
      </c>
      <c r="M153" s="8" t="str">
        <f>IF(OR(ISBLANK(languages!M153),languages!M153=""),IF(OR(ISBLANK('auto-translations'!M153),'auto-translations'!M153=""),"",'auto-translations'!M153),languages!M153)</f>
        <v>Ngā āhuahanga tāone</v>
      </c>
      <c r="N153" s="8" t="str">
        <f>IF(OR(ISBLANK(languages!N153),languages!N153=""),IF(OR(ISBLANK('auto-translations'!N153),'auto-translations'!N153=""),"",'auto-translations'!N153),languages!N153)</f>
        <v>Características urbanas</v>
      </c>
      <c r="O153" s="8" t="str">
        <f>IF(OR(ISBLANK(languages!O153),languages!O153=""),IF(OR(ISBLANK('auto-translations'!O153),'auto-translations'!O153=""),"",'auto-translations'!O153),languages!O153)</f>
        <v>Características urbanas</v>
      </c>
      <c r="P153" s="8" t="str">
        <f>IF(OR(ISBLANK(languages!P153),languages!P153=""),IF(OR(ISBLANK('auto-translations'!P153),'auto-translations'!P153=""),"",'auto-translations'!P153),languages!P153)</f>
        <v>Características urbanas</v>
      </c>
      <c r="Q153" s="8" t="str">
        <f>IF(OR(ISBLANK(languages!Q153),languages!Q153=""),IF(OR(ISBLANK('auto-translations'!Q153),'auto-translations'!Q153=""),"",'auto-translations'!Q153),languages!Q153)</f>
        <v>Características urbanas</v>
      </c>
      <c r="R153" s="8" t="str">
        <f>IF(OR(ISBLANK(languages!R153),languages!R153=""),IF(OR(ISBLANK('auto-translations'!R153),'auto-translations'!R153=""),"",'auto-translations'!R153),languages!R153)</f>
        <v>நகர்ப்புற அம்சங்கள்</v>
      </c>
      <c r="S153" s="8" t="str">
        <f>IF(OR(ISBLANK(languages!S153),languages!S153=""),IF(OR(ISBLANK('auto-translations'!S153),'auto-translations'!S153=""),"",'auto-translations'!S153),languages!S153)</f>
        <v>ลักษณะของเมือง</v>
      </c>
      <c r="T153" s="8" t="str">
        <f>IF(OR(ISBLANK(languages!T153),languages!T153=""),IF(OR(ISBLANK('auto-translations'!T153),'auto-translations'!T153=""),"",'auto-translations'!T153),languages!T153)</f>
        <v>Đặc điểm đô thị</v>
      </c>
    </row>
    <row r="154" spans="1:20" ht="60" x14ac:dyDescent="0.25">
      <c r="A154" s="15" t="s">
        <v>71</v>
      </c>
      <c r="B154" s="15" t="s">
        <v>326</v>
      </c>
      <c r="C154" s="9" t="s">
        <v>329</v>
      </c>
      <c r="D154" s="9" t="s">
        <v>1190</v>
      </c>
      <c r="E154" s="8" t="str">
        <f>IF(OR(ISBLANK(languages!E154),languages!E154=""),IF(OR(ISBLANK('auto-translations'!E154),'auto-translations'!E154=""),"",'auto-translations'!E154),languages!E154)</f>
        <v>Escala de color</v>
      </c>
      <c r="F154" s="8" t="str">
        <f>IF(OR(ISBLANK(languages!F154),languages!F154=""),IF(OR(ISBLANK('auto-translations'!F154),'auto-translations'!F154=""),"",'auto-translations'!F154),languages!F154)</f>
        <v>色階表</v>
      </c>
      <c r="G154" s="8" t="str">
        <f>IF(OR(ISBLANK(languages!G154),languages!G154=""),IF(OR(ISBLANK('auto-translations'!G154),'auto-translations'!G154=""),"",'auto-translations'!G154),languages!G154)</f>
        <v>色阶表</v>
      </c>
      <c r="H154" s="8" t="str">
        <f>IF(OR(ISBLANK(languages!H154),languages!H154=""),IF(OR(ISBLANK('auto-translations'!H154),'auto-translations'!H154=""),"",'auto-translations'!H154),languages!H154)</f>
        <v>Barevná škála</v>
      </c>
      <c r="I154" s="8" t="str">
        <f>IF(OR(ISBLANK(languages!I154),languages!I154=""),IF(OR(ISBLANK('auto-translations'!I154),'auto-translations'!I154=""),"",'auto-translations'!I154),languages!I154)</f>
        <v>Farveskala</v>
      </c>
      <c r="J154" s="8" t="str">
        <f>IF(OR(ISBLANK(languages!J154),languages!J154=""),IF(OR(ISBLANK('auto-translations'!J154),'auto-translations'!J154=""),"",'auto-translations'!J154),languages!J154)</f>
        <v>Kleurenschaal</v>
      </c>
      <c r="K154" s="8" t="str">
        <f>IF(OR(ISBLANK(languages!K154),languages!K154=""),IF(OR(ISBLANK('auto-translations'!K154),'auto-translations'!K154=""),"",'auto-translations'!K154),languages!K154)</f>
        <v>Farbskala</v>
      </c>
      <c r="L154" s="8" t="str">
        <f>IF(OR(ISBLANK(languages!L154),languages!L154=""),IF(OR(ISBLANK('auto-translations'!L154),'auto-translations'!L154=""),"",'auto-translations'!L154),languages!L154)</f>
        <v>Ma'aunin launi</v>
      </c>
      <c r="M154" s="8" t="str">
        <f>IF(OR(ISBLANK(languages!M154),languages!M154=""),IF(OR(ISBLANK('auto-translations'!M154),'auto-translations'!M154=""),"",'auto-translations'!M154),languages!M154)</f>
        <v>Tauine taera</v>
      </c>
      <c r="N154" s="8" t="str">
        <f>IF(OR(ISBLANK(languages!N154),languages!N154=""),IF(OR(ISBLANK('auto-translations'!N154),'auto-translations'!N154=""),"",'auto-translations'!N154),languages!N154)</f>
        <v>Escala de colores</v>
      </c>
      <c r="O154" s="8" t="str">
        <f>IF(OR(ISBLANK(languages!O154),languages!O154=""),IF(OR(ISBLANK('auto-translations'!O154),'auto-translations'!O154=""),"",'auto-translations'!O154),languages!O154)</f>
        <v>Escala de colores</v>
      </c>
      <c r="P154" s="8" t="str">
        <f>IF(OR(ISBLANK(languages!P154),languages!P154=""),IF(OR(ISBLANK('auto-translations'!P154),'auto-translations'!P154=""),"",'auto-translations'!P154),languages!P154)</f>
        <v>Escala de cores</v>
      </c>
      <c r="Q154" s="8" t="str">
        <f>IF(OR(ISBLANK(languages!Q154),languages!Q154=""),IF(OR(ISBLANK('auto-translations'!Q154),'auto-translations'!Q154=""),"",'auto-translations'!Q154),languages!Q154)</f>
        <v>Escala de cor</v>
      </c>
      <c r="R154" s="8" t="str">
        <f>IF(OR(ISBLANK(languages!R154),languages!R154=""),IF(OR(ISBLANK('auto-translations'!R154),'auto-translations'!R154=""),"",'auto-translations'!R154),languages!R154)</f>
        <v>வண்ண அளவுகோல்</v>
      </c>
      <c r="S154" s="8" t="str">
        <f>IF(OR(ISBLANK(languages!S154),languages!S154=""),IF(OR(ISBLANK('auto-translations'!S154),'auto-translations'!S154=""),"",'auto-translations'!S154),languages!S154)</f>
        <v>ระดับสี</v>
      </c>
      <c r="T154" s="8" t="str">
        <f>IF(OR(ISBLANK(languages!T154),languages!T154=""),IF(OR(ISBLANK('auto-translations'!T154),'auto-translations'!T154=""),"",'auto-translations'!T154),languages!T154)</f>
        <v>Thang màu</v>
      </c>
    </row>
    <row r="155" spans="1:20" ht="60" x14ac:dyDescent="0.25">
      <c r="A155" s="15" t="s">
        <v>71</v>
      </c>
      <c r="B155" s="15" t="s">
        <v>362</v>
      </c>
      <c r="C155" s="9" t="s">
        <v>363</v>
      </c>
      <c r="D155" s="9" t="s">
        <v>1190</v>
      </c>
      <c r="E155" s="8" t="str">
        <f>IF(OR(ISBLANK(languages!E155),languages!E155=""),IF(OR(ISBLANK('auto-translations'!E155),'auto-translations'!E155=""),"",'auto-translations'!E155),languages!E155)</f>
        <v>Cita</v>
      </c>
      <c r="F155" s="8" t="str">
        <f>IF(OR(ISBLANK(languages!F155),languages!F155=""),IF(OR(ISBLANK('auto-translations'!F155),'auto-translations'!F155=""),"",'auto-translations'!F155),languages!F155)</f>
        <v>總結</v>
      </c>
      <c r="G155" s="8" t="str">
        <f>IF(OR(ISBLANK(languages!G155),languages!G155=""),IF(OR(ISBLANK('auto-translations'!G155),'auto-translations'!G155=""),"",'auto-translations'!G155),languages!G155)</f>
        <v>总结</v>
      </c>
      <c r="H155" s="8" t="str">
        <f>IF(OR(ISBLANK(languages!H155),languages!H155=""),IF(OR(ISBLANK('auto-translations'!H155),'auto-translations'!H155=""),"",'auto-translations'!H155),languages!H155)</f>
        <v>Citace</v>
      </c>
      <c r="I155" s="8" t="str">
        <f>IF(OR(ISBLANK(languages!I155),languages!I155=""),IF(OR(ISBLANK('auto-translations'!I155),'auto-translations'!I155=""),"",'auto-translations'!I155),languages!I155)</f>
        <v>Citat</v>
      </c>
      <c r="J155" s="8" t="str">
        <f>IF(OR(ISBLANK(languages!J155),languages!J155=""),IF(OR(ISBLANK('auto-translations'!J155),'auto-translations'!J155=""),"",'auto-translations'!J155),languages!J155)</f>
        <v>Bronvermelding</v>
      </c>
      <c r="K155" s="8" t="str">
        <f>IF(OR(ISBLANK(languages!K155),languages!K155=""),IF(OR(ISBLANK('auto-translations'!K155),'auto-translations'!K155=""),"",'auto-translations'!K155),languages!K155)</f>
        <v>Zitiervorschlag</v>
      </c>
      <c r="L155" s="8" t="str">
        <f>IF(OR(ISBLANK(languages!L155),languages!L155=""),IF(OR(ISBLANK('auto-translations'!L155),'auto-translations'!L155=""),"",'auto-translations'!L155),languages!L155)</f>
        <v>ambato</v>
      </c>
      <c r="M155" s="8" t="str">
        <f>IF(OR(ISBLANK(languages!M155),languages!M155=""),IF(OR(ISBLANK('auto-translations'!M155),'auto-translations'!M155=""),"",'auto-translations'!M155),languages!M155)</f>
        <v>Ngā Kōrero Hautoa</v>
      </c>
      <c r="N155" s="8" t="str">
        <f>IF(OR(ISBLANK(languages!N155),languages!N155=""),IF(OR(ISBLANK('auto-translations'!N155),'auto-translations'!N155=""),"",'auto-translations'!N155),languages!N155)</f>
        <v>Cita bibliográfica</v>
      </c>
      <c r="O155" s="8" t="str">
        <f>IF(OR(ISBLANK(languages!O155),languages!O155=""),IF(OR(ISBLANK('auto-translations'!O155),'auto-translations'!O155=""),"",'auto-translations'!O155),languages!O155)</f>
        <v>Cita bibliográfica</v>
      </c>
      <c r="P155" s="8" t="str">
        <f>IF(OR(ISBLANK(languages!P155),languages!P155=""),IF(OR(ISBLANK('auto-translations'!P155),'auto-translations'!P155=""),"",'auto-translations'!P155),languages!P155)</f>
        <v>Citação</v>
      </c>
      <c r="Q155" s="8" t="str">
        <f>IF(OR(ISBLANK(languages!Q155),languages!Q155=""),IF(OR(ISBLANK('auto-translations'!Q155),'auto-translations'!Q155=""),"",'auto-translations'!Q155),languages!Q155)</f>
        <v>Citação</v>
      </c>
      <c r="R155" s="8" t="str">
        <f>IF(OR(ISBLANK(languages!R155),languages!R155=""),IF(OR(ISBLANK('auto-translations'!R155),'auto-translations'!R155=""),"",'auto-translations'!R155),languages!R155)</f>
        <v>மேற்கோள்</v>
      </c>
      <c r="S155" s="8" t="str">
        <f>IF(OR(ISBLANK(languages!S155),languages!S155=""),IF(OR(ISBLANK('auto-translations'!S155),'auto-translations'!S155=""),"",'auto-translations'!S155),languages!S155)</f>
        <v>การอ้างอิง</v>
      </c>
      <c r="T155" s="8" t="str">
        <f>IF(OR(ISBLANK(languages!T155),languages!T155=""),IF(OR(ISBLANK('auto-translations'!T155),'auto-translations'!T155=""),"",'auto-translations'!T155),languages!T155)</f>
        <v>Trích dẫn</v>
      </c>
    </row>
    <row r="156" spans="1:20" ht="60" x14ac:dyDescent="0.25">
      <c r="A156" s="15" t="s">
        <v>71</v>
      </c>
      <c r="B156" s="15" t="s">
        <v>128</v>
      </c>
      <c r="C156" s="9" t="s">
        <v>253</v>
      </c>
      <c r="D156" s="9" t="s">
        <v>1190</v>
      </c>
      <c r="E156" s="8" t="str">
        <f>IF(OR(ISBLANK(languages!E156),languages!E156=""),IF(OR(ISBLANK('auto-translations'!E156),'auto-translations'!E156=""),"",'auto-translations'!E156),languages!E156)</f>
        <v>Resum</v>
      </c>
      <c r="F156" s="8" t="str">
        <f>IF(OR(ISBLANK(languages!F156),languages!F156=""),IF(OR(ISBLANK('auto-translations'!F156),'auto-translations'!F156=""),"",'auto-translations'!F156),languages!F156)</f>
        <v>總結</v>
      </c>
      <c r="G156" s="8" t="str">
        <f>IF(OR(ISBLANK(languages!G156),languages!G156=""),IF(OR(ISBLANK('auto-translations'!G156),'auto-translations'!G156=""),"",'auto-translations'!G156),languages!G156)</f>
        <v>总结</v>
      </c>
      <c r="H156" s="8" t="str">
        <f>IF(OR(ISBLANK(languages!H156),languages!H156=""),IF(OR(ISBLANK('auto-translations'!H156),'auto-translations'!H156=""),"",'auto-translations'!H156),languages!H156)</f>
        <v>Souhrn</v>
      </c>
      <c r="I156" s="8" t="str">
        <f>IF(OR(ISBLANK(languages!I156),languages!I156=""),IF(OR(ISBLANK('auto-translations'!I156),'auto-translations'!I156=""),"",'auto-translations'!I156),languages!I156)</f>
        <v>Resumé</v>
      </c>
      <c r="J156" s="8" t="str">
        <f>IF(OR(ISBLANK(languages!J156),languages!J156=""),IF(OR(ISBLANK('auto-translations'!J156),'auto-translations'!J156=""),"",'auto-translations'!J156),languages!J156)</f>
        <v>Samenvatting</v>
      </c>
      <c r="K156" s="8" t="str">
        <f>IF(OR(ISBLANK(languages!K156),languages!K156=""),IF(OR(ISBLANK('auto-translations'!K156),'auto-translations'!K156=""),"",'auto-translations'!K156),languages!K156)</f>
        <v>Zusammenfassung</v>
      </c>
      <c r="L156" s="8" t="str">
        <f>IF(OR(ISBLANK(languages!L156),languages!L156=""),IF(OR(ISBLANK('auto-translations'!L156),'auto-translations'!L156=""),"",'auto-translations'!L156),languages!L156)</f>
        <v>Takaitawa</v>
      </c>
      <c r="M156" s="8" t="str">
        <f>IF(OR(ISBLANK(languages!M156),languages!M156=""),IF(OR(ISBLANK('auto-translations'!M156),'auto-translations'!M156=""),"",'auto-translations'!M156),languages!M156)</f>
        <v>Whakarāpopototanga</v>
      </c>
      <c r="N156" s="8" t="str">
        <f>IF(OR(ISBLANK(languages!N156),languages!N156=""),IF(OR(ISBLANK('auto-translations'!N156),'auto-translations'!N156=""),"",'auto-translations'!N156),languages!N156)</f>
        <v>Resumen</v>
      </c>
      <c r="O156" s="8" t="str">
        <f>IF(OR(ISBLANK(languages!O156),languages!O156=""),IF(OR(ISBLANK('auto-translations'!O156),'auto-translations'!O156=""),"",'auto-translations'!O156),languages!O156)</f>
        <v>Resumen</v>
      </c>
      <c r="P156" s="8" t="str">
        <f>IF(OR(ISBLANK(languages!P156),languages!P156=""),IF(OR(ISBLANK('auto-translations'!P156),'auto-translations'!P156=""),"",'auto-translations'!P156),languages!P156)</f>
        <v>Resumo</v>
      </c>
      <c r="Q156" s="8" t="str">
        <f>IF(OR(ISBLANK(languages!Q156),languages!Q156=""),IF(OR(ISBLANK('auto-translations'!Q156),'auto-translations'!Q156=""),"",'auto-translations'!Q156),languages!Q156)</f>
        <v>Resumo</v>
      </c>
      <c r="R156" s="8" t="str">
        <f>IF(OR(ISBLANK(languages!R156),languages!R156=""),IF(OR(ISBLANK('auto-translations'!R156),'auto-translations'!R156=""),"",'auto-translations'!R156),languages!R156)</f>
        <v>சுருக்கம்</v>
      </c>
      <c r="S156" s="8" t="str">
        <f>IF(OR(ISBLANK(languages!S156),languages!S156=""),IF(OR(ISBLANK('auto-translations'!S156),'auto-translations'!S156=""),"",'auto-translations'!S156),languages!S156)</f>
        <v>บทสรุป</v>
      </c>
      <c r="T156" s="8" t="str">
        <f>IF(OR(ISBLANK(languages!T156),languages!T156=""),IF(OR(ISBLANK('auto-translations'!T156),'auto-translations'!T156=""),"",'auto-translations'!T156),languages!T156)</f>
        <v>Tóm tắt</v>
      </c>
    </row>
    <row r="157" spans="1:20" ht="409.5" x14ac:dyDescent="0.25">
      <c r="A157" s="15" t="s">
        <v>71</v>
      </c>
      <c r="B157" s="15" t="s">
        <v>1183</v>
      </c>
      <c r="C157" s="9" t="s">
        <v>1184</v>
      </c>
      <c r="D157" s="9" t="s">
        <v>1462</v>
      </c>
      <c r="E157" s="8" t="str">
        <f>IF(OR(ISBLANK(languages!E157),languages!E157=""),IF(OR(ISBLANK('auto-translations'!E157),'auto-translations'!E157=""),"",'auto-translations'!E157),languages!E157)</f>
        <v>Després de revisar els resultats de la vostra ciutat, proporcioneu un resum contextualitzat modificant el text "resum" per a cada idioma configurat dins del fitxer de configuració de la regió.</v>
      </c>
      <c r="F157" s="8" t="str">
        <f>IF(OR(ISBLANK(languages!F157),languages!F157=""),IF(OR(ISBLANK('auto-translations'!F157),'auto-translations'!F157=""),"",'auto-translations'!F157),languages!F157)</f>
        <v>查看您所在城市的結果後，透過修改區域設定檔中每種設定語言的「摘要」文字來提供上下文摘要。</v>
      </c>
      <c r="G157" s="8" t="str">
        <f>IF(OR(ISBLANK(languages!G157),languages!G157=""),IF(OR(ISBLANK('auto-translations'!G157),'auto-translations'!G157=""),"",'auto-translations'!G157),languages!G157)</f>
        <v>查看您所在城市的结果后，通过修改区域配置文件中每种配置语言的“摘要”文本来提供上下文摘要。</v>
      </c>
      <c r="H157" s="8" t="str">
        <f>IF(OR(ISBLANK(languages!H157),languages!H157=""),IF(OR(ISBLANK('auto-translations'!H157),'auto-translations'!H157=""),"",'auto-translations'!H157),languages!H157)</f>
        <v>Po kontrole výsledků pro vaše město poskytněte kontextový souhrn úpravou textu „souhrnu“ pro každý nakonfigurovaný jazyk v konfiguračním souboru regionu.</v>
      </c>
      <c r="I157" s="8" t="str">
        <f>IF(OR(ISBLANK(languages!I157),languages!I157=""),IF(OR(ISBLANK('auto-translations'!I157),'auto-translations'!I157=""),"",'auto-translations'!I157),languages!I157)</f>
        <v>Når du har gennemgået resultaterne for din by, skal du give et kontekstualiseret resumé ved at ændre "sammendrag"-teksten for hvert konfigureret sprog i regionkonfigurationsfilen.</v>
      </c>
      <c r="J157" s="8" t="str">
        <f>IF(OR(ISBLANK(languages!J157),languages!J157=""),IF(OR(ISBLANK('auto-translations'!J157),'auto-translations'!J157=""),"",'auto-translations'!J157),languages!J157)</f>
        <v>Nadat u de resultaten voor uw stad heeft bekeken, kunt u een gecontextualiseerde samenvatting geven door de 'samenvatting'-tekst voor elke geconfigureerde taal in het regioconfiguratiebestand aan te passen.</v>
      </c>
      <c r="K157" s="8" t="str">
        <f>IF(OR(ISBLANK(languages!K157),languages!K157=""),IF(OR(ISBLANK('auto-translations'!K157),'auto-translations'!K157=""),"",'auto-translations'!K157),languages!K157)</f>
        <v>Nachdem Sie die Ergebnisse für Ihre Stadt überprüft haben, stellen Sie eine kontextualisierte Zusammenfassung bereit, indem Sie den „Zusammenfassungstext“ für jede konfigurierte Sprache in der Regionskonfigurationsdatei ändern.</v>
      </c>
      <c r="L157" s="8" t="str">
        <f>IF(OR(ISBLANK(languages!L157),languages!L157=""),IF(OR(ISBLANK('auto-translations'!L157),'auto-translations'!L157=""),"",'auto-translations'!L157),languages!L157)</f>
        <v>Bayan nazarin sakamakon garin ku, samar da taƙaitaccen bayani ta hanyar gyara rubutun "taƙaitawa" don kowane yare da aka daidaita a cikin fayil ɗin daidaitawar yanki.</v>
      </c>
      <c r="M157" s="8" t="str">
        <f>IF(OR(ISBLANK(languages!M157),languages!M157=""),IF(OR(ISBLANK('auto-translations'!M157),'auto-translations'!M157=""),"",'auto-translations'!M157),languages!M157)</f>
        <v>Whai muri i te arotake i nga hua mo to taone, homai he whakarāpopototanga horopaki ma te whakarereke i te tuhinga "whakapoto" mo ia reo kua whirihorahia i roto i te konae whirihoranga rohe.</v>
      </c>
      <c r="N157" s="8" t="str">
        <f>IF(OR(ISBLANK(languages!N157),languages!N157=""),IF(OR(ISBLANK('auto-translations'!N157),'auto-translations'!N157=""),"",'auto-translations'!N157),languages!N157)</f>
        <v>Después de revisar los resultados de su ciudad, proporcione un resumen contextualizado modificando el texto de "resumen" para cada idioma configurado dentro del archivo de configuración de la región.</v>
      </c>
      <c r="O157" s="8" t="str">
        <f>IF(OR(ISBLANK(languages!O157),languages!O157=""),IF(OR(ISBLANK('auto-translations'!O157),'auto-translations'!O157=""),"",'auto-translations'!O157),languages!O157)</f>
        <v>Después de revisar los resultados de su ciudad, proporcione un resumen contextualizado modificando el texto de "resumen" para cada idioma configurado dentro del archivo de configuración de la región.</v>
      </c>
      <c r="P157" s="8" t="str">
        <f>IF(OR(ISBLANK(languages!P157),languages!P157=""),IF(OR(ISBLANK('auto-translations'!P157),'auto-translations'!P157=""),"",'auto-translations'!P157),languages!P157)</f>
        <v>Depois de analisar os resultados da sua cidade, forneça um resumo contextualizado modificando o texto do “resumo” para cada idioma configurado no arquivo de configuração da região.</v>
      </c>
      <c r="Q157" s="8" t="str">
        <f>IF(OR(ISBLANK(languages!Q157),languages!Q157=""),IF(OR(ISBLANK('auto-translations'!Q157),'auto-translations'!Q157=""),"",'auto-translations'!Q157),languages!Q157)</f>
        <v>Depois de analisar os resultados da sua cidade, forneça um resumo contextualizado modificando o texto do “resumo” para cada idioma configurado no arquivo de configuração da região.</v>
      </c>
      <c r="R157" s="8" t="str">
        <f>IF(OR(ISBLANK(languages!R157),languages!R157=""),IF(OR(ISBLANK('auto-translations'!R157),'auto-translations'!R157=""),"",'auto-translations'!R157),languages!R157)</f>
        <v>உங்கள் நகரத்திற்கான முடிவுகளை மதிப்பாய்வு செய்த பிறகு, பிராந்திய உள்ளமைவு கோப்பில் உள்ள ஒவ்வொரு உள்ளமைக்கப்பட்ட மொழிக்கும் "சுருக்கம்" உரையை மாற்றுவதன் மூலம் சூழல்சார்ந்த சுருக்கத்தை வழங்கவும்.</v>
      </c>
      <c r="S157" s="8" t="str">
        <f>IF(OR(ISBLANK(languages!S157),languages!S157=""),IF(OR(ISBLANK('auto-translations'!S157),'auto-translations'!S157=""),"",'auto-translations'!S157),languages!S157)</f>
        <v>หลังจากตรวจสอบผลลัพธ์สำหรับเมืองของคุณแล้ว ให้จัดทำสรุปตามบริบทโดยแก้ไขข้อความ "สรุป" สำหรับแต่ละภาษาที่กำหนดค่าไว้ภายในไฟล์การกำหนดค่าภูมิภาค</v>
      </c>
      <c r="T157" s="8" t="str">
        <f>IF(OR(ISBLANK(languages!T157),languages!T157=""),IF(OR(ISBLANK('auto-translations'!T157),'auto-translations'!T157=""),"",'auto-translations'!T157),languages!T157)</f>
        <v>Sau khi xem xét kết quả cho thành phố của bạn, hãy cung cấp bản tóm tắt theo ngữ cảnh bằng cách sửa đổi văn bản “tóm tắt” cho từng ngôn ngữ được định cấu hình trong tệp cấu hình khu vực.</v>
      </c>
    </row>
    <row r="158" spans="1:20" ht="345" x14ac:dyDescent="0.25">
      <c r="A158" s="15" t="s">
        <v>71</v>
      </c>
      <c r="B158" s="15" t="s">
        <v>115</v>
      </c>
      <c r="C158" s="9" t="s">
        <v>1089</v>
      </c>
      <c r="D158" s="9" t="s">
        <v>1462</v>
      </c>
      <c r="E158" s="8" t="str">
        <f>IF(OR(ISBLANK(languages!E158),languages!E158=""),IF(OR(ISBLANK('auto-translations'!E158),'auto-translations'!E158=""),"",'auto-translations'!E158),languages!E158)</f>
        <v>Aquesta obra està sota una llicència Creative Commons CC BY-NC Reconeixement-NoComercial 4.0 Internacional.</v>
      </c>
      <c r="F158" s="8" t="str">
        <f>IF(OR(ISBLANK(languages!F158),languages!F158=""),IF(OR(ISBLANK('auto-translations'!F158),'auto-translations'!F158=""),"",'auto-translations'!F158),languages!F158)</f>
        <v>本作品根據 Creative Commons CC BY-NC Attribution-NonCommercial 4.0 International License 授權。</v>
      </c>
      <c r="G158" s="8" t="str">
        <f>IF(OR(ISBLANK(languages!G158),languages!G158=""),IF(OR(ISBLANK('auto-translations'!G158),'auto-translations'!G158=""),"",'auto-translations'!G158),languages!G158)</f>
        <v>本作品根据 Creative Commons CC BY-NC Attribution-NonCommercial 4.0 International License 获得许可。</v>
      </c>
      <c r="H158" s="8" t="str">
        <f>IF(OR(ISBLANK(languages!H158),languages!H158=""),IF(OR(ISBLANK('auto-translations'!H158),'auto-translations'!H158=""),"",'auto-translations'!H158),languages!H158)</f>
        <v>Tato práce podléhá licenci Creative Commons CC BY-NC Attribution-NonCommercial 4.0 International License.</v>
      </c>
      <c r="I158" s="8" t="str">
        <f>IF(OR(ISBLANK(languages!I158),languages!I158=""),IF(OR(ISBLANK('auto-translations'!I158),'auto-translations'!I158=""),"",'auto-translations'!I158),languages!I158)</f>
        <v>Dette arbejde er licenseret under en Creative Commons CC BY-NC Attribution-NonCommercial 4.0 International License.</v>
      </c>
      <c r="J158" s="8" t="str">
        <f>IF(OR(ISBLANK(languages!J158),languages!J158=""),IF(OR(ISBLANK('auto-translations'!J158),'auto-translations'!J158=""),"",'auto-translations'!J158),languages!J158)</f>
        <v>Dit werk valt onder een Creative Commons CC BY-NC Attribution-NonCommercial 4.0 International-licentie.</v>
      </c>
      <c r="K158" s="8" t="str">
        <f>IF(OR(ISBLANK(languages!K158),languages!K158=""),IF(OR(ISBLANK('auto-translations'!K158),'auto-translations'!K158=""),"",'auto-translations'!K158),languages!K158)</f>
        <v>Dieses Werk ist unter einer Creative Commons CC BY-NC Attribution-NonCommercial 4.0 International License lizenziert.</v>
      </c>
      <c r="L158" s="8" t="str">
        <f>IF(OR(ISBLANK(languages!L158),languages!L158=""),IF(OR(ISBLANK('auto-translations'!L158),'auto-translations'!L158=""),"",'auto-translations'!L158),languages!L158)</f>
        <v>Wannan aikin yana da lasisi ƙarƙashin Creative Commons CC BY-NC Attribution-NonCommercial 4.0 International License.</v>
      </c>
      <c r="M158" s="8" t="str">
        <f>IF(OR(ISBLANK(languages!M158),languages!M158=""),IF(OR(ISBLANK('auto-translations'!M158),'auto-translations'!M158=""),"",'auto-translations'!M158),languages!M158)</f>
        <v>Kua raihanatia tenei mahi i raro i te Creative Commons CC BY-NC Attribution-NonCommercial 4.0 International License.</v>
      </c>
      <c r="N158" s="8" t="str">
        <f>IF(OR(ISBLANK(languages!N158),languages!N158=""),IF(OR(ISBLANK('auto-translations'!N158),'auto-translations'!N158=""),"",'auto-translations'!N158),languages!N158)</f>
        <v>Este trabajo está bajo una licencia Creative Commons CC BY-NC Atribución-No Comercial 4.0 Internacional.</v>
      </c>
      <c r="O158" s="8" t="str">
        <f>IF(OR(ISBLANK(languages!O158),languages!O158=""),IF(OR(ISBLANK('auto-translations'!O158),'auto-translations'!O158=""),"",'auto-translations'!O158),languages!O158)</f>
        <v>Este trabajo está bajo una licencia Creative Commons CC BY-NC Atribución-No Comercial 4.0 Internacional.</v>
      </c>
      <c r="P158" s="8" t="str">
        <f>IF(OR(ISBLANK(languages!P158),languages!P158=""),IF(OR(ISBLANK('auto-translations'!P158),'auto-translations'!P158=""),"",'auto-translations'!P158),languages!P158)</f>
        <v>Este trabalho está licenciado sob uma Licença Creative Commons CC BY-NC Attribution-NonCommercial 4.0 International.</v>
      </c>
      <c r="Q158" s="8" t="str">
        <f>IF(OR(ISBLANK(languages!Q158),languages!Q158=""),IF(OR(ISBLANK('auto-translations'!Q158),'auto-translations'!Q158=""),"",'auto-translations'!Q158),languages!Q158)</f>
        <v>Este trabalho está licenciado sob uma Licença Creative Commons CC BY-NC Attribution-NonCommercial 4.0 International.</v>
      </c>
      <c r="R158" s="8" t="str">
        <f>IF(OR(ISBLANK(languages!R158),languages!R158=""),IF(OR(ISBLANK('auto-translations'!R158),'auto-translations'!R158=""),"",'auto-translations'!R158),languages!R158)</f>
        <v>இந்த வேலை கிரியேட்டிவ் காமன்ஸ் CC BY-NC Attribution-NonCommercial 4.0 சர்வதேச உரிமத்தின் கீழ் உரிமம் பெற்றது.</v>
      </c>
      <c r="S158" s="8" t="str">
        <f>IF(OR(ISBLANK(languages!S158),languages!S158=""),IF(OR(ISBLANK('auto-translations'!S158),'auto-translations'!S158=""),"",'auto-translations'!S158),languages!S158)</f>
        <v>งานนี้ได้รับอนุญาตภายใต้ Creative Commons CC BY-NC Attribution-NonCommercial 4.0 International License</v>
      </c>
      <c r="T158" s="8" t="str">
        <f>IF(OR(ISBLANK(languages!T158),languages!T158=""),IF(OR(ISBLANK('auto-translations'!T158),'auto-translations'!T158=""),"",'auto-translations'!T158),languages!T158)</f>
        <v>Tác phẩm này được cấp phép theo Giấy phép Quốc tế Creative Commons CC BY-NC Ghi công-Phi thương mại 4.0.</v>
      </c>
    </row>
    <row r="159" spans="1:20" ht="105" x14ac:dyDescent="0.25">
      <c r="A159" s="15" t="s">
        <v>71</v>
      </c>
      <c r="B159" s="15" t="s">
        <v>1007</v>
      </c>
      <c r="C159" s="3" t="s">
        <v>1161</v>
      </c>
      <c r="D159" s="3" t="s">
        <v>1462</v>
      </c>
      <c r="E159" s="8" t="str">
        <f>IF(OR(ISBLANK(languages!E159),languages!E159=""),IF(OR(ISBLANK('auto-translations'!E159),'auto-translations'!E159=""),"",'auto-translations'!E159),languages!E159)</f>
        <v>Membres de l'equip de la ciutat: {author_names}</v>
      </c>
      <c r="F159" s="8" t="str">
        <f>IF(OR(ISBLANK(languages!F159),languages!F159=""),IF(OR(ISBLANK('auto-translations'!F159),'auto-translations'!F159=""),"",'auto-translations'!F159),languages!F159)</f>
        <v>城市團隊成員：{author_names}</v>
      </c>
      <c r="G159" s="8" t="str">
        <f>IF(OR(ISBLANK(languages!G159),languages!G159=""),IF(OR(ISBLANK('auto-translations'!G159),'auto-translations'!G159=""),"",'auto-translations'!G159),languages!G159)</f>
        <v>城市团队成员：{author_names}</v>
      </c>
      <c r="H159" s="8" t="str">
        <f>IF(OR(ISBLANK(languages!H159),languages!H159=""),IF(OR(ISBLANK('auto-translations'!H159),'auto-translations'!H159=""),"",'auto-translations'!H159),languages!H159)</f>
        <v>Členové městského týmu: {author_names}</v>
      </c>
      <c r="I159" s="8" t="str">
        <f>IF(OR(ISBLANK(languages!I159),languages!I159=""),IF(OR(ISBLANK('auto-translations'!I159),'auto-translations'!I159=""),"",'auto-translations'!I159),languages!I159)</f>
        <v>Medlemmer af byens team: {author_names}</v>
      </c>
      <c r="J159" s="8" t="str">
        <f>IF(OR(ISBLANK(languages!J159),languages!J159=""),IF(OR(ISBLANK('auto-translations'!J159),'auto-translations'!J159=""),"",'auto-translations'!J159),languages!J159)</f>
        <v>Leden van het stadsteam: {author_names}</v>
      </c>
      <c r="K159" s="8" t="str">
        <f>IF(OR(ISBLANK(languages!K159),languages!K159=""),IF(OR(ISBLANK('auto-translations'!K159),'auto-translations'!K159=""),"",'auto-translations'!K159),languages!K159)</f>
        <v>Mitglieder des Stadtteams: {author_names}</v>
      </c>
      <c r="L159" s="8" t="str">
        <f>IF(OR(ISBLANK(languages!L159),languages!L159=""),IF(OR(ISBLANK('auto-translations'!L159),'auto-translations'!L159=""),"",'auto-translations'!L159),languages!L159)</f>
        <v>Mambobin ƙungiyar birni: {author_names}</v>
      </c>
      <c r="M159" s="8" t="str">
        <f>IF(OR(ISBLANK(languages!M159),languages!M159=""),IF(OR(ISBLANK('auto-translations'!M159),'auto-translations'!M159=""),"",'auto-translations'!M159),languages!M159)</f>
        <v>Nga mema o te roopu taone: {author_names}</v>
      </c>
      <c r="N159" s="8" t="str">
        <f>IF(OR(ISBLANK(languages!N159),languages!N159=""),IF(OR(ISBLANK('auto-translations'!N159),'auto-translations'!N159=""),"",'auto-translations'!N159),languages!N159)</f>
        <v>Miembros del equipo de la ciudad: {author_names}</v>
      </c>
      <c r="O159" s="8" t="str">
        <f>IF(OR(ISBLANK(languages!O159),languages!O159=""),IF(OR(ISBLANK('auto-translations'!O159),'auto-translations'!O159=""),"",'auto-translations'!O159),languages!O159)</f>
        <v>Miembros del equipo de la ciudad: {author_names}</v>
      </c>
      <c r="P159" s="8" t="str">
        <f>IF(OR(ISBLANK(languages!P159),languages!P159=""),IF(OR(ISBLANK('auto-translations'!P159),'auto-translations'!P159=""),"",'auto-translations'!P159),languages!P159)</f>
        <v>Membros da equipe da cidade: {author_names}</v>
      </c>
      <c r="Q159" s="8" t="str">
        <f>IF(OR(ISBLANK(languages!Q159),languages!Q159=""),IF(OR(ISBLANK('auto-translations'!Q159),'auto-translations'!Q159=""),"",'auto-translations'!Q159),languages!Q159)</f>
        <v>Membros da equipe da cidade: {author_names}</v>
      </c>
      <c r="R159" s="8" t="str">
        <f>IF(OR(ISBLANK(languages!R159),languages!R159=""),IF(OR(ISBLANK('auto-translations'!R159),'auto-translations'!R159=""),"",'auto-translations'!R159),languages!R159)</f>
        <v>நகரக் குழு உறுப்பினர்கள்: {author_names}</v>
      </c>
      <c r="S159" s="8" t="str">
        <f>IF(OR(ISBLANK(languages!S159),languages!S159=""),IF(OR(ISBLANK('auto-translations'!S159),'auto-translations'!S159=""),"",'auto-translations'!S159),languages!S159)</f>
        <v>สมาชิกในทีมเมือง: {author_names}</v>
      </c>
      <c r="T159" s="8" t="str">
        <f>IF(OR(ISBLANK(languages!T159),languages!T159=""),IF(OR(ISBLANK('auto-translations'!T159),'auto-translations'!T159=""),"",'auto-translations'!T159),languages!T159)</f>
        <v>Thành viên nhóm thành phố: {author_names}</v>
      </c>
    </row>
    <row r="160" spans="1:20" ht="409.5" x14ac:dyDescent="0.25">
      <c r="A160" s="15" t="s">
        <v>71</v>
      </c>
      <c r="B160" s="15" t="s">
        <v>1009</v>
      </c>
      <c r="C160" s="3" t="s">
        <v>1056</v>
      </c>
      <c r="D160" s="3" t="s">
        <v>1462</v>
      </c>
      <c r="E160" s="8" t="str">
        <f>IF(OR(ISBLANK(languages!E160),languages!E160=""),IF(OR(ISBLANK('auto-translations'!E160),'auto-translations'!E160=""),"",'auto-translations'!E160),languages!E160)</f>
        <v>Afegiu noms d'autor editant la configuració dels informes de configuració de regió mitjançant un editor de text</v>
      </c>
      <c r="F160" s="8" t="str">
        <f>IF(OR(ISBLANK(languages!F160),languages!F160=""),IF(OR(ISBLANK('auto-translations'!F160),'auto-translations'!F160=""),"",'auto-translations'!F160),languages!F160)</f>
        <v>透過使用文字編輯器編輯區域配置報告設定來新增作者姓名</v>
      </c>
      <c r="G160" s="8" t="str">
        <f>IF(OR(ISBLANK(languages!G160),languages!G160=""),IF(OR(ISBLANK('auto-translations'!G160),'auto-translations'!G160=""),"",'auto-translations'!G160),languages!G160)</f>
        <v>通过使用文本编辑器编辑区域配置报告设置来添加作者姓名</v>
      </c>
      <c r="H160" s="8" t="str">
        <f>IF(OR(ISBLANK(languages!H160),languages!H160=""),IF(OR(ISBLANK('auto-translations'!H160),'auto-translations'!H160=""),"",'auto-translations'!H160),languages!H160)</f>
        <v>Přidejte jména autorů úpravou nastavení hlášení konfigurace regionu pomocí textového editoru</v>
      </c>
      <c r="I160" s="8" t="str">
        <f>IF(OR(ISBLANK(languages!I160),languages!I160=""),IF(OR(ISBLANK('auto-translations'!I160),'auto-translations'!I160=""),"",'auto-translations'!I160),languages!I160)</f>
        <v>Tilføj forfatternavne ved at redigere regionskonfigurationsrapporteringsindstillinger ved hjælp af en teksteditor</v>
      </c>
      <c r="J160" s="8" t="str">
        <f>IF(OR(ISBLANK(languages!J160),languages!J160=""),IF(OR(ISBLANK('auto-translations'!J160),'auto-translations'!J160=""),"",'auto-translations'!J160),languages!J160)</f>
        <v>Voeg auteursnamen toe door de rapportage-instellingen voor regioconfiguraties te bewerken met een teksteditor</v>
      </c>
      <c r="K160" s="8" t="str">
        <f>IF(OR(ISBLANK(languages!K160),languages!K160=""),IF(OR(ISBLANK('auto-translations'!K160),'auto-translations'!K160=""),"",'auto-translations'!K160),languages!K160)</f>
        <v>Fügen Sie Autorennamen hinzu, indem Sie die Berichtseinstellungen für die Regionskonfiguration mit einem Texteditor bearbeiten</v>
      </c>
      <c r="L160" s="8" t="str">
        <f>IF(OR(ISBLANK(languages!L160),languages!L160=""),IF(OR(ISBLANK('auto-translations'!L160),'auto-translations'!L160=""),"",'auto-translations'!L160),languages!L160)</f>
        <v>Ƙara sunayen mawallafi ta hanyar gyara saitunan rahoton daidaitawar yanki ta amfani da editan rubutu</v>
      </c>
      <c r="M160" s="8" t="str">
        <f>IF(OR(ISBLANK(languages!M160),languages!M160=""),IF(OR(ISBLANK('auto-translations'!M160),'auto-translations'!M160=""),"",'auto-translations'!M160),languages!M160)</f>
        <v>Tāpiri ingoa kaituhi mā te whakatika i ngā tautuhinga pūrongo whirihoranga rohe mā te ētita kuputuhi</v>
      </c>
      <c r="N160" s="8" t="str">
        <f>IF(OR(ISBLANK(languages!N160),languages!N160=""),IF(OR(ISBLANK('auto-translations'!N160),'auto-translations'!N160=""),"",'auto-translations'!N160),languages!N160)</f>
        <v>Agregue nombres de autores editando los ajustes de informes de configuración de la región usando un editor de texto</v>
      </c>
      <c r="O160" s="8" t="str">
        <f>IF(OR(ISBLANK(languages!O160),languages!O160=""),IF(OR(ISBLANK('auto-translations'!O160),'auto-translations'!O160=""),"",'auto-translations'!O160),languages!O160)</f>
        <v>Agregue nombres de autores editando los ajustes de informes de configuración de la región usando un editor de texto</v>
      </c>
      <c r="P160" s="8" t="str">
        <f>IF(OR(ISBLANK(languages!P160),languages!P160=""),IF(OR(ISBLANK('auto-translations'!P160),'auto-translations'!P160=""),"",'auto-translations'!P160),languages!P160)</f>
        <v>Adicione nomes de autores editando as configurações de relatórios de configuração de região usando um editor de texto</v>
      </c>
      <c r="Q160" s="8" t="str">
        <f>IF(OR(ISBLANK(languages!Q160),languages!Q160=""),IF(OR(ISBLANK('auto-translations'!Q160),'auto-translations'!Q160=""),"",'auto-translations'!Q160),languages!Q160)</f>
        <v>Adicione nomes de autores editando as configurações de relatórios de configuração de região usando um editor de texto</v>
      </c>
      <c r="R160" s="8" t="str">
        <f>IF(OR(ISBLANK(languages!R160),languages!R160=""),IF(OR(ISBLANK('auto-translations'!R160),'auto-translations'!R160=""),"",'auto-translations'!R160),languages!R160)</f>
        <v>உரை திருத்தியைப் பயன்படுத்தி பிராந்திய உள்ளமைவு அறிக்கையிடல் அமைப்புகளைத் திருத்துவதன் மூலம் ஆசிரியர் பெயர்களைச் சேர்க்கவும்</v>
      </c>
      <c r="S160" s="8" t="str">
        <f>IF(OR(ISBLANK(languages!S160),languages!S160=""),IF(OR(ISBLANK('auto-translations'!S160),'auto-translations'!S160=""),"",'auto-translations'!S160),languages!S160)</f>
        <v>เพิ่มชื่อผู้เขียนโดยแก้ไขการตั้งค่าการรายงานการกำหนดค่าภูมิภาคโดยใช้โปรแกรมแก้ไขข้อความ</v>
      </c>
      <c r="T160" s="8" t="str">
        <f>IF(OR(ISBLANK(languages!T160),languages!T160=""),IF(OR(ISBLANK('auto-translations'!T160),'auto-translations'!T160=""),"",'auto-translations'!T160),languages!T160)</f>
        <v>Thêm tên tác giả bằng cách chỉnh sửa cài đặt báo cáo cấu hình khu vực bằng trình soạn thảo văn bản</v>
      </c>
    </row>
    <row r="161" spans="1:20" ht="165" x14ac:dyDescent="0.25">
      <c r="A161" s="15" t="s">
        <v>71</v>
      </c>
      <c r="B161" s="15" t="s">
        <v>1008</v>
      </c>
      <c r="C161" s="3" t="s">
        <v>1162</v>
      </c>
      <c r="D161" s="3" t="s">
        <v>1462</v>
      </c>
      <c r="E161" s="8" t="str">
        <f>IF(OR(ISBLANK(languages!E161),languages!E161=""),IF(OR(ISBLANK('auto-translations'!E161),'auto-translations'!E161=""),"",'auto-translations'!E161),languages!E161)</f>
        <v>Disseny i edició d'informes: {editor_names}</v>
      </c>
      <c r="F161" s="8" t="str">
        <f>IF(OR(ISBLANK(languages!F161),languages!F161=""),IF(OR(ISBLANK('auto-translations'!F161),'auto-translations'!F161=""),"",'auto-translations'!F161),languages!F161)</f>
        <v>報告設計與編輯：{editor_names}</v>
      </c>
      <c r="G161" s="8" t="str">
        <f>IF(OR(ISBLANK(languages!G161),languages!G161=""),IF(OR(ISBLANK('auto-translations'!G161),'auto-translations'!G161=""),"",'auto-translations'!G161),languages!G161)</f>
        <v>报告设计和编辑：{editor_names}</v>
      </c>
      <c r="H161" s="8" t="str">
        <f>IF(OR(ISBLANK(languages!H161),languages!H161=""),IF(OR(ISBLANK('auto-translations'!H161),'auto-translations'!H161=""),"",'auto-translations'!H161),languages!H161)</f>
        <v>Návrh a úprava přehledu: {editor_names}</v>
      </c>
      <c r="I161" s="8" t="str">
        <f>IF(OR(ISBLANK(languages!I161),languages!I161=""),IF(OR(ISBLANK('auto-translations'!I161),'auto-translations'!I161=""),"",'auto-translations'!I161),languages!I161)</f>
        <v>Rapportdesign og redigering: {editor_names}</v>
      </c>
      <c r="J161" s="8" t="str">
        <f>IF(OR(ISBLANK(languages!J161),languages!J161=""),IF(OR(ISBLANK('auto-translations'!J161),'auto-translations'!J161=""),"",'auto-translations'!J161),languages!J161)</f>
        <v>Ontwerp en redactie van rapporten: {editor_names}</v>
      </c>
      <c r="K161" s="8" t="str">
        <f>IF(OR(ISBLANK(languages!K161),languages!K161=""),IF(OR(ISBLANK('auto-translations'!K161),'auto-translations'!K161=""),"",'auto-translations'!K161),languages!K161)</f>
        <v>Berichtsdesign und -bearbeitung: {editor_names}</v>
      </c>
      <c r="L161" s="8" t="str">
        <f>IF(OR(ISBLANK(languages!L161),languages!L161=""),IF(OR(ISBLANK('auto-translations'!L161),'auto-translations'!L161=""),"",'auto-translations'!L161),languages!L161)</f>
        <v>Rahoton ƙira da gyarawa: {editor_names}</v>
      </c>
      <c r="M161" s="8" t="str">
        <f>IF(OR(ISBLANK(languages!M161),languages!M161=""),IF(OR(ISBLANK('auto-translations'!M161),'auto-translations'!M161=""),"",'auto-translations'!M161),languages!M161)</f>
        <v>Ripoata hoahoa me te whakatika: {editor_names}</v>
      </c>
      <c r="N161" s="8" t="str">
        <f>IF(OR(ISBLANK(languages!N161),languages!N161=""),IF(OR(ISBLANK('auto-translations'!N161),'auto-translations'!N161=""),"",'auto-translations'!N161),languages!N161)</f>
        <v>Diseño y edición de informes: {editor_names}</v>
      </c>
      <c r="O161" s="8" t="str">
        <f>IF(OR(ISBLANK(languages!O161),languages!O161=""),IF(OR(ISBLANK('auto-translations'!O161),'auto-translations'!O161=""),"",'auto-translations'!O161),languages!O161)</f>
        <v>Diseño y edición de informes: {editor_names}</v>
      </c>
      <c r="P161" s="8" t="str">
        <f>IF(OR(ISBLANK(languages!P161),languages!P161=""),IF(OR(ISBLANK('auto-translations'!P161),'auto-translations'!P161=""),"",'auto-translations'!P161),languages!P161)</f>
        <v>Design e edição do relatório: {editor_names}</v>
      </c>
      <c r="Q161" s="8" t="str">
        <f>IF(OR(ISBLANK(languages!Q161),languages!Q161=""),IF(OR(ISBLANK('auto-translations'!Q161),'auto-translations'!Q161=""),"",'auto-translations'!Q161),languages!Q161)</f>
        <v>Design e edição do relatório: {editor_names}</v>
      </c>
      <c r="R161" s="8" t="str">
        <f>IF(OR(ISBLANK(languages!R161),languages!R161=""),IF(OR(ISBLANK('auto-translations'!R161),'auto-translations'!R161=""),"",'auto-translations'!R161),languages!R161)</f>
        <v>அறிக்கை வடிவமைப்பு மற்றும் திருத்தம்: {editor_names}</v>
      </c>
      <c r="S161" s="8" t="str">
        <f>IF(OR(ISBLANK(languages!S161),languages!S161=""),IF(OR(ISBLANK('auto-translations'!S161),'auto-translations'!S161=""),"",'auto-translations'!S161),languages!S161)</f>
        <v>การออกแบบและแก้ไขรายงาน: {editor_names}</v>
      </c>
      <c r="T161" s="8" t="str">
        <f>IF(OR(ISBLANK(languages!T161),languages!T161=""),IF(OR(ISBLANK('auto-translations'!T161),'auto-translations'!T161=""),"",'auto-translations'!T161),languages!T161)</f>
        <v>Thiết kế và chỉnh sửa báo cáo: {editor_names}</v>
      </c>
    </row>
    <row r="162" spans="1:20" ht="90" x14ac:dyDescent="0.25">
      <c r="A162" s="15" t="s">
        <v>71</v>
      </c>
      <c r="B162" s="15" t="s">
        <v>440</v>
      </c>
      <c r="C162" s="9" t="s">
        <v>1163</v>
      </c>
      <c r="D162" s="9" t="s">
        <v>1462</v>
      </c>
      <c r="E162" s="8" t="str">
        <f>IF(OR(ISBLANK(languages!E162),languages!E162=""),IF(OR(ISBLANK('auto-translations'!E162),'auto-translations'!E162=""),"",'auto-translations'!E162),languages!E162)</f>
        <v>Traducció: {translation_names}</v>
      </c>
      <c r="F162" s="8" t="str">
        <f>IF(OR(ISBLANK(languages!F162),languages!F162=""),IF(OR(ISBLANK('auto-translations'!F162),'auto-translations'!F162=""),"",'auto-translations'!F162),languages!F162)</f>
        <v>翻譯：{translation_names}</v>
      </c>
      <c r="G162" s="8" t="str">
        <f>IF(OR(ISBLANK(languages!G162),languages!G162=""),IF(OR(ISBLANK('auto-translations'!G162),'auto-translations'!G162=""),"",'auto-translations'!G162),languages!G162)</f>
        <v>翻译：{translation_names}</v>
      </c>
      <c r="H162" s="8" t="str">
        <f>IF(OR(ISBLANK(languages!H162),languages!H162=""),IF(OR(ISBLANK('auto-translations'!H162),'auto-translations'!H162=""),"",'auto-translations'!H162),languages!H162)</f>
        <v>Překlad: {translation_names}</v>
      </c>
      <c r="I162" s="8" t="str">
        <f>IF(OR(ISBLANK(languages!I162),languages!I162=""),IF(OR(ISBLANK('auto-translations'!I162),'auto-translations'!I162=""),"",'auto-translations'!I162),languages!I162)</f>
        <v>Oversættelse: {translation_names}</v>
      </c>
      <c r="J162" s="8" t="str">
        <f>IF(OR(ISBLANK(languages!J162),languages!J162=""),IF(OR(ISBLANK('auto-translations'!J162),'auto-translations'!J162=""),"",'auto-translations'!J162),languages!J162)</f>
        <v>Vertaling: {translation_names}</v>
      </c>
      <c r="K162" s="8" t="str">
        <f>IF(OR(ISBLANK(languages!K162),languages!K162=""),IF(OR(ISBLANK('auto-translations'!K162),'auto-translations'!K162=""),"",'auto-translations'!K162),languages!K162)</f>
        <v>Übersetzung: {translation_names}</v>
      </c>
      <c r="L162" s="8" t="str">
        <f>IF(OR(ISBLANK(languages!L162),languages!L162=""),IF(OR(ISBLANK('auto-translations'!L162),'auto-translations'!L162=""),"",'auto-translations'!L162),languages!L162)</f>
        <v>Fassara: {translation_names}</v>
      </c>
      <c r="M162" s="8" t="str">
        <f>IF(OR(ISBLANK(languages!M162),languages!M162=""),IF(OR(ISBLANK('auto-translations'!M162),'auto-translations'!M162=""),"",'auto-translations'!M162),languages!M162)</f>
        <v>Whakamaoritanga: {translation_names}</v>
      </c>
      <c r="N162" s="8" t="str">
        <f>IF(OR(ISBLANK(languages!N162),languages!N162=""),IF(OR(ISBLANK('auto-translations'!N162),'auto-translations'!N162=""),"",'auto-translations'!N162),languages!N162)</f>
        <v>Traducción: {translation_names}</v>
      </c>
      <c r="O162" s="8" t="str">
        <f>IF(OR(ISBLANK(languages!O162),languages!O162=""),IF(OR(ISBLANK('auto-translations'!O162),'auto-translations'!O162=""),"",'auto-translations'!O162),languages!O162)</f>
        <v>Traducción: {translation_names}</v>
      </c>
      <c r="P162" s="8" t="str">
        <f>IF(OR(ISBLANK(languages!P162),languages!P162=""),IF(OR(ISBLANK('auto-translations'!P162),'auto-translations'!P162=""),"",'auto-translations'!P162),languages!P162)</f>
        <v>Tradução: {translation_names}</v>
      </c>
      <c r="Q162" s="8" t="str">
        <f>IF(OR(ISBLANK(languages!Q162),languages!Q162=""),IF(OR(ISBLANK('auto-translations'!Q162),'auto-translations'!Q162=""),"",'auto-translations'!Q162),languages!Q162)</f>
        <v>Tradução: {translation_names}</v>
      </c>
      <c r="R162" s="8" t="str">
        <f>IF(OR(ISBLANK(languages!R162),languages!R162=""),IF(OR(ISBLANK('auto-translations'!R162),'auto-translations'!R162=""),"",'auto-translations'!R162),languages!R162)</f>
        <v>மொழிபெயர்ப்பு: {translation_names}</v>
      </c>
      <c r="S162" s="8" t="str">
        <f>IF(OR(ISBLANK(languages!S162),languages!S162=""),IF(OR(ISBLANK('auto-translations'!S162),'auto-translations'!S162=""),"",'auto-translations'!S162),languages!S162)</f>
        <v>การแปล: {translation_names}</v>
      </c>
      <c r="T162" s="8" t="str">
        <f>IF(OR(ISBLANK(languages!T162),languages!T162=""),IF(OR(ISBLANK('auto-translations'!T162),'auto-translations'!T162=""),"",'auto-translations'!T162),languages!T162)</f>
        <v>Bản dịch: {translation_names}</v>
      </c>
    </row>
    <row r="163" spans="1:20" ht="105" x14ac:dyDescent="0.25">
      <c r="A163" s="15" t="s">
        <v>71</v>
      </c>
      <c r="B163" s="15" t="s">
        <v>1017</v>
      </c>
      <c r="C163" s="3" t="s">
        <v>1017</v>
      </c>
      <c r="D163" s="3" t="s">
        <v>1462</v>
      </c>
      <c r="E163" s="8" t="str">
        <f>IF(OR(ISBLANK(languages!E163),languages!E163=""),IF(OR(ISBLANK('auto-translations'!E163),'auto-translations'!E163=""),"",'auto-translations'!E163),languages!E163)</f>
        <v>Revisió de la política realitzada per</v>
      </c>
      <c r="F163" s="8" t="str">
        <f>IF(OR(ISBLANK(languages!F163),languages!F163=""),IF(OR(ISBLANK('auto-translations'!F163),'auto-translations'!F163=""),"",'auto-translations'!F163),languages!F163)</f>
        <v>政策審查由</v>
      </c>
      <c r="G163" s="8" t="str">
        <f>IF(OR(ISBLANK(languages!G163),languages!G163=""),IF(OR(ISBLANK('auto-translations'!G163),'auto-translations'!G163=""),"",'auto-translations'!G163),languages!G163)</f>
        <v>政策审查由</v>
      </c>
      <c r="H163" s="8" t="str">
        <f>IF(OR(ISBLANK(languages!H163),languages!H163=""),IF(OR(ISBLANK('auto-translations'!H163),'auto-translations'!H163=""),"",'auto-translations'!H163),languages!H163)</f>
        <v>Přezkum zásad provedl</v>
      </c>
      <c r="I163" s="8" t="str">
        <f>IF(OR(ISBLANK(languages!I163),languages!I163=""),IF(OR(ISBLANK('auto-translations'!I163),'auto-translations'!I163=""),"",'auto-translations'!I163),languages!I163)</f>
        <v>Politikgennemgang udført af</v>
      </c>
      <c r="J163" s="8" t="str">
        <f>IF(OR(ISBLANK(languages!J163),languages!J163=""),IF(OR(ISBLANK('auto-translations'!J163),'auto-translations'!J163=""),"",'auto-translations'!J163),languages!J163)</f>
        <v>Beleidsonderzoek uitgevoerd door</v>
      </c>
      <c r="K163" s="8" t="str">
        <f>IF(OR(ISBLANK(languages!K163),languages!K163=""),IF(OR(ISBLANK('auto-translations'!K163),'auto-translations'!K163=""),"",'auto-translations'!K163),languages!K163)</f>
        <v>Richtlinienüberprüfung durchgeführt von</v>
      </c>
      <c r="L163" s="8" t="str">
        <f>IF(OR(ISBLANK(languages!L163),languages!L163=""),IF(OR(ISBLANK('auto-translations'!L163),'auto-translations'!L163=""),"",'auto-translations'!L163),languages!L163)</f>
        <v>Bitar manufofin gudanar da</v>
      </c>
      <c r="M163" s="8" t="str">
        <f>IF(OR(ISBLANK(languages!M163),languages!M163=""),IF(OR(ISBLANK('auto-translations'!M163),'auto-translations'!M163=""),"",'auto-translations'!M163),languages!M163)</f>
        <v>Te arotake kaupapa here i whakahaerehia e</v>
      </c>
      <c r="N163" s="8" t="str">
        <f>IF(OR(ISBLANK(languages!N163),languages!N163=""),IF(OR(ISBLANK('auto-translations'!N163),'auto-translations'!N163=""),"",'auto-translations'!N163),languages!N163)</f>
        <v>Revisión de políticas realizada por</v>
      </c>
      <c r="O163" s="8" t="str">
        <f>IF(OR(ISBLANK(languages!O163),languages!O163=""),IF(OR(ISBLANK('auto-translations'!O163),'auto-translations'!O163=""),"",'auto-translations'!O163),languages!O163)</f>
        <v>Revisión de políticas realizada por</v>
      </c>
      <c r="P163" s="8" t="str">
        <f>IF(OR(ISBLANK(languages!P163),languages!P163=""),IF(OR(ISBLANK('auto-translations'!P163),'auto-translations'!P163=""),"",'auto-translations'!P163),languages!P163)</f>
        <v>Revisão de política conduzida por</v>
      </c>
      <c r="Q163" s="8" t="str">
        <f>IF(OR(ISBLANK(languages!Q163),languages!Q163=""),IF(OR(ISBLANK('auto-translations'!Q163),'auto-translations'!Q163=""),"",'auto-translations'!Q163),languages!Q163)</f>
        <v>Revisão de política conduzida por</v>
      </c>
      <c r="R163" s="8" t="str">
        <f>IF(OR(ISBLANK(languages!R163),languages!R163=""),IF(OR(ISBLANK('auto-translations'!R163),'auto-translations'!R163=""),"",'auto-translations'!R163),languages!R163)</f>
        <v>கொள்கை மதிப்பாய்வு நடத்தியது</v>
      </c>
      <c r="S163" s="8" t="str">
        <f>IF(OR(ISBLANK(languages!S163),languages!S163=""),IF(OR(ISBLANK('auto-translations'!S163),'auto-translations'!S163=""),"",'auto-translations'!S163),languages!S163)</f>
        <v>ทบทวนนโยบายโดย</v>
      </c>
      <c r="T163" s="8" t="str">
        <f>IF(OR(ISBLANK(languages!T163),languages!T163=""),IF(OR(ISBLANK('auto-translations'!T163),'auto-translations'!T163=""),"",'auto-translations'!T163),languages!T163)</f>
        <v>Đánh giá chính sách được thực hiện bởi</v>
      </c>
    </row>
    <row r="164" spans="1:20" ht="255" x14ac:dyDescent="0.25">
      <c r="A164" s="17" t="s">
        <v>71</v>
      </c>
      <c r="B164" s="15" t="s">
        <v>437</v>
      </c>
      <c r="C164" s="2"/>
      <c r="D164" s="2" t="s">
        <v>1190</v>
      </c>
      <c r="E164" s="8" t="str">
        <f>IF(OR(ISBLANK(languages!E164),languages!E164=""),IF(OR(ISBLANK('auto-translations'!E164),'auto-translations'!E164=""),"",'auto-translations'!E164),languages!E164)</f>
        <v>Xavier Delclòs Alió, Joan Carles Martori, Javier Molina-García, Anna Puig-Ribera, Ana Queralt &amp; Guillem Vich</v>
      </c>
      <c r="F164" s="8" t="str">
        <f>IF(OR(ISBLANK(languages!F164),languages!F164=""),IF(OR(ISBLANK('auto-translations'!F164),'auto-translations'!F164=""),"",'auto-translations'!F164),languages!F164)</f>
        <v>Poh-Chin Lai, Paulina Pui-Yun Wong, Winnie AY Wang</v>
      </c>
      <c r="G164" s="8" t="str">
        <f>IF(OR(ISBLANK(languages!G164),languages!G164=""),IF(OR(ISBLANK('auto-translations'!G164),'auto-translations'!G164=""),"",'auto-translations'!G164),languages!G164)</f>
        <v>Poh-Chin Lai, Paulina Pui-Yun Wong, Wenhui Cai</v>
      </c>
      <c r="H164" s="8" t="str">
        <f>IF(OR(ISBLANK(languages!H164),languages!H164=""),IF(OR(ISBLANK('auto-translations'!H164),'auto-translations'!H164=""),"",'auto-translations'!H164),languages!H164)</f>
        <v>Jan Dygrýn, Josef Mitáš</v>
      </c>
      <c r="I164" s="8" t="str">
        <f>IF(OR(ISBLANK(languages!I164),languages!I164=""),IF(OR(ISBLANK('auto-translations'!I164),'auto-translations'!I164=""),"",'auto-translations'!I164),languages!I164)</f>
        <v>Jens Troelsen, Jasper Schipperijn</v>
      </c>
      <c r="J164" s="8" t="str">
        <f>IF(OR(ISBLANK(languages!J164),languages!J164=""),IF(OR(ISBLANK('auto-translations'!J164),'auto-translations'!J164=""),"",'auto-translations'!J164),languages!J164)</f>
        <v>Delfien Van Dyck</v>
      </c>
      <c r="K164" s="8" t="str">
        <f>IF(OR(ISBLANK(languages!K164),languages!K164=""),IF(OR(ISBLANK('auto-translations'!K164),'auto-translations'!K164=""),"",'auto-translations'!K164),languages!K164)</f>
        <v>Klaus Gebel &amp; Sylvia Titze</v>
      </c>
      <c r="L164" s="8" t="str">
        <f>IF(OR(ISBLANK(languages!L164),languages!L164=""),IF(OR(ISBLANK('auto-translations'!L164),'auto-translations'!L164=""),"",'auto-translations'!L164),languages!L164)</f>
        <v>Isa Muhammad Tanko</v>
      </c>
      <c r="M164" s="8" t="str">
        <f>IF(OR(ISBLANK(languages!M164),languages!M164=""),IF(OR(ISBLANK('auto-translations'!M164),'auto-translations'!M164=""),"",'auto-translations'!M164),languages!M164)</f>
        <v>Hunaara Waerehu</v>
      </c>
      <c r="N164" s="8" t="str">
        <f>IF(OR(ISBLANK(languages!N164),languages!N164=""),IF(OR(ISBLANK('auto-translations'!N164),'auto-translations'!N164=""),"",'auto-translations'!N164),languages!N164)</f>
        <v>Eugen Resendiz Bontrud</v>
      </c>
      <c r="O164" s="8" t="str">
        <f>IF(OR(ISBLANK(languages!O164),languages!O164=""),IF(OR(ISBLANK('auto-translations'!O164),'auto-translations'!O164=""),"",'auto-translations'!O164),languages!O164)</f>
        <v>Xavier Delclòs Alió, Joan Carles Martori, Javier Molina-García, Anna Puig-Ribera, Ana Queralt &amp; Guillem Vich</v>
      </c>
      <c r="P164" s="8" t="str">
        <f>IF(OR(ISBLANK(languages!P164),languages!P164=""),IF(OR(ISBLANK('auto-translations'!P164),'auto-translations'!P164=""),"",'auto-translations'!P164),languages!P164)</f>
        <v>Ligia Vizeu Barrozo, Alex Antonio Florindo &amp; Giovani Longo Rosa</v>
      </c>
      <c r="Q164" s="8" t="str">
        <f>IF(OR(ISBLANK(languages!Q164),languages!Q164=""),IF(OR(ISBLANK('auto-translations'!Q164),'auto-translations'!Q164=""),"",'auto-translations'!Q164),languages!Q164)</f>
        <v>Maria Paula Santos /Andreia Pizarro /David Vale</v>
      </c>
      <c r="R164" s="8" t="str">
        <f>IF(OR(ISBLANK(languages!R164),languages!R164=""),IF(OR(ISBLANK('auto-translations'!R164),'auto-translations'!R164=""),"",'auto-translations'!R164),languages!R164)</f>
        <v>Felix John</v>
      </c>
      <c r="S164" s="8" t="str">
        <f>IF(OR(ISBLANK(languages!S164),languages!S164=""),IF(OR(ISBLANK('auto-translations'!S164),'auto-translations'!S164=""),"",'auto-translations'!S164),languages!S164)</f>
        <v>กรสุภา นิตย์วิมล</v>
      </c>
      <c r="T164" s="8" t="str">
        <f>IF(OR(ISBLANK(languages!T164),languages!T164=""),IF(OR(ISBLANK('auto-translations'!T164),'auto-translations'!T164=""),"",'auto-translations'!T164),languages!T164)</f>
        <v>Thanh Phuong Ho</v>
      </c>
    </row>
  </sheetData>
  <conditionalFormatting sqref="B1:B164">
    <cfRule type="duplicateValues" dxfId="1" priority="2"/>
  </conditionalFormatting>
  <conditionalFormatting sqref="C1:T164">
    <cfRule type="containsBlanks" dxfId="0" priority="1">
      <formula>LEN(TRIM(C1))=0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7"/>
  <sheetViews>
    <sheetView workbookViewId="0">
      <selection activeCell="G26" sqref="G26:G29"/>
    </sheetView>
  </sheetViews>
  <sheetFormatPr defaultRowHeight="15" x14ac:dyDescent="0.25"/>
  <cols>
    <col min="1" max="1" width="27.28515625" customWidth="1"/>
    <col min="2" max="2" width="13.5703125" customWidth="1"/>
    <col min="3" max="3" width="20.42578125" customWidth="1"/>
    <col min="4" max="4" width="9.140625" style="47"/>
    <col min="5" max="5" width="67" customWidth="1"/>
    <col min="6" max="6" width="9.42578125" customWidth="1"/>
    <col min="7" max="7" width="14.5703125" customWidth="1"/>
    <col min="8" max="8" width="12.85546875" customWidth="1"/>
    <col min="9" max="9" width="78.7109375" customWidth="1"/>
  </cols>
  <sheetData>
    <row r="1" spans="1:10" x14ac:dyDescent="0.25">
      <c r="A1" s="4" t="s">
        <v>66</v>
      </c>
      <c r="B1" s="4" t="s">
        <v>92</v>
      </c>
      <c r="C1" s="4" t="s">
        <v>67</v>
      </c>
      <c r="D1" s="4" t="s">
        <v>68</v>
      </c>
      <c r="E1" s="4" t="s">
        <v>69</v>
      </c>
      <c r="F1" s="4" t="s">
        <v>4662</v>
      </c>
      <c r="G1" s="4" t="s">
        <v>4950</v>
      </c>
      <c r="H1" s="4" t="s">
        <v>4665</v>
      </c>
      <c r="I1" s="4" t="s">
        <v>4958</v>
      </c>
      <c r="J1" s="4"/>
    </row>
    <row r="2" spans="1:10" x14ac:dyDescent="0.25">
      <c r="A2" t="s">
        <v>194</v>
      </c>
      <c r="B2" t="s">
        <v>93</v>
      </c>
      <c r="C2" t="s">
        <v>20</v>
      </c>
      <c r="E2" t="s">
        <v>831</v>
      </c>
      <c r="F2" t="s">
        <v>4658</v>
      </c>
      <c r="H2" t="b">
        <v>1</v>
      </c>
      <c r="I2" t="s">
        <v>727</v>
      </c>
    </row>
    <row r="3" spans="1:10" x14ac:dyDescent="0.25">
      <c r="A3" t="s">
        <v>194</v>
      </c>
      <c r="B3" t="s">
        <v>93</v>
      </c>
      <c r="C3" t="s">
        <v>20</v>
      </c>
      <c r="D3" s="47" t="s">
        <v>4962</v>
      </c>
      <c r="E3" t="s">
        <v>832</v>
      </c>
      <c r="F3" t="s">
        <v>4658</v>
      </c>
      <c r="H3" t="b">
        <v>1</v>
      </c>
      <c r="I3" t="s">
        <v>727</v>
      </c>
    </row>
    <row r="4" spans="1:10" x14ac:dyDescent="0.25">
      <c r="A4" t="s">
        <v>194</v>
      </c>
      <c r="B4" t="s">
        <v>93</v>
      </c>
      <c r="C4" t="s">
        <v>20</v>
      </c>
      <c r="D4" s="47" t="s">
        <v>4963</v>
      </c>
      <c r="E4" t="s">
        <v>833</v>
      </c>
      <c r="F4" t="s">
        <v>4658</v>
      </c>
      <c r="H4" t="b">
        <v>1</v>
      </c>
      <c r="I4" t="s">
        <v>727</v>
      </c>
    </row>
    <row r="5" spans="1:10" x14ac:dyDescent="0.25">
      <c r="A5" t="s">
        <v>194</v>
      </c>
      <c r="B5" t="s">
        <v>93</v>
      </c>
      <c r="C5" t="s">
        <v>20</v>
      </c>
      <c r="D5" s="47" t="s">
        <v>4964</v>
      </c>
      <c r="E5" t="s">
        <v>834</v>
      </c>
      <c r="F5" t="s">
        <v>4658</v>
      </c>
      <c r="H5" t="b">
        <v>1</v>
      </c>
      <c r="I5" t="s">
        <v>727</v>
      </c>
    </row>
    <row r="6" spans="1:10" x14ac:dyDescent="0.25">
      <c r="A6" t="s">
        <v>185</v>
      </c>
      <c r="B6" t="s">
        <v>94</v>
      </c>
      <c r="C6" t="s">
        <v>242</v>
      </c>
      <c r="E6" t="s">
        <v>835</v>
      </c>
      <c r="F6" t="s">
        <v>4658</v>
      </c>
      <c r="H6" t="b">
        <v>1</v>
      </c>
      <c r="I6" t="s">
        <v>726</v>
      </c>
    </row>
    <row r="7" spans="1:10" x14ac:dyDescent="0.25">
      <c r="A7" t="s">
        <v>185</v>
      </c>
      <c r="B7" t="s">
        <v>94</v>
      </c>
      <c r="C7" t="s">
        <v>242</v>
      </c>
      <c r="D7" s="47" t="s">
        <v>4962</v>
      </c>
      <c r="E7" t="s">
        <v>835</v>
      </c>
      <c r="F7" t="s">
        <v>4658</v>
      </c>
      <c r="H7" t="b">
        <v>1</v>
      </c>
      <c r="I7" t="s">
        <v>726</v>
      </c>
    </row>
    <row r="8" spans="1:10" x14ac:dyDescent="0.25">
      <c r="A8" t="s">
        <v>185</v>
      </c>
      <c r="B8" t="s">
        <v>94</v>
      </c>
      <c r="C8" t="s">
        <v>242</v>
      </c>
      <c r="D8" s="47" t="s">
        <v>4963</v>
      </c>
      <c r="E8" t="s">
        <v>835</v>
      </c>
      <c r="F8" t="s">
        <v>4658</v>
      </c>
      <c r="H8" t="b">
        <v>1</v>
      </c>
      <c r="I8" t="s">
        <v>726</v>
      </c>
    </row>
    <row r="9" spans="1:10" x14ac:dyDescent="0.25">
      <c r="A9" t="s">
        <v>185</v>
      </c>
      <c r="B9" t="s">
        <v>94</v>
      </c>
      <c r="C9" t="s">
        <v>242</v>
      </c>
      <c r="D9" s="47" t="s">
        <v>4964</v>
      </c>
      <c r="E9" t="s">
        <v>835</v>
      </c>
      <c r="F9" t="s">
        <v>4658</v>
      </c>
      <c r="H9" t="b">
        <v>1</v>
      </c>
      <c r="I9" t="s">
        <v>726</v>
      </c>
    </row>
    <row r="10" spans="1:10" x14ac:dyDescent="0.25">
      <c r="A10" t="s">
        <v>436</v>
      </c>
      <c r="B10" t="s">
        <v>94</v>
      </c>
      <c r="C10" t="s">
        <v>498</v>
      </c>
      <c r="E10" t="s">
        <v>836</v>
      </c>
      <c r="F10" t="s">
        <v>4658</v>
      </c>
      <c r="H10" t="b">
        <v>1</v>
      </c>
      <c r="I10" t="s">
        <v>499</v>
      </c>
    </row>
    <row r="11" spans="1:10" x14ac:dyDescent="0.25">
      <c r="A11" t="s">
        <v>436</v>
      </c>
      <c r="B11" t="s">
        <v>94</v>
      </c>
      <c r="C11" t="s">
        <v>498</v>
      </c>
      <c r="D11" s="47" t="s">
        <v>4962</v>
      </c>
      <c r="E11" t="s">
        <v>836</v>
      </c>
      <c r="F11" t="s">
        <v>4658</v>
      </c>
      <c r="H11" t="b">
        <v>1</v>
      </c>
      <c r="I11" t="s">
        <v>499</v>
      </c>
    </row>
    <row r="12" spans="1:10" x14ac:dyDescent="0.25">
      <c r="A12" t="s">
        <v>436</v>
      </c>
      <c r="B12" t="s">
        <v>94</v>
      </c>
      <c r="C12" t="s">
        <v>498</v>
      </c>
      <c r="D12" s="47" t="s">
        <v>4963</v>
      </c>
      <c r="E12" t="s">
        <v>836</v>
      </c>
      <c r="F12" t="s">
        <v>4658</v>
      </c>
      <c r="H12" t="b">
        <v>1</v>
      </c>
      <c r="I12" t="s">
        <v>499</v>
      </c>
    </row>
    <row r="13" spans="1:10" x14ac:dyDescent="0.25">
      <c r="A13" t="s">
        <v>436</v>
      </c>
      <c r="B13" t="s">
        <v>94</v>
      </c>
      <c r="C13" t="s">
        <v>498</v>
      </c>
      <c r="D13" s="47" t="s">
        <v>4964</v>
      </c>
      <c r="E13" t="s">
        <v>836</v>
      </c>
      <c r="F13" t="s">
        <v>4658</v>
      </c>
      <c r="H13" t="b">
        <v>1</v>
      </c>
      <c r="I13" t="s">
        <v>499</v>
      </c>
    </row>
    <row r="14" spans="1:10" x14ac:dyDescent="0.25">
      <c r="A14" t="s">
        <v>4045</v>
      </c>
      <c r="B14" t="s">
        <v>94</v>
      </c>
      <c r="C14" t="s">
        <v>4954</v>
      </c>
      <c r="E14" t="s">
        <v>4952</v>
      </c>
      <c r="F14" t="s">
        <v>4658</v>
      </c>
      <c r="H14" t="b">
        <v>1</v>
      </c>
      <c r="I14" t="s">
        <v>4953</v>
      </c>
    </row>
    <row r="15" spans="1:10" x14ac:dyDescent="0.25">
      <c r="A15" t="s">
        <v>4045</v>
      </c>
      <c r="B15" t="s">
        <v>94</v>
      </c>
      <c r="C15" t="s">
        <v>4954</v>
      </c>
      <c r="D15" s="47" t="s">
        <v>4962</v>
      </c>
      <c r="E15" t="s">
        <v>4952</v>
      </c>
      <c r="F15" t="s">
        <v>4658</v>
      </c>
      <c r="H15" t="b">
        <v>1</v>
      </c>
      <c r="I15" t="s">
        <v>4953</v>
      </c>
    </row>
    <row r="16" spans="1:10" x14ac:dyDescent="0.25">
      <c r="A16" t="s">
        <v>4045</v>
      </c>
      <c r="B16" t="s">
        <v>94</v>
      </c>
      <c r="C16" t="s">
        <v>4954</v>
      </c>
      <c r="D16" s="47" t="s">
        <v>4963</v>
      </c>
      <c r="E16" t="s">
        <v>4952</v>
      </c>
      <c r="F16" t="s">
        <v>4658</v>
      </c>
      <c r="H16" t="b">
        <v>1</v>
      </c>
      <c r="I16" t="s">
        <v>4953</v>
      </c>
    </row>
    <row r="17" spans="1:9" x14ac:dyDescent="0.25">
      <c r="A17" t="s">
        <v>4045</v>
      </c>
      <c r="B17" t="s">
        <v>94</v>
      </c>
      <c r="C17" t="s">
        <v>4954</v>
      </c>
      <c r="D17" s="47" t="s">
        <v>4964</v>
      </c>
      <c r="E17" t="s">
        <v>4952</v>
      </c>
      <c r="F17" t="s">
        <v>4658</v>
      </c>
      <c r="H17" t="b">
        <v>1</v>
      </c>
      <c r="I17" t="s">
        <v>4953</v>
      </c>
    </row>
    <row r="18" spans="1:9" x14ac:dyDescent="0.25">
      <c r="A18" t="s">
        <v>4655</v>
      </c>
      <c r="B18" t="s">
        <v>94</v>
      </c>
      <c r="C18" t="s">
        <v>4956</v>
      </c>
      <c r="E18" t="s">
        <v>4957</v>
      </c>
      <c r="F18" t="s">
        <v>4658</v>
      </c>
      <c r="H18" t="b">
        <v>1</v>
      </c>
      <c r="I18" t="s">
        <v>4955</v>
      </c>
    </row>
    <row r="19" spans="1:9" x14ac:dyDescent="0.25">
      <c r="A19" t="s">
        <v>4655</v>
      </c>
      <c r="B19" t="s">
        <v>94</v>
      </c>
      <c r="C19" t="s">
        <v>4956</v>
      </c>
      <c r="D19" s="47" t="s">
        <v>4962</v>
      </c>
      <c r="E19" t="s">
        <v>4957</v>
      </c>
      <c r="F19" t="s">
        <v>4658</v>
      </c>
      <c r="H19" t="b">
        <v>1</v>
      </c>
      <c r="I19" t="s">
        <v>4955</v>
      </c>
    </row>
    <row r="20" spans="1:9" x14ac:dyDescent="0.25">
      <c r="A20" t="s">
        <v>4655</v>
      </c>
      <c r="B20" t="s">
        <v>94</v>
      </c>
      <c r="C20" t="s">
        <v>4956</v>
      </c>
      <c r="D20" s="47" t="s">
        <v>4963</v>
      </c>
      <c r="E20" t="s">
        <v>4957</v>
      </c>
      <c r="F20" t="s">
        <v>4658</v>
      </c>
      <c r="H20" t="b">
        <v>1</v>
      </c>
      <c r="I20" t="s">
        <v>4955</v>
      </c>
    </row>
    <row r="21" spans="1:9" x14ac:dyDescent="0.25">
      <c r="A21" t="s">
        <v>4655</v>
      </c>
      <c r="B21" t="s">
        <v>94</v>
      </c>
      <c r="C21" t="s">
        <v>4956</v>
      </c>
      <c r="D21" s="47" t="s">
        <v>4964</v>
      </c>
      <c r="E21" t="s">
        <v>4957</v>
      </c>
      <c r="F21" t="s">
        <v>4658</v>
      </c>
      <c r="H21" t="b">
        <v>1</v>
      </c>
      <c r="I21" t="s">
        <v>4955</v>
      </c>
    </row>
    <row r="22" spans="1:9" x14ac:dyDescent="0.25">
      <c r="A22" t="s">
        <v>91</v>
      </c>
      <c r="B22" t="s">
        <v>94</v>
      </c>
      <c r="C22" t="s">
        <v>728</v>
      </c>
      <c r="E22" t="s">
        <v>837</v>
      </c>
      <c r="F22" t="s">
        <v>4658</v>
      </c>
      <c r="G22" t="s">
        <v>4951</v>
      </c>
      <c r="H22" t="b">
        <v>1</v>
      </c>
      <c r="I22" t="s">
        <v>729</v>
      </c>
    </row>
    <row r="23" spans="1:9" x14ac:dyDescent="0.25">
      <c r="A23" t="s">
        <v>91</v>
      </c>
      <c r="B23" t="s">
        <v>94</v>
      </c>
      <c r="C23" t="s">
        <v>728</v>
      </c>
      <c r="D23" s="47" t="s">
        <v>4962</v>
      </c>
      <c r="E23" t="s">
        <v>838</v>
      </c>
      <c r="F23" t="s">
        <v>4658</v>
      </c>
      <c r="G23" t="s">
        <v>4951</v>
      </c>
      <c r="H23" t="b">
        <v>1</v>
      </c>
      <c r="I23" t="s">
        <v>729</v>
      </c>
    </row>
    <row r="24" spans="1:9" x14ac:dyDescent="0.25">
      <c r="A24" t="s">
        <v>91</v>
      </c>
      <c r="B24" t="s">
        <v>94</v>
      </c>
      <c r="C24" t="s">
        <v>728</v>
      </c>
      <c r="D24" s="47" t="s">
        <v>4963</v>
      </c>
      <c r="E24" t="s">
        <v>839</v>
      </c>
      <c r="F24" t="s">
        <v>4658</v>
      </c>
      <c r="G24" t="s">
        <v>4951</v>
      </c>
      <c r="H24" t="b">
        <v>1</v>
      </c>
      <c r="I24" t="s">
        <v>729</v>
      </c>
    </row>
    <row r="25" spans="1:9" x14ac:dyDescent="0.25">
      <c r="A25" t="s">
        <v>91</v>
      </c>
      <c r="B25" t="s">
        <v>94</v>
      </c>
      <c r="C25" t="s">
        <v>728</v>
      </c>
      <c r="D25" s="47" t="s">
        <v>4964</v>
      </c>
      <c r="E25" t="s">
        <v>840</v>
      </c>
      <c r="F25" t="s">
        <v>4658</v>
      </c>
      <c r="G25" t="s">
        <v>4951</v>
      </c>
      <c r="H25" t="b">
        <v>1</v>
      </c>
      <c r="I25" t="s">
        <v>729</v>
      </c>
    </row>
    <row r="26" spans="1:9" x14ac:dyDescent="0.25">
      <c r="A26" t="s">
        <v>107</v>
      </c>
      <c r="B26" t="s">
        <v>94</v>
      </c>
      <c r="C26" t="s">
        <v>4973</v>
      </c>
      <c r="E26" s="48" t="s">
        <v>4976</v>
      </c>
      <c r="F26" t="s">
        <v>4658</v>
      </c>
      <c r="G26" t="s">
        <v>4980</v>
      </c>
      <c r="H26" t="b">
        <v>1</v>
      </c>
      <c r="I26" s="48" t="s">
        <v>4978</v>
      </c>
    </row>
    <row r="27" spans="1:9" x14ac:dyDescent="0.25">
      <c r="A27" t="s">
        <v>107</v>
      </c>
      <c r="B27" t="s">
        <v>94</v>
      </c>
      <c r="C27" t="s">
        <v>4973</v>
      </c>
      <c r="D27" s="47" t="s">
        <v>4962</v>
      </c>
      <c r="E27" t="s">
        <v>4977</v>
      </c>
      <c r="F27" t="s">
        <v>4658</v>
      </c>
      <c r="G27" t="s">
        <v>4980</v>
      </c>
      <c r="H27" t="b">
        <v>1</v>
      </c>
      <c r="I27" s="48" t="s">
        <v>4979</v>
      </c>
    </row>
    <row r="28" spans="1:9" x14ac:dyDescent="0.25">
      <c r="A28" t="s">
        <v>107</v>
      </c>
      <c r="B28" t="s">
        <v>94</v>
      </c>
      <c r="C28" t="s">
        <v>4973</v>
      </c>
      <c r="D28" s="47" t="s">
        <v>4963</v>
      </c>
      <c r="E28" s="48" t="s">
        <v>4976</v>
      </c>
      <c r="F28" t="s">
        <v>4658</v>
      </c>
      <c r="G28" t="s">
        <v>4980</v>
      </c>
      <c r="H28" t="b">
        <v>1</v>
      </c>
      <c r="I28" t="s">
        <v>4978</v>
      </c>
    </row>
    <row r="29" spans="1:9" x14ac:dyDescent="0.25">
      <c r="A29" t="s">
        <v>107</v>
      </c>
      <c r="B29" t="s">
        <v>94</v>
      </c>
      <c r="C29" t="s">
        <v>4973</v>
      </c>
      <c r="D29" s="47" t="s">
        <v>4964</v>
      </c>
      <c r="E29" t="s">
        <v>4977</v>
      </c>
      <c r="F29" t="s">
        <v>4658</v>
      </c>
      <c r="G29" t="s">
        <v>4980</v>
      </c>
      <c r="H29" t="b">
        <v>1</v>
      </c>
      <c r="I29" t="s">
        <v>4979</v>
      </c>
    </row>
    <row r="30" spans="1:9" x14ac:dyDescent="0.25">
      <c r="A30" t="s">
        <v>4970</v>
      </c>
      <c r="B30" t="s">
        <v>94</v>
      </c>
      <c r="C30" t="s">
        <v>4663</v>
      </c>
      <c r="E30" t="s">
        <v>4664</v>
      </c>
      <c r="F30" t="s">
        <v>4660</v>
      </c>
      <c r="H30" t="b">
        <v>1</v>
      </c>
      <c r="I30" t="s">
        <v>4666</v>
      </c>
    </row>
    <row r="31" spans="1:9" x14ac:dyDescent="0.25">
      <c r="A31" t="s">
        <v>4970</v>
      </c>
      <c r="B31" t="s">
        <v>94</v>
      </c>
      <c r="C31" t="s">
        <v>4663</v>
      </c>
      <c r="D31" s="47" t="s">
        <v>4962</v>
      </c>
      <c r="E31" t="s">
        <v>4664</v>
      </c>
      <c r="F31" t="s">
        <v>4660</v>
      </c>
      <c r="H31" t="b">
        <v>1</v>
      </c>
      <c r="I31" t="s">
        <v>4666</v>
      </c>
    </row>
    <row r="32" spans="1:9" x14ac:dyDescent="0.25">
      <c r="A32" t="s">
        <v>4970</v>
      </c>
      <c r="B32" t="s">
        <v>94</v>
      </c>
      <c r="C32" t="s">
        <v>4663</v>
      </c>
      <c r="D32" s="47" t="s">
        <v>4963</v>
      </c>
      <c r="E32" t="s">
        <v>4664</v>
      </c>
      <c r="F32" t="s">
        <v>4660</v>
      </c>
      <c r="H32" t="b">
        <v>1</v>
      </c>
      <c r="I32" t="s">
        <v>4666</v>
      </c>
    </row>
    <row r="33" spans="1:9" x14ac:dyDescent="0.25">
      <c r="A33" t="s">
        <v>4970</v>
      </c>
      <c r="B33" t="s">
        <v>94</v>
      </c>
      <c r="C33" t="s">
        <v>4663</v>
      </c>
      <c r="D33" s="47" t="s">
        <v>4964</v>
      </c>
      <c r="E33" t="s">
        <v>4664</v>
      </c>
      <c r="F33" t="s">
        <v>4660</v>
      </c>
      <c r="H33" t="b">
        <v>1</v>
      </c>
      <c r="I33" t="s">
        <v>4666</v>
      </c>
    </row>
    <row r="34" spans="1:9" x14ac:dyDescent="0.25">
      <c r="A34" t="s">
        <v>4969</v>
      </c>
      <c r="B34" t="s">
        <v>94</v>
      </c>
      <c r="C34" t="s">
        <v>4960</v>
      </c>
      <c r="E34" s="48" t="s">
        <v>4974</v>
      </c>
      <c r="F34" t="s">
        <v>4658</v>
      </c>
      <c r="G34" t="s">
        <v>4951</v>
      </c>
      <c r="H34" t="b">
        <v>1</v>
      </c>
      <c r="I34" t="s">
        <v>4959</v>
      </c>
    </row>
    <row r="35" spans="1:9" x14ac:dyDescent="0.25">
      <c r="A35" t="s">
        <v>4969</v>
      </c>
      <c r="B35" t="s">
        <v>94</v>
      </c>
      <c r="C35" t="s">
        <v>4960</v>
      </c>
      <c r="D35" s="47" t="s">
        <v>4962</v>
      </c>
      <c r="E35" t="s">
        <v>4975</v>
      </c>
      <c r="F35" t="s">
        <v>4658</v>
      </c>
      <c r="G35" t="s">
        <v>4951</v>
      </c>
      <c r="H35" t="b">
        <v>1</v>
      </c>
      <c r="I35" t="s">
        <v>4961</v>
      </c>
    </row>
    <row r="36" spans="1:9" x14ac:dyDescent="0.25">
      <c r="A36" t="s">
        <v>4969</v>
      </c>
      <c r="B36" t="s">
        <v>94</v>
      </c>
      <c r="C36" t="s">
        <v>4960</v>
      </c>
      <c r="D36" s="47" t="s">
        <v>4963</v>
      </c>
      <c r="E36" s="48" t="s">
        <v>4974</v>
      </c>
      <c r="F36" t="s">
        <v>4658</v>
      </c>
      <c r="G36" t="s">
        <v>4951</v>
      </c>
      <c r="H36" t="b">
        <v>1</v>
      </c>
      <c r="I36" t="s">
        <v>4959</v>
      </c>
    </row>
    <row r="37" spans="1:9" x14ac:dyDescent="0.25">
      <c r="A37" t="s">
        <v>4969</v>
      </c>
      <c r="B37" t="s">
        <v>94</v>
      </c>
      <c r="C37" t="s">
        <v>4960</v>
      </c>
      <c r="D37" s="47" t="s">
        <v>4964</v>
      </c>
      <c r="E37" t="s">
        <v>4975</v>
      </c>
      <c r="F37" t="s">
        <v>4658</v>
      </c>
      <c r="G37" t="s">
        <v>4951</v>
      </c>
      <c r="H37" t="b">
        <v>1</v>
      </c>
      <c r="I37" t="s">
        <v>4961</v>
      </c>
    </row>
  </sheetData>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policy_spatial</vt:lpstr>
      <vt:lpstr>spatial</vt:lpstr>
      <vt:lpstr>policy</vt:lpstr>
      <vt:lpstr>languages</vt:lpstr>
      <vt:lpstr>Translation Sign-off</vt:lpstr>
      <vt:lpstr>auto-translations</vt:lpstr>
      <vt:lpstr>hybrid translation</vt:lpstr>
      <vt:lpstr>fonts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 Higgs</dc:creator>
  <cp:lastModifiedBy>Carl Higgs</cp:lastModifiedBy>
  <dcterms:created xsi:type="dcterms:W3CDTF">2022-01-17T05:26:28Z</dcterms:created>
  <dcterms:modified xsi:type="dcterms:W3CDTF">2024-04-29T12:48:10Z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2023-02-23T00:01:01Z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de35b631-1d58-4bbd-a02e-385d699b7cce</vt:lpwstr>
  </property>
  <property fmtid="{D5CDD505-2E9C-101B-9397-08002B2CF9AE}" pid="8" name="MSIP_Label_8c3d088b-6243-4963-a2e2-8b321ab7f8fc_ContentBits">
    <vt:lpwstr>1</vt:lpwstr>
  </property>
</Properties>
</file>