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488" documentId="114_{57517418-E3A8-4D24-9644-27D04334BB89}" xr6:coauthVersionLast="47" xr6:coauthVersionMax="47" xr10:uidLastSave="{A030B283-2B7B-475B-B805-164A50C45D59}"/>
  <bookViews>
    <workbookView xWindow="28680" yWindow="-120" windowWidth="29040" windowHeight="16440" activeTab="2"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languages!$B$1:$M$1</definedName>
    <definedName name="_xlnm._FilterDatabase" localSheetId="0" hidden="1">policy_spatial!$A$1:$T$285</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6" i="1" l="1"/>
  <c r="E280" i="1"/>
  <c r="E239" i="1"/>
  <c r="G239" i="1" s="1"/>
  <c r="E240" i="1"/>
  <c r="D241" i="1"/>
  <c r="D280" i="1"/>
  <c r="D282" i="1" s="1"/>
  <c r="F267" i="1"/>
  <c r="D272" i="1"/>
  <c r="D273" i="1" s="1"/>
  <c r="D274" i="1" s="1"/>
  <c r="E281" i="1"/>
  <c r="F282" i="1"/>
  <c r="D248" i="1"/>
  <c r="D249" i="1" s="1"/>
  <c r="F281" i="1"/>
  <c r="E59" i="1"/>
  <c r="G59" i="1" s="1"/>
  <c r="G62" i="9"/>
  <c r="F187" i="1"/>
  <c r="G61" i="9"/>
  <c r="E61" i="9"/>
  <c r="G45" i="9"/>
  <c r="F46" i="9"/>
  <c r="G15" i="9"/>
  <c r="F15" i="9"/>
  <c r="G12" i="9"/>
  <c r="E11" i="9"/>
  <c r="G10" i="9"/>
  <c r="F7" i="9"/>
  <c r="G6" i="9"/>
  <c r="G2" i="9"/>
  <c r="E3" i="9" s="1"/>
  <c r="G3" i="9" s="1"/>
  <c r="E7" i="9" s="1"/>
  <c r="G7" i="9" s="1"/>
  <c r="E8" i="9" s="1"/>
  <c r="G8" i="9" s="1"/>
  <c r="E9" i="9" s="1"/>
  <c r="G9" i="9" s="1"/>
  <c r="G15" i="1"/>
  <c r="F15" i="1"/>
  <c r="G10" i="1"/>
  <c r="F186" i="1"/>
  <c r="G2" i="1"/>
  <c r="E3" i="1" s="1"/>
  <c r="E102" i="1"/>
  <c r="D267" i="1"/>
  <c r="D276" i="1" s="1"/>
  <c r="E56" i="9"/>
  <c r="D56" i="9"/>
  <c r="D57" i="9" s="1"/>
  <c r="D58" i="9" s="1"/>
  <c r="F54" i="9"/>
  <c r="F55" i="9"/>
  <c r="E48" i="9"/>
  <c r="G73" i="9"/>
  <c r="E72" i="9"/>
  <c r="F76" i="9"/>
  <c r="D77" i="9" s="1"/>
  <c r="F72" i="9"/>
  <c r="D71" i="9" s="1"/>
  <c r="D73" i="9" s="1"/>
  <c r="E71" i="9"/>
  <c r="D52" i="9"/>
  <c r="G51" i="9"/>
  <c r="E52" i="9" s="1"/>
  <c r="G184" i="1"/>
  <c r="F19" i="1"/>
  <c r="D59" i="1"/>
  <c r="D61"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1" i="1"/>
  <c r="D205" i="1" s="1"/>
  <c r="D226" i="1"/>
  <c r="D230" i="1" s="1"/>
  <c r="F224" i="1"/>
  <c r="F199" i="1"/>
  <c r="F208" i="1"/>
  <c r="D208" i="1"/>
  <c r="F233" i="1"/>
  <c r="D233" i="1"/>
  <c r="F226" i="1"/>
  <c r="D268" i="1" l="1"/>
  <c r="G280" i="1"/>
  <c r="G281" i="1" s="1"/>
  <c r="E245" i="1"/>
  <c r="E242" i="1"/>
  <c r="D253" i="1"/>
  <c r="D257" i="1" s="1"/>
  <c r="D261" i="1" s="1"/>
  <c r="D242" i="1"/>
  <c r="D250" i="1" s="1"/>
  <c r="D254" i="1" s="1"/>
  <c r="D258" i="1" s="1"/>
  <c r="D262" i="1" s="1"/>
  <c r="D275" i="1"/>
  <c r="G3" i="1"/>
  <c r="E7" i="1" s="1"/>
  <c r="G7" i="1" s="1"/>
  <c r="F270" i="1"/>
  <c r="D246"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4" i="1"/>
  <c r="D231" i="1"/>
  <c r="F245" i="1"/>
  <c r="F249" i="1"/>
  <c r="F253" i="1" s="1"/>
  <c r="F257" i="1" s="1"/>
  <c r="F261" i="1" s="1"/>
  <c r="D227" i="1"/>
  <c r="D235" i="1" s="1"/>
  <c r="F230" i="1"/>
  <c r="D189" i="1"/>
  <c r="G188" i="1"/>
  <c r="E189" i="1" s="1"/>
  <c r="E190" i="1" s="1"/>
  <c r="G190" i="1" s="1"/>
  <c r="D191" i="1"/>
  <c r="D192" i="1" s="1"/>
  <c r="F106" i="1"/>
  <c r="E61" i="1"/>
  <c r="G61" i="1" s="1"/>
  <c r="E63" i="1"/>
  <c r="D112" i="1"/>
  <c r="D109" i="1" s="1"/>
  <c r="D117" i="1" s="1"/>
  <c r="D121" i="1" s="1"/>
  <c r="D125" i="1" s="1"/>
  <c r="D129" i="1" s="1"/>
  <c r="D133" i="1" s="1"/>
  <c r="D137" i="1" s="1"/>
  <c r="D141" i="1" s="1"/>
  <c r="D145" i="1" s="1"/>
  <c r="D149" i="1" s="1"/>
  <c r="D153" i="1" s="1"/>
  <c r="D157" i="1" s="1"/>
  <c r="D161" i="1" s="1"/>
  <c r="D165" i="1" s="1"/>
  <c r="D169" i="1" s="1"/>
  <c r="D173" i="1" s="1"/>
  <c r="D177" i="1" s="1"/>
  <c r="D181" i="1" s="1"/>
  <c r="D120" i="1"/>
  <c r="D124" i="1" s="1"/>
  <c r="D128" i="1" s="1"/>
  <c r="D132" i="1" s="1"/>
  <c r="D136" i="1" s="1"/>
  <c r="D140" i="1" s="1"/>
  <c r="D144" i="1" s="1"/>
  <c r="D148" i="1" s="1"/>
  <c r="D152" i="1" s="1"/>
  <c r="D156" i="1" s="1"/>
  <c r="D160" i="1" s="1"/>
  <c r="D164" i="1" s="1"/>
  <c r="D168" i="1" s="1"/>
  <c r="D172" i="1" s="1"/>
  <c r="D176" i="1" s="1"/>
  <c r="D180" i="1" s="1"/>
  <c r="D67" i="1"/>
  <c r="D64" i="1" s="1"/>
  <c r="A144" i="1"/>
  <c r="G53" i="1"/>
  <c r="G50" i="1"/>
  <c r="F31" i="1"/>
  <c r="G31" i="1" s="1"/>
  <c r="F55" i="1"/>
  <c r="E60" i="1" s="1"/>
  <c r="E56" i="1"/>
  <c r="D56" i="1"/>
  <c r="D57" i="1" s="1"/>
  <c r="D115" i="1"/>
  <c r="G112" i="1"/>
  <c r="G113" i="1" s="1"/>
  <c r="G114" i="1" s="1"/>
  <c r="G67" i="1"/>
  <c r="E241" i="1" l="1"/>
  <c r="G241" i="1" s="1"/>
  <c r="F276" i="1"/>
  <c r="F272" i="1"/>
  <c r="D270" i="1"/>
  <c r="D278" i="1" s="1"/>
  <c r="D269" i="1"/>
  <c r="D277" i="1" s="1"/>
  <c r="D271" i="1"/>
  <c r="F271" i="1" s="1"/>
  <c r="F269" i="1"/>
  <c r="F277" i="1" s="1"/>
  <c r="D247" i="1"/>
  <c r="F247" i="1" s="1"/>
  <c r="D243" i="1"/>
  <c r="D251" i="1" s="1"/>
  <c r="D255" i="1" s="1"/>
  <c r="D259" i="1" s="1"/>
  <c r="D263" i="1" s="1"/>
  <c r="F242" i="1"/>
  <c r="F250" i="1" s="1"/>
  <c r="F254" i="1" s="1"/>
  <c r="F258" i="1" s="1"/>
  <c r="F262" i="1" s="1"/>
  <c r="F246" i="1"/>
  <c r="F273" i="1"/>
  <c r="F274" i="1"/>
  <c r="E75" i="9"/>
  <c r="E76" i="9"/>
  <c r="G67" i="9"/>
  <c r="E57" i="9"/>
  <c r="G57" i="9" s="1"/>
  <c r="G58" i="9"/>
  <c r="D228" i="1"/>
  <c r="D236" i="1" s="1"/>
  <c r="F227" i="1"/>
  <c r="F235" i="1" s="1"/>
  <c r="D232" i="1"/>
  <c r="F231" i="1"/>
  <c r="D186" i="1"/>
  <c r="D113" i="1"/>
  <c r="D114" i="1" s="1"/>
  <c r="F59" i="1"/>
  <c r="F61" i="1" s="1"/>
  <c r="A148" i="1"/>
  <c r="A152" i="1" s="1"/>
  <c r="A156" i="1" s="1"/>
  <c r="A160" i="1" s="1"/>
  <c r="A164" i="1" s="1"/>
  <c r="A168" i="1" s="1"/>
  <c r="A172" i="1" s="1"/>
  <c r="A176" i="1" s="1"/>
  <c r="A180" i="1" s="1"/>
  <c r="A145" i="1"/>
  <c r="A146" i="1"/>
  <c r="A147" i="1"/>
  <c r="F56" i="1"/>
  <c r="F112" i="1"/>
  <c r="F116" i="1"/>
  <c r="F120" i="1" s="1"/>
  <c r="F124" i="1" s="1"/>
  <c r="F128" i="1" s="1"/>
  <c r="F132" i="1" s="1"/>
  <c r="F136" i="1" s="1"/>
  <c r="F140" i="1" s="1"/>
  <c r="F144" i="1" s="1"/>
  <c r="F148" i="1" s="1"/>
  <c r="F152" i="1" s="1"/>
  <c r="F156" i="1" s="1"/>
  <c r="F160" i="1" s="1"/>
  <c r="F164" i="1" s="1"/>
  <c r="F168" i="1" s="1"/>
  <c r="F172" i="1" s="1"/>
  <c r="F176" i="1" s="1"/>
  <c r="F180" i="1" s="1"/>
  <c r="D244" i="1" l="1"/>
  <c r="F244" i="1" s="1"/>
  <c r="F243" i="1"/>
  <c r="F251" i="1" s="1"/>
  <c r="F255" i="1" s="1"/>
  <c r="F259" i="1" s="1"/>
  <c r="F263" i="1" s="1"/>
  <c r="F278" i="1"/>
  <c r="D279" i="1"/>
  <c r="D229" i="1"/>
  <c r="F228" i="1"/>
  <c r="F236" i="1" s="1"/>
  <c r="F232" i="1"/>
  <c r="D110" i="1"/>
  <c r="D118" i="1" s="1"/>
  <c r="D122" i="1" s="1"/>
  <c r="D126" i="1" s="1"/>
  <c r="D130" i="1" s="1"/>
  <c r="D134" i="1" s="1"/>
  <c r="D138" i="1" s="1"/>
  <c r="D142" i="1" s="1"/>
  <c r="D146" i="1" s="1"/>
  <c r="D150" i="1" s="1"/>
  <c r="D154" i="1" s="1"/>
  <c r="D158" i="1" s="1"/>
  <c r="D162" i="1" s="1"/>
  <c r="D166" i="1" s="1"/>
  <c r="D170" i="1" s="1"/>
  <c r="D174" i="1" s="1"/>
  <c r="D178" i="1" s="1"/>
  <c r="D182" i="1" s="1"/>
  <c r="A182" i="1"/>
  <c r="A181" i="1"/>
  <c r="A183" i="1"/>
  <c r="A178" i="1"/>
  <c r="A177" i="1"/>
  <c r="A179" i="1"/>
  <c r="F113" i="1"/>
  <c r="F109" i="1"/>
  <c r="F117" i="1" s="1"/>
  <c r="F121" i="1" s="1"/>
  <c r="F125" i="1" s="1"/>
  <c r="F129" i="1" s="1"/>
  <c r="F133" i="1" s="1"/>
  <c r="F137" i="1" s="1"/>
  <c r="F141" i="1" s="1"/>
  <c r="F145" i="1" s="1"/>
  <c r="F149" i="1" s="1"/>
  <c r="F153" i="1" s="1"/>
  <c r="F157" i="1" s="1"/>
  <c r="F161" i="1" s="1"/>
  <c r="F165" i="1" s="1"/>
  <c r="F169" i="1" s="1"/>
  <c r="F173" i="1" s="1"/>
  <c r="F177" i="1" s="1"/>
  <c r="F181" i="1" s="1"/>
  <c r="A174" i="1"/>
  <c r="A175" i="1"/>
  <c r="A173" i="1"/>
  <c r="A169" i="1"/>
  <c r="A170" i="1"/>
  <c r="A171" i="1"/>
  <c r="A167" i="1"/>
  <c r="A166" i="1"/>
  <c r="A165" i="1"/>
  <c r="A162" i="1"/>
  <c r="A161" i="1"/>
  <c r="A163" i="1"/>
  <c r="A158" i="1"/>
  <c r="A157" i="1"/>
  <c r="A159" i="1"/>
  <c r="A154" i="1"/>
  <c r="A155" i="1"/>
  <c r="A153" i="1"/>
  <c r="D111" i="1"/>
  <c r="F111" i="1" s="1"/>
  <c r="F107" i="1" s="1"/>
  <c r="A150" i="1"/>
  <c r="A149" i="1"/>
  <c r="A151" i="1"/>
  <c r="D252" i="1" l="1"/>
  <c r="D256" i="1" s="1"/>
  <c r="D260" i="1" s="1"/>
  <c r="D264" i="1" s="1"/>
  <c r="F279" i="1"/>
  <c r="F252" i="1"/>
  <c r="F256" i="1" s="1"/>
  <c r="F260" i="1" s="1"/>
  <c r="F264" i="1" s="1"/>
  <c r="D237" i="1"/>
  <c r="F229" i="1"/>
  <c r="F237" i="1" s="1"/>
  <c r="D105" i="1"/>
  <c r="D103" i="1"/>
  <c r="F103" i="1" s="1"/>
  <c r="D101" i="1"/>
  <c r="D104" i="1" s="1"/>
  <c r="F108" i="1"/>
  <c r="D100" i="1"/>
  <c r="D102" i="1" s="1"/>
  <c r="F114" i="1"/>
  <c r="F110" i="1"/>
  <c r="F118" i="1" s="1"/>
  <c r="F122" i="1" s="1"/>
  <c r="F126" i="1" s="1"/>
  <c r="F130" i="1" s="1"/>
  <c r="F134" i="1" s="1"/>
  <c r="F138" i="1" s="1"/>
  <c r="F142" i="1" s="1"/>
  <c r="F146" i="1" s="1"/>
  <c r="F150" i="1" s="1"/>
  <c r="F154" i="1" s="1"/>
  <c r="F158" i="1" s="1"/>
  <c r="F162" i="1" s="1"/>
  <c r="F166" i="1" s="1"/>
  <c r="F170" i="1" s="1"/>
  <c r="F174" i="1" s="1"/>
  <c r="F178" i="1" s="1"/>
  <c r="F182" i="1" s="1"/>
  <c r="F275" i="1" l="1"/>
  <c r="F248" i="1"/>
  <c r="F241" i="1"/>
  <c r="F102" i="1"/>
  <c r="D119" i="1"/>
  <c r="D123" i="1" s="1"/>
  <c r="D127" i="1" s="1"/>
  <c r="D131" i="1" s="1"/>
  <c r="D135" i="1" s="1"/>
  <c r="D139" i="1" s="1"/>
  <c r="D143" i="1" s="1"/>
  <c r="D147" i="1" s="1"/>
  <c r="D151" i="1" s="1"/>
  <c r="D155" i="1" s="1"/>
  <c r="D159" i="1" s="1"/>
  <c r="D163" i="1" s="1"/>
  <c r="D167" i="1" s="1"/>
  <c r="D171" i="1" s="1"/>
  <c r="D175" i="1" s="1"/>
  <c r="D179" i="1" s="1"/>
  <c r="D183" i="1" s="1"/>
  <c r="F268" i="1" l="1"/>
  <c r="F119" i="1"/>
  <c r="F123" i="1" s="1"/>
  <c r="F127" i="1" s="1"/>
  <c r="F131" i="1" s="1"/>
  <c r="F135" i="1" s="1"/>
  <c r="F139" i="1" s="1"/>
  <c r="F143" i="1" s="1"/>
  <c r="F147" i="1" s="1"/>
  <c r="F151" i="1" s="1"/>
  <c r="F155" i="1" s="1"/>
  <c r="F159" i="1" s="1"/>
  <c r="F163" i="1" s="1"/>
  <c r="F167" i="1" s="1"/>
  <c r="F171" i="1" s="1"/>
  <c r="F175" i="1" s="1"/>
  <c r="F179" i="1" s="1"/>
  <c r="F183" i="1" s="1"/>
  <c r="F115" i="1" l="1"/>
  <c r="G56" i="1" l="1"/>
  <c r="G99" i="1"/>
  <c r="E100" i="1" s="1"/>
  <c r="F51" i="1"/>
  <c r="F54" i="1"/>
  <c r="D68" i="1"/>
  <c r="D71" i="1"/>
  <c r="F48" i="1"/>
  <c r="D48" i="1"/>
  <c r="G47" i="1"/>
  <c r="E48" i="1" s="1"/>
  <c r="G48" i="1" s="1"/>
  <c r="G49" i="1" s="1"/>
  <c r="G75" i="9" l="1"/>
  <c r="G76" i="9" s="1"/>
  <c r="G102" i="1"/>
  <c r="E105" i="1" s="1"/>
  <c r="E57" i="1"/>
  <c r="G57" i="1" s="1"/>
  <c r="D69" i="1"/>
  <c r="D66" i="1" s="1"/>
  <c r="F66" i="1" s="1"/>
  <c r="D65" i="1"/>
  <c r="F71" i="1"/>
  <c r="G26" i="1"/>
  <c r="E27" i="1" s="1"/>
  <c r="G29" i="1"/>
  <c r="E33" i="1"/>
  <c r="D30" i="1"/>
  <c r="D33" i="1"/>
  <c r="D42" i="1" s="1"/>
  <c r="D28" i="1"/>
  <c r="F27" i="1"/>
  <c r="F28" i="1" s="1"/>
  <c r="F30" i="1" s="1"/>
  <c r="G81" i="9"/>
  <c r="E82" i="9" s="1"/>
  <c r="F81" i="9"/>
  <c r="F79" i="9"/>
  <c r="F80" i="9" s="1"/>
  <c r="F82" i="9" s="1"/>
  <c r="E79" i="9"/>
  <c r="G79" i="9" s="1"/>
  <c r="E80" i="9" s="1"/>
  <c r="G80" i="9" s="1"/>
  <c r="G78" i="9"/>
  <c r="E11" i="1"/>
  <c r="G12" i="1"/>
  <c r="F20" i="1"/>
  <c r="G17" i="1"/>
  <c r="G18" i="1" s="1"/>
  <c r="E19" i="1" s="1"/>
  <c r="G77" i="9" l="1"/>
  <c r="G101" i="1"/>
  <c r="E103" i="1"/>
  <c r="G103" i="1" s="1"/>
  <c r="E104" i="1"/>
  <c r="G104" i="1" s="1"/>
  <c r="D74" i="1"/>
  <c r="F26" i="1"/>
  <c r="D43" i="1"/>
  <c r="D44" i="1"/>
  <c r="D45" i="1"/>
  <c r="D34" i="1"/>
  <c r="F34" i="1" s="1"/>
  <c r="F36" i="1" s="1"/>
  <c r="F38" i="1" s="1"/>
  <c r="F40" i="1" s="1"/>
  <c r="F42" i="1" s="1"/>
  <c r="F44" i="1" s="1"/>
  <c r="F46" i="1" s="1"/>
  <c r="D46" i="1"/>
  <c r="D35" i="1"/>
  <c r="D36" i="1"/>
  <c r="D37" i="1"/>
  <c r="D38" i="1"/>
  <c r="D39" i="1"/>
  <c r="E30" i="1"/>
  <c r="G30" i="1" s="1"/>
  <c r="D40" i="1"/>
  <c r="D41" i="1"/>
  <c r="G33" i="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E46" i="1" s="1"/>
  <c r="G46" i="1" s="1"/>
  <c r="G32" i="1"/>
  <c r="F33" i="1"/>
  <c r="F35" i="1" s="1"/>
  <c r="F37" i="1" s="1"/>
  <c r="F39" i="1" s="1"/>
  <c r="F41" i="1" s="1"/>
  <c r="F43" i="1" s="1"/>
  <c r="F45" i="1" s="1"/>
  <c r="F188" i="1"/>
  <c r="F189" i="1"/>
  <c r="D190" i="1" s="1"/>
  <c r="F191" i="1"/>
  <c r="F194" i="1" s="1"/>
  <c r="F198" i="1"/>
  <c r="F74" i="1" l="1"/>
  <c r="E28" i="1"/>
  <c r="G28" i="1" s="1"/>
  <c r="G27" i="1"/>
  <c r="F284" i="1"/>
  <c r="F285" i="1" s="1"/>
  <c r="F287" i="1" s="1"/>
  <c r="F21" i="1"/>
  <c r="F22" i="1" s="1"/>
  <c r="F23" i="1" s="1"/>
  <c r="D52" i="1"/>
  <c r="F52" i="1"/>
  <c r="G16" i="1"/>
  <c r="F7" i="1"/>
  <c r="G6" i="1"/>
  <c r="F70" i="1" l="1"/>
  <c r="G19" i="1" l="1"/>
  <c r="G60" i="1"/>
  <c r="G286" i="1"/>
  <c r="E287" i="1" s="1"/>
  <c r="F286" i="1"/>
  <c r="D194" i="1"/>
  <c r="E20" i="1" l="1"/>
  <c r="G20" i="1" s="1"/>
  <c r="G189" i="1"/>
  <c r="E191" i="1" s="1"/>
  <c r="G191" i="1" s="1"/>
  <c r="E192" i="1" s="1"/>
  <c r="E193" i="1" s="1"/>
  <c r="G193" i="1" s="1"/>
  <c r="E198" i="1"/>
  <c r="G198" i="1" s="1"/>
  <c r="E199" i="1" s="1"/>
  <c r="G199" i="1" s="1"/>
  <c r="E197" i="1"/>
  <c r="E200" i="1" s="1"/>
  <c r="F223" i="1"/>
  <c r="D70" i="1"/>
  <c r="G197" i="1" l="1"/>
  <c r="G192" i="1"/>
  <c r="E194" i="1" s="1"/>
  <c r="E51" i="1"/>
  <c r="G51" i="1" s="1"/>
  <c r="E52" i="1" s="1"/>
  <c r="E21" i="1"/>
  <c r="G21" i="1" s="1"/>
  <c r="E22" i="1" s="1"/>
  <c r="G22" i="1" s="1"/>
  <c r="E23" i="1" s="1"/>
  <c r="G23" i="1" s="1"/>
  <c r="F192" i="1"/>
  <c r="D193" i="1" s="1"/>
  <c r="D206" i="1" l="1"/>
  <c r="F67" i="1"/>
  <c r="F209" i="1" l="1"/>
  <c r="F213" i="1" s="1"/>
  <c r="F217" i="1" s="1"/>
  <c r="F205" i="1"/>
  <c r="D202" i="1"/>
  <c r="D210" i="1" s="1"/>
  <c r="F57" i="1"/>
  <c r="E8" i="1"/>
  <c r="G8" i="1" s="1"/>
  <c r="E9" i="1" l="1"/>
  <c r="G9" i="1" s="1"/>
  <c r="D218" i="1"/>
  <c r="D214" i="1"/>
  <c r="F206" i="1"/>
  <c r="D203" i="1"/>
  <c r="D211" i="1" s="1"/>
  <c r="F202" i="1"/>
  <c r="F210" i="1" s="1"/>
  <c r="D207" i="1"/>
  <c r="E185" i="1"/>
  <c r="G106" i="1"/>
  <c r="F218" i="1" l="1"/>
  <c r="F214" i="1"/>
  <c r="D219" i="1"/>
  <c r="D215" i="1"/>
  <c r="F203" i="1"/>
  <c r="F211" i="1" s="1"/>
  <c r="F207" i="1"/>
  <c r="D204" i="1"/>
  <c r="G185" i="1"/>
  <c r="E186" i="1" l="1"/>
  <c r="E187" i="1" s="1"/>
  <c r="G187" i="1" s="1"/>
  <c r="F219" i="1"/>
  <c r="F215" i="1"/>
  <c r="D212" i="1"/>
  <c r="F204" i="1"/>
  <c r="F212" i="1" s="1"/>
  <c r="G186" i="1" l="1"/>
  <c r="F220" i="1"/>
  <c r="F216" i="1"/>
  <c r="D220" i="1"/>
  <c r="D216" i="1"/>
  <c r="D75" i="1"/>
  <c r="D79" i="1" s="1"/>
  <c r="D83" i="1" s="1"/>
  <c r="D87" i="1" s="1"/>
  <c r="D91" i="1" s="1"/>
  <c r="D95" i="1" s="1"/>
  <c r="F75" i="1"/>
  <c r="F79" i="1" s="1"/>
  <c r="F83" i="1" s="1"/>
  <c r="F87" i="1" s="1"/>
  <c r="F91" i="1" s="1"/>
  <c r="F95" i="1" s="1"/>
  <c r="G52" i="1" l="1"/>
  <c r="D72" i="1"/>
  <c r="D76" i="1" s="1"/>
  <c r="D80" i="1" s="1"/>
  <c r="D84" i="1" s="1"/>
  <c r="D88" i="1" s="1"/>
  <c r="D92" i="1" s="1"/>
  <c r="D96" i="1" s="1"/>
  <c r="F68" i="1" l="1"/>
  <c r="F64" i="1" l="1"/>
  <c r="F72" i="1" s="1"/>
  <c r="F76" i="1" s="1"/>
  <c r="F80" i="1" s="1"/>
  <c r="F84" i="1" s="1"/>
  <c r="F88" i="1" s="1"/>
  <c r="F92" i="1" s="1"/>
  <c r="F96" i="1" s="1"/>
  <c r="D73" i="1"/>
  <c r="D77" i="1" s="1"/>
  <c r="D81" i="1" s="1"/>
  <c r="D85" i="1" s="1"/>
  <c r="D89" i="1" s="1"/>
  <c r="D93" i="1" s="1"/>
  <c r="D97" i="1" s="1"/>
  <c r="F65" i="1"/>
  <c r="F73" i="1" s="1"/>
  <c r="F77" i="1" s="1"/>
  <c r="F81" i="1" s="1"/>
  <c r="F85" i="1" s="1"/>
  <c r="F89" i="1" s="1"/>
  <c r="F93" i="1" s="1"/>
  <c r="F97" i="1" s="1"/>
  <c r="F201" i="1" l="1"/>
  <c r="F69" i="1"/>
  <c r="D78" i="1" l="1"/>
  <c r="D82" i="1" s="1"/>
  <c r="D86" i="1" s="1"/>
  <c r="D90" i="1" s="1"/>
  <c r="D94" i="1" s="1"/>
  <c r="D98" i="1" s="1"/>
  <c r="F78" i="1" l="1"/>
  <c r="F82" i="1" l="1"/>
  <c r="F86" i="1" l="1"/>
  <c r="E201" i="1"/>
  <c r="G201" i="1" s="1"/>
  <c r="E202" i="1" s="1"/>
  <c r="E203" i="1" l="1"/>
  <c r="E204" i="1" s="1"/>
  <c r="E205" i="1" s="1"/>
  <c r="E206" i="1" s="1"/>
  <c r="E207" i="1" s="1"/>
  <c r="G202" i="1"/>
  <c r="G203" i="1" s="1"/>
  <c r="G204" i="1" s="1"/>
  <c r="E208" i="1"/>
  <c r="F90" i="1"/>
  <c r="E209" i="1" l="1"/>
  <c r="E213" i="1" s="1"/>
  <c r="E217" i="1" s="1"/>
  <c r="G208" i="1"/>
  <c r="G194" i="1"/>
  <c r="G58" i="1" s="1"/>
  <c r="F94" i="1"/>
  <c r="F98" i="1" s="1"/>
  <c r="G209" i="1" l="1"/>
  <c r="E210" i="1"/>
  <c r="E211" i="1" l="1"/>
  <c r="G210" i="1"/>
  <c r="E212" i="1" l="1"/>
  <c r="G211" i="1"/>
  <c r="G212" i="1" l="1"/>
  <c r="G213" i="1" l="1"/>
  <c r="E214" i="1"/>
  <c r="E215" i="1" l="1"/>
  <c r="G214" i="1"/>
  <c r="E216" i="1" l="1"/>
  <c r="G215" i="1"/>
  <c r="G216" i="1" l="1"/>
  <c r="G100" i="1"/>
  <c r="G217" i="1" l="1"/>
  <c r="E218" i="1"/>
  <c r="G63" i="1"/>
  <c r="E64" i="1" s="1"/>
  <c r="G218" i="1" l="1"/>
  <c r="E219" i="1"/>
  <c r="E70" i="1"/>
  <c r="G70" i="1" s="1"/>
  <c r="G64" i="1"/>
  <c r="G65" i="1" s="1"/>
  <c r="G66" i="1" s="1"/>
  <c r="E65" i="1"/>
  <c r="E220" i="1" l="1"/>
  <c r="G220" i="1" s="1"/>
  <c r="G200" i="1" s="1"/>
  <c r="G219" i="1"/>
  <c r="E71" i="1"/>
  <c r="E75" i="1" s="1"/>
  <c r="E79" i="1" s="1"/>
  <c r="E83" i="1" s="1"/>
  <c r="E87" i="1" s="1"/>
  <c r="E91" i="1" s="1"/>
  <c r="E95" i="1" s="1"/>
  <c r="E66" i="1"/>
  <c r="E222" i="1" l="1"/>
  <c r="E221" i="1" s="1"/>
  <c r="G221" i="1" s="1"/>
  <c r="E223" i="1" s="1"/>
  <c r="G223" i="1" s="1"/>
  <c r="E224" i="1" s="1"/>
  <c r="G224" i="1" s="1"/>
  <c r="G205" i="1"/>
  <c r="G206" i="1" s="1"/>
  <c r="G207" i="1" s="1"/>
  <c r="G75" i="1"/>
  <c r="G71" i="1"/>
  <c r="E72" i="1"/>
  <c r="E73" i="1" s="1"/>
  <c r="E74" i="1" s="1"/>
  <c r="E76" i="1"/>
  <c r="E67" i="1"/>
  <c r="E68" i="1" s="1"/>
  <c r="E69" i="1" s="1"/>
  <c r="G79" i="1"/>
  <c r="E225" i="1" l="1"/>
  <c r="E226" i="1" s="1"/>
  <c r="G226" i="1" s="1"/>
  <c r="E227" i="1" s="1"/>
  <c r="G222" i="1"/>
  <c r="E80" i="1"/>
  <c r="G83" i="1"/>
  <c r="G72" i="1"/>
  <c r="G227" i="1" l="1"/>
  <c r="G228" i="1" s="1"/>
  <c r="G229" i="1" s="1"/>
  <c r="E228" i="1"/>
  <c r="E229" i="1" s="1"/>
  <c r="E230" i="1" s="1"/>
  <c r="E231" i="1" s="1"/>
  <c r="E232" i="1" s="1"/>
  <c r="E233" i="1"/>
  <c r="E84" i="1"/>
  <c r="G76" i="1"/>
  <c r="E77" i="1"/>
  <c r="G74" i="1"/>
  <c r="G73" i="1"/>
  <c r="G87" i="1"/>
  <c r="E234" i="1" l="1"/>
  <c r="G233" i="1"/>
  <c r="E88" i="1"/>
  <c r="G91" i="1"/>
  <c r="E81" i="1"/>
  <c r="G80" i="1"/>
  <c r="G77" i="1"/>
  <c r="E78" i="1"/>
  <c r="G234" i="1" l="1"/>
  <c r="E235" i="1"/>
  <c r="G78" i="1"/>
  <c r="E92" i="1"/>
  <c r="E85" i="1"/>
  <c r="G84" i="1"/>
  <c r="G81" i="1"/>
  <c r="E82" i="1"/>
  <c r="G235" i="1" l="1"/>
  <c r="E236" i="1"/>
  <c r="G82" i="1"/>
  <c r="E96" i="1"/>
  <c r="G95" i="1"/>
  <c r="G88" i="1"/>
  <c r="E89" i="1"/>
  <c r="G85" i="1"/>
  <c r="E86" i="1"/>
  <c r="E282" i="1" l="1"/>
  <c r="G282" i="1" s="1"/>
  <c r="E283" i="1" s="1"/>
  <c r="E237" i="1"/>
  <c r="G237" i="1" s="1"/>
  <c r="G225" i="1" s="1"/>
  <c r="G230" i="1" s="1"/>
  <c r="G231" i="1" s="1"/>
  <c r="G232" i="1" s="1"/>
  <c r="G236" i="1"/>
  <c r="G86" i="1"/>
  <c r="E93" i="1"/>
  <c r="G92" i="1"/>
  <c r="G89" i="1"/>
  <c r="E90" i="1"/>
  <c r="E284" i="1" l="1"/>
  <c r="G284" i="1" s="1"/>
  <c r="E285" i="1" s="1"/>
  <c r="G285" i="1" s="1"/>
  <c r="G283" i="1"/>
  <c r="G90" i="1"/>
  <c r="G96" i="1"/>
  <c r="E97" i="1"/>
  <c r="E94" i="1"/>
  <c r="G93" i="1"/>
  <c r="G94" i="1" l="1"/>
  <c r="E98" i="1"/>
  <c r="G97" i="1"/>
  <c r="G98" i="1" l="1"/>
  <c r="G68" i="1"/>
  <c r="G69" i="1" s="1"/>
  <c r="E54" i="1" l="1"/>
  <c r="G54" i="1" l="1"/>
  <c r="G105" i="1"/>
  <c r="G108" i="1"/>
  <c r="E107" i="1" s="1"/>
  <c r="E109" i="1" l="1"/>
  <c r="G109" i="1" s="1"/>
  <c r="G110" i="1" s="1"/>
  <c r="G111" i="1" s="1"/>
  <c r="E110" i="1" l="1"/>
  <c r="E111" i="1" s="1"/>
  <c r="E112" i="1" s="1"/>
  <c r="E113" i="1" s="1"/>
  <c r="E114" i="1" s="1"/>
  <c r="E115" i="1"/>
  <c r="G115" i="1" s="1"/>
  <c r="E116" i="1" l="1"/>
  <c r="E120" i="1" l="1"/>
  <c r="E117" i="1"/>
  <c r="G116" i="1"/>
  <c r="G117" i="1" l="1"/>
  <c r="E118" i="1"/>
  <c r="G120" i="1"/>
  <c r="E121" i="1"/>
  <c r="E124" i="1"/>
  <c r="E125" i="1" l="1"/>
  <c r="G124" i="1"/>
  <c r="E128" i="1"/>
  <c r="E122" i="1"/>
  <c r="G121" i="1"/>
  <c r="G118" i="1"/>
  <c r="E119" i="1"/>
  <c r="G119" i="1" s="1"/>
  <c r="E123" i="1" l="1"/>
  <c r="G123" i="1" s="1"/>
  <c r="G122" i="1"/>
  <c r="E132" i="1"/>
  <c r="G128" i="1"/>
  <c r="E129" i="1"/>
  <c r="G125" i="1"/>
  <c r="E126" i="1"/>
  <c r="G126" i="1" l="1"/>
  <c r="E127" i="1"/>
  <c r="G127" i="1" s="1"/>
  <c r="G129" i="1"/>
  <c r="E130" i="1"/>
  <c r="E133" i="1"/>
  <c r="E136" i="1"/>
  <c r="G132" i="1"/>
  <c r="E137" i="1" l="1"/>
  <c r="E140" i="1"/>
  <c r="G136" i="1"/>
  <c r="E134" i="1"/>
  <c r="G133" i="1"/>
  <c r="G130" i="1"/>
  <c r="E131" i="1"/>
  <c r="G131" i="1" s="1"/>
  <c r="G134" i="1" l="1"/>
  <c r="E135" i="1"/>
  <c r="G135" i="1" s="1"/>
  <c r="E141" i="1"/>
  <c r="G140" i="1"/>
  <c r="E144" i="1"/>
  <c r="E138" i="1"/>
  <c r="G137" i="1"/>
  <c r="E139" i="1" l="1"/>
  <c r="G139" i="1" s="1"/>
  <c r="G138" i="1"/>
  <c r="E148" i="1"/>
  <c r="G144" i="1"/>
  <c r="E145" i="1"/>
  <c r="E142" i="1"/>
  <c r="G141" i="1"/>
  <c r="E143" i="1" l="1"/>
  <c r="G143" i="1" s="1"/>
  <c r="G142" i="1"/>
  <c r="G145" i="1"/>
  <c r="E146" i="1"/>
  <c r="E152" i="1"/>
  <c r="G148" i="1"/>
  <c r="E149" i="1"/>
  <c r="G152" i="1" l="1"/>
  <c r="E153" i="1"/>
  <c r="E156" i="1"/>
  <c r="G149" i="1"/>
  <c r="E150" i="1"/>
  <c r="G146" i="1"/>
  <c r="E147" i="1"/>
  <c r="G147" i="1" s="1"/>
  <c r="E154" i="1" l="1"/>
  <c r="G153" i="1"/>
  <c r="E151" i="1"/>
  <c r="G151" i="1" s="1"/>
  <c r="G150" i="1"/>
  <c r="G156" i="1"/>
  <c r="E160" i="1"/>
  <c r="E157" i="1"/>
  <c r="G157" i="1" l="1"/>
  <c r="E158" i="1"/>
  <c r="E164" i="1"/>
  <c r="G160" i="1"/>
  <c r="E161" i="1"/>
  <c r="G154" i="1"/>
  <c r="E155" i="1"/>
  <c r="G155" i="1" s="1"/>
  <c r="E159" i="1" l="1"/>
  <c r="G158" i="1"/>
  <c r="G161" i="1"/>
  <c r="E162" i="1"/>
  <c r="E168" i="1"/>
  <c r="G164" i="1"/>
  <c r="E165" i="1"/>
  <c r="G159" i="1" l="1"/>
  <c r="G165" i="1"/>
  <c r="E166" i="1"/>
  <c r="E172" i="1"/>
  <c r="E169" i="1"/>
  <c r="G168" i="1"/>
  <c r="E163" i="1"/>
  <c r="G163" i="1" s="1"/>
  <c r="G162" i="1"/>
  <c r="E167" i="1" l="1"/>
  <c r="G167" i="1" s="1"/>
  <c r="G166" i="1"/>
  <c r="G169" i="1"/>
  <c r="E170" i="1"/>
  <c r="E173" i="1"/>
  <c r="G172" i="1"/>
  <c r="E176" i="1"/>
  <c r="G176" i="1" l="1"/>
  <c r="E177" i="1"/>
  <c r="E180" i="1"/>
  <c r="E174" i="1"/>
  <c r="G173" i="1"/>
  <c r="E171" i="1"/>
  <c r="G171" i="1" s="1"/>
  <c r="G170" i="1"/>
  <c r="G174" i="1" l="1"/>
  <c r="E175" i="1"/>
  <c r="G175" i="1" s="1"/>
  <c r="E181" i="1"/>
  <c r="G180" i="1"/>
  <c r="G177" i="1"/>
  <c r="E178" i="1"/>
  <c r="G178" i="1" l="1"/>
  <c r="E179" i="1"/>
  <c r="G179" i="1" s="1"/>
  <c r="E182" i="1"/>
  <c r="G181" i="1"/>
  <c r="G182" i="1" l="1"/>
  <c r="E183" i="1"/>
  <c r="G183" i="1" s="1"/>
  <c r="G242" i="1"/>
  <c r="G243" i="1" s="1"/>
  <c r="G244" i="1" s="1"/>
  <c r="E243" i="1"/>
  <c r="E244" i="1" s="1"/>
  <c r="E246" i="1" s="1"/>
  <c r="E247" i="1" s="1"/>
  <c r="E248" i="1"/>
  <c r="G248" i="1" s="1"/>
  <c r="E249" i="1" l="1"/>
  <c r="E253" i="1" s="1"/>
  <c r="E257" i="1" s="1"/>
  <c r="E261" i="1" s="1"/>
  <c r="E250" i="1" l="1"/>
  <c r="G249" i="1"/>
  <c r="G253" i="1" l="1"/>
  <c r="E254" i="1"/>
  <c r="E251" i="1"/>
  <c r="G250" i="1"/>
  <c r="E252" i="1" l="1"/>
  <c r="G252" i="1" s="1"/>
  <c r="G251" i="1"/>
  <c r="E255" i="1"/>
  <c r="G254" i="1"/>
  <c r="E258" i="1"/>
  <c r="G257" i="1"/>
  <c r="G261" i="1" l="1"/>
  <c r="E262" i="1"/>
  <c r="G258" i="1"/>
  <c r="E259" i="1"/>
  <c r="G255" i="1"/>
  <c r="E256" i="1"/>
  <c r="G256" i="1" s="1"/>
  <c r="E260" i="1" l="1"/>
  <c r="G260" i="1" s="1"/>
  <c r="G259" i="1"/>
  <c r="G262" i="1"/>
  <c r="E263" i="1"/>
  <c r="G263" i="1" l="1"/>
  <c r="E264" i="1"/>
  <c r="G264" i="1" s="1"/>
  <c r="G240" i="1" s="1"/>
  <c r="E265" i="1" l="1"/>
  <c r="G265" i="1" s="1"/>
  <c r="G245" i="1"/>
  <c r="G246" i="1" s="1"/>
  <c r="G247" i="1" s="1"/>
  <c r="E266" i="1" l="1"/>
  <c r="G266" i="1" s="1"/>
  <c r="E267" i="1"/>
  <c r="E268" i="1"/>
  <c r="G268" i="1" s="1"/>
  <c r="E272" i="1"/>
  <c r="E269" i="1"/>
  <c r="E270" i="1" l="1"/>
  <c r="E271" i="1" s="1"/>
  <c r="E273" i="1" s="1"/>
  <c r="E274" i="1" s="1"/>
  <c r="G269" i="1"/>
  <c r="G270" i="1" s="1"/>
  <c r="G271" i="1" s="1"/>
  <c r="E275" i="1"/>
  <c r="G275" i="1" l="1"/>
  <c r="E276" i="1"/>
  <c r="E277" i="1" l="1"/>
  <c r="G276" i="1"/>
  <c r="E278" i="1" l="1"/>
  <c r="G277" i="1"/>
  <c r="E279" i="1" l="1"/>
  <c r="G279" i="1" s="1"/>
  <c r="G267" i="1" s="1"/>
  <c r="G278" i="1"/>
  <c r="G272" i="1" l="1"/>
  <c r="G273" i="1" s="1"/>
  <c r="G274" i="1" s="1"/>
</calcChain>
</file>

<file path=xl/sharedStrings.xml><?xml version="1.0" encoding="utf-8"?>
<sst xmlns="http://schemas.openxmlformats.org/spreadsheetml/2006/main" count="3935" uniqueCount="1566">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</sst>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8"/>
  <sheetViews>
    <sheetView zoomScale="115" zoomScaleNormal="115" workbookViewId="0">
      <pane xSplit="1" ySplit="1" topLeftCell="B257" activePane="bottomRight" state="frozen"/>
      <selection pane="topRight" activeCell="B1" sqref="B1"/>
      <selection pane="bottomLeft" activeCell="A2" sqref="A2"/>
      <selection pane="bottomRight" activeCell="E287" sqref="E287"/>
    </sheetView>
  </sheetViews>
  <sheetFormatPr defaultRowHeight="15" x14ac:dyDescent="0.25"/>
  <cols>
    <col min="1" max="1" width="36.425781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1550</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1549</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f>F18</f>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ref="G20" si="2">E20+4</f>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1510</v>
      </c>
      <c r="B22">
        <v>-999</v>
      </c>
      <c r="C22" t="s">
        <v>19</v>
      </c>
      <c r="D22">
        <v>14</v>
      </c>
      <c r="E22">
        <f>G21+5</f>
        <v>145</v>
      </c>
      <c r="F22">
        <f>F21</f>
        <v>190</v>
      </c>
      <c r="G22">
        <f t="shared" ref="G22:G23" si="3">E22+4</f>
        <v>149</v>
      </c>
      <c r="H22" t="s">
        <v>111</v>
      </c>
      <c r="I22">
        <v>8</v>
      </c>
      <c r="J22">
        <v>0</v>
      </c>
      <c r="K22">
        <v>0</v>
      </c>
      <c r="L22">
        <v>0</v>
      </c>
      <c r="N22" t="s">
        <v>552</v>
      </c>
      <c r="O22" t="s">
        <v>25</v>
      </c>
      <c r="P22" s="1"/>
      <c r="Q22">
        <v>2</v>
      </c>
      <c r="R22" t="b">
        <v>1</v>
      </c>
      <c r="T22">
        <v>0</v>
      </c>
    </row>
    <row r="23" spans="1:20" x14ac:dyDescent="0.25">
      <c r="A23" t="s">
        <v>1512</v>
      </c>
      <c r="B23">
        <v>-999</v>
      </c>
      <c r="C23" t="s">
        <v>19</v>
      </c>
      <c r="D23">
        <v>14</v>
      </c>
      <c r="E23">
        <f>G22+5</f>
        <v>154</v>
      </c>
      <c r="F23">
        <f>F22</f>
        <v>190</v>
      </c>
      <c r="G23">
        <f t="shared" si="3"/>
        <v>158</v>
      </c>
      <c r="H23" t="s">
        <v>111</v>
      </c>
      <c r="I23">
        <v>8</v>
      </c>
      <c r="J23">
        <v>0</v>
      </c>
      <c r="K23">
        <v>0</v>
      </c>
      <c r="L23">
        <v>0</v>
      </c>
      <c r="N23" t="s">
        <v>552</v>
      </c>
      <c r="O23" t="s">
        <v>25</v>
      </c>
      <c r="P23" s="1"/>
      <c r="Q23">
        <v>2</v>
      </c>
      <c r="R23" t="b">
        <v>1</v>
      </c>
      <c r="T23">
        <v>0</v>
      </c>
    </row>
    <row r="24" spans="1:20" x14ac:dyDescent="0.25">
      <c r="A24" t="s">
        <v>553</v>
      </c>
      <c r="B24">
        <v>2</v>
      </c>
      <c r="C24" t="s">
        <v>26</v>
      </c>
      <c r="D24">
        <v>0</v>
      </c>
      <c r="E24">
        <v>0</v>
      </c>
      <c r="F24">
        <v>211</v>
      </c>
      <c r="G24">
        <v>298</v>
      </c>
      <c r="I24">
        <v>0</v>
      </c>
      <c r="J24">
        <v>0</v>
      </c>
      <c r="K24">
        <v>0</v>
      </c>
      <c r="L24">
        <v>0</v>
      </c>
      <c r="N24" t="s">
        <v>552</v>
      </c>
      <c r="O24" t="s">
        <v>25</v>
      </c>
      <c r="Q24">
        <v>1</v>
      </c>
      <c r="R24" t="b">
        <v>0</v>
      </c>
      <c r="S24" t="s">
        <v>135</v>
      </c>
      <c r="T24">
        <v>0</v>
      </c>
    </row>
    <row r="25" spans="1:20" x14ac:dyDescent="0.25">
      <c r="A25" t="s">
        <v>553</v>
      </c>
      <c r="B25">
        <v>-999</v>
      </c>
      <c r="C25" t="s">
        <v>26</v>
      </c>
      <c r="D25">
        <v>0</v>
      </c>
      <c r="E25">
        <v>0</v>
      </c>
      <c r="F25">
        <v>211</v>
      </c>
      <c r="G25">
        <v>298</v>
      </c>
      <c r="I25">
        <v>0</v>
      </c>
      <c r="J25">
        <v>0</v>
      </c>
      <c r="K25">
        <v>0</v>
      </c>
      <c r="L25">
        <v>0</v>
      </c>
      <c r="N25" t="s">
        <v>1095</v>
      </c>
      <c r="O25" t="s">
        <v>25</v>
      </c>
      <c r="Q25">
        <v>0</v>
      </c>
      <c r="R25" t="b">
        <v>0</v>
      </c>
      <c r="S25" t="s">
        <v>135</v>
      </c>
      <c r="T25">
        <v>0</v>
      </c>
    </row>
    <row r="26" spans="1:20" x14ac:dyDescent="0.25">
      <c r="A26" t="s">
        <v>30</v>
      </c>
      <c r="B26">
        <v>3</v>
      </c>
      <c r="C26" t="s">
        <v>19</v>
      </c>
      <c r="D26">
        <v>10</v>
      </c>
      <c r="E26">
        <v>12</v>
      </c>
      <c r="F26">
        <f>F28-1</f>
        <v>130</v>
      </c>
      <c r="G26">
        <f>E26+5</f>
        <v>17</v>
      </c>
      <c r="H26" t="s">
        <v>111</v>
      </c>
      <c r="I26">
        <v>14</v>
      </c>
      <c r="J26">
        <v>1</v>
      </c>
      <c r="K26">
        <v>0</v>
      </c>
      <c r="L26">
        <v>0</v>
      </c>
      <c r="N26" t="s">
        <v>21</v>
      </c>
      <c r="O26" t="s">
        <v>110</v>
      </c>
      <c r="Q26">
        <v>3</v>
      </c>
      <c r="R26" t="b">
        <v>1</v>
      </c>
      <c r="S26" t="s">
        <v>135</v>
      </c>
      <c r="T26">
        <v>0</v>
      </c>
    </row>
    <row r="27" spans="1:20" x14ac:dyDescent="0.25">
      <c r="A27" t="s">
        <v>1129</v>
      </c>
      <c r="B27">
        <v>3</v>
      </c>
      <c r="C27" t="s">
        <v>19</v>
      </c>
      <c r="D27">
        <v>10</v>
      </c>
      <c r="E27">
        <f>G26+7</f>
        <v>24</v>
      </c>
      <c r="F27">
        <f>D32-3</f>
        <v>131</v>
      </c>
      <c r="G27">
        <f>E27+5</f>
        <v>29</v>
      </c>
      <c r="H27" t="s">
        <v>111</v>
      </c>
      <c r="I27">
        <v>12</v>
      </c>
      <c r="J27">
        <v>0</v>
      </c>
      <c r="K27">
        <v>0</v>
      </c>
      <c r="L27">
        <v>0</v>
      </c>
      <c r="N27" t="s">
        <v>21</v>
      </c>
      <c r="O27" t="s">
        <v>110</v>
      </c>
      <c r="Q27">
        <v>3</v>
      </c>
      <c r="R27" t="b">
        <v>1</v>
      </c>
      <c r="S27" t="s">
        <v>135</v>
      </c>
      <c r="T27">
        <v>0</v>
      </c>
    </row>
    <row r="28" spans="1:20" x14ac:dyDescent="0.25">
      <c r="A28" t="s">
        <v>148</v>
      </c>
      <c r="B28">
        <v>-999</v>
      </c>
      <c r="C28" t="s">
        <v>19</v>
      </c>
      <c r="D28">
        <f>D27</f>
        <v>10</v>
      </c>
      <c r="E28">
        <f>E27+28</f>
        <v>52</v>
      </c>
      <c r="F28">
        <f>F27</f>
        <v>131</v>
      </c>
      <c r="G28">
        <f>E28+4</f>
        <v>56</v>
      </c>
      <c r="H28" t="s">
        <v>111</v>
      </c>
      <c r="I28">
        <v>9</v>
      </c>
      <c r="J28">
        <v>0</v>
      </c>
      <c r="K28">
        <v>0</v>
      </c>
      <c r="L28">
        <v>0</v>
      </c>
      <c r="N28" t="s">
        <v>21</v>
      </c>
      <c r="O28" t="s">
        <v>110</v>
      </c>
      <c r="Q28">
        <v>3</v>
      </c>
      <c r="R28" t="b">
        <v>1</v>
      </c>
      <c r="S28" t="s">
        <v>135</v>
      </c>
      <c r="T28">
        <v>0</v>
      </c>
    </row>
    <row r="29" spans="1:20" x14ac:dyDescent="0.25">
      <c r="A29" t="s">
        <v>149</v>
      </c>
      <c r="B29">
        <v>3</v>
      </c>
      <c r="C29" t="s">
        <v>19</v>
      </c>
      <c r="D29">
        <v>10</v>
      </c>
      <c r="E29">
        <v>100</v>
      </c>
      <c r="F29">
        <v>131</v>
      </c>
      <c r="G29">
        <f>E29+5</f>
        <v>105</v>
      </c>
      <c r="H29" t="s">
        <v>111</v>
      </c>
      <c r="I29">
        <v>14</v>
      </c>
      <c r="J29">
        <v>1</v>
      </c>
      <c r="K29">
        <v>0</v>
      </c>
      <c r="L29">
        <v>0</v>
      </c>
      <c r="N29" t="s">
        <v>21</v>
      </c>
      <c r="O29" t="s">
        <v>110</v>
      </c>
      <c r="Q29">
        <v>3</v>
      </c>
      <c r="R29" t="b">
        <v>1</v>
      </c>
      <c r="S29" t="s">
        <v>135</v>
      </c>
      <c r="T29">
        <v>0</v>
      </c>
    </row>
    <row r="30" spans="1:20" x14ac:dyDescent="0.25">
      <c r="A30" t="s">
        <v>106</v>
      </c>
      <c r="B30">
        <v>3</v>
      </c>
      <c r="C30" t="s">
        <v>19</v>
      </c>
      <c r="D30">
        <f>D29</f>
        <v>10</v>
      </c>
      <c r="E30">
        <f>G29+2</f>
        <v>107</v>
      </c>
      <c r="F30">
        <f>F29</f>
        <v>131</v>
      </c>
      <c r="G30">
        <f>E30+5</f>
        <v>112</v>
      </c>
      <c r="H30" t="s">
        <v>111</v>
      </c>
      <c r="I30">
        <v>12</v>
      </c>
      <c r="J30">
        <v>0</v>
      </c>
      <c r="K30">
        <v>0</v>
      </c>
      <c r="L30">
        <v>0</v>
      </c>
      <c r="N30" t="s">
        <v>21</v>
      </c>
      <c r="O30" t="s">
        <v>110</v>
      </c>
      <c r="Q30">
        <v>3</v>
      </c>
      <c r="R30" t="b">
        <v>1</v>
      </c>
      <c r="S30" t="s">
        <v>135</v>
      </c>
      <c r="T30">
        <v>0</v>
      </c>
    </row>
    <row r="31" spans="1:20" x14ac:dyDescent="0.25">
      <c r="A31" t="s">
        <v>1324</v>
      </c>
      <c r="B31">
        <v>3</v>
      </c>
      <c r="C31" t="s">
        <v>24</v>
      </c>
      <c r="D31">
        <v>20</v>
      </c>
      <c r="E31">
        <v>160</v>
      </c>
      <c r="F31">
        <f>D31+170</f>
        <v>190</v>
      </c>
      <c r="G31">
        <f>E31+INT(144*(F31-D31)/192)</f>
        <v>287</v>
      </c>
      <c r="I31">
        <v>0</v>
      </c>
      <c r="J31">
        <v>0</v>
      </c>
      <c r="K31">
        <v>0</v>
      </c>
      <c r="L31">
        <v>0</v>
      </c>
      <c r="N31" t="s">
        <v>21</v>
      </c>
      <c r="O31" t="s">
        <v>25</v>
      </c>
      <c r="Q31">
        <v>2</v>
      </c>
      <c r="R31" t="b">
        <v>0</v>
      </c>
      <c r="S31" t="s">
        <v>135</v>
      </c>
      <c r="T31">
        <v>0</v>
      </c>
    </row>
    <row r="32" spans="1:20" x14ac:dyDescent="0.25">
      <c r="A32" t="s">
        <v>1288</v>
      </c>
      <c r="B32">
        <v>3</v>
      </c>
      <c r="C32" t="s">
        <v>26</v>
      </c>
      <c r="D32">
        <v>134</v>
      </c>
      <c r="E32">
        <v>12</v>
      </c>
      <c r="F32">
        <v>210</v>
      </c>
      <c r="G32">
        <f>E31-5</f>
        <v>155</v>
      </c>
      <c r="I32">
        <v>0</v>
      </c>
      <c r="J32">
        <v>1</v>
      </c>
      <c r="K32">
        <v>0</v>
      </c>
      <c r="L32">
        <v>0</v>
      </c>
      <c r="M32" t="s">
        <v>1094</v>
      </c>
      <c r="N32" t="s">
        <v>1094</v>
      </c>
      <c r="O32" t="s">
        <v>25</v>
      </c>
      <c r="Q32">
        <v>0</v>
      </c>
      <c r="R32" t="b">
        <v>0</v>
      </c>
      <c r="S32" t="s">
        <v>135</v>
      </c>
      <c r="T32">
        <v>0</v>
      </c>
    </row>
    <row r="33" spans="1:20" x14ac:dyDescent="0.25">
      <c r="A33" t="s">
        <v>1292</v>
      </c>
      <c r="B33">
        <v>3</v>
      </c>
      <c r="C33" t="s">
        <v>19</v>
      </c>
      <c r="D33">
        <f>$D$32+1</f>
        <v>135</v>
      </c>
      <c r="E33">
        <f>E32+4</f>
        <v>16</v>
      </c>
      <c r="F33">
        <f>D33+74</f>
        <v>209</v>
      </c>
      <c r="G33">
        <f>E33+3</f>
        <v>19</v>
      </c>
      <c r="H33" t="s">
        <v>111</v>
      </c>
      <c r="I33">
        <v>10</v>
      </c>
      <c r="J33">
        <v>1</v>
      </c>
      <c r="K33">
        <v>0</v>
      </c>
      <c r="L33">
        <v>0</v>
      </c>
      <c r="N33" t="s">
        <v>1094</v>
      </c>
      <c r="O33" t="s">
        <v>25</v>
      </c>
      <c r="Q33">
        <v>3</v>
      </c>
      <c r="R33" t="b">
        <v>1</v>
      </c>
      <c r="S33" t="s">
        <v>135</v>
      </c>
      <c r="T33">
        <v>0</v>
      </c>
    </row>
    <row r="34" spans="1:20" x14ac:dyDescent="0.25">
      <c r="A34" t="s">
        <v>1293</v>
      </c>
      <c r="B34">
        <v>3</v>
      </c>
      <c r="C34" t="s">
        <v>19</v>
      </c>
      <c r="D34">
        <f>$D$33</f>
        <v>135</v>
      </c>
      <c r="E34">
        <f>G33+1</f>
        <v>20</v>
      </c>
      <c r="F34">
        <f>D34+74</f>
        <v>209</v>
      </c>
      <c r="G34">
        <f>E34+4</f>
        <v>24</v>
      </c>
      <c r="H34" t="s">
        <v>111</v>
      </c>
      <c r="I34">
        <v>10</v>
      </c>
      <c r="J34">
        <v>0</v>
      </c>
      <c r="K34">
        <v>1</v>
      </c>
      <c r="L34">
        <v>0</v>
      </c>
      <c r="N34" t="s">
        <v>1094</v>
      </c>
      <c r="O34" t="s">
        <v>25</v>
      </c>
      <c r="Q34">
        <v>3</v>
      </c>
      <c r="R34" t="b">
        <v>1</v>
      </c>
      <c r="S34" t="s">
        <v>135</v>
      </c>
      <c r="T34">
        <v>0</v>
      </c>
    </row>
    <row r="35" spans="1:20" x14ac:dyDescent="0.25">
      <c r="A35" t="s">
        <v>1294</v>
      </c>
      <c r="B35">
        <v>3</v>
      </c>
      <c r="C35" t="s">
        <v>19</v>
      </c>
      <c r="D35">
        <f t="shared" ref="D35:D46" si="4">$D$33</f>
        <v>135</v>
      </c>
      <c r="E35">
        <f>G34+12</f>
        <v>36</v>
      </c>
      <c r="F35">
        <f t="shared" ref="F35:F46" si="5">F33</f>
        <v>209</v>
      </c>
      <c r="G35">
        <f>E35+3</f>
        <v>39</v>
      </c>
      <c r="H35" t="s">
        <v>111</v>
      </c>
      <c r="I35">
        <v>10</v>
      </c>
      <c r="J35">
        <v>1</v>
      </c>
      <c r="K35">
        <v>0</v>
      </c>
      <c r="L35">
        <v>0</v>
      </c>
      <c r="N35" t="s">
        <v>1094</v>
      </c>
      <c r="O35" t="s">
        <v>25</v>
      </c>
      <c r="Q35">
        <v>3</v>
      </c>
      <c r="R35" t="b">
        <v>1</v>
      </c>
      <c r="S35" t="s">
        <v>135</v>
      </c>
      <c r="T35">
        <v>0</v>
      </c>
    </row>
    <row r="36" spans="1:20" x14ac:dyDescent="0.25">
      <c r="A36" t="s">
        <v>1295</v>
      </c>
      <c r="B36">
        <v>3</v>
      </c>
      <c r="C36" t="s">
        <v>19</v>
      </c>
      <c r="D36">
        <f t="shared" si="4"/>
        <v>135</v>
      </c>
      <c r="E36">
        <f>G35+1</f>
        <v>40</v>
      </c>
      <c r="F36">
        <f t="shared" si="5"/>
        <v>209</v>
      </c>
      <c r="G36">
        <f>E36+4</f>
        <v>44</v>
      </c>
      <c r="H36" t="s">
        <v>111</v>
      </c>
      <c r="I36">
        <v>10</v>
      </c>
      <c r="J36">
        <v>0</v>
      </c>
      <c r="K36">
        <v>1</v>
      </c>
      <c r="L36">
        <v>0</v>
      </c>
      <c r="N36" t="s">
        <v>1094</v>
      </c>
      <c r="O36" t="s">
        <v>25</v>
      </c>
      <c r="Q36">
        <v>3</v>
      </c>
      <c r="R36" t="b">
        <v>1</v>
      </c>
      <c r="S36" t="s">
        <v>135</v>
      </c>
      <c r="T36">
        <v>0</v>
      </c>
    </row>
    <row r="37" spans="1:20" x14ac:dyDescent="0.25">
      <c r="A37" t="s">
        <v>1296</v>
      </c>
      <c r="B37">
        <v>3</v>
      </c>
      <c r="C37" t="s">
        <v>19</v>
      </c>
      <c r="D37">
        <f t="shared" si="4"/>
        <v>135</v>
      </c>
      <c r="E37">
        <f>G36+12</f>
        <v>56</v>
      </c>
      <c r="F37">
        <f t="shared" si="5"/>
        <v>209</v>
      </c>
      <c r="G37">
        <f>E37+3</f>
        <v>59</v>
      </c>
      <c r="H37" t="s">
        <v>111</v>
      </c>
      <c r="I37">
        <v>10</v>
      </c>
      <c r="J37">
        <v>1</v>
      </c>
      <c r="K37">
        <v>0</v>
      </c>
      <c r="L37">
        <v>0</v>
      </c>
      <c r="N37" t="s">
        <v>1094</v>
      </c>
      <c r="O37" t="s">
        <v>25</v>
      </c>
      <c r="Q37">
        <v>3</v>
      </c>
      <c r="R37" t="b">
        <v>1</v>
      </c>
      <c r="S37" t="s">
        <v>135</v>
      </c>
      <c r="T37">
        <v>0</v>
      </c>
    </row>
    <row r="38" spans="1:20" x14ac:dyDescent="0.25">
      <c r="A38" t="s">
        <v>1297</v>
      </c>
      <c r="B38">
        <v>3</v>
      </c>
      <c r="C38" t="s">
        <v>19</v>
      </c>
      <c r="D38">
        <f t="shared" si="4"/>
        <v>135</v>
      </c>
      <c r="E38">
        <f>G37+1</f>
        <v>60</v>
      </c>
      <c r="F38">
        <f t="shared" si="5"/>
        <v>209</v>
      </c>
      <c r="G38">
        <f>E38+4</f>
        <v>64</v>
      </c>
      <c r="H38" t="s">
        <v>111</v>
      </c>
      <c r="I38">
        <v>10</v>
      </c>
      <c r="J38">
        <v>0</v>
      </c>
      <c r="K38">
        <v>1</v>
      </c>
      <c r="L38">
        <v>0</v>
      </c>
      <c r="N38" t="s">
        <v>1094</v>
      </c>
      <c r="O38" t="s">
        <v>25</v>
      </c>
      <c r="Q38">
        <v>3</v>
      </c>
      <c r="R38" t="b">
        <v>1</v>
      </c>
      <c r="S38" t="s">
        <v>135</v>
      </c>
      <c r="T38">
        <v>0</v>
      </c>
    </row>
    <row r="39" spans="1:20" x14ac:dyDescent="0.25">
      <c r="A39" t="s">
        <v>1298</v>
      </c>
      <c r="B39">
        <v>3</v>
      </c>
      <c r="C39" t="s">
        <v>19</v>
      </c>
      <c r="D39">
        <f t="shared" si="4"/>
        <v>135</v>
      </c>
      <c r="E39">
        <f>G38+12</f>
        <v>76</v>
      </c>
      <c r="F39">
        <f t="shared" si="5"/>
        <v>209</v>
      </c>
      <c r="G39">
        <f>E39+3</f>
        <v>79</v>
      </c>
      <c r="H39" t="s">
        <v>111</v>
      </c>
      <c r="I39">
        <v>10</v>
      </c>
      <c r="J39">
        <v>1</v>
      </c>
      <c r="K39">
        <v>0</v>
      </c>
      <c r="L39">
        <v>0</v>
      </c>
      <c r="N39" t="s">
        <v>1094</v>
      </c>
      <c r="O39" t="s">
        <v>25</v>
      </c>
      <c r="Q39">
        <v>3</v>
      </c>
      <c r="R39" t="b">
        <v>1</v>
      </c>
      <c r="S39" t="s">
        <v>135</v>
      </c>
      <c r="T39">
        <v>0</v>
      </c>
    </row>
    <row r="40" spans="1:20" x14ac:dyDescent="0.25">
      <c r="A40" t="s">
        <v>1299</v>
      </c>
      <c r="B40">
        <v>3</v>
      </c>
      <c r="C40" t="s">
        <v>19</v>
      </c>
      <c r="D40">
        <f t="shared" si="4"/>
        <v>135</v>
      </c>
      <c r="E40">
        <f>G39+1</f>
        <v>80</v>
      </c>
      <c r="F40">
        <f t="shared" si="5"/>
        <v>209</v>
      </c>
      <c r="G40">
        <f>E40+4</f>
        <v>84</v>
      </c>
      <c r="H40" t="s">
        <v>111</v>
      </c>
      <c r="I40">
        <v>10</v>
      </c>
      <c r="J40">
        <v>0</v>
      </c>
      <c r="K40">
        <v>1</v>
      </c>
      <c r="L40">
        <v>0</v>
      </c>
      <c r="N40" t="s">
        <v>1094</v>
      </c>
      <c r="O40" t="s">
        <v>25</v>
      </c>
      <c r="Q40">
        <v>3</v>
      </c>
      <c r="R40" t="b">
        <v>1</v>
      </c>
      <c r="S40" t="s">
        <v>135</v>
      </c>
      <c r="T40">
        <v>0</v>
      </c>
    </row>
    <row r="41" spans="1:20" x14ac:dyDescent="0.25">
      <c r="A41" t="s">
        <v>1300</v>
      </c>
      <c r="B41">
        <v>3</v>
      </c>
      <c r="C41" t="s">
        <v>19</v>
      </c>
      <c r="D41">
        <f t="shared" si="4"/>
        <v>135</v>
      </c>
      <c r="E41">
        <f>G40+12</f>
        <v>96</v>
      </c>
      <c r="F41">
        <f t="shared" si="5"/>
        <v>209</v>
      </c>
      <c r="G41">
        <f>E41+3</f>
        <v>99</v>
      </c>
      <c r="H41" t="s">
        <v>111</v>
      </c>
      <c r="I41">
        <v>10</v>
      </c>
      <c r="J41">
        <v>1</v>
      </c>
      <c r="K41">
        <v>0</v>
      </c>
      <c r="L41">
        <v>0</v>
      </c>
      <c r="N41" t="s">
        <v>1094</v>
      </c>
      <c r="O41" t="s">
        <v>25</v>
      </c>
      <c r="Q41">
        <v>3</v>
      </c>
      <c r="R41" t="b">
        <v>1</v>
      </c>
      <c r="S41" t="s">
        <v>135</v>
      </c>
      <c r="T41">
        <v>0</v>
      </c>
    </row>
    <row r="42" spans="1:20" x14ac:dyDescent="0.25">
      <c r="A42" t="s">
        <v>1301</v>
      </c>
      <c r="B42">
        <v>3</v>
      </c>
      <c r="C42" t="s">
        <v>19</v>
      </c>
      <c r="D42">
        <f t="shared" si="4"/>
        <v>135</v>
      </c>
      <c r="E42">
        <f>G41+1</f>
        <v>100</v>
      </c>
      <c r="F42">
        <f t="shared" si="5"/>
        <v>209</v>
      </c>
      <c r="G42">
        <f>E42+4</f>
        <v>104</v>
      </c>
      <c r="H42" t="s">
        <v>111</v>
      </c>
      <c r="I42">
        <v>10</v>
      </c>
      <c r="J42">
        <v>0</v>
      </c>
      <c r="K42">
        <v>1</v>
      </c>
      <c r="L42">
        <v>0</v>
      </c>
      <c r="N42" t="s">
        <v>1094</v>
      </c>
      <c r="O42" t="s">
        <v>25</v>
      </c>
      <c r="Q42">
        <v>3</v>
      </c>
      <c r="R42" t="b">
        <v>1</v>
      </c>
      <c r="S42" t="s">
        <v>135</v>
      </c>
      <c r="T42">
        <v>0</v>
      </c>
    </row>
    <row r="43" spans="1:20" x14ac:dyDescent="0.25">
      <c r="A43" t="s">
        <v>1302</v>
      </c>
      <c r="B43">
        <v>3</v>
      </c>
      <c r="C43" t="s">
        <v>19</v>
      </c>
      <c r="D43">
        <f t="shared" si="4"/>
        <v>135</v>
      </c>
      <c r="E43">
        <f>G42+12</f>
        <v>116</v>
      </c>
      <c r="F43">
        <f t="shared" si="5"/>
        <v>209</v>
      </c>
      <c r="G43">
        <f>E43+3</f>
        <v>119</v>
      </c>
      <c r="H43" t="s">
        <v>111</v>
      </c>
      <c r="I43">
        <v>10</v>
      </c>
      <c r="J43">
        <v>1</v>
      </c>
      <c r="K43">
        <v>0</v>
      </c>
      <c r="L43">
        <v>0</v>
      </c>
      <c r="N43" t="s">
        <v>1094</v>
      </c>
      <c r="O43" t="s">
        <v>25</v>
      </c>
      <c r="Q43">
        <v>3</v>
      </c>
      <c r="R43" t="b">
        <v>1</v>
      </c>
      <c r="S43" t="s">
        <v>135</v>
      </c>
      <c r="T43">
        <v>0</v>
      </c>
    </row>
    <row r="44" spans="1:20" x14ac:dyDescent="0.25">
      <c r="A44" t="s">
        <v>1303</v>
      </c>
      <c r="B44">
        <v>3</v>
      </c>
      <c r="C44" t="s">
        <v>19</v>
      </c>
      <c r="D44">
        <f t="shared" si="4"/>
        <v>135</v>
      </c>
      <c r="E44">
        <f>G43+1</f>
        <v>120</v>
      </c>
      <c r="F44">
        <f t="shared" si="5"/>
        <v>209</v>
      </c>
      <c r="G44">
        <f>E44+4</f>
        <v>124</v>
      </c>
      <c r="H44" t="s">
        <v>111</v>
      </c>
      <c r="I44">
        <v>10</v>
      </c>
      <c r="J44">
        <v>0</v>
      </c>
      <c r="K44">
        <v>1</v>
      </c>
      <c r="L44">
        <v>0</v>
      </c>
      <c r="N44" t="s">
        <v>1094</v>
      </c>
      <c r="O44" t="s">
        <v>25</v>
      </c>
      <c r="Q44">
        <v>3</v>
      </c>
      <c r="R44" t="b">
        <v>1</v>
      </c>
      <c r="S44" t="s">
        <v>135</v>
      </c>
      <c r="T44">
        <v>0</v>
      </c>
    </row>
    <row r="45" spans="1:20" x14ac:dyDescent="0.25">
      <c r="A45" t="s">
        <v>1304</v>
      </c>
      <c r="B45">
        <v>3</v>
      </c>
      <c r="C45" t="s">
        <v>19</v>
      </c>
      <c r="D45">
        <f t="shared" si="4"/>
        <v>135</v>
      </c>
      <c r="E45">
        <f>G44+12</f>
        <v>136</v>
      </c>
      <c r="F45">
        <f t="shared" si="5"/>
        <v>209</v>
      </c>
      <c r="G45">
        <f>E45+3</f>
        <v>139</v>
      </c>
      <c r="H45" t="s">
        <v>111</v>
      </c>
      <c r="I45">
        <v>10</v>
      </c>
      <c r="J45">
        <v>1</v>
      </c>
      <c r="K45">
        <v>0</v>
      </c>
      <c r="L45">
        <v>0</v>
      </c>
      <c r="N45" t="s">
        <v>1094</v>
      </c>
      <c r="O45" t="s">
        <v>25</v>
      </c>
      <c r="Q45">
        <v>3</v>
      </c>
      <c r="R45" t="b">
        <v>1</v>
      </c>
      <c r="S45" t="s">
        <v>135</v>
      </c>
      <c r="T45">
        <v>0</v>
      </c>
    </row>
    <row r="46" spans="1:20" x14ac:dyDescent="0.25">
      <c r="A46" t="s">
        <v>1305</v>
      </c>
      <c r="B46">
        <v>3</v>
      </c>
      <c r="C46" t="s">
        <v>19</v>
      </c>
      <c r="D46">
        <f t="shared" si="4"/>
        <v>135</v>
      </c>
      <c r="E46">
        <f>G45+1</f>
        <v>140</v>
      </c>
      <c r="F46">
        <f t="shared" si="5"/>
        <v>209</v>
      </c>
      <c r="G46">
        <f>E46+4</f>
        <v>144</v>
      </c>
      <c r="H46" t="s">
        <v>111</v>
      </c>
      <c r="I46">
        <v>10</v>
      </c>
      <c r="J46">
        <v>0</v>
      </c>
      <c r="K46">
        <v>1</v>
      </c>
      <c r="L46">
        <v>0</v>
      </c>
      <c r="N46" t="s">
        <v>1094</v>
      </c>
      <c r="O46" t="s">
        <v>25</v>
      </c>
      <c r="Q46">
        <v>3</v>
      </c>
      <c r="R46" t="b">
        <v>1</v>
      </c>
      <c r="S46" t="s">
        <v>135</v>
      </c>
      <c r="T46">
        <v>0</v>
      </c>
    </row>
    <row r="47" spans="1:20" x14ac:dyDescent="0.25">
      <c r="A47" t="s">
        <v>1419</v>
      </c>
      <c r="B47">
        <v>4</v>
      </c>
      <c r="C47" t="s">
        <v>19</v>
      </c>
      <c r="D47">
        <v>10</v>
      </c>
      <c r="E47">
        <v>12</v>
      </c>
      <c r="F47">
        <v>105</v>
      </c>
      <c r="G47">
        <f>E47+5</f>
        <v>17</v>
      </c>
      <c r="H47" t="s">
        <v>111</v>
      </c>
      <c r="I47">
        <v>14</v>
      </c>
      <c r="J47">
        <v>1</v>
      </c>
      <c r="K47">
        <v>0</v>
      </c>
      <c r="L47">
        <v>0</v>
      </c>
      <c r="N47" t="s">
        <v>21</v>
      </c>
      <c r="O47" t="s">
        <v>110</v>
      </c>
      <c r="Q47">
        <v>3</v>
      </c>
      <c r="R47" t="b">
        <v>1</v>
      </c>
      <c r="S47" t="s">
        <v>135</v>
      </c>
      <c r="T47">
        <v>0</v>
      </c>
    </row>
    <row r="48" spans="1:20" x14ac:dyDescent="0.25">
      <c r="A48" t="s">
        <v>1420</v>
      </c>
      <c r="B48">
        <v>4</v>
      </c>
      <c r="C48" t="s">
        <v>19</v>
      </c>
      <c r="D48">
        <f>D47</f>
        <v>10</v>
      </c>
      <c r="E48">
        <f>G47+2</f>
        <v>19</v>
      </c>
      <c r="F48">
        <f>F47</f>
        <v>105</v>
      </c>
      <c r="G48">
        <f>E48+5</f>
        <v>24</v>
      </c>
      <c r="H48" t="s">
        <v>111</v>
      </c>
      <c r="I48">
        <v>12</v>
      </c>
      <c r="J48">
        <v>0</v>
      </c>
      <c r="K48">
        <v>0</v>
      </c>
      <c r="L48">
        <v>0</v>
      </c>
      <c r="N48" t="s">
        <v>21</v>
      </c>
      <c r="O48" t="s">
        <v>110</v>
      </c>
      <c r="Q48">
        <v>3</v>
      </c>
      <c r="R48" t="b">
        <v>1</v>
      </c>
      <c r="S48" t="s">
        <v>135</v>
      </c>
      <c r="T48">
        <v>0</v>
      </c>
    </row>
    <row r="49" spans="1:20" x14ac:dyDescent="0.25">
      <c r="A49" t="s">
        <v>37</v>
      </c>
      <c r="B49">
        <v>-999</v>
      </c>
      <c r="C49" t="s">
        <v>19</v>
      </c>
      <c r="D49">
        <v>10</v>
      </c>
      <c r="E49">
        <v>55</v>
      </c>
      <c r="F49">
        <v>105</v>
      </c>
      <c r="G49">
        <f>E49+5</f>
        <v>60</v>
      </c>
      <c r="H49" t="s">
        <v>111</v>
      </c>
      <c r="I49">
        <v>10</v>
      </c>
      <c r="J49">
        <v>1</v>
      </c>
      <c r="K49">
        <v>0</v>
      </c>
      <c r="L49">
        <v>0</v>
      </c>
      <c r="N49" t="s">
        <v>21</v>
      </c>
      <c r="O49" t="s">
        <v>25</v>
      </c>
      <c r="Q49">
        <v>3</v>
      </c>
      <c r="R49" t="b">
        <v>0</v>
      </c>
      <c r="S49" t="s">
        <v>135</v>
      </c>
      <c r="T49">
        <v>0</v>
      </c>
    </row>
    <row r="50" spans="1:20" x14ac:dyDescent="0.25">
      <c r="A50" t="s">
        <v>113</v>
      </c>
      <c r="B50">
        <v>4</v>
      </c>
      <c r="C50" t="s">
        <v>19</v>
      </c>
      <c r="D50">
        <v>10</v>
      </c>
      <c r="E50">
        <v>80</v>
      </c>
      <c r="F50">
        <v>105</v>
      </c>
      <c r="G50">
        <f>E50+10</f>
        <v>90</v>
      </c>
      <c r="H50" t="s">
        <v>111</v>
      </c>
      <c r="I50">
        <v>16</v>
      </c>
      <c r="J50">
        <v>0</v>
      </c>
      <c r="K50">
        <v>0</v>
      </c>
      <c r="L50">
        <v>0</v>
      </c>
      <c r="M50" t="s">
        <v>1544</v>
      </c>
      <c r="N50" t="s">
        <v>21</v>
      </c>
      <c r="O50" t="s">
        <v>25</v>
      </c>
      <c r="Q50">
        <v>2</v>
      </c>
      <c r="R50" t="b">
        <v>1</v>
      </c>
      <c r="S50" t="s">
        <v>135</v>
      </c>
      <c r="T50">
        <v>0</v>
      </c>
    </row>
    <row r="51" spans="1:20" x14ac:dyDescent="0.25">
      <c r="A51" t="s">
        <v>60</v>
      </c>
      <c r="B51">
        <v>-999</v>
      </c>
      <c r="C51" t="s">
        <v>24</v>
      </c>
      <c r="D51">
        <v>8</v>
      </c>
      <c r="E51">
        <f>G50+4</f>
        <v>94</v>
      </c>
      <c r="F51">
        <f>D51+99</f>
        <v>107</v>
      </c>
      <c r="G51">
        <f>E51+17</f>
        <v>111</v>
      </c>
      <c r="I51">
        <v>0</v>
      </c>
      <c r="J51">
        <v>0</v>
      </c>
      <c r="K51">
        <v>0</v>
      </c>
      <c r="L51">
        <v>0</v>
      </c>
      <c r="N51" t="s">
        <v>21</v>
      </c>
      <c r="O51" t="s">
        <v>25</v>
      </c>
      <c r="Q51">
        <v>0</v>
      </c>
      <c r="R51" t="b">
        <v>0</v>
      </c>
      <c r="S51" t="s">
        <v>135</v>
      </c>
      <c r="T51">
        <v>0</v>
      </c>
    </row>
    <row r="52" spans="1:20" x14ac:dyDescent="0.25">
      <c r="A52" t="s">
        <v>38</v>
      </c>
      <c r="B52">
        <v>-999</v>
      </c>
      <c r="C52" t="s">
        <v>19</v>
      </c>
      <c r="D52">
        <f>D49</f>
        <v>10</v>
      </c>
      <c r="E52">
        <f>G51+2</f>
        <v>113</v>
      </c>
      <c r="F52">
        <f>F49</f>
        <v>105</v>
      </c>
      <c r="G52">
        <f>E52+5</f>
        <v>118</v>
      </c>
      <c r="H52" t="s">
        <v>111</v>
      </c>
      <c r="I52">
        <v>10</v>
      </c>
      <c r="J52">
        <v>1</v>
      </c>
      <c r="K52">
        <v>0</v>
      </c>
      <c r="L52">
        <v>0</v>
      </c>
      <c r="N52" t="s">
        <v>21</v>
      </c>
      <c r="O52" t="s">
        <v>25</v>
      </c>
      <c r="Q52">
        <v>3</v>
      </c>
      <c r="R52" t="b">
        <v>0</v>
      </c>
      <c r="S52" t="s">
        <v>135</v>
      </c>
      <c r="T52">
        <v>0</v>
      </c>
    </row>
    <row r="53" spans="1:20" x14ac:dyDescent="0.25">
      <c r="A53" t="s">
        <v>114</v>
      </c>
      <c r="B53">
        <v>4</v>
      </c>
      <c r="C53" t="s">
        <v>19</v>
      </c>
      <c r="D53">
        <v>10</v>
      </c>
      <c r="E53">
        <v>135</v>
      </c>
      <c r="F53">
        <v>105</v>
      </c>
      <c r="G53">
        <f>E53+10</f>
        <v>145</v>
      </c>
      <c r="H53" t="s">
        <v>111</v>
      </c>
      <c r="I53">
        <v>16</v>
      </c>
      <c r="J53">
        <v>0</v>
      </c>
      <c r="K53">
        <v>0</v>
      </c>
      <c r="L53">
        <v>0</v>
      </c>
      <c r="M53" t="s">
        <v>1544</v>
      </c>
      <c r="N53" t="s">
        <v>21</v>
      </c>
      <c r="O53" t="s">
        <v>25</v>
      </c>
      <c r="Q53">
        <v>2</v>
      </c>
      <c r="R53" t="b">
        <v>1</v>
      </c>
      <c r="S53" t="s">
        <v>135</v>
      </c>
      <c r="T53">
        <v>0</v>
      </c>
    </row>
    <row r="54" spans="1:20" x14ac:dyDescent="0.25">
      <c r="A54" t="s">
        <v>61</v>
      </c>
      <c r="B54">
        <v>-999</v>
      </c>
      <c r="C54" t="s">
        <v>24</v>
      </c>
      <c r="D54">
        <v>8</v>
      </c>
      <c r="E54">
        <f>G53+4</f>
        <v>149</v>
      </c>
      <c r="F54">
        <f>D54+99</f>
        <v>107</v>
      </c>
      <c r="G54">
        <f>E54+17</f>
        <v>166</v>
      </c>
      <c r="I54">
        <v>0</v>
      </c>
      <c r="J54">
        <v>0</v>
      </c>
      <c r="K54">
        <v>0</v>
      </c>
      <c r="L54">
        <v>0</v>
      </c>
      <c r="N54" t="s">
        <v>21</v>
      </c>
      <c r="O54" t="s">
        <v>25</v>
      </c>
      <c r="Q54">
        <v>0</v>
      </c>
      <c r="R54" t="b">
        <v>0</v>
      </c>
      <c r="S54" t="s">
        <v>135</v>
      </c>
      <c r="T54">
        <v>0</v>
      </c>
    </row>
    <row r="55" spans="1:20" x14ac:dyDescent="0.25">
      <c r="A55" t="s">
        <v>1426</v>
      </c>
      <c r="B55">
        <v>4</v>
      </c>
      <c r="C55" t="s">
        <v>26</v>
      </c>
      <c r="D55">
        <v>110</v>
      </c>
      <c r="E55">
        <v>12</v>
      </c>
      <c r="F55">
        <f>D55+91</f>
        <v>201</v>
      </c>
      <c r="G55">
        <v>100</v>
      </c>
      <c r="I55">
        <v>0</v>
      </c>
      <c r="J55">
        <v>0</v>
      </c>
      <c r="K55">
        <v>0</v>
      </c>
      <c r="L55">
        <v>0</v>
      </c>
      <c r="N55" t="s">
        <v>21</v>
      </c>
      <c r="O55" t="s">
        <v>25</v>
      </c>
      <c r="Q55">
        <v>1</v>
      </c>
      <c r="R55" t="b">
        <v>0</v>
      </c>
      <c r="S55" t="s">
        <v>135</v>
      </c>
      <c r="T55">
        <v>0</v>
      </c>
    </row>
    <row r="56" spans="1:20" x14ac:dyDescent="0.25">
      <c r="A56" t="s">
        <v>1424</v>
      </c>
      <c r="B56">
        <v>4</v>
      </c>
      <c r="C56" t="s">
        <v>19</v>
      </c>
      <c r="D56">
        <f>D55+2</f>
        <v>112</v>
      </c>
      <c r="E56">
        <f>E55+2</f>
        <v>14</v>
      </c>
      <c r="F56">
        <f>D56+87</f>
        <v>199</v>
      </c>
      <c r="G56">
        <f>E56+5</f>
        <v>19</v>
      </c>
      <c r="H56" t="s">
        <v>111</v>
      </c>
      <c r="I56">
        <v>10</v>
      </c>
      <c r="J56">
        <v>1</v>
      </c>
      <c r="K56">
        <v>0</v>
      </c>
      <c r="L56">
        <v>0</v>
      </c>
      <c r="N56" t="s">
        <v>21</v>
      </c>
      <c r="O56" t="s">
        <v>25</v>
      </c>
      <c r="Q56">
        <v>2</v>
      </c>
      <c r="R56" t="b">
        <v>1</v>
      </c>
      <c r="S56" t="s">
        <v>135</v>
      </c>
      <c r="T56">
        <v>0</v>
      </c>
    </row>
    <row r="57" spans="1:20" x14ac:dyDescent="0.25">
      <c r="A57" t="s">
        <v>1423</v>
      </c>
      <c r="B57">
        <v>4</v>
      </c>
      <c r="C57" t="s">
        <v>19</v>
      </c>
      <c r="D57">
        <f>D56</f>
        <v>112</v>
      </c>
      <c r="E57">
        <f>G56+6</f>
        <v>25</v>
      </c>
      <c r="F57">
        <f>F56</f>
        <v>199</v>
      </c>
      <c r="G57">
        <f>E57+5</f>
        <v>30</v>
      </c>
      <c r="H57" t="s">
        <v>111</v>
      </c>
      <c r="I57">
        <v>10</v>
      </c>
      <c r="J57">
        <v>0</v>
      </c>
      <c r="K57">
        <v>0</v>
      </c>
      <c r="L57">
        <v>0</v>
      </c>
      <c r="N57" t="s">
        <v>21</v>
      </c>
      <c r="O57" t="s">
        <v>110</v>
      </c>
      <c r="P57" s="1"/>
      <c r="Q57">
        <v>1</v>
      </c>
      <c r="R57" t="b">
        <v>1</v>
      </c>
      <c r="S57" t="s">
        <v>135</v>
      </c>
      <c r="T57">
        <v>0</v>
      </c>
    </row>
    <row r="58" spans="1:20" x14ac:dyDescent="0.25">
      <c r="A58" s="2" t="s">
        <v>355</v>
      </c>
      <c r="B58">
        <v>-999</v>
      </c>
      <c r="C58" t="s">
        <v>26</v>
      </c>
      <c r="D58">
        <v>0</v>
      </c>
      <c r="E58">
        <v>0</v>
      </c>
      <c r="F58">
        <v>210</v>
      </c>
      <c r="G58">
        <f>G194+9</f>
        <v>309</v>
      </c>
      <c r="I58">
        <v>0</v>
      </c>
      <c r="J58">
        <v>1</v>
      </c>
      <c r="K58">
        <v>0</v>
      </c>
      <c r="L58">
        <v>0</v>
      </c>
      <c r="M58" t="s">
        <v>21</v>
      </c>
      <c r="N58" t="s">
        <v>21</v>
      </c>
      <c r="O58" t="s">
        <v>25</v>
      </c>
      <c r="Q58">
        <v>1</v>
      </c>
      <c r="R58" t="b">
        <v>0</v>
      </c>
      <c r="S58" t="s">
        <v>135</v>
      </c>
      <c r="T58">
        <v>0</v>
      </c>
    </row>
    <row r="59" spans="1:20" x14ac:dyDescent="0.25">
      <c r="A59" t="s">
        <v>108</v>
      </c>
      <c r="B59">
        <v>4</v>
      </c>
      <c r="C59" t="s">
        <v>24</v>
      </c>
      <c r="D59">
        <f>D55+2</f>
        <v>112</v>
      </c>
      <c r="E59">
        <f>G55+3</f>
        <v>103</v>
      </c>
      <c r="F59">
        <f>D59+(G59-E59)</f>
        <v>201</v>
      </c>
      <c r="G59">
        <f>E59+89</f>
        <v>192</v>
      </c>
      <c r="I59">
        <v>0</v>
      </c>
      <c r="J59">
        <v>0</v>
      </c>
      <c r="K59">
        <v>0</v>
      </c>
      <c r="L59">
        <v>0</v>
      </c>
      <c r="N59" t="s">
        <v>21</v>
      </c>
      <c r="O59" t="s">
        <v>25</v>
      </c>
      <c r="Q59">
        <v>0</v>
      </c>
      <c r="R59" t="b">
        <v>0</v>
      </c>
      <c r="S59" t="s">
        <v>135</v>
      </c>
      <c r="T59">
        <v>0</v>
      </c>
    </row>
    <row r="60" spans="1:20" x14ac:dyDescent="0.25">
      <c r="A60" t="s">
        <v>109</v>
      </c>
      <c r="B60">
        <v>4</v>
      </c>
      <c r="C60" t="s">
        <v>19</v>
      </c>
      <c r="D60">
        <v>80</v>
      </c>
      <c r="E60">
        <f>F55+10</f>
        <v>211</v>
      </c>
      <c r="F60">
        <v>210</v>
      </c>
      <c r="G60">
        <f>E60+5</f>
        <v>216</v>
      </c>
      <c r="H60" t="s">
        <v>111</v>
      </c>
      <c r="I60">
        <v>12</v>
      </c>
      <c r="J60">
        <v>0</v>
      </c>
      <c r="K60">
        <v>1</v>
      </c>
      <c r="L60">
        <v>0</v>
      </c>
      <c r="N60" t="s">
        <v>21</v>
      </c>
      <c r="O60" t="s">
        <v>25</v>
      </c>
      <c r="Q60">
        <v>0</v>
      </c>
      <c r="R60" t="b">
        <v>1</v>
      </c>
      <c r="S60" t="s">
        <v>135</v>
      </c>
      <c r="T60">
        <v>0</v>
      </c>
    </row>
    <row r="61" spans="1:20" x14ac:dyDescent="0.25">
      <c r="A61" t="s">
        <v>1235</v>
      </c>
      <c r="B61">
        <v>4</v>
      </c>
      <c r="C61" t="s">
        <v>19</v>
      </c>
      <c r="D61">
        <f>D59-2</f>
        <v>110</v>
      </c>
      <c r="E61">
        <f>G59</f>
        <v>192</v>
      </c>
      <c r="F61">
        <f>F59+2</f>
        <v>203</v>
      </c>
      <c r="G61">
        <f>E61+3</f>
        <v>195</v>
      </c>
      <c r="H61" t="s">
        <v>111</v>
      </c>
      <c r="I61">
        <v>7</v>
      </c>
      <c r="J61">
        <v>0</v>
      </c>
      <c r="K61">
        <v>1</v>
      </c>
      <c r="L61">
        <v>0</v>
      </c>
      <c r="N61" t="s">
        <v>21</v>
      </c>
      <c r="O61" t="s">
        <v>22</v>
      </c>
      <c r="Q61">
        <v>1</v>
      </c>
      <c r="R61" t="b">
        <v>1</v>
      </c>
      <c r="S61" t="s">
        <v>135</v>
      </c>
      <c r="T61">
        <v>0</v>
      </c>
    </row>
    <row r="62" spans="1:20" x14ac:dyDescent="0.25">
      <c r="A62" t="s">
        <v>1374</v>
      </c>
      <c r="B62">
        <v>4</v>
      </c>
      <c r="C62" t="s">
        <v>26</v>
      </c>
      <c r="D62">
        <v>0</v>
      </c>
      <c r="E62">
        <v>199</v>
      </c>
      <c r="F62">
        <v>210</v>
      </c>
      <c r="G62">
        <v>298</v>
      </c>
      <c r="I62">
        <v>0</v>
      </c>
      <c r="J62">
        <v>1</v>
      </c>
      <c r="K62">
        <v>0</v>
      </c>
      <c r="L62">
        <v>0</v>
      </c>
      <c r="M62" t="s">
        <v>1095</v>
      </c>
      <c r="N62" t="s">
        <v>1095</v>
      </c>
      <c r="O62" t="s">
        <v>25</v>
      </c>
      <c r="Q62">
        <v>1</v>
      </c>
      <c r="R62" t="b">
        <v>0</v>
      </c>
      <c r="S62" t="s">
        <v>135</v>
      </c>
      <c r="T62">
        <v>0</v>
      </c>
    </row>
    <row r="63" spans="1:20" x14ac:dyDescent="0.25">
      <c r="A63" t="s">
        <v>1375</v>
      </c>
      <c r="B63">
        <v>4</v>
      </c>
      <c r="C63" t="s">
        <v>19</v>
      </c>
      <c r="D63">
        <v>10</v>
      </c>
      <c r="E63">
        <f>E62+5</f>
        <v>204</v>
      </c>
      <c r="F63">
        <v>200</v>
      </c>
      <c r="G63">
        <f>E63+3</f>
        <v>207</v>
      </c>
      <c r="H63" t="s">
        <v>111</v>
      </c>
      <c r="I63">
        <v>12</v>
      </c>
      <c r="J63">
        <v>1</v>
      </c>
      <c r="K63">
        <v>0</v>
      </c>
      <c r="L63">
        <v>0</v>
      </c>
      <c r="N63" t="s">
        <v>1095</v>
      </c>
      <c r="O63" t="s">
        <v>25</v>
      </c>
      <c r="Q63">
        <v>3</v>
      </c>
      <c r="R63" t="b">
        <v>0</v>
      </c>
      <c r="S63" t="s">
        <v>135</v>
      </c>
      <c r="T63">
        <v>0</v>
      </c>
    </row>
    <row r="64" spans="1:20" x14ac:dyDescent="0.25">
      <c r="A64" t="s">
        <v>1379</v>
      </c>
      <c r="B64">
        <v>4</v>
      </c>
      <c r="C64" t="s">
        <v>19</v>
      </c>
      <c r="D64">
        <f t="shared" ref="D64" si="6">D67-1</f>
        <v>130</v>
      </c>
      <c r="E64">
        <f>G63+5</f>
        <v>212</v>
      </c>
      <c r="F64">
        <f>D68-1</f>
        <v>155</v>
      </c>
      <c r="G64">
        <f>E64+5</f>
        <v>217</v>
      </c>
      <c r="H64" t="s">
        <v>111</v>
      </c>
      <c r="I64">
        <v>10</v>
      </c>
      <c r="J64">
        <v>0</v>
      </c>
      <c r="K64">
        <v>0</v>
      </c>
      <c r="L64">
        <v>0</v>
      </c>
      <c r="N64" t="s">
        <v>1095</v>
      </c>
      <c r="O64" t="s">
        <v>27</v>
      </c>
      <c r="Q64">
        <v>3</v>
      </c>
      <c r="R64" t="b">
        <v>1</v>
      </c>
      <c r="S64" t="s">
        <v>135</v>
      </c>
      <c r="T64">
        <v>0</v>
      </c>
    </row>
    <row r="65" spans="1:20" x14ac:dyDescent="0.25">
      <c r="A65" t="s">
        <v>1380</v>
      </c>
      <c r="B65">
        <v>4</v>
      </c>
      <c r="C65" t="s">
        <v>19</v>
      </c>
      <c r="D65">
        <f>D68-1</f>
        <v>155</v>
      </c>
      <c r="E65">
        <f t="shared" ref="E65:E69" si="7">E64</f>
        <v>212</v>
      </c>
      <c r="F65">
        <f>D69+1</f>
        <v>182</v>
      </c>
      <c r="G65">
        <f>G64</f>
        <v>217</v>
      </c>
      <c r="H65" t="s">
        <v>111</v>
      </c>
      <c r="I65">
        <v>10</v>
      </c>
      <c r="J65">
        <v>0</v>
      </c>
      <c r="K65">
        <v>0</v>
      </c>
      <c r="L65">
        <v>0</v>
      </c>
      <c r="N65" t="s">
        <v>1095</v>
      </c>
      <c r="O65" t="s">
        <v>27</v>
      </c>
      <c r="Q65">
        <v>3</v>
      </c>
      <c r="R65" t="b">
        <v>1</v>
      </c>
      <c r="S65" t="s">
        <v>135</v>
      </c>
      <c r="T65">
        <v>0</v>
      </c>
    </row>
    <row r="66" spans="1:20" x14ac:dyDescent="0.25">
      <c r="A66" t="s">
        <v>1381</v>
      </c>
      <c r="B66">
        <v>4</v>
      </c>
      <c r="C66" t="s">
        <v>19</v>
      </c>
      <c r="D66">
        <f>D69</f>
        <v>181</v>
      </c>
      <c r="E66">
        <f t="shared" si="7"/>
        <v>212</v>
      </c>
      <c r="F66">
        <f>D66+26</f>
        <v>207</v>
      </c>
      <c r="G66">
        <f t="shared" ref="G66" si="8">G65</f>
        <v>217</v>
      </c>
      <c r="H66" t="s">
        <v>111</v>
      </c>
      <c r="I66">
        <v>10</v>
      </c>
      <c r="J66">
        <v>0</v>
      </c>
      <c r="K66">
        <v>0</v>
      </c>
      <c r="L66">
        <v>0</v>
      </c>
      <c r="N66" t="s">
        <v>1095</v>
      </c>
      <c r="O66" t="s">
        <v>27</v>
      </c>
      <c r="Q66">
        <v>3</v>
      </c>
      <c r="R66" t="b">
        <v>1</v>
      </c>
      <c r="S66" t="s">
        <v>135</v>
      </c>
      <c r="T66">
        <v>0</v>
      </c>
    </row>
    <row r="67" spans="1:20" x14ac:dyDescent="0.25">
      <c r="A67" t="s">
        <v>48</v>
      </c>
      <c r="B67">
        <v>4</v>
      </c>
      <c r="C67" t="s">
        <v>25</v>
      </c>
      <c r="D67">
        <f>D63+121</f>
        <v>131</v>
      </c>
      <c r="E67">
        <f>E66</f>
        <v>212</v>
      </c>
      <c r="F67">
        <f>D67</f>
        <v>131</v>
      </c>
      <c r="G67">
        <f>G62</f>
        <v>298</v>
      </c>
      <c r="I67">
        <v>0</v>
      </c>
      <c r="J67">
        <v>0</v>
      </c>
      <c r="K67">
        <v>0</v>
      </c>
      <c r="L67">
        <v>0</v>
      </c>
      <c r="N67" t="s">
        <v>1095</v>
      </c>
      <c r="O67" t="s">
        <v>25</v>
      </c>
      <c r="Q67">
        <v>4</v>
      </c>
      <c r="R67" t="b">
        <v>0</v>
      </c>
      <c r="S67" t="s">
        <v>135</v>
      </c>
      <c r="T67">
        <v>0</v>
      </c>
    </row>
    <row r="68" spans="1:20" x14ac:dyDescent="0.25">
      <c r="A68" t="s">
        <v>49</v>
      </c>
      <c r="B68">
        <v>4</v>
      </c>
      <c r="C68" t="s">
        <v>25</v>
      </c>
      <c r="D68">
        <f>D67+25</f>
        <v>156</v>
      </c>
      <c r="E68">
        <f t="shared" si="7"/>
        <v>212</v>
      </c>
      <c r="F68">
        <f t="shared" ref="F68:F69" si="9">D68</f>
        <v>156</v>
      </c>
      <c r="G68">
        <f>G67</f>
        <v>298</v>
      </c>
      <c r="I68">
        <v>0</v>
      </c>
      <c r="J68">
        <v>0</v>
      </c>
      <c r="K68">
        <v>0</v>
      </c>
      <c r="L68">
        <v>0</v>
      </c>
      <c r="N68" t="s">
        <v>1095</v>
      </c>
      <c r="O68" t="s">
        <v>25</v>
      </c>
      <c r="Q68">
        <v>4</v>
      </c>
      <c r="R68" t="b">
        <v>0</v>
      </c>
      <c r="S68" t="s">
        <v>135</v>
      </c>
      <c r="T68">
        <v>0</v>
      </c>
    </row>
    <row r="69" spans="1:20" x14ac:dyDescent="0.25">
      <c r="A69" t="s">
        <v>50</v>
      </c>
      <c r="B69">
        <v>4</v>
      </c>
      <c r="C69" t="s">
        <v>25</v>
      </c>
      <c r="D69">
        <f>D68+25</f>
        <v>181</v>
      </c>
      <c r="E69">
        <f t="shared" si="7"/>
        <v>212</v>
      </c>
      <c r="F69">
        <f t="shared" si="9"/>
        <v>181</v>
      </c>
      <c r="G69">
        <f>G68</f>
        <v>298</v>
      </c>
      <c r="I69">
        <v>0</v>
      </c>
      <c r="J69">
        <v>0</v>
      </c>
      <c r="K69">
        <v>0</v>
      </c>
      <c r="L69">
        <v>0</v>
      </c>
      <c r="N69" t="s">
        <v>1095</v>
      </c>
      <c r="O69" t="s">
        <v>25</v>
      </c>
      <c r="Q69">
        <v>4</v>
      </c>
      <c r="R69" t="b">
        <v>0</v>
      </c>
      <c r="S69" t="s">
        <v>135</v>
      </c>
      <c r="T69">
        <v>0</v>
      </c>
    </row>
    <row r="70" spans="1:20" x14ac:dyDescent="0.25">
      <c r="A70" t="s">
        <v>59</v>
      </c>
      <c r="B70">
        <v>4</v>
      </c>
      <c r="C70" t="s">
        <v>25</v>
      </c>
      <c r="D70">
        <f>D62</f>
        <v>0</v>
      </c>
      <c r="E70">
        <f>E64+16</f>
        <v>228</v>
      </c>
      <c r="F70">
        <f>F62</f>
        <v>210</v>
      </c>
      <c r="G70">
        <f>E70</f>
        <v>228</v>
      </c>
      <c r="I70">
        <v>0</v>
      </c>
      <c r="J70">
        <v>0</v>
      </c>
      <c r="K70">
        <v>0</v>
      </c>
      <c r="L70">
        <v>0</v>
      </c>
      <c r="N70" t="s">
        <v>1095</v>
      </c>
      <c r="O70" t="s">
        <v>25</v>
      </c>
      <c r="Q70">
        <v>4</v>
      </c>
      <c r="R70" t="b">
        <v>0</v>
      </c>
      <c r="S70" t="s">
        <v>135</v>
      </c>
      <c r="T70">
        <v>0</v>
      </c>
    </row>
    <row r="71" spans="1:20" x14ac:dyDescent="0.25">
      <c r="A71" t="s">
        <v>1326</v>
      </c>
      <c r="B71">
        <v>4</v>
      </c>
      <c r="C71" t="s">
        <v>19</v>
      </c>
      <c r="D71">
        <f>D62+10</f>
        <v>10</v>
      </c>
      <c r="E71">
        <f>E70+2</f>
        <v>230</v>
      </c>
      <c r="F71">
        <f>D67-2</f>
        <v>129</v>
      </c>
      <c r="G71">
        <f>E71+5</f>
        <v>235</v>
      </c>
      <c r="H71" t="s">
        <v>111</v>
      </c>
      <c r="I71">
        <v>10</v>
      </c>
      <c r="J71">
        <v>0</v>
      </c>
      <c r="K71">
        <v>0</v>
      </c>
      <c r="L71">
        <v>0</v>
      </c>
      <c r="N71" t="s">
        <v>1095</v>
      </c>
      <c r="O71" t="s">
        <v>25</v>
      </c>
      <c r="Q71">
        <v>3</v>
      </c>
      <c r="R71" t="b">
        <v>1</v>
      </c>
      <c r="S71" t="s">
        <v>135</v>
      </c>
      <c r="T71">
        <v>0</v>
      </c>
    </row>
    <row r="72" spans="1:20" x14ac:dyDescent="0.25">
      <c r="A72" t="s">
        <v>1327</v>
      </c>
      <c r="B72">
        <v>4</v>
      </c>
      <c r="C72" t="s">
        <v>19</v>
      </c>
      <c r="D72">
        <f>D64</f>
        <v>130</v>
      </c>
      <c r="E72">
        <f>E71+1</f>
        <v>231</v>
      </c>
      <c r="F72">
        <f>F64</f>
        <v>155</v>
      </c>
      <c r="G72">
        <f t="shared" ref="G72:G98" si="10">E72+3</f>
        <v>234</v>
      </c>
      <c r="H72" t="s">
        <v>20</v>
      </c>
      <c r="I72">
        <v>10</v>
      </c>
      <c r="J72">
        <v>1</v>
      </c>
      <c r="K72">
        <v>0</v>
      </c>
      <c r="L72">
        <v>0</v>
      </c>
      <c r="N72" t="s">
        <v>1095</v>
      </c>
      <c r="O72" t="s">
        <v>27</v>
      </c>
      <c r="Q72">
        <v>2</v>
      </c>
      <c r="R72" t="b">
        <v>0</v>
      </c>
      <c r="S72" t="s">
        <v>135</v>
      </c>
      <c r="T72">
        <v>0</v>
      </c>
    </row>
    <row r="73" spans="1:20" x14ac:dyDescent="0.25">
      <c r="A73" t="s">
        <v>1328</v>
      </c>
      <c r="B73">
        <v>4</v>
      </c>
      <c r="C73" t="s">
        <v>19</v>
      </c>
      <c r="D73">
        <f>D65</f>
        <v>155</v>
      </c>
      <c r="E73">
        <f>E72</f>
        <v>231</v>
      </c>
      <c r="F73">
        <f>F65</f>
        <v>182</v>
      </c>
      <c r="G73">
        <f t="shared" si="10"/>
        <v>234</v>
      </c>
      <c r="H73" t="s">
        <v>20</v>
      </c>
      <c r="I73">
        <v>10</v>
      </c>
      <c r="J73">
        <v>1</v>
      </c>
      <c r="K73">
        <v>0</v>
      </c>
      <c r="L73">
        <v>0</v>
      </c>
      <c r="N73" t="s">
        <v>1095</v>
      </c>
      <c r="O73" t="s">
        <v>27</v>
      </c>
      <c r="Q73">
        <v>2</v>
      </c>
      <c r="R73" t="b">
        <v>0</v>
      </c>
      <c r="S73" t="s">
        <v>135</v>
      </c>
      <c r="T73">
        <v>0</v>
      </c>
    </row>
    <row r="74" spans="1:20" x14ac:dyDescent="0.25">
      <c r="A74" t="s">
        <v>1329</v>
      </c>
      <c r="B74">
        <v>4</v>
      </c>
      <c r="C74" t="s">
        <v>19</v>
      </c>
      <c r="D74">
        <f>D66</f>
        <v>181</v>
      </c>
      <c r="E74">
        <f>E73</f>
        <v>231</v>
      </c>
      <c r="F74">
        <f>F66</f>
        <v>207</v>
      </c>
      <c r="G74">
        <f t="shared" si="10"/>
        <v>234</v>
      </c>
      <c r="H74" t="s">
        <v>20</v>
      </c>
      <c r="I74">
        <v>10</v>
      </c>
      <c r="J74">
        <v>1</v>
      </c>
      <c r="K74">
        <v>0</v>
      </c>
      <c r="L74">
        <v>0</v>
      </c>
      <c r="N74" t="s">
        <v>1095</v>
      </c>
      <c r="O74" t="s">
        <v>27</v>
      </c>
      <c r="Q74">
        <v>2</v>
      </c>
      <c r="R74" t="b">
        <v>0</v>
      </c>
      <c r="S74" t="s">
        <v>135</v>
      </c>
      <c r="T74">
        <v>0</v>
      </c>
    </row>
    <row r="75" spans="1:20" x14ac:dyDescent="0.25">
      <c r="A75" t="s">
        <v>1330</v>
      </c>
      <c r="B75">
        <v>4</v>
      </c>
      <c r="C75" t="s">
        <v>19</v>
      </c>
      <c r="D75">
        <f t="shared" ref="D75:D98" si="11">D71</f>
        <v>10</v>
      </c>
      <c r="E75">
        <f>E71+13</f>
        <v>243</v>
      </c>
      <c r="F75">
        <f t="shared" ref="F75:F98" si="12">F71</f>
        <v>129</v>
      </c>
      <c r="G75">
        <f>E75+5</f>
        <v>248</v>
      </c>
      <c r="H75" t="s">
        <v>111</v>
      </c>
      <c r="I75">
        <v>10</v>
      </c>
      <c r="J75">
        <v>0</v>
      </c>
      <c r="K75">
        <v>0</v>
      </c>
      <c r="L75">
        <v>0</v>
      </c>
      <c r="N75" t="s">
        <v>1095</v>
      </c>
      <c r="O75" t="s">
        <v>25</v>
      </c>
      <c r="Q75">
        <v>3</v>
      </c>
      <c r="R75" t="b">
        <v>1</v>
      </c>
      <c r="S75" t="s">
        <v>135</v>
      </c>
      <c r="T75">
        <v>0</v>
      </c>
    </row>
    <row r="76" spans="1:20" x14ac:dyDescent="0.25">
      <c r="A76" t="s">
        <v>1331</v>
      </c>
      <c r="B76">
        <v>4</v>
      </c>
      <c r="C76" t="s">
        <v>19</v>
      </c>
      <c r="D76">
        <f t="shared" si="11"/>
        <v>130</v>
      </c>
      <c r="E76">
        <f>E75+1</f>
        <v>244</v>
      </c>
      <c r="F76">
        <f t="shared" si="12"/>
        <v>155</v>
      </c>
      <c r="G76">
        <f>E76+3</f>
        <v>247</v>
      </c>
      <c r="H76" t="s">
        <v>20</v>
      </c>
      <c r="I76">
        <v>10</v>
      </c>
      <c r="J76">
        <v>1</v>
      </c>
      <c r="K76">
        <v>0</v>
      </c>
      <c r="L76">
        <v>0</v>
      </c>
      <c r="N76" t="s">
        <v>1095</v>
      </c>
      <c r="O76" t="s">
        <v>27</v>
      </c>
      <c r="Q76">
        <v>2</v>
      </c>
      <c r="R76" t="b">
        <v>0</v>
      </c>
      <c r="S76" t="s">
        <v>135</v>
      </c>
      <c r="T76">
        <v>0</v>
      </c>
    </row>
    <row r="77" spans="1:20" x14ac:dyDescent="0.25">
      <c r="A77" t="s">
        <v>1332</v>
      </c>
      <c r="B77">
        <v>4</v>
      </c>
      <c r="C77" t="s">
        <v>19</v>
      </c>
      <c r="D77">
        <f t="shared" si="11"/>
        <v>155</v>
      </c>
      <c r="E77">
        <f>E76</f>
        <v>244</v>
      </c>
      <c r="F77">
        <f t="shared" si="12"/>
        <v>182</v>
      </c>
      <c r="G77">
        <f t="shared" si="10"/>
        <v>247</v>
      </c>
      <c r="H77" t="s">
        <v>20</v>
      </c>
      <c r="I77">
        <v>10</v>
      </c>
      <c r="J77">
        <v>1</v>
      </c>
      <c r="K77">
        <v>0</v>
      </c>
      <c r="L77">
        <v>0</v>
      </c>
      <c r="N77" t="s">
        <v>1095</v>
      </c>
      <c r="O77" t="s">
        <v>27</v>
      </c>
      <c r="Q77">
        <v>2</v>
      </c>
      <c r="R77" t="b">
        <v>0</v>
      </c>
      <c r="S77" t="s">
        <v>135</v>
      </c>
      <c r="T77">
        <v>0</v>
      </c>
    </row>
    <row r="78" spans="1:20" x14ac:dyDescent="0.25">
      <c r="A78" t="s">
        <v>1333</v>
      </c>
      <c r="B78">
        <v>4</v>
      </c>
      <c r="C78" t="s">
        <v>19</v>
      </c>
      <c r="D78">
        <f t="shared" si="11"/>
        <v>181</v>
      </c>
      <c r="E78">
        <f>E77</f>
        <v>244</v>
      </c>
      <c r="F78">
        <f t="shared" si="12"/>
        <v>207</v>
      </c>
      <c r="G78">
        <f t="shared" si="10"/>
        <v>247</v>
      </c>
      <c r="H78" t="s">
        <v>20</v>
      </c>
      <c r="I78">
        <v>10</v>
      </c>
      <c r="J78">
        <v>1</v>
      </c>
      <c r="K78">
        <v>0</v>
      </c>
      <c r="L78">
        <v>0</v>
      </c>
      <c r="N78" t="s">
        <v>1095</v>
      </c>
      <c r="O78" t="s">
        <v>27</v>
      </c>
      <c r="Q78">
        <v>2</v>
      </c>
      <c r="R78" t="b">
        <v>0</v>
      </c>
      <c r="S78" t="s">
        <v>135</v>
      </c>
      <c r="T78">
        <v>0</v>
      </c>
    </row>
    <row r="79" spans="1:20" x14ac:dyDescent="0.25">
      <c r="A79" t="s">
        <v>1334</v>
      </c>
      <c r="B79">
        <v>4</v>
      </c>
      <c r="C79" t="s">
        <v>19</v>
      </c>
      <c r="D79">
        <f t="shared" si="11"/>
        <v>10</v>
      </c>
      <c r="E79">
        <f>E75+13</f>
        <v>256</v>
      </c>
      <c r="F79">
        <f t="shared" si="12"/>
        <v>129</v>
      </c>
      <c r="G79">
        <f>E79+5</f>
        <v>261</v>
      </c>
      <c r="H79" t="s">
        <v>111</v>
      </c>
      <c r="I79">
        <v>10</v>
      </c>
      <c r="J79">
        <v>0</v>
      </c>
      <c r="K79">
        <v>0</v>
      </c>
      <c r="L79">
        <v>0</v>
      </c>
      <c r="N79" t="s">
        <v>1095</v>
      </c>
      <c r="O79" t="s">
        <v>25</v>
      </c>
      <c r="Q79">
        <v>3</v>
      </c>
      <c r="R79" t="b">
        <v>1</v>
      </c>
      <c r="S79" t="s">
        <v>135</v>
      </c>
      <c r="T79">
        <v>0</v>
      </c>
    </row>
    <row r="80" spans="1:20" x14ac:dyDescent="0.25">
      <c r="A80" t="s">
        <v>1335</v>
      </c>
      <c r="B80">
        <v>4</v>
      </c>
      <c r="C80" t="s">
        <v>19</v>
      </c>
      <c r="D80">
        <f t="shared" si="11"/>
        <v>130</v>
      </c>
      <c r="E80">
        <f>E79+1</f>
        <v>257</v>
      </c>
      <c r="F80">
        <f t="shared" si="12"/>
        <v>155</v>
      </c>
      <c r="G80">
        <f t="shared" si="10"/>
        <v>260</v>
      </c>
      <c r="H80" t="s">
        <v>20</v>
      </c>
      <c r="I80">
        <v>10</v>
      </c>
      <c r="J80">
        <v>1</v>
      </c>
      <c r="K80">
        <v>0</v>
      </c>
      <c r="L80">
        <v>0</v>
      </c>
      <c r="N80" t="s">
        <v>1095</v>
      </c>
      <c r="O80" t="s">
        <v>27</v>
      </c>
      <c r="Q80">
        <v>2</v>
      </c>
      <c r="R80" t="b">
        <v>0</v>
      </c>
      <c r="S80" t="s">
        <v>135</v>
      </c>
      <c r="T80">
        <v>0</v>
      </c>
    </row>
    <row r="81" spans="1:20" x14ac:dyDescent="0.25">
      <c r="A81" t="s">
        <v>1336</v>
      </c>
      <c r="B81">
        <v>4</v>
      </c>
      <c r="C81" t="s">
        <v>19</v>
      </c>
      <c r="D81">
        <f t="shared" si="11"/>
        <v>155</v>
      </c>
      <c r="E81">
        <f>E80</f>
        <v>257</v>
      </c>
      <c r="F81">
        <f t="shared" si="12"/>
        <v>182</v>
      </c>
      <c r="G81">
        <f t="shared" si="10"/>
        <v>260</v>
      </c>
      <c r="H81" t="s">
        <v>20</v>
      </c>
      <c r="I81">
        <v>10</v>
      </c>
      <c r="J81">
        <v>1</v>
      </c>
      <c r="K81">
        <v>0</v>
      </c>
      <c r="L81">
        <v>0</v>
      </c>
      <c r="N81" t="s">
        <v>1095</v>
      </c>
      <c r="O81" t="s">
        <v>27</v>
      </c>
      <c r="Q81">
        <v>2</v>
      </c>
      <c r="R81" t="b">
        <v>0</v>
      </c>
      <c r="S81" t="s">
        <v>135</v>
      </c>
      <c r="T81">
        <v>0</v>
      </c>
    </row>
    <row r="82" spans="1:20" x14ac:dyDescent="0.25">
      <c r="A82" t="s">
        <v>1337</v>
      </c>
      <c r="B82">
        <v>4</v>
      </c>
      <c r="C82" t="s">
        <v>19</v>
      </c>
      <c r="D82">
        <f t="shared" si="11"/>
        <v>181</v>
      </c>
      <c r="E82">
        <f>E81</f>
        <v>257</v>
      </c>
      <c r="F82">
        <f t="shared" si="12"/>
        <v>207</v>
      </c>
      <c r="G82">
        <f t="shared" si="10"/>
        <v>260</v>
      </c>
      <c r="H82" t="s">
        <v>20</v>
      </c>
      <c r="I82">
        <v>10</v>
      </c>
      <c r="J82">
        <v>1</v>
      </c>
      <c r="K82">
        <v>0</v>
      </c>
      <c r="L82">
        <v>0</v>
      </c>
      <c r="N82" t="s">
        <v>1095</v>
      </c>
      <c r="O82" t="s">
        <v>27</v>
      </c>
      <c r="Q82">
        <v>2</v>
      </c>
      <c r="R82" t="b">
        <v>0</v>
      </c>
      <c r="S82" t="s">
        <v>135</v>
      </c>
      <c r="T82">
        <v>0</v>
      </c>
    </row>
    <row r="83" spans="1:20" x14ac:dyDescent="0.25">
      <c r="A83" t="s">
        <v>1338</v>
      </c>
      <c r="B83">
        <v>4</v>
      </c>
      <c r="C83" t="s">
        <v>19</v>
      </c>
      <c r="D83">
        <f t="shared" si="11"/>
        <v>10</v>
      </c>
      <c r="E83">
        <f>E79+13</f>
        <v>269</v>
      </c>
      <c r="F83">
        <f t="shared" si="12"/>
        <v>129</v>
      </c>
      <c r="G83">
        <f>E83+5</f>
        <v>274</v>
      </c>
      <c r="H83" t="s">
        <v>111</v>
      </c>
      <c r="I83">
        <v>10</v>
      </c>
      <c r="J83">
        <v>0</v>
      </c>
      <c r="K83">
        <v>0</v>
      </c>
      <c r="L83">
        <v>0</v>
      </c>
      <c r="N83" t="s">
        <v>1095</v>
      </c>
      <c r="O83" t="s">
        <v>25</v>
      </c>
      <c r="Q83">
        <v>3</v>
      </c>
      <c r="R83" t="b">
        <v>1</v>
      </c>
      <c r="S83" t="s">
        <v>135</v>
      </c>
      <c r="T83">
        <v>0</v>
      </c>
    </row>
    <row r="84" spans="1:20" x14ac:dyDescent="0.25">
      <c r="A84" t="s">
        <v>1339</v>
      </c>
      <c r="B84">
        <v>4</v>
      </c>
      <c r="C84" t="s">
        <v>19</v>
      </c>
      <c r="D84">
        <f t="shared" si="11"/>
        <v>130</v>
      </c>
      <c r="E84">
        <f>E83+1</f>
        <v>270</v>
      </c>
      <c r="F84">
        <f t="shared" si="12"/>
        <v>155</v>
      </c>
      <c r="G84">
        <f t="shared" si="10"/>
        <v>273</v>
      </c>
      <c r="H84" t="s">
        <v>20</v>
      </c>
      <c r="I84">
        <v>10</v>
      </c>
      <c r="J84">
        <v>1</v>
      </c>
      <c r="K84">
        <v>0</v>
      </c>
      <c r="L84">
        <v>0</v>
      </c>
      <c r="N84" t="s">
        <v>1095</v>
      </c>
      <c r="O84" t="s">
        <v>27</v>
      </c>
      <c r="Q84">
        <v>2</v>
      </c>
      <c r="R84" t="b">
        <v>0</v>
      </c>
      <c r="S84" t="s">
        <v>135</v>
      </c>
      <c r="T84">
        <v>0</v>
      </c>
    </row>
    <row r="85" spans="1:20" x14ac:dyDescent="0.25">
      <c r="A85" t="s">
        <v>1340</v>
      </c>
      <c r="B85">
        <v>4</v>
      </c>
      <c r="C85" t="s">
        <v>19</v>
      </c>
      <c r="D85">
        <f t="shared" si="11"/>
        <v>155</v>
      </c>
      <c r="E85">
        <f>E84</f>
        <v>270</v>
      </c>
      <c r="F85">
        <f t="shared" si="12"/>
        <v>182</v>
      </c>
      <c r="G85">
        <f t="shared" si="10"/>
        <v>273</v>
      </c>
      <c r="H85" t="s">
        <v>20</v>
      </c>
      <c r="I85">
        <v>10</v>
      </c>
      <c r="J85">
        <v>1</v>
      </c>
      <c r="K85">
        <v>0</v>
      </c>
      <c r="L85">
        <v>0</v>
      </c>
      <c r="N85" t="s">
        <v>1095</v>
      </c>
      <c r="O85" t="s">
        <v>27</v>
      </c>
      <c r="Q85">
        <v>2</v>
      </c>
      <c r="R85" t="b">
        <v>0</v>
      </c>
      <c r="S85" t="s">
        <v>135</v>
      </c>
      <c r="T85">
        <v>0</v>
      </c>
    </row>
    <row r="86" spans="1:20" x14ac:dyDescent="0.25">
      <c r="A86" t="s">
        <v>1341</v>
      </c>
      <c r="B86">
        <v>4</v>
      </c>
      <c r="C86" t="s">
        <v>19</v>
      </c>
      <c r="D86">
        <f t="shared" si="11"/>
        <v>181</v>
      </c>
      <c r="E86">
        <f>E85</f>
        <v>270</v>
      </c>
      <c r="F86">
        <f t="shared" si="12"/>
        <v>207</v>
      </c>
      <c r="G86">
        <f t="shared" si="10"/>
        <v>273</v>
      </c>
      <c r="H86" t="s">
        <v>20</v>
      </c>
      <c r="I86">
        <v>10</v>
      </c>
      <c r="J86">
        <v>1</v>
      </c>
      <c r="K86">
        <v>0</v>
      </c>
      <c r="L86">
        <v>0</v>
      </c>
      <c r="N86" t="s">
        <v>1095</v>
      </c>
      <c r="O86" t="s">
        <v>27</v>
      </c>
      <c r="Q86">
        <v>2</v>
      </c>
      <c r="R86" t="b">
        <v>0</v>
      </c>
      <c r="S86" t="s">
        <v>135</v>
      </c>
      <c r="T86">
        <v>0</v>
      </c>
    </row>
    <row r="87" spans="1:20" x14ac:dyDescent="0.25">
      <c r="A87" t="s">
        <v>1342</v>
      </c>
      <c r="B87">
        <v>4</v>
      </c>
      <c r="C87" t="s">
        <v>19</v>
      </c>
      <c r="D87">
        <f t="shared" si="11"/>
        <v>10</v>
      </c>
      <c r="E87">
        <f>E83+13</f>
        <v>282</v>
      </c>
      <c r="F87">
        <f t="shared" si="12"/>
        <v>129</v>
      </c>
      <c r="G87">
        <f>E87+5</f>
        <v>287</v>
      </c>
      <c r="H87" t="s">
        <v>111</v>
      </c>
      <c r="I87">
        <v>10</v>
      </c>
      <c r="J87">
        <v>0</v>
      </c>
      <c r="K87">
        <v>0</v>
      </c>
      <c r="L87">
        <v>0</v>
      </c>
      <c r="N87" t="s">
        <v>1095</v>
      </c>
      <c r="O87" t="s">
        <v>25</v>
      </c>
      <c r="Q87">
        <v>3</v>
      </c>
      <c r="R87" t="b">
        <v>1</v>
      </c>
      <c r="S87" t="s">
        <v>135</v>
      </c>
      <c r="T87">
        <v>0</v>
      </c>
    </row>
    <row r="88" spans="1:20" x14ac:dyDescent="0.25">
      <c r="A88" t="s">
        <v>1343</v>
      </c>
      <c r="B88">
        <v>4</v>
      </c>
      <c r="C88" t="s">
        <v>19</v>
      </c>
      <c r="D88">
        <f t="shared" si="11"/>
        <v>130</v>
      </c>
      <c r="E88">
        <f>E87+1</f>
        <v>283</v>
      </c>
      <c r="F88">
        <f t="shared" si="12"/>
        <v>155</v>
      </c>
      <c r="G88">
        <f t="shared" si="10"/>
        <v>286</v>
      </c>
      <c r="H88" t="s">
        <v>20</v>
      </c>
      <c r="I88">
        <v>10</v>
      </c>
      <c r="J88">
        <v>1</v>
      </c>
      <c r="K88">
        <v>0</v>
      </c>
      <c r="L88">
        <v>0</v>
      </c>
      <c r="N88" t="s">
        <v>1095</v>
      </c>
      <c r="O88" t="s">
        <v>27</v>
      </c>
      <c r="Q88">
        <v>2</v>
      </c>
      <c r="R88" t="b">
        <v>0</v>
      </c>
      <c r="S88" t="s">
        <v>135</v>
      </c>
      <c r="T88">
        <v>0</v>
      </c>
    </row>
    <row r="89" spans="1:20" x14ac:dyDescent="0.25">
      <c r="A89" t="s">
        <v>1344</v>
      </c>
      <c r="B89">
        <v>4</v>
      </c>
      <c r="C89" t="s">
        <v>19</v>
      </c>
      <c r="D89">
        <f t="shared" si="11"/>
        <v>155</v>
      </c>
      <c r="E89">
        <f>E88</f>
        <v>283</v>
      </c>
      <c r="F89">
        <f t="shared" si="12"/>
        <v>182</v>
      </c>
      <c r="G89">
        <f t="shared" si="10"/>
        <v>286</v>
      </c>
      <c r="H89" t="s">
        <v>20</v>
      </c>
      <c r="I89">
        <v>10</v>
      </c>
      <c r="J89">
        <v>1</v>
      </c>
      <c r="K89">
        <v>0</v>
      </c>
      <c r="L89">
        <v>0</v>
      </c>
      <c r="N89" t="s">
        <v>1095</v>
      </c>
      <c r="O89" t="s">
        <v>27</v>
      </c>
      <c r="Q89">
        <v>2</v>
      </c>
      <c r="R89" t="b">
        <v>0</v>
      </c>
      <c r="S89" t="s">
        <v>135</v>
      </c>
      <c r="T89">
        <v>0</v>
      </c>
    </row>
    <row r="90" spans="1:20" x14ac:dyDescent="0.25">
      <c r="A90" t="s">
        <v>1345</v>
      </c>
      <c r="B90">
        <v>4</v>
      </c>
      <c r="C90" t="s">
        <v>19</v>
      </c>
      <c r="D90">
        <f t="shared" si="11"/>
        <v>181</v>
      </c>
      <c r="E90">
        <f>E89</f>
        <v>283</v>
      </c>
      <c r="F90">
        <f t="shared" si="12"/>
        <v>207</v>
      </c>
      <c r="G90">
        <f t="shared" si="10"/>
        <v>286</v>
      </c>
      <c r="H90" t="s">
        <v>20</v>
      </c>
      <c r="I90">
        <v>10</v>
      </c>
      <c r="J90">
        <v>1</v>
      </c>
      <c r="K90">
        <v>0</v>
      </c>
      <c r="L90">
        <v>0</v>
      </c>
      <c r="N90" t="s">
        <v>1095</v>
      </c>
      <c r="O90" t="s">
        <v>27</v>
      </c>
      <c r="Q90">
        <v>2</v>
      </c>
      <c r="R90" t="b">
        <v>0</v>
      </c>
      <c r="S90" t="s">
        <v>135</v>
      </c>
      <c r="T90">
        <v>0</v>
      </c>
    </row>
    <row r="91" spans="1:20" x14ac:dyDescent="0.25">
      <c r="A91" t="s">
        <v>1346</v>
      </c>
      <c r="B91">
        <v>4</v>
      </c>
      <c r="C91" t="s">
        <v>19</v>
      </c>
      <c r="D91">
        <f t="shared" si="11"/>
        <v>10</v>
      </c>
      <c r="E91">
        <f>E87+13</f>
        <v>295</v>
      </c>
      <c r="F91">
        <f t="shared" si="12"/>
        <v>129</v>
      </c>
      <c r="G91">
        <f>E91+5</f>
        <v>300</v>
      </c>
      <c r="H91" t="s">
        <v>111</v>
      </c>
      <c r="I91">
        <v>10</v>
      </c>
      <c r="J91">
        <v>0</v>
      </c>
      <c r="K91">
        <v>0</v>
      </c>
      <c r="L91">
        <v>0</v>
      </c>
      <c r="N91" t="s">
        <v>1095</v>
      </c>
      <c r="O91" t="s">
        <v>25</v>
      </c>
      <c r="Q91">
        <v>3</v>
      </c>
      <c r="R91" t="b">
        <v>1</v>
      </c>
      <c r="S91" t="s">
        <v>135</v>
      </c>
      <c r="T91">
        <v>0</v>
      </c>
    </row>
    <row r="92" spans="1:20" x14ac:dyDescent="0.25">
      <c r="A92" t="s">
        <v>1347</v>
      </c>
      <c r="B92">
        <v>4</v>
      </c>
      <c r="C92" t="s">
        <v>19</v>
      </c>
      <c r="D92">
        <f t="shared" si="11"/>
        <v>130</v>
      </c>
      <c r="E92">
        <f>E91+1</f>
        <v>296</v>
      </c>
      <c r="F92">
        <f t="shared" si="12"/>
        <v>155</v>
      </c>
      <c r="G92">
        <f t="shared" si="10"/>
        <v>299</v>
      </c>
      <c r="H92" t="s">
        <v>20</v>
      </c>
      <c r="I92">
        <v>10</v>
      </c>
      <c r="J92">
        <v>1</v>
      </c>
      <c r="K92">
        <v>0</v>
      </c>
      <c r="L92">
        <v>0</v>
      </c>
      <c r="N92" t="s">
        <v>1095</v>
      </c>
      <c r="O92" t="s">
        <v>27</v>
      </c>
      <c r="Q92">
        <v>2</v>
      </c>
      <c r="R92" t="b">
        <v>0</v>
      </c>
      <c r="S92" t="s">
        <v>135</v>
      </c>
      <c r="T92">
        <v>0</v>
      </c>
    </row>
    <row r="93" spans="1:20" x14ac:dyDescent="0.25">
      <c r="A93" t="s">
        <v>1348</v>
      </c>
      <c r="B93">
        <v>4</v>
      </c>
      <c r="C93" t="s">
        <v>19</v>
      </c>
      <c r="D93">
        <f t="shared" si="11"/>
        <v>155</v>
      </c>
      <c r="E93">
        <f>E92</f>
        <v>296</v>
      </c>
      <c r="F93">
        <f t="shared" si="12"/>
        <v>182</v>
      </c>
      <c r="G93">
        <f t="shared" si="10"/>
        <v>299</v>
      </c>
      <c r="H93" t="s">
        <v>20</v>
      </c>
      <c r="I93">
        <v>10</v>
      </c>
      <c r="J93">
        <v>1</v>
      </c>
      <c r="K93">
        <v>0</v>
      </c>
      <c r="L93">
        <v>0</v>
      </c>
      <c r="N93" t="s">
        <v>1095</v>
      </c>
      <c r="O93" t="s">
        <v>27</v>
      </c>
      <c r="Q93">
        <v>2</v>
      </c>
      <c r="R93" t="b">
        <v>0</v>
      </c>
      <c r="S93" t="s">
        <v>135</v>
      </c>
      <c r="T93">
        <v>0</v>
      </c>
    </row>
    <row r="94" spans="1:20" x14ac:dyDescent="0.25">
      <c r="A94" t="s">
        <v>1349</v>
      </c>
      <c r="B94">
        <v>4</v>
      </c>
      <c r="C94" t="s">
        <v>19</v>
      </c>
      <c r="D94">
        <f t="shared" si="11"/>
        <v>181</v>
      </c>
      <c r="E94">
        <f>E93</f>
        <v>296</v>
      </c>
      <c r="F94">
        <f t="shared" si="12"/>
        <v>207</v>
      </c>
      <c r="G94">
        <f t="shared" si="10"/>
        <v>299</v>
      </c>
      <c r="H94" t="s">
        <v>20</v>
      </c>
      <c r="I94">
        <v>10</v>
      </c>
      <c r="J94">
        <v>1</v>
      </c>
      <c r="K94">
        <v>0</v>
      </c>
      <c r="L94">
        <v>0</v>
      </c>
      <c r="N94" t="s">
        <v>1095</v>
      </c>
      <c r="O94" t="s">
        <v>27</v>
      </c>
      <c r="Q94">
        <v>2</v>
      </c>
      <c r="R94" t="b">
        <v>0</v>
      </c>
      <c r="S94" t="s">
        <v>135</v>
      </c>
      <c r="T94">
        <v>0</v>
      </c>
    </row>
    <row r="95" spans="1:20" x14ac:dyDescent="0.25">
      <c r="A95" t="s">
        <v>1350</v>
      </c>
      <c r="B95">
        <v>4</v>
      </c>
      <c r="C95" t="s">
        <v>19</v>
      </c>
      <c r="D95">
        <f t="shared" si="11"/>
        <v>10</v>
      </c>
      <c r="E95">
        <f>E91+13</f>
        <v>308</v>
      </c>
      <c r="F95">
        <f t="shared" si="12"/>
        <v>129</v>
      </c>
      <c r="G95">
        <f>E95+5</f>
        <v>313</v>
      </c>
      <c r="H95" t="s">
        <v>111</v>
      </c>
      <c r="I95">
        <v>10</v>
      </c>
      <c r="J95">
        <v>0</v>
      </c>
      <c r="K95">
        <v>0</v>
      </c>
      <c r="L95">
        <v>0</v>
      </c>
      <c r="N95" t="s">
        <v>1095</v>
      </c>
      <c r="O95" t="s">
        <v>25</v>
      </c>
      <c r="Q95">
        <v>3</v>
      </c>
      <c r="R95" t="b">
        <v>1</v>
      </c>
      <c r="S95" t="s">
        <v>135</v>
      </c>
      <c r="T95">
        <v>0</v>
      </c>
    </row>
    <row r="96" spans="1:20" x14ac:dyDescent="0.25">
      <c r="A96" t="s">
        <v>1351</v>
      </c>
      <c r="B96">
        <v>4</v>
      </c>
      <c r="C96" t="s">
        <v>19</v>
      </c>
      <c r="D96">
        <f t="shared" si="11"/>
        <v>130</v>
      </c>
      <c r="E96">
        <f>E95+1</f>
        <v>309</v>
      </c>
      <c r="F96">
        <f t="shared" si="12"/>
        <v>155</v>
      </c>
      <c r="G96">
        <f t="shared" si="10"/>
        <v>312</v>
      </c>
      <c r="H96" t="s">
        <v>20</v>
      </c>
      <c r="I96">
        <v>10</v>
      </c>
      <c r="J96">
        <v>1</v>
      </c>
      <c r="K96">
        <v>0</v>
      </c>
      <c r="L96">
        <v>0</v>
      </c>
      <c r="N96" t="s">
        <v>1095</v>
      </c>
      <c r="O96" t="s">
        <v>27</v>
      </c>
      <c r="Q96">
        <v>2</v>
      </c>
      <c r="R96" t="b">
        <v>0</v>
      </c>
      <c r="S96" t="s">
        <v>135</v>
      </c>
      <c r="T96">
        <v>0</v>
      </c>
    </row>
    <row r="97" spans="1:20" x14ac:dyDescent="0.25">
      <c r="A97" t="s">
        <v>1352</v>
      </c>
      <c r="B97">
        <v>4</v>
      </c>
      <c r="C97" t="s">
        <v>19</v>
      </c>
      <c r="D97">
        <f t="shared" si="11"/>
        <v>155</v>
      </c>
      <c r="E97">
        <f>E96</f>
        <v>309</v>
      </c>
      <c r="F97">
        <f t="shared" si="12"/>
        <v>182</v>
      </c>
      <c r="G97">
        <f t="shared" si="10"/>
        <v>312</v>
      </c>
      <c r="H97" t="s">
        <v>20</v>
      </c>
      <c r="I97">
        <v>10</v>
      </c>
      <c r="J97">
        <v>1</v>
      </c>
      <c r="K97">
        <v>0</v>
      </c>
      <c r="L97">
        <v>0</v>
      </c>
      <c r="N97" t="s">
        <v>1095</v>
      </c>
      <c r="O97" t="s">
        <v>27</v>
      </c>
      <c r="Q97">
        <v>2</v>
      </c>
      <c r="R97" t="b">
        <v>0</v>
      </c>
      <c r="S97" t="s">
        <v>135</v>
      </c>
      <c r="T97">
        <v>0</v>
      </c>
    </row>
    <row r="98" spans="1:20" x14ac:dyDescent="0.25">
      <c r="A98" t="s">
        <v>1353</v>
      </c>
      <c r="B98">
        <v>4</v>
      </c>
      <c r="C98" t="s">
        <v>19</v>
      </c>
      <c r="D98">
        <f t="shared" si="11"/>
        <v>181</v>
      </c>
      <c r="E98">
        <f>E97</f>
        <v>309</v>
      </c>
      <c r="F98">
        <f t="shared" si="12"/>
        <v>207</v>
      </c>
      <c r="G98">
        <f t="shared" si="10"/>
        <v>312</v>
      </c>
      <c r="H98" t="s">
        <v>20</v>
      </c>
      <c r="I98">
        <v>10</v>
      </c>
      <c r="J98">
        <v>1</v>
      </c>
      <c r="K98">
        <v>0</v>
      </c>
      <c r="L98">
        <v>0</v>
      </c>
      <c r="N98" t="s">
        <v>1095</v>
      </c>
      <c r="O98" t="s">
        <v>27</v>
      </c>
      <c r="Q98">
        <v>2</v>
      </c>
      <c r="R98" t="b">
        <v>0</v>
      </c>
      <c r="S98" t="s">
        <v>135</v>
      </c>
      <c r="T98">
        <v>0</v>
      </c>
    </row>
    <row r="99" spans="1:20" x14ac:dyDescent="0.25">
      <c r="A99" t="s">
        <v>1465</v>
      </c>
      <c r="B99">
        <v>-999</v>
      </c>
      <c r="C99" t="s">
        <v>19</v>
      </c>
      <c r="D99">
        <v>127</v>
      </c>
      <c r="E99">
        <v>13</v>
      </c>
      <c r="F99">
        <v>205</v>
      </c>
      <c r="G99">
        <f>E99+5</f>
        <v>18</v>
      </c>
      <c r="H99" t="s">
        <v>111</v>
      </c>
      <c r="I99">
        <v>14</v>
      </c>
      <c r="J99">
        <v>1</v>
      </c>
      <c r="K99">
        <v>0</v>
      </c>
      <c r="L99">
        <v>0</v>
      </c>
      <c r="N99" t="s">
        <v>21</v>
      </c>
      <c r="O99" t="s">
        <v>25</v>
      </c>
      <c r="Q99">
        <v>2</v>
      </c>
      <c r="R99" t="b">
        <v>1</v>
      </c>
      <c r="S99" t="s">
        <v>135</v>
      </c>
      <c r="T99">
        <v>0</v>
      </c>
    </row>
    <row r="100" spans="1:20" x14ac:dyDescent="0.25">
      <c r="A100" t="s">
        <v>46</v>
      </c>
      <c r="B100">
        <v>5</v>
      </c>
      <c r="C100" t="s">
        <v>19</v>
      </c>
      <c r="D100">
        <f>F107+2</f>
        <v>127</v>
      </c>
      <c r="E100">
        <f>G99+2</f>
        <v>20</v>
      </c>
      <c r="F100">
        <v>205</v>
      </c>
      <c r="G100">
        <f>E100+5</f>
        <v>25</v>
      </c>
      <c r="H100" t="s">
        <v>111</v>
      </c>
      <c r="I100">
        <v>12</v>
      </c>
      <c r="J100">
        <v>0</v>
      </c>
      <c r="K100">
        <v>0</v>
      </c>
      <c r="L100">
        <v>0</v>
      </c>
      <c r="N100" t="s">
        <v>21</v>
      </c>
      <c r="O100" t="s">
        <v>110</v>
      </c>
      <c r="P100" s="1"/>
      <c r="Q100">
        <v>1</v>
      </c>
      <c r="R100" t="b">
        <v>1</v>
      </c>
      <c r="S100" t="s">
        <v>135</v>
      </c>
      <c r="T100">
        <v>0</v>
      </c>
    </row>
    <row r="101" spans="1:20" x14ac:dyDescent="0.25">
      <c r="A101" t="s">
        <v>1467</v>
      </c>
      <c r="B101">
        <v>5</v>
      </c>
      <c r="C101" t="s">
        <v>19</v>
      </c>
      <c r="D101">
        <f>F107</f>
        <v>125</v>
      </c>
      <c r="E101">
        <v>93</v>
      </c>
      <c r="F101">
        <v>205</v>
      </c>
      <c r="G101">
        <f>E101+8</f>
        <v>101</v>
      </c>
      <c r="H101" t="s">
        <v>111</v>
      </c>
      <c r="I101">
        <v>14</v>
      </c>
      <c r="J101">
        <v>0</v>
      </c>
      <c r="K101">
        <v>0</v>
      </c>
      <c r="L101">
        <v>0</v>
      </c>
      <c r="M101" t="s">
        <v>1544</v>
      </c>
      <c r="N101" t="s">
        <v>21</v>
      </c>
      <c r="O101" t="s">
        <v>22</v>
      </c>
      <c r="Q101">
        <v>3</v>
      </c>
      <c r="R101" t="b">
        <v>1</v>
      </c>
      <c r="S101" t="s">
        <v>135</v>
      </c>
      <c r="T101">
        <v>0</v>
      </c>
    </row>
    <row r="102" spans="1:20" x14ac:dyDescent="0.25">
      <c r="A102" t="s">
        <v>34</v>
      </c>
      <c r="B102">
        <v>5</v>
      </c>
      <c r="C102" t="s">
        <v>24</v>
      </c>
      <c r="D102">
        <f>D100</f>
        <v>127</v>
      </c>
      <c r="E102">
        <f>E101+44</f>
        <v>137</v>
      </c>
      <c r="F102">
        <f>D102+77</f>
        <v>204</v>
      </c>
      <c r="G102">
        <f>E102+INT(70*(F102-D102)/77)</f>
        <v>207</v>
      </c>
      <c r="I102">
        <v>0</v>
      </c>
      <c r="J102">
        <v>0</v>
      </c>
      <c r="K102">
        <v>0</v>
      </c>
      <c r="L102">
        <v>0</v>
      </c>
      <c r="N102" t="s">
        <v>21</v>
      </c>
      <c r="O102" t="s">
        <v>25</v>
      </c>
      <c r="Q102">
        <v>2</v>
      </c>
      <c r="R102" t="b">
        <v>0</v>
      </c>
      <c r="S102" t="s">
        <v>135</v>
      </c>
      <c r="T102">
        <v>0</v>
      </c>
    </row>
    <row r="103" spans="1:20" ht="15" customHeight="1" x14ac:dyDescent="0.25">
      <c r="A103" t="s">
        <v>31</v>
      </c>
      <c r="B103">
        <v>5</v>
      </c>
      <c r="C103" t="s">
        <v>24</v>
      </c>
      <c r="D103">
        <f>F107</f>
        <v>125</v>
      </c>
      <c r="E103">
        <f>E105+10</f>
        <v>218</v>
      </c>
      <c r="F103">
        <f>D103+80</f>
        <v>205</v>
      </c>
      <c r="G103">
        <f>E103+80</f>
        <v>298</v>
      </c>
      <c r="H103" t="s">
        <v>111</v>
      </c>
      <c r="I103">
        <v>12</v>
      </c>
      <c r="J103">
        <v>0</v>
      </c>
      <c r="K103">
        <v>0</v>
      </c>
      <c r="L103">
        <v>0</v>
      </c>
      <c r="N103" t="s">
        <v>21</v>
      </c>
      <c r="O103" t="s">
        <v>22</v>
      </c>
      <c r="Q103">
        <v>2</v>
      </c>
      <c r="R103" t="b">
        <v>1</v>
      </c>
      <c r="S103" t="s">
        <v>135</v>
      </c>
      <c r="T103">
        <v>0</v>
      </c>
    </row>
    <row r="104" spans="1:20" ht="15" customHeight="1" x14ac:dyDescent="0.25">
      <c r="A104" t="s">
        <v>1464</v>
      </c>
      <c r="B104">
        <v>-999</v>
      </c>
      <c r="C104" t="s">
        <v>19</v>
      </c>
      <c r="D104">
        <f>D101</f>
        <v>125</v>
      </c>
      <c r="E104">
        <f>E105+15</f>
        <v>223</v>
      </c>
      <c r="F104">
        <v>208</v>
      </c>
      <c r="G104">
        <f>E104+8</f>
        <v>231</v>
      </c>
      <c r="H104" t="s">
        <v>111</v>
      </c>
      <c r="I104">
        <v>12</v>
      </c>
      <c r="J104">
        <v>0</v>
      </c>
      <c r="K104">
        <v>0</v>
      </c>
      <c r="L104">
        <v>0</v>
      </c>
      <c r="N104" t="s">
        <v>21</v>
      </c>
      <c r="O104" t="s">
        <v>22</v>
      </c>
      <c r="Q104">
        <v>2</v>
      </c>
      <c r="R104" t="b">
        <v>1</v>
      </c>
      <c r="S104" t="s">
        <v>135</v>
      </c>
      <c r="T104">
        <v>0</v>
      </c>
    </row>
    <row r="105" spans="1:20" ht="15" customHeight="1" x14ac:dyDescent="0.25">
      <c r="A105" t="s">
        <v>32</v>
      </c>
      <c r="B105">
        <v>5</v>
      </c>
      <c r="C105" t="s">
        <v>19</v>
      </c>
      <c r="D105">
        <f>F107+2</f>
        <v>127</v>
      </c>
      <c r="E105">
        <f>G102+1</f>
        <v>208</v>
      </c>
      <c r="F105">
        <v>205</v>
      </c>
      <c r="G105">
        <f>E105+5</f>
        <v>213</v>
      </c>
      <c r="H105" t="s">
        <v>111</v>
      </c>
      <c r="I105">
        <v>12</v>
      </c>
      <c r="J105">
        <v>1</v>
      </c>
      <c r="K105">
        <v>0</v>
      </c>
      <c r="L105">
        <v>0</v>
      </c>
      <c r="N105" t="s">
        <v>21</v>
      </c>
      <c r="O105" t="s">
        <v>25</v>
      </c>
      <c r="Q105">
        <v>3</v>
      </c>
      <c r="R105" t="b">
        <v>1</v>
      </c>
      <c r="S105" t="s">
        <v>135</v>
      </c>
      <c r="T105">
        <v>0</v>
      </c>
    </row>
    <row r="106" spans="1:20" x14ac:dyDescent="0.25">
      <c r="A106" t="s">
        <v>1461</v>
      </c>
      <c r="B106">
        <v>-999</v>
      </c>
      <c r="C106" t="s">
        <v>26</v>
      </c>
      <c r="D106">
        <v>10</v>
      </c>
      <c r="E106">
        <v>10</v>
      </c>
      <c r="F106">
        <f>D106+91</f>
        <v>101</v>
      </c>
      <c r="G106">
        <f>E106+70</f>
        <v>80</v>
      </c>
      <c r="I106">
        <v>0</v>
      </c>
      <c r="J106">
        <v>0</v>
      </c>
      <c r="K106">
        <v>0</v>
      </c>
      <c r="L106">
        <v>0</v>
      </c>
      <c r="N106" t="s">
        <v>21</v>
      </c>
      <c r="O106" t="s">
        <v>25</v>
      </c>
      <c r="Q106">
        <v>1</v>
      </c>
      <c r="R106" t="b">
        <v>0</v>
      </c>
      <c r="S106" t="s">
        <v>135</v>
      </c>
      <c r="T106">
        <v>0</v>
      </c>
    </row>
    <row r="107" spans="1:20" x14ac:dyDescent="0.25">
      <c r="A107" t="s">
        <v>1442</v>
      </c>
      <c r="B107">
        <v>5</v>
      </c>
      <c r="C107" t="s">
        <v>26</v>
      </c>
      <c r="D107">
        <v>0</v>
      </c>
      <c r="E107">
        <f>G108+4</f>
        <v>22</v>
      </c>
      <c r="F107">
        <f>F111</f>
        <v>125</v>
      </c>
      <c r="G107">
        <v>298</v>
      </c>
      <c r="I107">
        <v>0</v>
      </c>
      <c r="J107">
        <v>1</v>
      </c>
      <c r="K107">
        <v>0</v>
      </c>
      <c r="L107">
        <v>0</v>
      </c>
      <c r="M107" t="s">
        <v>1095</v>
      </c>
      <c r="N107" t="s">
        <v>1095</v>
      </c>
      <c r="O107" t="s">
        <v>25</v>
      </c>
      <c r="Q107">
        <v>2</v>
      </c>
      <c r="R107" t="b">
        <v>0</v>
      </c>
      <c r="S107" t="s">
        <v>135</v>
      </c>
      <c r="T107">
        <v>0</v>
      </c>
    </row>
    <row r="108" spans="1:20" x14ac:dyDescent="0.25">
      <c r="A108" t="s">
        <v>1376</v>
      </c>
      <c r="B108">
        <v>5</v>
      </c>
      <c r="C108" t="s">
        <v>19</v>
      </c>
      <c r="D108">
        <v>10</v>
      </c>
      <c r="E108">
        <v>13</v>
      </c>
      <c r="F108">
        <f>F107</f>
        <v>125</v>
      </c>
      <c r="G108">
        <f>E108+5</f>
        <v>18</v>
      </c>
      <c r="H108" t="s">
        <v>111</v>
      </c>
      <c r="I108">
        <v>14</v>
      </c>
      <c r="J108">
        <v>1</v>
      </c>
      <c r="K108">
        <v>0</v>
      </c>
      <c r="L108">
        <v>0</v>
      </c>
      <c r="N108" t="s">
        <v>21</v>
      </c>
      <c r="O108" t="s">
        <v>25</v>
      </c>
      <c r="Q108">
        <v>3</v>
      </c>
      <c r="R108" t="b">
        <v>1</v>
      </c>
      <c r="S108" t="s">
        <v>135</v>
      </c>
      <c r="T108">
        <v>0</v>
      </c>
    </row>
    <row r="109" spans="1:20" x14ac:dyDescent="0.25">
      <c r="A109" t="s">
        <v>1379</v>
      </c>
      <c r="B109">
        <v>5</v>
      </c>
      <c r="C109" t="s">
        <v>19</v>
      </c>
      <c r="D109">
        <f t="shared" ref="D109" si="13">D112-1</f>
        <v>59</v>
      </c>
      <c r="E109">
        <f>G108+5</f>
        <v>23</v>
      </c>
      <c r="F109">
        <f>D113-1</f>
        <v>81</v>
      </c>
      <c r="G109">
        <f>E109+5</f>
        <v>28</v>
      </c>
      <c r="H109" t="s">
        <v>111</v>
      </c>
      <c r="I109">
        <v>10</v>
      </c>
      <c r="J109">
        <v>0</v>
      </c>
      <c r="K109">
        <v>0</v>
      </c>
      <c r="L109">
        <v>0</v>
      </c>
      <c r="N109" t="s">
        <v>1095</v>
      </c>
      <c r="O109" t="s">
        <v>27</v>
      </c>
      <c r="Q109">
        <v>3</v>
      </c>
      <c r="R109" t="b">
        <v>1</v>
      </c>
      <c r="S109" t="s">
        <v>135</v>
      </c>
      <c r="T109">
        <v>0</v>
      </c>
    </row>
    <row r="110" spans="1:20" x14ac:dyDescent="0.25">
      <c r="A110" t="s">
        <v>1380</v>
      </c>
      <c r="B110">
        <v>5</v>
      </c>
      <c r="C110" t="s">
        <v>19</v>
      </c>
      <c r="D110">
        <f>D113-1</f>
        <v>81</v>
      </c>
      <c r="E110">
        <f t="shared" ref="E110:E114" si="14">E109</f>
        <v>23</v>
      </c>
      <c r="F110">
        <f>D114+1</f>
        <v>105</v>
      </c>
      <c r="G110">
        <f>G109</f>
        <v>28</v>
      </c>
      <c r="H110" t="s">
        <v>111</v>
      </c>
      <c r="I110">
        <v>10</v>
      </c>
      <c r="J110">
        <v>0</v>
      </c>
      <c r="K110">
        <v>0</v>
      </c>
      <c r="L110">
        <v>0</v>
      </c>
      <c r="N110" t="s">
        <v>1095</v>
      </c>
      <c r="O110" t="s">
        <v>27</v>
      </c>
      <c r="Q110">
        <v>3</v>
      </c>
      <c r="R110" t="b">
        <v>1</v>
      </c>
      <c r="S110" t="s">
        <v>135</v>
      </c>
      <c r="T110">
        <v>0</v>
      </c>
    </row>
    <row r="111" spans="1:20" x14ac:dyDescent="0.25">
      <c r="A111" t="s">
        <v>1381</v>
      </c>
      <c r="B111">
        <v>5</v>
      </c>
      <c r="C111" t="s">
        <v>19</v>
      </c>
      <c r="D111">
        <f>D114</f>
        <v>104</v>
      </c>
      <c r="E111">
        <f t="shared" si="14"/>
        <v>23</v>
      </c>
      <c r="F111">
        <f>D111+21</f>
        <v>125</v>
      </c>
      <c r="G111">
        <f t="shared" ref="G111" si="15">G110</f>
        <v>28</v>
      </c>
      <c r="H111" t="s">
        <v>111</v>
      </c>
      <c r="I111">
        <v>10</v>
      </c>
      <c r="J111">
        <v>0</v>
      </c>
      <c r="K111">
        <v>0</v>
      </c>
      <c r="L111">
        <v>0</v>
      </c>
      <c r="N111" t="s">
        <v>1095</v>
      </c>
      <c r="O111" t="s">
        <v>27</v>
      </c>
      <c r="Q111">
        <v>3</v>
      </c>
      <c r="R111" t="b">
        <v>1</v>
      </c>
      <c r="S111" t="s">
        <v>135</v>
      </c>
      <c r="T111">
        <v>0</v>
      </c>
    </row>
    <row r="112" spans="1:20" x14ac:dyDescent="0.25">
      <c r="A112" t="s">
        <v>48</v>
      </c>
      <c r="B112">
        <v>5</v>
      </c>
      <c r="C112" t="s">
        <v>25</v>
      </c>
      <c r="D112">
        <f>D108+50</f>
        <v>60</v>
      </c>
      <c r="E112">
        <f>E111</f>
        <v>23</v>
      </c>
      <c r="F112">
        <f>D112</f>
        <v>60</v>
      </c>
      <c r="G112">
        <f>G107</f>
        <v>298</v>
      </c>
      <c r="I112">
        <v>0</v>
      </c>
      <c r="J112">
        <v>0</v>
      </c>
      <c r="K112">
        <v>0</v>
      </c>
      <c r="L112">
        <v>0</v>
      </c>
      <c r="N112" t="s">
        <v>1095</v>
      </c>
      <c r="O112" t="s">
        <v>25</v>
      </c>
      <c r="Q112">
        <v>4</v>
      </c>
      <c r="R112" t="b">
        <v>0</v>
      </c>
      <c r="S112" t="s">
        <v>135</v>
      </c>
      <c r="T112">
        <v>0</v>
      </c>
    </row>
    <row r="113" spans="1:20" x14ac:dyDescent="0.25">
      <c r="A113" t="s">
        <v>49</v>
      </c>
      <c r="B113">
        <v>5</v>
      </c>
      <c r="C113" t="s">
        <v>25</v>
      </c>
      <c r="D113">
        <f>D112+22</f>
        <v>82</v>
      </c>
      <c r="E113">
        <f t="shared" si="14"/>
        <v>23</v>
      </c>
      <c r="F113">
        <f t="shared" ref="F113:F114" si="16">D113</f>
        <v>82</v>
      </c>
      <c r="G113">
        <f>G112</f>
        <v>298</v>
      </c>
      <c r="I113">
        <v>0</v>
      </c>
      <c r="J113">
        <v>0</v>
      </c>
      <c r="K113">
        <v>0</v>
      </c>
      <c r="L113">
        <v>0</v>
      </c>
      <c r="N113" t="s">
        <v>1095</v>
      </c>
      <c r="O113" t="s">
        <v>25</v>
      </c>
      <c r="Q113">
        <v>4</v>
      </c>
      <c r="R113" t="b">
        <v>0</v>
      </c>
      <c r="S113" t="s">
        <v>135</v>
      </c>
      <c r="T113">
        <v>0</v>
      </c>
    </row>
    <row r="114" spans="1:20" x14ac:dyDescent="0.25">
      <c r="A114" t="s">
        <v>50</v>
      </c>
      <c r="B114">
        <v>5</v>
      </c>
      <c r="C114" t="s">
        <v>25</v>
      </c>
      <c r="D114">
        <f>D113+22</f>
        <v>104</v>
      </c>
      <c r="E114">
        <f t="shared" si="14"/>
        <v>23</v>
      </c>
      <c r="F114">
        <f t="shared" si="16"/>
        <v>104</v>
      </c>
      <c r="G114">
        <f>G113</f>
        <v>298</v>
      </c>
      <c r="I114">
        <v>0</v>
      </c>
      <c r="J114">
        <v>0</v>
      </c>
      <c r="K114">
        <v>0</v>
      </c>
      <c r="L114">
        <v>0</v>
      </c>
      <c r="N114" t="s">
        <v>1095</v>
      </c>
      <c r="O114" t="s">
        <v>25</v>
      </c>
      <c r="Q114">
        <v>4</v>
      </c>
      <c r="R114" t="b">
        <v>0</v>
      </c>
      <c r="S114" t="s">
        <v>135</v>
      </c>
      <c r="T114">
        <v>0</v>
      </c>
    </row>
    <row r="115" spans="1:20" x14ac:dyDescent="0.25">
      <c r="A115" t="s">
        <v>59</v>
      </c>
      <c r="B115">
        <v>5</v>
      </c>
      <c r="C115" t="s">
        <v>25</v>
      </c>
      <c r="D115">
        <f>D107</f>
        <v>0</v>
      </c>
      <c r="E115">
        <f>E109+16</f>
        <v>39</v>
      </c>
      <c r="F115">
        <f>F107</f>
        <v>125</v>
      </c>
      <c r="G115">
        <f>E115</f>
        <v>39</v>
      </c>
      <c r="I115">
        <v>0</v>
      </c>
      <c r="J115">
        <v>0</v>
      </c>
      <c r="K115">
        <v>0</v>
      </c>
      <c r="L115">
        <v>0</v>
      </c>
      <c r="N115" t="s">
        <v>1095</v>
      </c>
      <c r="O115" t="s">
        <v>25</v>
      </c>
      <c r="Q115">
        <v>4</v>
      </c>
      <c r="R115" t="b">
        <v>0</v>
      </c>
      <c r="S115" t="s">
        <v>135</v>
      </c>
      <c r="T115">
        <v>0</v>
      </c>
    </row>
    <row r="116" spans="1:20" x14ac:dyDescent="0.25">
      <c r="A116" t="s">
        <v>1354</v>
      </c>
      <c r="B116">
        <v>5</v>
      </c>
      <c r="C116" t="s">
        <v>19</v>
      </c>
      <c r="D116">
        <v>10</v>
      </c>
      <c r="E116">
        <f>E115+2</f>
        <v>41</v>
      </c>
      <c r="F116">
        <f>D112-2</f>
        <v>58</v>
      </c>
      <c r="G116">
        <f>E116+5</f>
        <v>46</v>
      </c>
      <c r="H116" t="s">
        <v>111</v>
      </c>
      <c r="I116">
        <v>10</v>
      </c>
      <c r="J116">
        <v>0</v>
      </c>
      <c r="K116">
        <v>0</v>
      </c>
      <c r="L116">
        <v>0</v>
      </c>
      <c r="N116" t="s">
        <v>1095</v>
      </c>
      <c r="O116" t="s">
        <v>25</v>
      </c>
      <c r="Q116">
        <v>3</v>
      </c>
      <c r="R116" t="b">
        <v>1</v>
      </c>
      <c r="S116" t="s">
        <v>135</v>
      </c>
      <c r="T116">
        <v>0</v>
      </c>
    </row>
    <row r="117" spans="1:20" x14ac:dyDescent="0.25">
      <c r="A117" t="s">
        <v>1355</v>
      </c>
      <c r="B117">
        <v>5</v>
      </c>
      <c r="C117" t="s">
        <v>19</v>
      </c>
      <c r="D117">
        <f>D109</f>
        <v>59</v>
      </c>
      <c r="E117">
        <f>E116+1</f>
        <v>42</v>
      </c>
      <c r="F117">
        <f>F109</f>
        <v>81</v>
      </c>
      <c r="G117">
        <f t="shared" ref="G117:G119" si="17">E117+3</f>
        <v>45</v>
      </c>
      <c r="H117" t="s">
        <v>20</v>
      </c>
      <c r="I117">
        <v>10</v>
      </c>
      <c r="J117">
        <v>1</v>
      </c>
      <c r="K117">
        <v>0</v>
      </c>
      <c r="L117">
        <v>0</v>
      </c>
      <c r="N117" t="s">
        <v>1095</v>
      </c>
      <c r="O117" t="s">
        <v>27</v>
      </c>
      <c r="Q117">
        <v>2</v>
      </c>
      <c r="R117" t="b">
        <v>0</v>
      </c>
      <c r="S117" t="s">
        <v>135</v>
      </c>
      <c r="T117">
        <v>0</v>
      </c>
    </row>
    <row r="118" spans="1:20" x14ac:dyDescent="0.25">
      <c r="A118" t="s">
        <v>1356</v>
      </c>
      <c r="B118">
        <v>5</v>
      </c>
      <c r="C118" t="s">
        <v>19</v>
      </c>
      <c r="D118">
        <f>D110</f>
        <v>81</v>
      </c>
      <c r="E118">
        <f>E117</f>
        <v>42</v>
      </c>
      <c r="F118">
        <f>F110</f>
        <v>105</v>
      </c>
      <c r="G118">
        <f t="shared" si="17"/>
        <v>45</v>
      </c>
      <c r="H118" t="s">
        <v>20</v>
      </c>
      <c r="I118">
        <v>10</v>
      </c>
      <c r="J118">
        <v>1</v>
      </c>
      <c r="K118">
        <v>0</v>
      </c>
      <c r="L118">
        <v>0</v>
      </c>
      <c r="N118" t="s">
        <v>1095</v>
      </c>
      <c r="O118" t="s">
        <v>27</v>
      </c>
      <c r="Q118">
        <v>2</v>
      </c>
      <c r="R118" t="b">
        <v>0</v>
      </c>
      <c r="S118" t="s">
        <v>135</v>
      </c>
      <c r="T118">
        <v>0</v>
      </c>
    </row>
    <row r="119" spans="1:20" x14ac:dyDescent="0.25">
      <c r="A119" t="s">
        <v>1357</v>
      </c>
      <c r="B119">
        <v>5</v>
      </c>
      <c r="C119" t="s">
        <v>19</v>
      </c>
      <c r="D119">
        <f>D111</f>
        <v>104</v>
      </c>
      <c r="E119">
        <f>E118</f>
        <v>42</v>
      </c>
      <c r="F119">
        <f>F111</f>
        <v>125</v>
      </c>
      <c r="G119">
        <f t="shared" si="17"/>
        <v>45</v>
      </c>
      <c r="H119" t="s">
        <v>20</v>
      </c>
      <c r="I119">
        <v>10</v>
      </c>
      <c r="J119">
        <v>1</v>
      </c>
      <c r="K119">
        <v>0</v>
      </c>
      <c r="L119">
        <v>0</v>
      </c>
      <c r="N119" t="s">
        <v>1095</v>
      </c>
      <c r="O119" t="s">
        <v>27</v>
      </c>
      <c r="Q119">
        <v>2</v>
      </c>
      <c r="R119" t="b">
        <v>0</v>
      </c>
      <c r="S119" t="s">
        <v>135</v>
      </c>
      <c r="T119">
        <v>0</v>
      </c>
    </row>
    <row r="120" spans="1:20" x14ac:dyDescent="0.25">
      <c r="A120" t="s">
        <v>1358</v>
      </c>
      <c r="B120">
        <v>5</v>
      </c>
      <c r="C120" t="s">
        <v>19</v>
      </c>
      <c r="D120">
        <f t="shared" ref="D120:D151" si="18">D116</f>
        <v>10</v>
      </c>
      <c r="E120">
        <f>E116+15</f>
        <v>56</v>
      </c>
      <c r="F120">
        <f t="shared" ref="F120:F151" si="19">F116</f>
        <v>58</v>
      </c>
      <c r="G120">
        <f>E120+5</f>
        <v>61</v>
      </c>
      <c r="H120" t="s">
        <v>111</v>
      </c>
      <c r="I120">
        <v>10</v>
      </c>
      <c r="J120">
        <v>0</v>
      </c>
      <c r="K120">
        <v>0</v>
      </c>
      <c r="L120">
        <v>0</v>
      </c>
      <c r="N120" t="s">
        <v>1095</v>
      </c>
      <c r="O120" t="s">
        <v>25</v>
      </c>
      <c r="Q120">
        <v>3</v>
      </c>
      <c r="R120" t="b">
        <v>1</v>
      </c>
      <c r="S120" t="s">
        <v>135</v>
      </c>
      <c r="T120">
        <v>0</v>
      </c>
    </row>
    <row r="121" spans="1:20" x14ac:dyDescent="0.25">
      <c r="A121" t="s">
        <v>1359</v>
      </c>
      <c r="B121">
        <v>5</v>
      </c>
      <c r="C121" t="s">
        <v>19</v>
      </c>
      <c r="D121">
        <f t="shared" si="18"/>
        <v>59</v>
      </c>
      <c r="E121">
        <f>E120+1</f>
        <v>57</v>
      </c>
      <c r="F121">
        <f t="shared" si="19"/>
        <v>81</v>
      </c>
      <c r="G121">
        <f>E121+3</f>
        <v>60</v>
      </c>
      <c r="H121" t="s">
        <v>20</v>
      </c>
      <c r="I121">
        <v>10</v>
      </c>
      <c r="J121">
        <v>1</v>
      </c>
      <c r="K121">
        <v>0</v>
      </c>
      <c r="L121">
        <v>0</v>
      </c>
      <c r="N121" t="s">
        <v>1095</v>
      </c>
      <c r="O121" t="s">
        <v>27</v>
      </c>
      <c r="Q121">
        <v>2</v>
      </c>
      <c r="R121" t="b">
        <v>0</v>
      </c>
      <c r="S121" t="s">
        <v>135</v>
      </c>
      <c r="T121">
        <v>0</v>
      </c>
    </row>
    <row r="122" spans="1:20" x14ac:dyDescent="0.25">
      <c r="A122" t="s">
        <v>1360</v>
      </c>
      <c r="B122">
        <v>5</v>
      </c>
      <c r="C122" t="s">
        <v>19</v>
      </c>
      <c r="D122">
        <f t="shared" si="18"/>
        <v>81</v>
      </c>
      <c r="E122">
        <f>E121</f>
        <v>57</v>
      </c>
      <c r="F122">
        <f t="shared" si="19"/>
        <v>105</v>
      </c>
      <c r="G122">
        <f t="shared" ref="G122:G123" si="20">E122+3</f>
        <v>60</v>
      </c>
      <c r="H122" t="s">
        <v>20</v>
      </c>
      <c r="I122">
        <v>10</v>
      </c>
      <c r="J122">
        <v>1</v>
      </c>
      <c r="K122">
        <v>0</v>
      </c>
      <c r="L122">
        <v>0</v>
      </c>
      <c r="N122" t="s">
        <v>1095</v>
      </c>
      <c r="O122" t="s">
        <v>27</v>
      </c>
      <c r="Q122">
        <v>2</v>
      </c>
      <c r="R122" t="b">
        <v>0</v>
      </c>
      <c r="S122" t="s">
        <v>135</v>
      </c>
      <c r="T122">
        <v>0</v>
      </c>
    </row>
    <row r="123" spans="1:20" x14ac:dyDescent="0.25">
      <c r="A123" t="s">
        <v>1361</v>
      </c>
      <c r="B123">
        <v>5</v>
      </c>
      <c r="C123" t="s">
        <v>19</v>
      </c>
      <c r="D123">
        <f t="shared" si="18"/>
        <v>104</v>
      </c>
      <c r="E123">
        <f>E122</f>
        <v>57</v>
      </c>
      <c r="F123">
        <f t="shared" si="19"/>
        <v>125</v>
      </c>
      <c r="G123">
        <f t="shared" si="20"/>
        <v>60</v>
      </c>
      <c r="H123" t="s">
        <v>20</v>
      </c>
      <c r="I123">
        <v>10</v>
      </c>
      <c r="J123">
        <v>1</v>
      </c>
      <c r="K123">
        <v>0</v>
      </c>
      <c r="L123">
        <v>0</v>
      </c>
      <c r="N123" t="s">
        <v>1095</v>
      </c>
      <c r="O123" t="s">
        <v>27</v>
      </c>
      <c r="Q123">
        <v>2</v>
      </c>
      <c r="R123" t="b">
        <v>0</v>
      </c>
      <c r="S123" t="s">
        <v>135</v>
      </c>
      <c r="T123">
        <v>0</v>
      </c>
    </row>
    <row r="124" spans="1:20" x14ac:dyDescent="0.25">
      <c r="A124" t="s">
        <v>1362</v>
      </c>
      <c r="B124">
        <v>5</v>
      </c>
      <c r="C124" t="s">
        <v>19</v>
      </c>
      <c r="D124">
        <f t="shared" si="18"/>
        <v>10</v>
      </c>
      <c r="E124">
        <f>E120+15</f>
        <v>71</v>
      </c>
      <c r="F124">
        <f t="shared" si="19"/>
        <v>58</v>
      </c>
      <c r="G124">
        <f>E124+5</f>
        <v>76</v>
      </c>
      <c r="H124" t="s">
        <v>111</v>
      </c>
      <c r="I124">
        <v>10</v>
      </c>
      <c r="J124">
        <v>0</v>
      </c>
      <c r="K124">
        <v>0</v>
      </c>
      <c r="L124">
        <v>0</v>
      </c>
      <c r="N124" t="s">
        <v>1095</v>
      </c>
      <c r="O124" t="s">
        <v>25</v>
      </c>
      <c r="Q124">
        <v>3</v>
      </c>
      <c r="R124" t="b">
        <v>1</v>
      </c>
      <c r="S124" t="s">
        <v>135</v>
      </c>
      <c r="T124">
        <v>0</v>
      </c>
    </row>
    <row r="125" spans="1:20" x14ac:dyDescent="0.25">
      <c r="A125" t="s">
        <v>1363</v>
      </c>
      <c r="B125">
        <v>5</v>
      </c>
      <c r="C125" t="s">
        <v>19</v>
      </c>
      <c r="D125">
        <f t="shared" si="18"/>
        <v>59</v>
      </c>
      <c r="E125">
        <f>E124+1</f>
        <v>72</v>
      </c>
      <c r="F125">
        <f t="shared" si="19"/>
        <v>81</v>
      </c>
      <c r="G125">
        <f t="shared" ref="G125:G127" si="21">E125+3</f>
        <v>75</v>
      </c>
      <c r="H125" t="s">
        <v>20</v>
      </c>
      <c r="I125">
        <v>10</v>
      </c>
      <c r="J125">
        <v>1</v>
      </c>
      <c r="K125">
        <v>0</v>
      </c>
      <c r="L125">
        <v>0</v>
      </c>
      <c r="N125" t="s">
        <v>1095</v>
      </c>
      <c r="O125" t="s">
        <v>27</v>
      </c>
      <c r="Q125">
        <v>2</v>
      </c>
      <c r="R125" t="b">
        <v>0</v>
      </c>
      <c r="S125" t="s">
        <v>135</v>
      </c>
      <c r="T125">
        <v>0</v>
      </c>
    </row>
    <row r="126" spans="1:20" x14ac:dyDescent="0.25">
      <c r="A126" t="s">
        <v>1364</v>
      </c>
      <c r="B126">
        <v>5</v>
      </c>
      <c r="C126" t="s">
        <v>19</v>
      </c>
      <c r="D126">
        <f t="shared" si="18"/>
        <v>81</v>
      </c>
      <c r="E126">
        <f>E125</f>
        <v>72</v>
      </c>
      <c r="F126">
        <f t="shared" si="19"/>
        <v>105</v>
      </c>
      <c r="G126">
        <f t="shared" si="21"/>
        <v>75</v>
      </c>
      <c r="H126" t="s">
        <v>20</v>
      </c>
      <c r="I126">
        <v>10</v>
      </c>
      <c r="J126">
        <v>1</v>
      </c>
      <c r="K126">
        <v>0</v>
      </c>
      <c r="L126">
        <v>0</v>
      </c>
      <c r="N126" t="s">
        <v>1095</v>
      </c>
      <c r="O126" t="s">
        <v>27</v>
      </c>
      <c r="Q126">
        <v>2</v>
      </c>
      <c r="R126" t="b">
        <v>0</v>
      </c>
      <c r="S126" t="s">
        <v>135</v>
      </c>
      <c r="T126">
        <v>0</v>
      </c>
    </row>
    <row r="127" spans="1:20" x14ac:dyDescent="0.25">
      <c r="A127" t="s">
        <v>1365</v>
      </c>
      <c r="B127">
        <v>5</v>
      </c>
      <c r="C127" t="s">
        <v>19</v>
      </c>
      <c r="D127">
        <f t="shared" si="18"/>
        <v>104</v>
      </c>
      <c r="E127">
        <f>E126</f>
        <v>72</v>
      </c>
      <c r="F127">
        <f t="shared" si="19"/>
        <v>125</v>
      </c>
      <c r="G127">
        <f t="shared" si="21"/>
        <v>75</v>
      </c>
      <c r="H127" t="s">
        <v>20</v>
      </c>
      <c r="I127">
        <v>10</v>
      </c>
      <c r="J127">
        <v>1</v>
      </c>
      <c r="K127">
        <v>0</v>
      </c>
      <c r="L127">
        <v>0</v>
      </c>
      <c r="N127" t="s">
        <v>1095</v>
      </c>
      <c r="O127" t="s">
        <v>27</v>
      </c>
      <c r="Q127">
        <v>2</v>
      </c>
      <c r="R127" t="b">
        <v>0</v>
      </c>
      <c r="S127" t="s">
        <v>135</v>
      </c>
      <c r="T127">
        <v>0</v>
      </c>
    </row>
    <row r="128" spans="1:20" x14ac:dyDescent="0.25">
      <c r="A128" t="s">
        <v>1366</v>
      </c>
      <c r="B128">
        <v>5</v>
      </c>
      <c r="C128" t="s">
        <v>19</v>
      </c>
      <c r="D128">
        <f t="shared" si="18"/>
        <v>10</v>
      </c>
      <c r="E128">
        <f>E124+15</f>
        <v>86</v>
      </c>
      <c r="F128">
        <f t="shared" si="19"/>
        <v>58</v>
      </c>
      <c r="G128">
        <f>E128+5</f>
        <v>91</v>
      </c>
      <c r="H128" t="s">
        <v>111</v>
      </c>
      <c r="I128">
        <v>10</v>
      </c>
      <c r="J128">
        <v>0</v>
      </c>
      <c r="K128">
        <v>0</v>
      </c>
      <c r="L128">
        <v>0</v>
      </c>
      <c r="N128" t="s">
        <v>1095</v>
      </c>
      <c r="O128" t="s">
        <v>25</v>
      </c>
      <c r="Q128">
        <v>3</v>
      </c>
      <c r="R128" t="b">
        <v>1</v>
      </c>
      <c r="S128" t="s">
        <v>135</v>
      </c>
      <c r="T128">
        <v>0</v>
      </c>
    </row>
    <row r="129" spans="1:20" x14ac:dyDescent="0.25">
      <c r="A129" t="s">
        <v>1367</v>
      </c>
      <c r="B129">
        <v>5</v>
      </c>
      <c r="C129" t="s">
        <v>19</v>
      </c>
      <c r="D129">
        <f t="shared" si="18"/>
        <v>59</v>
      </c>
      <c r="E129">
        <f>E128+1</f>
        <v>87</v>
      </c>
      <c r="F129">
        <f t="shared" si="19"/>
        <v>81</v>
      </c>
      <c r="G129">
        <f t="shared" ref="G129:G131" si="22">E129+3</f>
        <v>90</v>
      </c>
      <c r="H129" t="s">
        <v>20</v>
      </c>
      <c r="I129">
        <v>10</v>
      </c>
      <c r="J129">
        <v>1</v>
      </c>
      <c r="K129">
        <v>0</v>
      </c>
      <c r="L129">
        <v>0</v>
      </c>
      <c r="N129" t="s">
        <v>1095</v>
      </c>
      <c r="O129" t="s">
        <v>27</v>
      </c>
      <c r="Q129">
        <v>2</v>
      </c>
      <c r="R129" t="b">
        <v>0</v>
      </c>
      <c r="S129" t="s">
        <v>135</v>
      </c>
      <c r="T129">
        <v>0</v>
      </c>
    </row>
    <row r="130" spans="1:20" x14ac:dyDescent="0.25">
      <c r="A130" t="s">
        <v>1368</v>
      </c>
      <c r="B130">
        <v>5</v>
      </c>
      <c r="C130" t="s">
        <v>19</v>
      </c>
      <c r="D130">
        <f t="shared" si="18"/>
        <v>81</v>
      </c>
      <c r="E130">
        <f>E129</f>
        <v>87</v>
      </c>
      <c r="F130">
        <f t="shared" si="19"/>
        <v>105</v>
      </c>
      <c r="G130">
        <f t="shared" si="22"/>
        <v>90</v>
      </c>
      <c r="H130" t="s">
        <v>20</v>
      </c>
      <c r="I130">
        <v>10</v>
      </c>
      <c r="J130">
        <v>1</v>
      </c>
      <c r="K130">
        <v>0</v>
      </c>
      <c r="L130">
        <v>0</v>
      </c>
      <c r="N130" t="s">
        <v>1095</v>
      </c>
      <c r="O130" t="s">
        <v>27</v>
      </c>
      <c r="Q130">
        <v>2</v>
      </c>
      <c r="R130" t="b">
        <v>0</v>
      </c>
      <c r="S130" t="s">
        <v>135</v>
      </c>
      <c r="T130">
        <v>0</v>
      </c>
    </row>
    <row r="131" spans="1:20" x14ac:dyDescent="0.25">
      <c r="A131" t="s">
        <v>1369</v>
      </c>
      <c r="B131">
        <v>5</v>
      </c>
      <c r="C131" t="s">
        <v>19</v>
      </c>
      <c r="D131">
        <f t="shared" si="18"/>
        <v>104</v>
      </c>
      <c r="E131">
        <f>E130</f>
        <v>87</v>
      </c>
      <c r="F131">
        <f t="shared" si="19"/>
        <v>125</v>
      </c>
      <c r="G131">
        <f t="shared" si="22"/>
        <v>90</v>
      </c>
      <c r="H131" t="s">
        <v>20</v>
      </c>
      <c r="I131">
        <v>10</v>
      </c>
      <c r="J131">
        <v>1</v>
      </c>
      <c r="K131">
        <v>0</v>
      </c>
      <c r="L131">
        <v>0</v>
      </c>
      <c r="N131" t="s">
        <v>1095</v>
      </c>
      <c r="O131" t="s">
        <v>27</v>
      </c>
      <c r="Q131">
        <v>2</v>
      </c>
      <c r="R131" t="b">
        <v>0</v>
      </c>
      <c r="S131" t="s">
        <v>135</v>
      </c>
      <c r="T131">
        <v>0</v>
      </c>
    </row>
    <row r="132" spans="1:20" x14ac:dyDescent="0.25">
      <c r="A132" t="s">
        <v>1430</v>
      </c>
      <c r="B132">
        <v>5</v>
      </c>
      <c r="C132" t="s">
        <v>19</v>
      </c>
      <c r="D132">
        <f t="shared" si="18"/>
        <v>10</v>
      </c>
      <c r="E132">
        <f>E128+15</f>
        <v>101</v>
      </c>
      <c r="F132">
        <f t="shared" si="19"/>
        <v>58</v>
      </c>
      <c r="G132">
        <f>E132+5</f>
        <v>106</v>
      </c>
      <c r="H132" t="s">
        <v>111</v>
      </c>
      <c r="I132">
        <v>10</v>
      </c>
      <c r="J132">
        <v>0</v>
      </c>
      <c r="K132">
        <v>0</v>
      </c>
      <c r="L132">
        <v>0</v>
      </c>
      <c r="N132" t="s">
        <v>1095</v>
      </c>
      <c r="O132" t="s">
        <v>25</v>
      </c>
      <c r="Q132">
        <v>3</v>
      </c>
      <c r="R132" t="b">
        <v>1</v>
      </c>
      <c r="S132" t="s">
        <v>135</v>
      </c>
      <c r="T132">
        <v>0</v>
      </c>
    </row>
    <row r="133" spans="1:20" x14ac:dyDescent="0.25">
      <c r="A133" t="s">
        <v>1431</v>
      </c>
      <c r="B133">
        <v>5</v>
      </c>
      <c r="C133" t="s">
        <v>19</v>
      </c>
      <c r="D133">
        <f t="shared" si="18"/>
        <v>59</v>
      </c>
      <c r="E133">
        <f>E132+1</f>
        <v>102</v>
      </c>
      <c r="F133">
        <f t="shared" si="19"/>
        <v>81</v>
      </c>
      <c r="G133">
        <f t="shared" ref="G133:G135" si="23">E133+3</f>
        <v>105</v>
      </c>
      <c r="H133" t="s">
        <v>20</v>
      </c>
      <c r="I133">
        <v>10</v>
      </c>
      <c r="J133">
        <v>1</v>
      </c>
      <c r="K133">
        <v>0</v>
      </c>
      <c r="L133">
        <v>0</v>
      </c>
      <c r="N133" t="s">
        <v>1095</v>
      </c>
      <c r="O133" t="s">
        <v>27</v>
      </c>
      <c r="Q133">
        <v>2</v>
      </c>
      <c r="R133" t="b">
        <v>0</v>
      </c>
      <c r="S133" t="s">
        <v>135</v>
      </c>
      <c r="T133">
        <v>0</v>
      </c>
    </row>
    <row r="134" spans="1:20" x14ac:dyDescent="0.25">
      <c r="A134" t="s">
        <v>1432</v>
      </c>
      <c r="B134">
        <v>5</v>
      </c>
      <c r="C134" t="s">
        <v>19</v>
      </c>
      <c r="D134">
        <f t="shared" si="18"/>
        <v>81</v>
      </c>
      <c r="E134">
        <f>E133</f>
        <v>102</v>
      </c>
      <c r="F134">
        <f t="shared" si="19"/>
        <v>105</v>
      </c>
      <c r="G134">
        <f t="shared" si="23"/>
        <v>105</v>
      </c>
      <c r="H134" t="s">
        <v>20</v>
      </c>
      <c r="I134">
        <v>10</v>
      </c>
      <c r="J134">
        <v>1</v>
      </c>
      <c r="K134">
        <v>0</v>
      </c>
      <c r="L134">
        <v>0</v>
      </c>
      <c r="N134" t="s">
        <v>1095</v>
      </c>
      <c r="O134" t="s">
        <v>27</v>
      </c>
      <c r="Q134">
        <v>2</v>
      </c>
      <c r="R134" t="b">
        <v>0</v>
      </c>
      <c r="S134" t="s">
        <v>135</v>
      </c>
      <c r="T134">
        <v>0</v>
      </c>
    </row>
    <row r="135" spans="1:20" x14ac:dyDescent="0.25">
      <c r="A135" t="s">
        <v>1433</v>
      </c>
      <c r="B135">
        <v>5</v>
      </c>
      <c r="C135" t="s">
        <v>19</v>
      </c>
      <c r="D135">
        <f t="shared" si="18"/>
        <v>104</v>
      </c>
      <c r="E135">
        <f>E134</f>
        <v>102</v>
      </c>
      <c r="F135">
        <f t="shared" si="19"/>
        <v>125</v>
      </c>
      <c r="G135">
        <f t="shared" si="23"/>
        <v>105</v>
      </c>
      <c r="H135" t="s">
        <v>20</v>
      </c>
      <c r="I135">
        <v>10</v>
      </c>
      <c r="J135">
        <v>1</v>
      </c>
      <c r="K135">
        <v>0</v>
      </c>
      <c r="L135">
        <v>0</v>
      </c>
      <c r="N135" t="s">
        <v>1095</v>
      </c>
      <c r="O135" t="s">
        <v>27</v>
      </c>
      <c r="Q135">
        <v>2</v>
      </c>
      <c r="R135" t="b">
        <v>0</v>
      </c>
      <c r="S135" t="s">
        <v>135</v>
      </c>
      <c r="T135">
        <v>0</v>
      </c>
    </row>
    <row r="136" spans="1:20" x14ac:dyDescent="0.25">
      <c r="A136" t="s">
        <v>1434</v>
      </c>
      <c r="B136">
        <v>5</v>
      </c>
      <c r="C136" t="s">
        <v>19</v>
      </c>
      <c r="D136">
        <f t="shared" si="18"/>
        <v>10</v>
      </c>
      <c r="E136">
        <f>E132+15</f>
        <v>116</v>
      </c>
      <c r="F136">
        <f t="shared" si="19"/>
        <v>58</v>
      </c>
      <c r="G136">
        <f>E136+5</f>
        <v>121</v>
      </c>
      <c r="H136" t="s">
        <v>111</v>
      </c>
      <c r="I136">
        <v>10</v>
      </c>
      <c r="J136">
        <v>0</v>
      </c>
      <c r="K136">
        <v>0</v>
      </c>
      <c r="L136">
        <v>0</v>
      </c>
      <c r="N136" t="s">
        <v>1095</v>
      </c>
      <c r="O136" t="s">
        <v>25</v>
      </c>
      <c r="Q136">
        <v>3</v>
      </c>
      <c r="R136" t="b">
        <v>1</v>
      </c>
      <c r="S136" t="s">
        <v>135</v>
      </c>
      <c r="T136">
        <v>0</v>
      </c>
    </row>
    <row r="137" spans="1:20" x14ac:dyDescent="0.25">
      <c r="A137" t="s">
        <v>1435</v>
      </c>
      <c r="B137">
        <v>5</v>
      </c>
      <c r="C137" t="s">
        <v>19</v>
      </c>
      <c r="D137">
        <f t="shared" si="18"/>
        <v>59</v>
      </c>
      <c r="E137">
        <f>E136+1</f>
        <v>117</v>
      </c>
      <c r="F137">
        <f t="shared" si="19"/>
        <v>81</v>
      </c>
      <c r="G137">
        <f t="shared" ref="G137:G139" si="24">E137+3</f>
        <v>120</v>
      </c>
      <c r="H137" t="s">
        <v>20</v>
      </c>
      <c r="I137">
        <v>10</v>
      </c>
      <c r="J137">
        <v>1</v>
      </c>
      <c r="K137">
        <v>0</v>
      </c>
      <c r="L137">
        <v>0</v>
      </c>
      <c r="N137" t="s">
        <v>1095</v>
      </c>
      <c r="O137" t="s">
        <v>27</v>
      </c>
      <c r="Q137">
        <v>2</v>
      </c>
      <c r="R137" t="b">
        <v>0</v>
      </c>
      <c r="S137" t="s">
        <v>135</v>
      </c>
      <c r="T137">
        <v>0</v>
      </c>
    </row>
    <row r="138" spans="1:20" x14ac:dyDescent="0.25">
      <c r="A138" t="s">
        <v>1436</v>
      </c>
      <c r="B138">
        <v>5</v>
      </c>
      <c r="C138" t="s">
        <v>19</v>
      </c>
      <c r="D138">
        <f t="shared" si="18"/>
        <v>81</v>
      </c>
      <c r="E138">
        <f>E137</f>
        <v>117</v>
      </c>
      <c r="F138">
        <f t="shared" si="19"/>
        <v>105</v>
      </c>
      <c r="G138">
        <f t="shared" si="24"/>
        <v>120</v>
      </c>
      <c r="H138" t="s">
        <v>20</v>
      </c>
      <c r="I138">
        <v>10</v>
      </c>
      <c r="J138">
        <v>1</v>
      </c>
      <c r="K138">
        <v>0</v>
      </c>
      <c r="L138">
        <v>0</v>
      </c>
      <c r="N138" t="s">
        <v>1095</v>
      </c>
      <c r="O138" t="s">
        <v>27</v>
      </c>
      <c r="Q138">
        <v>2</v>
      </c>
      <c r="R138" t="b">
        <v>0</v>
      </c>
      <c r="S138" t="s">
        <v>135</v>
      </c>
      <c r="T138">
        <v>0</v>
      </c>
    </row>
    <row r="139" spans="1:20" x14ac:dyDescent="0.25">
      <c r="A139" t="s">
        <v>1437</v>
      </c>
      <c r="B139">
        <v>5</v>
      </c>
      <c r="C139" t="s">
        <v>19</v>
      </c>
      <c r="D139">
        <f t="shared" si="18"/>
        <v>104</v>
      </c>
      <c r="E139">
        <f>E138</f>
        <v>117</v>
      </c>
      <c r="F139">
        <f t="shared" si="19"/>
        <v>125</v>
      </c>
      <c r="G139">
        <f t="shared" si="24"/>
        <v>120</v>
      </c>
      <c r="H139" t="s">
        <v>20</v>
      </c>
      <c r="I139">
        <v>10</v>
      </c>
      <c r="J139">
        <v>1</v>
      </c>
      <c r="K139">
        <v>0</v>
      </c>
      <c r="L139">
        <v>0</v>
      </c>
      <c r="N139" t="s">
        <v>1095</v>
      </c>
      <c r="O139" t="s">
        <v>27</v>
      </c>
      <c r="Q139">
        <v>2</v>
      </c>
      <c r="R139" t="b">
        <v>0</v>
      </c>
      <c r="S139" t="s">
        <v>135</v>
      </c>
      <c r="T139">
        <v>0</v>
      </c>
    </row>
    <row r="140" spans="1:20" x14ac:dyDescent="0.25">
      <c r="A140" t="s">
        <v>1438</v>
      </c>
      <c r="B140">
        <v>5</v>
      </c>
      <c r="C140" t="s">
        <v>19</v>
      </c>
      <c r="D140">
        <f t="shared" si="18"/>
        <v>10</v>
      </c>
      <c r="E140">
        <f>E136+15</f>
        <v>131</v>
      </c>
      <c r="F140">
        <f t="shared" si="19"/>
        <v>58</v>
      </c>
      <c r="G140">
        <f>E140+5</f>
        <v>136</v>
      </c>
      <c r="H140" t="s">
        <v>111</v>
      </c>
      <c r="I140">
        <v>10</v>
      </c>
      <c r="J140">
        <v>0</v>
      </c>
      <c r="K140">
        <v>0</v>
      </c>
      <c r="L140">
        <v>0</v>
      </c>
      <c r="N140" t="s">
        <v>1095</v>
      </c>
      <c r="O140" t="s">
        <v>25</v>
      </c>
      <c r="Q140">
        <v>3</v>
      </c>
      <c r="R140" t="b">
        <v>1</v>
      </c>
      <c r="S140" t="s">
        <v>135</v>
      </c>
      <c r="T140">
        <v>0</v>
      </c>
    </row>
    <row r="141" spans="1:20" x14ac:dyDescent="0.25">
      <c r="A141" t="s">
        <v>1439</v>
      </c>
      <c r="B141">
        <v>5</v>
      </c>
      <c r="C141" t="s">
        <v>19</v>
      </c>
      <c r="D141">
        <f t="shared" si="18"/>
        <v>59</v>
      </c>
      <c r="E141">
        <f>E140+1</f>
        <v>132</v>
      </c>
      <c r="F141">
        <f t="shared" si="19"/>
        <v>81</v>
      </c>
      <c r="G141">
        <f t="shared" ref="G141:G143" si="25">E141+3</f>
        <v>135</v>
      </c>
      <c r="H141" t="s">
        <v>20</v>
      </c>
      <c r="I141">
        <v>10</v>
      </c>
      <c r="J141">
        <v>1</v>
      </c>
      <c r="K141">
        <v>0</v>
      </c>
      <c r="L141">
        <v>0</v>
      </c>
      <c r="N141" t="s">
        <v>1095</v>
      </c>
      <c r="O141" t="s">
        <v>27</v>
      </c>
      <c r="Q141">
        <v>2</v>
      </c>
      <c r="R141" t="b">
        <v>0</v>
      </c>
      <c r="S141" t="s">
        <v>135</v>
      </c>
      <c r="T141">
        <v>0</v>
      </c>
    </row>
    <row r="142" spans="1:20" x14ac:dyDescent="0.25">
      <c r="A142" t="s">
        <v>1440</v>
      </c>
      <c r="B142">
        <v>5</v>
      </c>
      <c r="C142" t="s">
        <v>19</v>
      </c>
      <c r="D142">
        <f t="shared" si="18"/>
        <v>81</v>
      </c>
      <c r="E142">
        <f>E141</f>
        <v>132</v>
      </c>
      <c r="F142">
        <f t="shared" si="19"/>
        <v>105</v>
      </c>
      <c r="G142">
        <f t="shared" si="25"/>
        <v>135</v>
      </c>
      <c r="H142" t="s">
        <v>20</v>
      </c>
      <c r="I142">
        <v>10</v>
      </c>
      <c r="J142">
        <v>1</v>
      </c>
      <c r="K142">
        <v>0</v>
      </c>
      <c r="L142">
        <v>0</v>
      </c>
      <c r="N142" t="s">
        <v>1095</v>
      </c>
      <c r="O142" t="s">
        <v>27</v>
      </c>
      <c r="Q142">
        <v>2</v>
      </c>
      <c r="R142" t="b">
        <v>0</v>
      </c>
      <c r="S142" t="s">
        <v>135</v>
      </c>
      <c r="T142">
        <v>0</v>
      </c>
    </row>
    <row r="143" spans="1:20" x14ac:dyDescent="0.25">
      <c r="A143" t="s">
        <v>1441</v>
      </c>
      <c r="B143">
        <v>5</v>
      </c>
      <c r="C143" t="s">
        <v>19</v>
      </c>
      <c r="D143">
        <f t="shared" si="18"/>
        <v>104</v>
      </c>
      <c r="E143">
        <f>E142</f>
        <v>132</v>
      </c>
      <c r="F143">
        <f t="shared" si="19"/>
        <v>125</v>
      </c>
      <c r="G143">
        <f t="shared" si="25"/>
        <v>135</v>
      </c>
      <c r="H143" t="s">
        <v>20</v>
      </c>
      <c r="I143">
        <v>10</v>
      </c>
      <c r="J143">
        <v>1</v>
      </c>
      <c r="K143">
        <v>0</v>
      </c>
      <c r="L143">
        <v>0</v>
      </c>
      <c r="N143" t="s">
        <v>1095</v>
      </c>
      <c r="O143" t="s">
        <v>27</v>
      </c>
      <c r="Q143">
        <v>2</v>
      </c>
      <c r="R143" t="b">
        <v>0</v>
      </c>
      <c r="S143" t="s">
        <v>135</v>
      </c>
      <c r="T143">
        <v>0</v>
      </c>
    </row>
    <row r="144" spans="1:20" x14ac:dyDescent="0.25">
      <c r="A144" t="str">
        <f>_xlfn.CONCAT("policy_checklist2_text",1+_xlfn.NUMBERVALUE(SUBSTITUTE(A140,"policy_checklist2_text","")))</f>
        <v>policy_checklist2_text8</v>
      </c>
      <c r="B144">
        <v>5</v>
      </c>
      <c r="C144" t="s">
        <v>19</v>
      </c>
      <c r="D144">
        <f t="shared" si="18"/>
        <v>10</v>
      </c>
      <c r="E144">
        <f>E140+15</f>
        <v>146</v>
      </c>
      <c r="F144">
        <f t="shared" si="19"/>
        <v>58</v>
      </c>
      <c r="G144">
        <f>E144+5</f>
        <v>151</v>
      </c>
      <c r="H144" t="s">
        <v>111</v>
      </c>
      <c r="I144">
        <v>10</v>
      </c>
      <c r="J144">
        <v>0</v>
      </c>
      <c r="K144">
        <v>0</v>
      </c>
      <c r="L144">
        <v>0</v>
      </c>
      <c r="N144" t="s">
        <v>1095</v>
      </c>
      <c r="O144" t="s">
        <v>25</v>
      </c>
      <c r="Q144">
        <v>3</v>
      </c>
      <c r="R144" t="b">
        <v>1</v>
      </c>
      <c r="S144" t="s">
        <v>135</v>
      </c>
      <c r="T144">
        <v>0</v>
      </c>
    </row>
    <row r="145" spans="1:20" x14ac:dyDescent="0.25">
      <c r="A145" t="str">
        <f>A144&amp;"_response1"</f>
        <v>policy_checklist2_text8_response1</v>
      </c>
      <c r="B145">
        <v>5</v>
      </c>
      <c r="C145" t="s">
        <v>19</v>
      </c>
      <c r="D145">
        <f t="shared" si="18"/>
        <v>59</v>
      </c>
      <c r="E145">
        <f>E144+1</f>
        <v>147</v>
      </c>
      <c r="F145">
        <f t="shared" si="19"/>
        <v>81</v>
      </c>
      <c r="G145">
        <f t="shared" ref="G145:G147" si="26">E145+3</f>
        <v>150</v>
      </c>
      <c r="H145" t="s">
        <v>20</v>
      </c>
      <c r="I145">
        <v>10</v>
      </c>
      <c r="J145">
        <v>1</v>
      </c>
      <c r="K145">
        <v>0</v>
      </c>
      <c r="L145">
        <v>0</v>
      </c>
      <c r="N145" t="s">
        <v>1095</v>
      </c>
      <c r="O145" t="s">
        <v>27</v>
      </c>
      <c r="Q145">
        <v>2</v>
      </c>
      <c r="R145" t="b">
        <v>0</v>
      </c>
      <c r="S145" t="s">
        <v>135</v>
      </c>
      <c r="T145">
        <v>0</v>
      </c>
    </row>
    <row r="146" spans="1:20" x14ac:dyDescent="0.25">
      <c r="A146" t="str">
        <f>A144&amp;"_response2"</f>
        <v>policy_checklist2_text8_response2</v>
      </c>
      <c r="B146">
        <v>5</v>
      </c>
      <c r="C146" t="s">
        <v>19</v>
      </c>
      <c r="D146">
        <f t="shared" si="18"/>
        <v>81</v>
      </c>
      <c r="E146">
        <f>E145</f>
        <v>147</v>
      </c>
      <c r="F146">
        <f t="shared" si="19"/>
        <v>105</v>
      </c>
      <c r="G146">
        <f t="shared" si="26"/>
        <v>150</v>
      </c>
      <c r="H146" t="s">
        <v>20</v>
      </c>
      <c r="I146">
        <v>10</v>
      </c>
      <c r="J146">
        <v>1</v>
      </c>
      <c r="K146">
        <v>0</v>
      </c>
      <c r="L146">
        <v>0</v>
      </c>
      <c r="N146" t="s">
        <v>1095</v>
      </c>
      <c r="O146" t="s">
        <v>27</v>
      </c>
      <c r="Q146">
        <v>2</v>
      </c>
      <c r="R146" t="b">
        <v>0</v>
      </c>
      <c r="S146" t="s">
        <v>135</v>
      </c>
      <c r="T146">
        <v>0</v>
      </c>
    </row>
    <row r="147" spans="1:20" x14ac:dyDescent="0.25">
      <c r="A147" t="str">
        <f>A144&amp;"_response3"</f>
        <v>policy_checklist2_text8_response3</v>
      </c>
      <c r="B147">
        <v>5</v>
      </c>
      <c r="C147" t="s">
        <v>19</v>
      </c>
      <c r="D147">
        <f t="shared" si="18"/>
        <v>104</v>
      </c>
      <c r="E147">
        <f>E146</f>
        <v>147</v>
      </c>
      <c r="F147">
        <f t="shared" si="19"/>
        <v>125</v>
      </c>
      <c r="G147">
        <f t="shared" si="26"/>
        <v>150</v>
      </c>
      <c r="H147" t="s">
        <v>20</v>
      </c>
      <c r="I147">
        <v>10</v>
      </c>
      <c r="J147">
        <v>1</v>
      </c>
      <c r="K147">
        <v>0</v>
      </c>
      <c r="L147">
        <v>0</v>
      </c>
      <c r="N147" t="s">
        <v>1095</v>
      </c>
      <c r="O147" t="s">
        <v>27</v>
      </c>
      <c r="Q147">
        <v>2</v>
      </c>
      <c r="R147" t="b">
        <v>0</v>
      </c>
      <c r="S147" t="s">
        <v>135</v>
      </c>
      <c r="T147">
        <v>0</v>
      </c>
    </row>
    <row r="148" spans="1:20" x14ac:dyDescent="0.25">
      <c r="A148" t="str">
        <f>_xlfn.CONCAT("policy_checklist2_text",1+_xlfn.NUMBERVALUE(SUBSTITUTE(A144,"policy_checklist2_text","")))</f>
        <v>policy_checklist2_text9</v>
      </c>
      <c r="B148">
        <v>5</v>
      </c>
      <c r="C148" t="s">
        <v>19</v>
      </c>
      <c r="D148">
        <f t="shared" si="18"/>
        <v>10</v>
      </c>
      <c r="E148">
        <f>E144+15</f>
        <v>161</v>
      </c>
      <c r="F148">
        <f t="shared" si="19"/>
        <v>58</v>
      </c>
      <c r="G148">
        <f>E148+5</f>
        <v>166</v>
      </c>
      <c r="H148" t="s">
        <v>111</v>
      </c>
      <c r="I148">
        <v>10</v>
      </c>
      <c r="J148">
        <v>0</v>
      </c>
      <c r="K148">
        <v>0</v>
      </c>
      <c r="L148">
        <v>0</v>
      </c>
      <c r="N148" t="s">
        <v>1095</v>
      </c>
      <c r="O148" t="s">
        <v>25</v>
      </c>
      <c r="Q148">
        <v>3</v>
      </c>
      <c r="R148" t="b">
        <v>1</v>
      </c>
      <c r="S148" t="s">
        <v>135</v>
      </c>
      <c r="T148">
        <v>0</v>
      </c>
    </row>
    <row r="149" spans="1:20" x14ac:dyDescent="0.25">
      <c r="A149" t="str">
        <f>A148&amp;"_response1"</f>
        <v>policy_checklist2_text9_response1</v>
      </c>
      <c r="B149">
        <v>5</v>
      </c>
      <c r="C149" t="s">
        <v>19</v>
      </c>
      <c r="D149">
        <f t="shared" si="18"/>
        <v>59</v>
      </c>
      <c r="E149">
        <f>E148+1</f>
        <v>162</v>
      </c>
      <c r="F149">
        <f t="shared" si="19"/>
        <v>81</v>
      </c>
      <c r="G149">
        <f t="shared" ref="G149:G151" si="27">E149+3</f>
        <v>165</v>
      </c>
      <c r="H149" t="s">
        <v>20</v>
      </c>
      <c r="I149">
        <v>10</v>
      </c>
      <c r="J149">
        <v>1</v>
      </c>
      <c r="K149">
        <v>0</v>
      </c>
      <c r="L149">
        <v>0</v>
      </c>
      <c r="N149" t="s">
        <v>1095</v>
      </c>
      <c r="O149" t="s">
        <v>27</v>
      </c>
      <c r="Q149">
        <v>2</v>
      </c>
      <c r="R149" t="b">
        <v>0</v>
      </c>
      <c r="S149" t="s">
        <v>135</v>
      </c>
      <c r="T149">
        <v>0</v>
      </c>
    </row>
    <row r="150" spans="1:20" x14ac:dyDescent="0.25">
      <c r="A150" t="str">
        <f>A148&amp;"_response2"</f>
        <v>policy_checklist2_text9_response2</v>
      </c>
      <c r="B150">
        <v>5</v>
      </c>
      <c r="C150" t="s">
        <v>19</v>
      </c>
      <c r="D150">
        <f t="shared" si="18"/>
        <v>81</v>
      </c>
      <c r="E150">
        <f>E149</f>
        <v>162</v>
      </c>
      <c r="F150">
        <f t="shared" si="19"/>
        <v>105</v>
      </c>
      <c r="G150">
        <f t="shared" si="27"/>
        <v>165</v>
      </c>
      <c r="H150" t="s">
        <v>20</v>
      </c>
      <c r="I150">
        <v>10</v>
      </c>
      <c r="J150">
        <v>1</v>
      </c>
      <c r="K150">
        <v>0</v>
      </c>
      <c r="L150">
        <v>0</v>
      </c>
      <c r="N150" t="s">
        <v>1095</v>
      </c>
      <c r="O150" t="s">
        <v>27</v>
      </c>
      <c r="Q150">
        <v>2</v>
      </c>
      <c r="R150" t="b">
        <v>0</v>
      </c>
      <c r="S150" t="s">
        <v>135</v>
      </c>
      <c r="T150">
        <v>0</v>
      </c>
    </row>
    <row r="151" spans="1:20" x14ac:dyDescent="0.25">
      <c r="A151" t="str">
        <f>A148&amp;"_response3"</f>
        <v>policy_checklist2_text9_response3</v>
      </c>
      <c r="B151">
        <v>5</v>
      </c>
      <c r="C151" t="s">
        <v>19</v>
      </c>
      <c r="D151">
        <f t="shared" si="18"/>
        <v>104</v>
      </c>
      <c r="E151">
        <f>E150</f>
        <v>162</v>
      </c>
      <c r="F151">
        <f t="shared" si="19"/>
        <v>125</v>
      </c>
      <c r="G151">
        <f t="shared" si="27"/>
        <v>165</v>
      </c>
      <c r="H151" t="s">
        <v>20</v>
      </c>
      <c r="I151">
        <v>10</v>
      </c>
      <c r="J151">
        <v>1</v>
      </c>
      <c r="K151">
        <v>0</v>
      </c>
      <c r="L151">
        <v>0</v>
      </c>
      <c r="N151" t="s">
        <v>1095</v>
      </c>
      <c r="O151" t="s">
        <v>27</v>
      </c>
      <c r="Q151">
        <v>2</v>
      </c>
      <c r="R151" t="b">
        <v>0</v>
      </c>
      <c r="S151" t="s">
        <v>135</v>
      </c>
      <c r="T151">
        <v>0</v>
      </c>
    </row>
    <row r="152" spans="1:20" x14ac:dyDescent="0.25">
      <c r="A152" t="str">
        <f>_xlfn.CONCAT("policy_checklist2_text",1+_xlfn.NUMBERVALUE(SUBSTITUTE(A148,"policy_checklist2_text","")))</f>
        <v>policy_checklist2_text10</v>
      </c>
      <c r="B152">
        <v>5</v>
      </c>
      <c r="C152" t="s">
        <v>19</v>
      </c>
      <c r="D152">
        <f t="shared" ref="D152:D179" si="28">D148</f>
        <v>10</v>
      </c>
      <c r="E152">
        <f>E148+15</f>
        <v>176</v>
      </c>
      <c r="F152">
        <f t="shared" ref="F152:F183" si="29">F148</f>
        <v>58</v>
      </c>
      <c r="G152">
        <f>E152+5</f>
        <v>181</v>
      </c>
      <c r="H152" t="s">
        <v>111</v>
      </c>
      <c r="I152">
        <v>10</v>
      </c>
      <c r="J152">
        <v>0</v>
      </c>
      <c r="K152">
        <v>0</v>
      </c>
      <c r="L152">
        <v>0</v>
      </c>
      <c r="N152" t="s">
        <v>1095</v>
      </c>
      <c r="O152" t="s">
        <v>25</v>
      </c>
      <c r="Q152">
        <v>3</v>
      </c>
      <c r="R152" t="b">
        <v>1</v>
      </c>
      <c r="S152" t="s">
        <v>135</v>
      </c>
      <c r="T152">
        <v>0</v>
      </c>
    </row>
    <row r="153" spans="1:20" x14ac:dyDescent="0.25">
      <c r="A153" t="str">
        <f>A152&amp;"_response1"</f>
        <v>policy_checklist2_text10_response1</v>
      </c>
      <c r="B153">
        <v>5</v>
      </c>
      <c r="C153" t="s">
        <v>19</v>
      </c>
      <c r="D153">
        <f t="shared" si="28"/>
        <v>59</v>
      </c>
      <c r="E153">
        <f>E152+1</f>
        <v>177</v>
      </c>
      <c r="F153">
        <f t="shared" si="29"/>
        <v>81</v>
      </c>
      <c r="G153">
        <f t="shared" ref="G153:G155" si="30">E153+3</f>
        <v>180</v>
      </c>
      <c r="H153" t="s">
        <v>20</v>
      </c>
      <c r="I153">
        <v>10</v>
      </c>
      <c r="J153">
        <v>1</v>
      </c>
      <c r="K153">
        <v>0</v>
      </c>
      <c r="L153">
        <v>0</v>
      </c>
      <c r="N153" t="s">
        <v>1095</v>
      </c>
      <c r="O153" t="s">
        <v>27</v>
      </c>
      <c r="Q153">
        <v>2</v>
      </c>
      <c r="R153" t="b">
        <v>0</v>
      </c>
      <c r="S153" t="s">
        <v>135</v>
      </c>
      <c r="T153">
        <v>0</v>
      </c>
    </row>
    <row r="154" spans="1:20" x14ac:dyDescent="0.25">
      <c r="A154" t="str">
        <f>A152&amp;"_response2"</f>
        <v>policy_checklist2_text10_response2</v>
      </c>
      <c r="B154">
        <v>5</v>
      </c>
      <c r="C154" t="s">
        <v>19</v>
      </c>
      <c r="D154">
        <f t="shared" si="28"/>
        <v>81</v>
      </c>
      <c r="E154">
        <f>E153</f>
        <v>177</v>
      </c>
      <c r="F154">
        <f t="shared" si="29"/>
        <v>105</v>
      </c>
      <c r="G154">
        <f t="shared" si="30"/>
        <v>180</v>
      </c>
      <c r="H154" t="s">
        <v>20</v>
      </c>
      <c r="I154">
        <v>10</v>
      </c>
      <c r="J154">
        <v>1</v>
      </c>
      <c r="K154">
        <v>0</v>
      </c>
      <c r="L154">
        <v>0</v>
      </c>
      <c r="N154" t="s">
        <v>1095</v>
      </c>
      <c r="O154" t="s">
        <v>27</v>
      </c>
      <c r="Q154">
        <v>2</v>
      </c>
      <c r="R154" t="b">
        <v>0</v>
      </c>
      <c r="S154" t="s">
        <v>135</v>
      </c>
      <c r="T154">
        <v>0</v>
      </c>
    </row>
    <row r="155" spans="1:20" x14ac:dyDescent="0.25">
      <c r="A155" t="str">
        <f>A152&amp;"_response3"</f>
        <v>policy_checklist2_text10_response3</v>
      </c>
      <c r="B155">
        <v>5</v>
      </c>
      <c r="C155" t="s">
        <v>19</v>
      </c>
      <c r="D155">
        <f t="shared" si="28"/>
        <v>104</v>
      </c>
      <c r="E155">
        <f>E154</f>
        <v>177</v>
      </c>
      <c r="F155">
        <f t="shared" si="29"/>
        <v>125</v>
      </c>
      <c r="G155">
        <f t="shared" si="30"/>
        <v>180</v>
      </c>
      <c r="H155" t="s">
        <v>20</v>
      </c>
      <c r="I155">
        <v>10</v>
      </c>
      <c r="J155">
        <v>1</v>
      </c>
      <c r="K155">
        <v>0</v>
      </c>
      <c r="L155">
        <v>0</v>
      </c>
      <c r="N155" t="s">
        <v>1095</v>
      </c>
      <c r="O155" t="s">
        <v>27</v>
      </c>
      <c r="Q155">
        <v>2</v>
      </c>
      <c r="R155" t="b">
        <v>0</v>
      </c>
      <c r="S155" t="s">
        <v>135</v>
      </c>
      <c r="T155">
        <v>0</v>
      </c>
    </row>
    <row r="156" spans="1:20" x14ac:dyDescent="0.25">
      <c r="A156" t="str">
        <f>_xlfn.CONCAT("policy_checklist2_text",1+_xlfn.NUMBERVALUE(SUBSTITUTE(A152,"policy_checklist2_text","")))</f>
        <v>policy_checklist2_text11</v>
      </c>
      <c r="B156">
        <v>5</v>
      </c>
      <c r="C156" t="s">
        <v>19</v>
      </c>
      <c r="D156">
        <f t="shared" si="28"/>
        <v>10</v>
      </c>
      <c r="E156">
        <f>E152+15</f>
        <v>191</v>
      </c>
      <c r="F156">
        <f t="shared" si="29"/>
        <v>58</v>
      </c>
      <c r="G156">
        <f>E156+5</f>
        <v>196</v>
      </c>
      <c r="H156" t="s">
        <v>111</v>
      </c>
      <c r="I156">
        <v>10</v>
      </c>
      <c r="J156">
        <v>0</v>
      </c>
      <c r="K156">
        <v>0</v>
      </c>
      <c r="L156">
        <v>0</v>
      </c>
      <c r="N156" t="s">
        <v>1095</v>
      </c>
      <c r="O156" t="s">
        <v>25</v>
      </c>
      <c r="Q156">
        <v>3</v>
      </c>
      <c r="R156" t="b">
        <v>1</v>
      </c>
      <c r="S156" t="s">
        <v>135</v>
      </c>
      <c r="T156">
        <v>0</v>
      </c>
    </row>
    <row r="157" spans="1:20" x14ac:dyDescent="0.25">
      <c r="A157" t="str">
        <f>A156&amp;"_response1"</f>
        <v>policy_checklist2_text11_response1</v>
      </c>
      <c r="B157">
        <v>5</v>
      </c>
      <c r="C157" t="s">
        <v>19</v>
      </c>
      <c r="D157">
        <f t="shared" si="28"/>
        <v>59</v>
      </c>
      <c r="E157">
        <f>E156+1</f>
        <v>192</v>
      </c>
      <c r="F157">
        <f t="shared" si="29"/>
        <v>81</v>
      </c>
      <c r="G157">
        <f t="shared" ref="G157:G159" si="31">E157+3</f>
        <v>195</v>
      </c>
      <c r="H157" t="s">
        <v>20</v>
      </c>
      <c r="I157">
        <v>10</v>
      </c>
      <c r="J157">
        <v>1</v>
      </c>
      <c r="K157">
        <v>0</v>
      </c>
      <c r="L157">
        <v>0</v>
      </c>
      <c r="N157" t="s">
        <v>1095</v>
      </c>
      <c r="O157" t="s">
        <v>27</v>
      </c>
      <c r="Q157">
        <v>2</v>
      </c>
      <c r="R157" t="b">
        <v>0</v>
      </c>
      <c r="S157" t="s">
        <v>135</v>
      </c>
      <c r="T157">
        <v>0</v>
      </c>
    </row>
    <row r="158" spans="1:20" x14ac:dyDescent="0.25">
      <c r="A158" t="str">
        <f>A156&amp;"_response2"</f>
        <v>policy_checklist2_text11_response2</v>
      </c>
      <c r="B158">
        <v>5</v>
      </c>
      <c r="C158" t="s">
        <v>19</v>
      </c>
      <c r="D158">
        <f t="shared" si="28"/>
        <v>81</v>
      </c>
      <c r="E158">
        <f>E157</f>
        <v>192</v>
      </c>
      <c r="F158">
        <f t="shared" si="29"/>
        <v>105</v>
      </c>
      <c r="G158">
        <f t="shared" si="31"/>
        <v>195</v>
      </c>
      <c r="H158" t="s">
        <v>20</v>
      </c>
      <c r="I158">
        <v>10</v>
      </c>
      <c r="J158">
        <v>1</v>
      </c>
      <c r="K158">
        <v>0</v>
      </c>
      <c r="L158">
        <v>0</v>
      </c>
      <c r="N158" t="s">
        <v>1095</v>
      </c>
      <c r="O158" t="s">
        <v>27</v>
      </c>
      <c r="Q158">
        <v>2</v>
      </c>
      <c r="R158" t="b">
        <v>0</v>
      </c>
      <c r="S158" t="s">
        <v>135</v>
      </c>
      <c r="T158">
        <v>0</v>
      </c>
    </row>
    <row r="159" spans="1:20" x14ac:dyDescent="0.25">
      <c r="A159" t="str">
        <f>A156&amp;"_response3"</f>
        <v>policy_checklist2_text11_response3</v>
      </c>
      <c r="B159">
        <v>5</v>
      </c>
      <c r="C159" t="s">
        <v>19</v>
      </c>
      <c r="D159">
        <f t="shared" si="28"/>
        <v>104</v>
      </c>
      <c r="E159">
        <f>E158</f>
        <v>192</v>
      </c>
      <c r="F159">
        <f t="shared" si="29"/>
        <v>125</v>
      </c>
      <c r="G159">
        <f t="shared" si="31"/>
        <v>195</v>
      </c>
      <c r="H159" t="s">
        <v>20</v>
      </c>
      <c r="I159">
        <v>10</v>
      </c>
      <c r="J159">
        <v>1</v>
      </c>
      <c r="K159">
        <v>0</v>
      </c>
      <c r="L159">
        <v>0</v>
      </c>
      <c r="N159" t="s">
        <v>1095</v>
      </c>
      <c r="O159" t="s">
        <v>27</v>
      </c>
      <c r="Q159">
        <v>2</v>
      </c>
      <c r="R159" t="b">
        <v>0</v>
      </c>
      <c r="S159" t="s">
        <v>135</v>
      </c>
      <c r="T159">
        <v>0</v>
      </c>
    </row>
    <row r="160" spans="1:20" x14ac:dyDescent="0.25">
      <c r="A160" t="str">
        <f>_xlfn.CONCAT("policy_checklist2_text",1+_xlfn.NUMBERVALUE(SUBSTITUTE(A156,"policy_checklist2_text","")))</f>
        <v>policy_checklist2_text12</v>
      </c>
      <c r="B160">
        <v>5</v>
      </c>
      <c r="C160" t="s">
        <v>19</v>
      </c>
      <c r="D160">
        <f t="shared" si="28"/>
        <v>10</v>
      </c>
      <c r="E160">
        <f>E156+15</f>
        <v>206</v>
      </c>
      <c r="F160">
        <f t="shared" si="29"/>
        <v>58</v>
      </c>
      <c r="G160">
        <f>E160+5</f>
        <v>211</v>
      </c>
      <c r="H160" t="s">
        <v>111</v>
      </c>
      <c r="I160">
        <v>10</v>
      </c>
      <c r="J160">
        <v>0</v>
      </c>
      <c r="K160">
        <v>0</v>
      </c>
      <c r="L160">
        <v>0</v>
      </c>
      <c r="N160" t="s">
        <v>1095</v>
      </c>
      <c r="O160" t="s">
        <v>25</v>
      </c>
      <c r="Q160">
        <v>3</v>
      </c>
      <c r="R160" t="b">
        <v>1</v>
      </c>
      <c r="S160" t="s">
        <v>135</v>
      </c>
      <c r="T160">
        <v>0</v>
      </c>
    </row>
    <row r="161" spans="1:20" x14ac:dyDescent="0.25">
      <c r="A161" t="str">
        <f>A160&amp;"_response1"</f>
        <v>policy_checklist2_text12_response1</v>
      </c>
      <c r="B161">
        <v>5</v>
      </c>
      <c r="C161" t="s">
        <v>19</v>
      </c>
      <c r="D161">
        <f t="shared" si="28"/>
        <v>59</v>
      </c>
      <c r="E161">
        <f>E160+1</f>
        <v>207</v>
      </c>
      <c r="F161">
        <f t="shared" si="29"/>
        <v>81</v>
      </c>
      <c r="G161">
        <f t="shared" ref="G161:G163" si="32">E161+3</f>
        <v>210</v>
      </c>
      <c r="H161" t="s">
        <v>20</v>
      </c>
      <c r="I161">
        <v>10</v>
      </c>
      <c r="J161">
        <v>1</v>
      </c>
      <c r="K161">
        <v>0</v>
      </c>
      <c r="L161">
        <v>0</v>
      </c>
      <c r="N161" t="s">
        <v>1095</v>
      </c>
      <c r="O161" t="s">
        <v>27</v>
      </c>
      <c r="Q161">
        <v>2</v>
      </c>
      <c r="R161" t="b">
        <v>0</v>
      </c>
      <c r="S161" t="s">
        <v>135</v>
      </c>
      <c r="T161">
        <v>0</v>
      </c>
    </row>
    <row r="162" spans="1:20" x14ac:dyDescent="0.25">
      <c r="A162" t="str">
        <f>A160&amp;"_response2"</f>
        <v>policy_checklist2_text12_response2</v>
      </c>
      <c r="B162">
        <v>5</v>
      </c>
      <c r="C162" t="s">
        <v>19</v>
      </c>
      <c r="D162">
        <f t="shared" si="28"/>
        <v>81</v>
      </c>
      <c r="E162">
        <f>E161</f>
        <v>207</v>
      </c>
      <c r="F162">
        <f t="shared" si="29"/>
        <v>105</v>
      </c>
      <c r="G162">
        <f t="shared" si="32"/>
        <v>210</v>
      </c>
      <c r="H162" t="s">
        <v>20</v>
      </c>
      <c r="I162">
        <v>10</v>
      </c>
      <c r="J162">
        <v>1</v>
      </c>
      <c r="K162">
        <v>0</v>
      </c>
      <c r="L162">
        <v>0</v>
      </c>
      <c r="N162" t="s">
        <v>1095</v>
      </c>
      <c r="O162" t="s">
        <v>27</v>
      </c>
      <c r="Q162">
        <v>2</v>
      </c>
      <c r="R162" t="b">
        <v>0</v>
      </c>
      <c r="S162" t="s">
        <v>135</v>
      </c>
      <c r="T162">
        <v>0</v>
      </c>
    </row>
    <row r="163" spans="1:20" x14ac:dyDescent="0.25">
      <c r="A163" t="str">
        <f>A160&amp;"_response3"</f>
        <v>policy_checklist2_text12_response3</v>
      </c>
      <c r="B163">
        <v>5</v>
      </c>
      <c r="C163" t="s">
        <v>19</v>
      </c>
      <c r="D163">
        <f t="shared" si="28"/>
        <v>104</v>
      </c>
      <c r="E163">
        <f>E162</f>
        <v>207</v>
      </c>
      <c r="F163">
        <f t="shared" si="29"/>
        <v>125</v>
      </c>
      <c r="G163">
        <f t="shared" si="32"/>
        <v>210</v>
      </c>
      <c r="H163" t="s">
        <v>20</v>
      </c>
      <c r="I163">
        <v>10</v>
      </c>
      <c r="J163">
        <v>1</v>
      </c>
      <c r="K163">
        <v>0</v>
      </c>
      <c r="L163">
        <v>0</v>
      </c>
      <c r="N163" t="s">
        <v>1095</v>
      </c>
      <c r="O163" t="s">
        <v>27</v>
      </c>
      <c r="Q163">
        <v>2</v>
      </c>
      <c r="R163" t="b">
        <v>0</v>
      </c>
      <c r="S163" t="s">
        <v>135</v>
      </c>
      <c r="T163">
        <v>0</v>
      </c>
    </row>
    <row r="164" spans="1:20" x14ac:dyDescent="0.25">
      <c r="A164" t="str">
        <f>_xlfn.CONCAT("policy_checklist2_text",1+_xlfn.NUMBERVALUE(SUBSTITUTE(A160,"policy_checklist2_text","")))</f>
        <v>policy_checklist2_text13</v>
      </c>
      <c r="B164">
        <v>5</v>
      </c>
      <c r="C164" t="s">
        <v>19</v>
      </c>
      <c r="D164">
        <f t="shared" si="28"/>
        <v>10</v>
      </c>
      <c r="E164">
        <f>E160+15</f>
        <v>221</v>
      </c>
      <c r="F164">
        <f t="shared" si="29"/>
        <v>58</v>
      </c>
      <c r="G164">
        <f>E164+5</f>
        <v>226</v>
      </c>
      <c r="H164" t="s">
        <v>111</v>
      </c>
      <c r="I164">
        <v>10</v>
      </c>
      <c r="J164">
        <v>0</v>
      </c>
      <c r="K164">
        <v>0</v>
      </c>
      <c r="L164">
        <v>0</v>
      </c>
      <c r="N164" t="s">
        <v>1095</v>
      </c>
      <c r="O164" t="s">
        <v>25</v>
      </c>
      <c r="Q164">
        <v>3</v>
      </c>
      <c r="R164" t="b">
        <v>1</v>
      </c>
      <c r="S164" t="s">
        <v>135</v>
      </c>
      <c r="T164">
        <v>0</v>
      </c>
    </row>
    <row r="165" spans="1:20" x14ac:dyDescent="0.25">
      <c r="A165" t="str">
        <f>A164&amp;"_response1"</f>
        <v>policy_checklist2_text13_response1</v>
      </c>
      <c r="B165">
        <v>5</v>
      </c>
      <c r="C165" t="s">
        <v>19</v>
      </c>
      <c r="D165">
        <f t="shared" si="28"/>
        <v>59</v>
      </c>
      <c r="E165">
        <f>E164+1</f>
        <v>222</v>
      </c>
      <c r="F165">
        <f t="shared" si="29"/>
        <v>81</v>
      </c>
      <c r="G165">
        <f t="shared" ref="G165:G167" si="33">E165+3</f>
        <v>225</v>
      </c>
      <c r="H165" t="s">
        <v>20</v>
      </c>
      <c r="I165">
        <v>10</v>
      </c>
      <c r="J165">
        <v>1</v>
      </c>
      <c r="K165">
        <v>0</v>
      </c>
      <c r="L165">
        <v>0</v>
      </c>
      <c r="N165" t="s">
        <v>1095</v>
      </c>
      <c r="O165" t="s">
        <v>27</v>
      </c>
      <c r="Q165">
        <v>2</v>
      </c>
      <c r="R165" t="b">
        <v>0</v>
      </c>
      <c r="S165" t="s">
        <v>135</v>
      </c>
      <c r="T165">
        <v>0</v>
      </c>
    </row>
    <row r="166" spans="1:20" x14ac:dyDescent="0.25">
      <c r="A166" t="str">
        <f>A164&amp;"_response2"</f>
        <v>policy_checklist2_text13_response2</v>
      </c>
      <c r="B166">
        <v>5</v>
      </c>
      <c r="C166" t="s">
        <v>19</v>
      </c>
      <c r="D166">
        <f t="shared" si="28"/>
        <v>81</v>
      </c>
      <c r="E166">
        <f>E165</f>
        <v>222</v>
      </c>
      <c r="F166">
        <f t="shared" si="29"/>
        <v>105</v>
      </c>
      <c r="G166">
        <f t="shared" si="33"/>
        <v>225</v>
      </c>
      <c r="H166" t="s">
        <v>20</v>
      </c>
      <c r="I166">
        <v>10</v>
      </c>
      <c r="J166">
        <v>1</v>
      </c>
      <c r="K166">
        <v>0</v>
      </c>
      <c r="L166">
        <v>0</v>
      </c>
      <c r="N166" t="s">
        <v>1095</v>
      </c>
      <c r="O166" t="s">
        <v>27</v>
      </c>
      <c r="Q166">
        <v>2</v>
      </c>
      <c r="R166" t="b">
        <v>0</v>
      </c>
      <c r="S166" t="s">
        <v>135</v>
      </c>
      <c r="T166">
        <v>0</v>
      </c>
    </row>
    <row r="167" spans="1:20" x14ac:dyDescent="0.25">
      <c r="A167" t="str">
        <f>A164&amp;"_response3"</f>
        <v>policy_checklist2_text13_response3</v>
      </c>
      <c r="B167">
        <v>5</v>
      </c>
      <c r="C167" t="s">
        <v>19</v>
      </c>
      <c r="D167">
        <f t="shared" si="28"/>
        <v>104</v>
      </c>
      <c r="E167">
        <f>E166</f>
        <v>222</v>
      </c>
      <c r="F167">
        <f t="shared" si="29"/>
        <v>125</v>
      </c>
      <c r="G167">
        <f t="shared" si="33"/>
        <v>225</v>
      </c>
      <c r="H167" t="s">
        <v>20</v>
      </c>
      <c r="I167">
        <v>10</v>
      </c>
      <c r="J167">
        <v>1</v>
      </c>
      <c r="K167">
        <v>0</v>
      </c>
      <c r="L167">
        <v>0</v>
      </c>
      <c r="N167" t="s">
        <v>1095</v>
      </c>
      <c r="O167" t="s">
        <v>27</v>
      </c>
      <c r="Q167">
        <v>2</v>
      </c>
      <c r="R167" t="b">
        <v>0</v>
      </c>
      <c r="S167" t="s">
        <v>135</v>
      </c>
      <c r="T167">
        <v>0</v>
      </c>
    </row>
    <row r="168" spans="1:20" x14ac:dyDescent="0.25">
      <c r="A168" t="str">
        <f>_xlfn.CONCAT("policy_checklist2_text",1+_xlfn.NUMBERVALUE(SUBSTITUTE(A164,"policy_checklist2_text","")))</f>
        <v>policy_checklist2_text14</v>
      </c>
      <c r="B168">
        <v>5</v>
      </c>
      <c r="C168" t="s">
        <v>19</v>
      </c>
      <c r="D168">
        <f t="shared" si="28"/>
        <v>10</v>
      </c>
      <c r="E168">
        <f>E164+15</f>
        <v>236</v>
      </c>
      <c r="F168">
        <f t="shared" si="29"/>
        <v>58</v>
      </c>
      <c r="G168">
        <f>E168+5</f>
        <v>241</v>
      </c>
      <c r="H168" t="s">
        <v>111</v>
      </c>
      <c r="I168">
        <v>10</v>
      </c>
      <c r="J168">
        <v>0</v>
      </c>
      <c r="K168">
        <v>0</v>
      </c>
      <c r="L168">
        <v>0</v>
      </c>
      <c r="N168" t="s">
        <v>1095</v>
      </c>
      <c r="O168" t="s">
        <v>25</v>
      </c>
      <c r="Q168">
        <v>3</v>
      </c>
      <c r="R168" t="b">
        <v>1</v>
      </c>
      <c r="S168" t="s">
        <v>135</v>
      </c>
      <c r="T168">
        <v>0</v>
      </c>
    </row>
    <row r="169" spans="1:20" x14ac:dyDescent="0.25">
      <c r="A169" t="str">
        <f>A168&amp;"_response1"</f>
        <v>policy_checklist2_text14_response1</v>
      </c>
      <c r="B169">
        <v>5</v>
      </c>
      <c r="C169" t="s">
        <v>19</v>
      </c>
      <c r="D169">
        <f t="shared" si="28"/>
        <v>59</v>
      </c>
      <c r="E169">
        <f>E168+1</f>
        <v>237</v>
      </c>
      <c r="F169">
        <f t="shared" si="29"/>
        <v>81</v>
      </c>
      <c r="G169">
        <f t="shared" ref="G169:G171" si="34">E169+3</f>
        <v>240</v>
      </c>
      <c r="H169" t="s">
        <v>20</v>
      </c>
      <c r="I169">
        <v>10</v>
      </c>
      <c r="J169">
        <v>1</v>
      </c>
      <c r="K169">
        <v>0</v>
      </c>
      <c r="L169">
        <v>0</v>
      </c>
      <c r="N169" t="s">
        <v>1095</v>
      </c>
      <c r="O169" t="s">
        <v>27</v>
      </c>
      <c r="Q169">
        <v>2</v>
      </c>
      <c r="R169" t="b">
        <v>0</v>
      </c>
      <c r="S169" t="s">
        <v>135</v>
      </c>
      <c r="T169">
        <v>0</v>
      </c>
    </row>
    <row r="170" spans="1:20" x14ac:dyDescent="0.25">
      <c r="A170" t="str">
        <f>A168&amp;"_response2"</f>
        <v>policy_checklist2_text14_response2</v>
      </c>
      <c r="B170">
        <v>5</v>
      </c>
      <c r="C170" t="s">
        <v>19</v>
      </c>
      <c r="D170">
        <f t="shared" si="28"/>
        <v>81</v>
      </c>
      <c r="E170">
        <f>E169</f>
        <v>237</v>
      </c>
      <c r="F170">
        <f t="shared" si="29"/>
        <v>105</v>
      </c>
      <c r="G170">
        <f t="shared" si="34"/>
        <v>240</v>
      </c>
      <c r="H170" t="s">
        <v>20</v>
      </c>
      <c r="I170">
        <v>10</v>
      </c>
      <c r="J170">
        <v>1</v>
      </c>
      <c r="K170">
        <v>0</v>
      </c>
      <c r="L170">
        <v>0</v>
      </c>
      <c r="N170" t="s">
        <v>1095</v>
      </c>
      <c r="O170" t="s">
        <v>27</v>
      </c>
      <c r="Q170">
        <v>2</v>
      </c>
      <c r="R170" t="b">
        <v>0</v>
      </c>
      <c r="S170" t="s">
        <v>135</v>
      </c>
      <c r="T170">
        <v>0</v>
      </c>
    </row>
    <row r="171" spans="1:20" x14ac:dyDescent="0.25">
      <c r="A171" t="str">
        <f>A168&amp;"_response3"</f>
        <v>policy_checklist2_text14_response3</v>
      </c>
      <c r="B171">
        <v>5</v>
      </c>
      <c r="C171" t="s">
        <v>19</v>
      </c>
      <c r="D171">
        <f t="shared" si="28"/>
        <v>104</v>
      </c>
      <c r="E171">
        <f>E170</f>
        <v>237</v>
      </c>
      <c r="F171">
        <f t="shared" si="29"/>
        <v>125</v>
      </c>
      <c r="G171">
        <f t="shared" si="34"/>
        <v>240</v>
      </c>
      <c r="H171" t="s">
        <v>20</v>
      </c>
      <c r="I171">
        <v>10</v>
      </c>
      <c r="J171">
        <v>1</v>
      </c>
      <c r="K171">
        <v>0</v>
      </c>
      <c r="L171">
        <v>0</v>
      </c>
      <c r="N171" t="s">
        <v>1095</v>
      </c>
      <c r="O171" t="s">
        <v>27</v>
      </c>
      <c r="Q171">
        <v>2</v>
      </c>
      <c r="R171" t="b">
        <v>0</v>
      </c>
      <c r="S171" t="s">
        <v>135</v>
      </c>
      <c r="T171">
        <v>0</v>
      </c>
    </row>
    <row r="172" spans="1:20" x14ac:dyDescent="0.25">
      <c r="A172" t="str">
        <f>_xlfn.CONCAT("policy_checklist2_text",1+_xlfn.NUMBERVALUE(SUBSTITUTE(A168,"policy_checklist2_text","")))</f>
        <v>policy_checklist2_text15</v>
      </c>
      <c r="B172">
        <v>5</v>
      </c>
      <c r="C172" t="s">
        <v>19</v>
      </c>
      <c r="D172">
        <f t="shared" si="28"/>
        <v>10</v>
      </c>
      <c r="E172">
        <f>E168+15</f>
        <v>251</v>
      </c>
      <c r="F172">
        <f t="shared" si="29"/>
        <v>58</v>
      </c>
      <c r="G172">
        <f>E172+5</f>
        <v>256</v>
      </c>
      <c r="H172" t="s">
        <v>111</v>
      </c>
      <c r="I172">
        <v>10</v>
      </c>
      <c r="J172">
        <v>0</v>
      </c>
      <c r="K172">
        <v>0</v>
      </c>
      <c r="L172">
        <v>0</v>
      </c>
      <c r="N172" t="s">
        <v>1095</v>
      </c>
      <c r="O172" t="s">
        <v>25</v>
      </c>
      <c r="Q172">
        <v>3</v>
      </c>
      <c r="R172" t="b">
        <v>1</v>
      </c>
      <c r="S172" t="s">
        <v>135</v>
      </c>
      <c r="T172">
        <v>0</v>
      </c>
    </row>
    <row r="173" spans="1:20" x14ac:dyDescent="0.25">
      <c r="A173" t="str">
        <f>A172&amp;"_response1"</f>
        <v>policy_checklist2_text15_response1</v>
      </c>
      <c r="B173">
        <v>5</v>
      </c>
      <c r="C173" t="s">
        <v>19</v>
      </c>
      <c r="D173">
        <f t="shared" si="28"/>
        <v>59</v>
      </c>
      <c r="E173">
        <f>E172+1</f>
        <v>252</v>
      </c>
      <c r="F173">
        <f t="shared" si="29"/>
        <v>81</v>
      </c>
      <c r="G173">
        <f t="shared" ref="G173:G175" si="35">E173+3</f>
        <v>255</v>
      </c>
      <c r="H173" t="s">
        <v>20</v>
      </c>
      <c r="I173">
        <v>10</v>
      </c>
      <c r="J173">
        <v>1</v>
      </c>
      <c r="K173">
        <v>0</v>
      </c>
      <c r="L173">
        <v>0</v>
      </c>
      <c r="N173" t="s">
        <v>1095</v>
      </c>
      <c r="O173" t="s">
        <v>27</v>
      </c>
      <c r="Q173">
        <v>2</v>
      </c>
      <c r="R173" t="b">
        <v>0</v>
      </c>
      <c r="S173" t="s">
        <v>135</v>
      </c>
      <c r="T173">
        <v>0</v>
      </c>
    </row>
    <row r="174" spans="1:20" x14ac:dyDescent="0.25">
      <c r="A174" t="str">
        <f>A172&amp;"_response2"</f>
        <v>policy_checklist2_text15_response2</v>
      </c>
      <c r="B174">
        <v>5</v>
      </c>
      <c r="C174" t="s">
        <v>19</v>
      </c>
      <c r="D174">
        <f t="shared" si="28"/>
        <v>81</v>
      </c>
      <c r="E174">
        <f>E173</f>
        <v>252</v>
      </c>
      <c r="F174">
        <f t="shared" si="29"/>
        <v>105</v>
      </c>
      <c r="G174">
        <f t="shared" si="35"/>
        <v>255</v>
      </c>
      <c r="H174" t="s">
        <v>20</v>
      </c>
      <c r="I174">
        <v>10</v>
      </c>
      <c r="J174">
        <v>1</v>
      </c>
      <c r="K174">
        <v>0</v>
      </c>
      <c r="L174">
        <v>0</v>
      </c>
      <c r="N174" t="s">
        <v>1095</v>
      </c>
      <c r="O174" t="s">
        <v>27</v>
      </c>
      <c r="Q174">
        <v>2</v>
      </c>
      <c r="R174" t="b">
        <v>0</v>
      </c>
      <c r="S174" t="s">
        <v>135</v>
      </c>
      <c r="T174">
        <v>0</v>
      </c>
    </row>
    <row r="175" spans="1:20" x14ac:dyDescent="0.25">
      <c r="A175" t="str">
        <f>A172&amp;"_response3"</f>
        <v>policy_checklist2_text15_response3</v>
      </c>
      <c r="B175">
        <v>5</v>
      </c>
      <c r="C175" t="s">
        <v>19</v>
      </c>
      <c r="D175">
        <f t="shared" si="28"/>
        <v>104</v>
      </c>
      <c r="E175">
        <f>E174</f>
        <v>252</v>
      </c>
      <c r="F175">
        <f t="shared" si="29"/>
        <v>125</v>
      </c>
      <c r="G175">
        <f t="shared" si="35"/>
        <v>255</v>
      </c>
      <c r="H175" t="s">
        <v>20</v>
      </c>
      <c r="I175">
        <v>10</v>
      </c>
      <c r="J175">
        <v>1</v>
      </c>
      <c r="K175">
        <v>0</v>
      </c>
      <c r="L175">
        <v>0</v>
      </c>
      <c r="N175" t="s">
        <v>1095</v>
      </c>
      <c r="O175" t="s">
        <v>27</v>
      </c>
      <c r="Q175">
        <v>2</v>
      </c>
      <c r="R175" t="b">
        <v>0</v>
      </c>
      <c r="S175" t="s">
        <v>135</v>
      </c>
      <c r="T175">
        <v>0</v>
      </c>
    </row>
    <row r="176" spans="1:20" x14ac:dyDescent="0.25">
      <c r="A176" t="str">
        <f>_xlfn.CONCAT("policy_checklist2_text",1+_xlfn.NUMBERVALUE(SUBSTITUTE(A172,"policy_checklist2_text","")))</f>
        <v>policy_checklist2_text16</v>
      </c>
      <c r="B176">
        <v>5</v>
      </c>
      <c r="C176" t="s">
        <v>19</v>
      </c>
      <c r="D176">
        <f t="shared" si="28"/>
        <v>10</v>
      </c>
      <c r="E176">
        <f>E172+15</f>
        <v>266</v>
      </c>
      <c r="F176">
        <f t="shared" si="29"/>
        <v>58</v>
      </c>
      <c r="G176">
        <f>E176+5</f>
        <v>271</v>
      </c>
      <c r="H176" t="s">
        <v>111</v>
      </c>
      <c r="I176">
        <v>10</v>
      </c>
      <c r="J176">
        <v>0</v>
      </c>
      <c r="K176">
        <v>0</v>
      </c>
      <c r="L176">
        <v>0</v>
      </c>
      <c r="N176" t="s">
        <v>1095</v>
      </c>
      <c r="O176" t="s">
        <v>25</v>
      </c>
      <c r="Q176">
        <v>3</v>
      </c>
      <c r="R176" t="b">
        <v>1</v>
      </c>
      <c r="S176" t="s">
        <v>135</v>
      </c>
      <c r="T176">
        <v>0</v>
      </c>
    </row>
    <row r="177" spans="1:20" x14ac:dyDescent="0.25">
      <c r="A177" t="str">
        <f>A176&amp;"_response1"</f>
        <v>policy_checklist2_text16_response1</v>
      </c>
      <c r="B177">
        <v>5</v>
      </c>
      <c r="C177" t="s">
        <v>19</v>
      </c>
      <c r="D177">
        <f t="shared" si="28"/>
        <v>59</v>
      </c>
      <c r="E177">
        <f>E176+1</f>
        <v>267</v>
      </c>
      <c r="F177">
        <f t="shared" si="29"/>
        <v>81</v>
      </c>
      <c r="G177">
        <f t="shared" ref="G177:G179" si="36">E177+3</f>
        <v>270</v>
      </c>
      <c r="H177" t="s">
        <v>20</v>
      </c>
      <c r="I177">
        <v>10</v>
      </c>
      <c r="J177">
        <v>1</v>
      </c>
      <c r="K177">
        <v>0</v>
      </c>
      <c r="L177">
        <v>0</v>
      </c>
      <c r="N177" t="s">
        <v>1095</v>
      </c>
      <c r="O177" t="s">
        <v>27</v>
      </c>
      <c r="Q177">
        <v>2</v>
      </c>
      <c r="R177" t="b">
        <v>0</v>
      </c>
      <c r="S177" t="s">
        <v>135</v>
      </c>
      <c r="T177">
        <v>0</v>
      </c>
    </row>
    <row r="178" spans="1:20" x14ac:dyDescent="0.25">
      <c r="A178" t="str">
        <f>A176&amp;"_response2"</f>
        <v>policy_checklist2_text16_response2</v>
      </c>
      <c r="B178">
        <v>5</v>
      </c>
      <c r="C178" t="s">
        <v>19</v>
      </c>
      <c r="D178">
        <f t="shared" si="28"/>
        <v>81</v>
      </c>
      <c r="E178">
        <f>E177</f>
        <v>267</v>
      </c>
      <c r="F178">
        <f t="shared" si="29"/>
        <v>105</v>
      </c>
      <c r="G178">
        <f t="shared" si="36"/>
        <v>270</v>
      </c>
      <c r="H178" t="s">
        <v>20</v>
      </c>
      <c r="I178">
        <v>10</v>
      </c>
      <c r="J178">
        <v>1</v>
      </c>
      <c r="K178">
        <v>0</v>
      </c>
      <c r="L178">
        <v>0</v>
      </c>
      <c r="N178" t="s">
        <v>1095</v>
      </c>
      <c r="O178" t="s">
        <v>27</v>
      </c>
      <c r="Q178">
        <v>2</v>
      </c>
      <c r="R178" t="b">
        <v>0</v>
      </c>
      <c r="S178" t="s">
        <v>135</v>
      </c>
      <c r="T178">
        <v>0</v>
      </c>
    </row>
    <row r="179" spans="1:20" x14ac:dyDescent="0.25">
      <c r="A179" t="str">
        <f>A176&amp;"_response3"</f>
        <v>policy_checklist2_text16_response3</v>
      </c>
      <c r="B179">
        <v>5</v>
      </c>
      <c r="C179" t="s">
        <v>19</v>
      </c>
      <c r="D179">
        <f t="shared" si="28"/>
        <v>104</v>
      </c>
      <c r="E179">
        <f>E178</f>
        <v>267</v>
      </c>
      <c r="F179">
        <f t="shared" si="29"/>
        <v>125</v>
      </c>
      <c r="G179">
        <f t="shared" si="36"/>
        <v>270</v>
      </c>
      <c r="H179" t="s">
        <v>20</v>
      </c>
      <c r="I179">
        <v>10</v>
      </c>
      <c r="J179">
        <v>1</v>
      </c>
      <c r="K179">
        <v>0</v>
      </c>
      <c r="L179">
        <v>0</v>
      </c>
      <c r="N179" t="s">
        <v>1095</v>
      </c>
      <c r="O179" t="s">
        <v>27</v>
      </c>
      <c r="Q179">
        <v>2</v>
      </c>
      <c r="R179" t="b">
        <v>0</v>
      </c>
      <c r="S179" t="s">
        <v>135</v>
      </c>
      <c r="T179">
        <v>0</v>
      </c>
    </row>
    <row r="180" spans="1:20" x14ac:dyDescent="0.25">
      <c r="A180" t="str">
        <f>_xlfn.CONCAT("policy_checklist2_text",1+_xlfn.NUMBERVALUE(SUBSTITUTE(A176,"policy_checklist2_text","")))</f>
        <v>policy_checklist2_text17</v>
      </c>
      <c r="B180">
        <v>5</v>
      </c>
      <c r="C180" t="s">
        <v>19</v>
      </c>
      <c r="D180">
        <f t="shared" ref="D180" si="37">D176</f>
        <v>10</v>
      </c>
      <c r="E180">
        <f>E176+15</f>
        <v>281</v>
      </c>
      <c r="F180">
        <f t="shared" si="29"/>
        <v>58</v>
      </c>
      <c r="G180">
        <f>E180+5</f>
        <v>286</v>
      </c>
      <c r="H180" t="s">
        <v>111</v>
      </c>
      <c r="I180">
        <v>10</v>
      </c>
      <c r="J180">
        <v>0</v>
      </c>
      <c r="K180">
        <v>0</v>
      </c>
      <c r="L180">
        <v>0</v>
      </c>
      <c r="N180" t="s">
        <v>1095</v>
      </c>
      <c r="O180" t="s">
        <v>25</v>
      </c>
      <c r="Q180">
        <v>3</v>
      </c>
      <c r="R180" t="b">
        <v>1</v>
      </c>
      <c r="S180" t="s">
        <v>135</v>
      </c>
      <c r="T180">
        <v>0</v>
      </c>
    </row>
    <row r="181" spans="1:20" x14ac:dyDescent="0.25">
      <c r="A181" t="str">
        <f>A180&amp;"_response1"</f>
        <v>policy_checklist2_text17_response1</v>
      </c>
      <c r="B181">
        <v>5</v>
      </c>
      <c r="C181" t="s">
        <v>19</v>
      </c>
      <c r="D181">
        <f>D177</f>
        <v>59</v>
      </c>
      <c r="E181">
        <f>E180+1</f>
        <v>282</v>
      </c>
      <c r="F181">
        <f t="shared" si="29"/>
        <v>81</v>
      </c>
      <c r="G181">
        <f t="shared" ref="G181:G183" si="38">E181+3</f>
        <v>285</v>
      </c>
      <c r="H181" t="s">
        <v>20</v>
      </c>
      <c r="I181">
        <v>10</v>
      </c>
      <c r="J181">
        <v>1</v>
      </c>
      <c r="K181">
        <v>0</v>
      </c>
      <c r="L181">
        <v>0</v>
      </c>
      <c r="N181" t="s">
        <v>1095</v>
      </c>
      <c r="O181" t="s">
        <v>27</v>
      </c>
      <c r="Q181">
        <v>2</v>
      </c>
      <c r="R181" t="b">
        <v>0</v>
      </c>
      <c r="S181" t="s">
        <v>135</v>
      </c>
      <c r="T181">
        <v>0</v>
      </c>
    </row>
    <row r="182" spans="1:20" x14ac:dyDescent="0.25">
      <c r="A182" t="str">
        <f>A180&amp;"_response2"</f>
        <v>policy_checklist2_text17_response2</v>
      </c>
      <c r="B182">
        <v>5</v>
      </c>
      <c r="C182" t="s">
        <v>19</v>
      </c>
      <c r="D182">
        <f>D178</f>
        <v>81</v>
      </c>
      <c r="E182">
        <f>E181</f>
        <v>282</v>
      </c>
      <c r="F182">
        <f t="shared" si="29"/>
        <v>105</v>
      </c>
      <c r="G182">
        <f t="shared" si="38"/>
        <v>285</v>
      </c>
      <c r="H182" t="s">
        <v>20</v>
      </c>
      <c r="I182">
        <v>10</v>
      </c>
      <c r="J182">
        <v>1</v>
      </c>
      <c r="K182">
        <v>0</v>
      </c>
      <c r="L182">
        <v>0</v>
      </c>
      <c r="N182" t="s">
        <v>1095</v>
      </c>
      <c r="O182" t="s">
        <v>27</v>
      </c>
      <c r="Q182">
        <v>2</v>
      </c>
      <c r="R182" t="b">
        <v>0</v>
      </c>
      <c r="S182" t="s">
        <v>135</v>
      </c>
      <c r="T182">
        <v>0</v>
      </c>
    </row>
    <row r="183" spans="1:20" x14ac:dyDescent="0.25">
      <c r="A183" t="str">
        <f>A180&amp;"_response3"</f>
        <v>policy_checklist2_text17_response3</v>
      </c>
      <c r="B183">
        <v>5</v>
      </c>
      <c r="C183" t="s">
        <v>19</v>
      </c>
      <c r="D183">
        <f>D179</f>
        <v>104</v>
      </c>
      <c r="E183">
        <f>E182</f>
        <v>282</v>
      </c>
      <c r="F183">
        <f t="shared" si="29"/>
        <v>125</v>
      </c>
      <c r="G183">
        <f t="shared" si="38"/>
        <v>285</v>
      </c>
      <c r="H183" t="s">
        <v>20</v>
      </c>
      <c r="I183">
        <v>10</v>
      </c>
      <c r="J183">
        <v>1</v>
      </c>
      <c r="K183">
        <v>0</v>
      </c>
      <c r="L183">
        <v>0</v>
      </c>
      <c r="N183" t="s">
        <v>1095</v>
      </c>
      <c r="O183" t="s">
        <v>27</v>
      </c>
      <c r="Q183">
        <v>2</v>
      </c>
      <c r="R183" t="b">
        <v>0</v>
      </c>
      <c r="S183" t="s">
        <v>135</v>
      </c>
      <c r="T183">
        <v>0</v>
      </c>
    </row>
    <row r="184" spans="1:20" x14ac:dyDescent="0.25">
      <c r="A184" t="s">
        <v>553</v>
      </c>
      <c r="B184">
        <v>-999</v>
      </c>
      <c r="C184" t="s">
        <v>26</v>
      </c>
      <c r="D184">
        <v>0</v>
      </c>
      <c r="E184">
        <v>0</v>
      </c>
      <c r="F184">
        <v>211</v>
      </c>
      <c r="G184">
        <f>E188-4</f>
        <v>96</v>
      </c>
      <c r="I184">
        <v>0</v>
      </c>
      <c r="J184">
        <v>0</v>
      </c>
      <c r="K184">
        <v>0</v>
      </c>
      <c r="L184">
        <v>0</v>
      </c>
      <c r="M184" t="s">
        <v>1422</v>
      </c>
      <c r="N184" t="s">
        <v>1422</v>
      </c>
      <c r="O184" t="s">
        <v>25</v>
      </c>
      <c r="Q184">
        <v>0</v>
      </c>
      <c r="R184" t="b">
        <v>0</v>
      </c>
      <c r="S184" t="s">
        <v>135</v>
      </c>
      <c r="T184">
        <v>0</v>
      </c>
    </row>
    <row r="185" spans="1:20" x14ac:dyDescent="0.25">
      <c r="A185" t="s">
        <v>1462</v>
      </c>
      <c r="B185">
        <v>6</v>
      </c>
      <c r="C185" t="s">
        <v>19</v>
      </c>
      <c r="D185">
        <v>10</v>
      </c>
      <c r="E185">
        <f>E106+2</f>
        <v>12</v>
      </c>
      <c r="F185">
        <v>200</v>
      </c>
      <c r="G185">
        <f>E185+5</f>
        <v>17</v>
      </c>
      <c r="H185" t="s">
        <v>111</v>
      </c>
      <c r="I185">
        <v>14</v>
      </c>
      <c r="J185">
        <v>1</v>
      </c>
      <c r="K185">
        <v>0</v>
      </c>
      <c r="L185">
        <v>0</v>
      </c>
      <c r="N185" t="s">
        <v>21</v>
      </c>
      <c r="O185" t="s">
        <v>25</v>
      </c>
      <c r="Q185">
        <v>2</v>
      </c>
      <c r="R185" t="b">
        <v>1</v>
      </c>
      <c r="S185" t="s">
        <v>135</v>
      </c>
      <c r="T185">
        <v>0</v>
      </c>
    </row>
    <row r="186" spans="1:20" x14ac:dyDescent="0.25">
      <c r="A186" t="s">
        <v>1463</v>
      </c>
      <c r="B186">
        <v>6</v>
      </c>
      <c r="C186" t="s">
        <v>19</v>
      </c>
      <c r="D186">
        <f>D185</f>
        <v>10</v>
      </c>
      <c r="E186">
        <f>G185+2</f>
        <v>19</v>
      </c>
      <c r="F186">
        <f>D185+87</f>
        <v>97</v>
      </c>
      <c r="G186">
        <f>E186+5</f>
        <v>24</v>
      </c>
      <c r="H186" t="s">
        <v>111</v>
      </c>
      <c r="I186">
        <v>12</v>
      </c>
      <c r="J186">
        <v>0</v>
      </c>
      <c r="K186">
        <v>0</v>
      </c>
      <c r="L186">
        <v>0</v>
      </c>
      <c r="N186" t="s">
        <v>21</v>
      </c>
      <c r="O186" t="s">
        <v>110</v>
      </c>
      <c r="P186" s="1"/>
      <c r="Q186">
        <v>1</v>
      </c>
      <c r="R186" t="b">
        <v>1</v>
      </c>
      <c r="S186" t="s">
        <v>135</v>
      </c>
      <c r="T186">
        <v>0</v>
      </c>
    </row>
    <row r="187" spans="1:20" x14ac:dyDescent="0.25">
      <c r="A187" t="s">
        <v>1470</v>
      </c>
      <c r="B187">
        <v>6</v>
      </c>
      <c r="C187" t="s">
        <v>24</v>
      </c>
      <c r="D187">
        <v>102</v>
      </c>
      <c r="E187">
        <f>E186+2</f>
        <v>21</v>
      </c>
      <c r="F187">
        <f>D187+98</f>
        <v>200</v>
      </c>
      <c r="G187">
        <f>E187+80</f>
        <v>101</v>
      </c>
      <c r="I187">
        <v>0</v>
      </c>
      <c r="J187">
        <v>0</v>
      </c>
      <c r="K187">
        <v>0</v>
      </c>
      <c r="L187">
        <v>0</v>
      </c>
      <c r="N187" t="s">
        <v>21</v>
      </c>
      <c r="O187" t="s">
        <v>25</v>
      </c>
      <c r="P187" t="s">
        <v>1471</v>
      </c>
      <c r="Q187">
        <v>2</v>
      </c>
      <c r="R187" t="b">
        <v>0</v>
      </c>
      <c r="S187" t="s">
        <v>135</v>
      </c>
      <c r="T187">
        <v>0</v>
      </c>
    </row>
    <row r="188" spans="1:20" x14ac:dyDescent="0.25">
      <c r="A188" t="s">
        <v>35</v>
      </c>
      <c r="B188">
        <v>6</v>
      </c>
      <c r="C188" t="s">
        <v>19</v>
      </c>
      <c r="D188">
        <v>10</v>
      </c>
      <c r="E188">
        <v>100</v>
      </c>
      <c r="F188">
        <f>D188+100</f>
        <v>110</v>
      </c>
      <c r="G188">
        <f>E188+5</f>
        <v>105</v>
      </c>
      <c r="H188" t="s">
        <v>111</v>
      </c>
      <c r="I188">
        <v>12</v>
      </c>
      <c r="J188">
        <v>1</v>
      </c>
      <c r="K188">
        <v>0</v>
      </c>
      <c r="L188">
        <v>0</v>
      </c>
      <c r="N188" t="s">
        <v>21</v>
      </c>
      <c r="O188" t="s">
        <v>25</v>
      </c>
      <c r="Q188">
        <v>2</v>
      </c>
      <c r="R188" t="b">
        <v>0</v>
      </c>
      <c r="S188" t="s">
        <v>135</v>
      </c>
      <c r="T188">
        <v>0</v>
      </c>
    </row>
    <row r="189" spans="1:20" x14ac:dyDescent="0.25">
      <c r="A189" t="s">
        <v>36</v>
      </c>
      <c r="B189">
        <v>6</v>
      </c>
      <c r="C189" t="s">
        <v>24</v>
      </c>
      <c r="D189">
        <f>D188</f>
        <v>10</v>
      </c>
      <c r="E189">
        <f>G188+5</f>
        <v>110</v>
      </c>
      <c r="F189">
        <f>D189+88</f>
        <v>98</v>
      </c>
      <c r="G189">
        <f>E189+80</f>
        <v>190</v>
      </c>
      <c r="I189">
        <v>0</v>
      </c>
      <c r="J189">
        <v>0</v>
      </c>
      <c r="K189">
        <v>0</v>
      </c>
      <c r="L189">
        <v>0</v>
      </c>
      <c r="N189" t="s">
        <v>21</v>
      </c>
      <c r="O189" t="s">
        <v>25</v>
      </c>
      <c r="Q189">
        <v>2</v>
      </c>
      <c r="R189" t="b">
        <v>0</v>
      </c>
      <c r="S189" t="s">
        <v>135</v>
      </c>
      <c r="T189">
        <v>0</v>
      </c>
    </row>
    <row r="190" spans="1:20" x14ac:dyDescent="0.25">
      <c r="A190" t="s">
        <v>353</v>
      </c>
      <c r="B190">
        <v>6</v>
      </c>
      <c r="C190" t="s">
        <v>19</v>
      </c>
      <c r="D190">
        <f>F189+5</f>
        <v>103</v>
      </c>
      <c r="E190">
        <f>E189</f>
        <v>110</v>
      </c>
      <c r="F190">
        <v>200</v>
      </c>
      <c r="G190">
        <f>E190+8</f>
        <v>118</v>
      </c>
      <c r="H190" t="s">
        <v>111</v>
      </c>
      <c r="I190">
        <v>16</v>
      </c>
      <c r="J190">
        <v>0</v>
      </c>
      <c r="K190">
        <v>0</v>
      </c>
      <c r="L190">
        <v>0</v>
      </c>
      <c r="M190" t="s">
        <v>1544</v>
      </c>
      <c r="N190" t="s">
        <v>21</v>
      </c>
      <c r="O190" t="s">
        <v>25</v>
      </c>
      <c r="Q190">
        <v>3</v>
      </c>
      <c r="R190" t="b">
        <v>1</v>
      </c>
      <c r="S190" t="s">
        <v>135</v>
      </c>
      <c r="T190">
        <v>0</v>
      </c>
    </row>
    <row r="191" spans="1:20" x14ac:dyDescent="0.25">
      <c r="A191" t="s">
        <v>40</v>
      </c>
      <c r="B191">
        <v>6</v>
      </c>
      <c r="C191" t="s">
        <v>19</v>
      </c>
      <c r="D191">
        <f>D188</f>
        <v>10</v>
      </c>
      <c r="E191">
        <f>G189+10</f>
        <v>200</v>
      </c>
      <c r="F191">
        <f>D191+92</f>
        <v>102</v>
      </c>
      <c r="G191">
        <f>E191+5</f>
        <v>205</v>
      </c>
      <c r="H191" t="s">
        <v>111</v>
      </c>
      <c r="I191">
        <v>12</v>
      </c>
      <c r="J191">
        <v>1</v>
      </c>
      <c r="K191">
        <v>0</v>
      </c>
      <c r="L191">
        <v>0</v>
      </c>
      <c r="N191" t="s">
        <v>21</v>
      </c>
      <c r="O191" t="s">
        <v>25</v>
      </c>
      <c r="Q191">
        <v>2</v>
      </c>
      <c r="R191" t="b">
        <v>0</v>
      </c>
      <c r="S191" t="s">
        <v>135</v>
      </c>
      <c r="T191">
        <v>0</v>
      </c>
    </row>
    <row r="192" spans="1:20" x14ac:dyDescent="0.25">
      <c r="A192" t="s">
        <v>41</v>
      </c>
      <c r="B192">
        <v>6</v>
      </c>
      <c r="C192" t="s">
        <v>24</v>
      </c>
      <c r="D192">
        <f>D191</f>
        <v>10</v>
      </c>
      <c r="E192">
        <f>G191+5</f>
        <v>210</v>
      </c>
      <c r="F192">
        <f>D192+88</f>
        <v>98</v>
      </c>
      <c r="G192">
        <f>E192+80</f>
        <v>290</v>
      </c>
      <c r="I192">
        <v>0</v>
      </c>
      <c r="J192">
        <v>0</v>
      </c>
      <c r="K192">
        <v>0</v>
      </c>
      <c r="L192">
        <v>0</v>
      </c>
      <c r="N192" t="s">
        <v>21</v>
      </c>
      <c r="O192" t="s">
        <v>25</v>
      </c>
      <c r="Q192">
        <v>2</v>
      </c>
      <c r="R192" t="b">
        <v>0</v>
      </c>
      <c r="S192" t="s">
        <v>135</v>
      </c>
      <c r="T192">
        <v>0</v>
      </c>
    </row>
    <row r="193" spans="1:20" x14ac:dyDescent="0.25">
      <c r="A193" t="s">
        <v>354</v>
      </c>
      <c r="B193">
        <v>6</v>
      </c>
      <c r="C193" t="s">
        <v>19</v>
      </c>
      <c r="D193">
        <f>F192+5</f>
        <v>103</v>
      </c>
      <c r="E193">
        <f>E192</f>
        <v>210</v>
      </c>
      <c r="F193">
        <v>200</v>
      </c>
      <c r="G193">
        <f>E193+8</f>
        <v>218</v>
      </c>
      <c r="H193" t="s">
        <v>111</v>
      </c>
      <c r="I193">
        <v>16</v>
      </c>
      <c r="J193">
        <v>0</v>
      </c>
      <c r="K193">
        <v>0</v>
      </c>
      <c r="L193">
        <v>0</v>
      </c>
      <c r="M193" t="s">
        <v>1544</v>
      </c>
      <c r="N193" t="s">
        <v>21</v>
      </c>
      <c r="O193" t="s">
        <v>25</v>
      </c>
      <c r="Q193">
        <v>3</v>
      </c>
      <c r="R193" t="b">
        <v>1</v>
      </c>
      <c r="S193" t="s">
        <v>135</v>
      </c>
      <c r="T193">
        <v>0</v>
      </c>
    </row>
    <row r="194" spans="1:20" x14ac:dyDescent="0.25">
      <c r="A194" s="2" t="s">
        <v>130</v>
      </c>
      <c r="B194">
        <v>-999</v>
      </c>
      <c r="C194" t="s">
        <v>19</v>
      </c>
      <c r="D194">
        <f>D188</f>
        <v>10</v>
      </c>
      <c r="E194">
        <f>G192+7</f>
        <v>297</v>
      </c>
      <c r="F194">
        <f>F191</f>
        <v>102</v>
      </c>
      <c r="G194">
        <f>E194+3</f>
        <v>300</v>
      </c>
      <c r="H194" t="s">
        <v>111</v>
      </c>
      <c r="I194">
        <v>7</v>
      </c>
      <c r="J194">
        <v>0</v>
      </c>
      <c r="K194">
        <v>0</v>
      </c>
      <c r="L194">
        <v>0</v>
      </c>
      <c r="N194" t="s">
        <v>1422</v>
      </c>
      <c r="O194" t="s">
        <v>25</v>
      </c>
      <c r="Q194">
        <v>3</v>
      </c>
      <c r="R194" t="b">
        <v>1</v>
      </c>
      <c r="S194" t="s">
        <v>135</v>
      </c>
      <c r="T194">
        <v>0</v>
      </c>
    </row>
    <row r="195" spans="1:20" x14ac:dyDescent="0.25">
      <c r="A195" t="s">
        <v>553</v>
      </c>
      <c r="B195">
        <v>-999</v>
      </c>
      <c r="C195" t="s">
        <v>26</v>
      </c>
      <c r="D195">
        <v>0</v>
      </c>
      <c r="E195">
        <v>0</v>
      </c>
      <c r="F195">
        <v>211</v>
      </c>
      <c r="G195">
        <v>298</v>
      </c>
      <c r="I195">
        <v>0</v>
      </c>
      <c r="J195">
        <v>0</v>
      </c>
      <c r="K195">
        <v>0</v>
      </c>
      <c r="L195">
        <v>0</v>
      </c>
      <c r="M195" t="s">
        <v>1422</v>
      </c>
      <c r="N195" t="s">
        <v>1422</v>
      </c>
      <c r="O195" t="s">
        <v>25</v>
      </c>
      <c r="Q195">
        <v>0</v>
      </c>
      <c r="R195" t="b">
        <v>0</v>
      </c>
      <c r="S195" t="s">
        <v>135</v>
      </c>
      <c r="T195">
        <v>0</v>
      </c>
    </row>
    <row r="196" spans="1:20" x14ac:dyDescent="0.25">
      <c r="A196" t="s">
        <v>42</v>
      </c>
      <c r="B196">
        <v>7</v>
      </c>
      <c r="C196" t="s">
        <v>19</v>
      </c>
      <c r="D196">
        <v>10</v>
      </c>
      <c r="E196">
        <v>13</v>
      </c>
      <c r="F196">
        <v>100</v>
      </c>
      <c r="G196">
        <v>16</v>
      </c>
      <c r="H196" t="s">
        <v>111</v>
      </c>
      <c r="I196">
        <v>12</v>
      </c>
      <c r="J196">
        <v>1</v>
      </c>
      <c r="K196">
        <v>0</v>
      </c>
      <c r="L196">
        <v>0</v>
      </c>
      <c r="N196" t="s">
        <v>21</v>
      </c>
      <c r="O196" t="s">
        <v>25</v>
      </c>
      <c r="Q196">
        <v>2</v>
      </c>
      <c r="R196" t="b">
        <v>0</v>
      </c>
      <c r="S196" t="s">
        <v>135</v>
      </c>
      <c r="T196">
        <v>0</v>
      </c>
    </row>
    <row r="197" spans="1:20" x14ac:dyDescent="0.25">
      <c r="A197" t="s">
        <v>63</v>
      </c>
      <c r="B197">
        <v>7</v>
      </c>
      <c r="C197" t="s">
        <v>19</v>
      </c>
      <c r="D197">
        <v>101</v>
      </c>
      <c r="E197">
        <f>G196+4</f>
        <v>20</v>
      </c>
      <c r="F197">
        <v>205</v>
      </c>
      <c r="G197">
        <f>E197+5</f>
        <v>25</v>
      </c>
      <c r="H197" t="s">
        <v>111</v>
      </c>
      <c r="I197">
        <v>12</v>
      </c>
      <c r="J197">
        <v>0</v>
      </c>
      <c r="K197">
        <v>0</v>
      </c>
      <c r="L197">
        <v>0</v>
      </c>
      <c r="M197" s="24"/>
      <c r="N197" t="s">
        <v>21</v>
      </c>
      <c r="O197" t="s">
        <v>110</v>
      </c>
      <c r="P197" s="1"/>
      <c r="Q197">
        <v>2</v>
      </c>
      <c r="R197" t="b">
        <v>1</v>
      </c>
      <c r="S197" t="s">
        <v>135</v>
      </c>
      <c r="T197">
        <v>0</v>
      </c>
    </row>
    <row r="198" spans="1:20" x14ac:dyDescent="0.25">
      <c r="A198" t="s">
        <v>68</v>
      </c>
      <c r="B198">
        <v>7</v>
      </c>
      <c r="C198" t="s">
        <v>24</v>
      </c>
      <c r="D198">
        <v>10</v>
      </c>
      <c r="E198">
        <f>G196+4</f>
        <v>20</v>
      </c>
      <c r="F198">
        <f>D198+88</f>
        <v>98</v>
      </c>
      <c r="G198">
        <f>E198+80</f>
        <v>100</v>
      </c>
      <c r="I198">
        <v>0</v>
      </c>
      <c r="J198">
        <v>0</v>
      </c>
      <c r="K198">
        <v>0</v>
      </c>
      <c r="L198">
        <v>0</v>
      </c>
      <c r="N198" t="s">
        <v>21</v>
      </c>
      <c r="O198" t="s">
        <v>25</v>
      </c>
      <c r="Q198">
        <v>2</v>
      </c>
      <c r="R198" t="b">
        <v>0</v>
      </c>
      <c r="S198" t="s">
        <v>135</v>
      </c>
      <c r="T198">
        <v>0</v>
      </c>
    </row>
    <row r="199" spans="1:20" x14ac:dyDescent="0.25">
      <c r="A199" t="s">
        <v>1506</v>
      </c>
      <c r="B199">
        <v>7</v>
      </c>
      <c r="C199" t="s">
        <v>19</v>
      </c>
      <c r="D199">
        <v>10</v>
      </c>
      <c r="E199">
        <f>G198+5</f>
        <v>105</v>
      </c>
      <c r="F199">
        <f>D199+88</f>
        <v>98</v>
      </c>
      <c r="G199">
        <f>E199+8</f>
        <v>113</v>
      </c>
      <c r="H199" t="s">
        <v>111</v>
      </c>
      <c r="I199">
        <v>16</v>
      </c>
      <c r="J199">
        <v>0</v>
      </c>
      <c r="K199">
        <v>0</v>
      </c>
      <c r="L199">
        <v>0</v>
      </c>
      <c r="M199" t="s">
        <v>1544</v>
      </c>
      <c r="N199" t="s">
        <v>21</v>
      </c>
      <c r="O199" t="s">
        <v>25</v>
      </c>
      <c r="Q199">
        <v>2</v>
      </c>
      <c r="R199" t="b">
        <v>1</v>
      </c>
      <c r="S199" t="s">
        <v>135</v>
      </c>
      <c r="T199">
        <v>0</v>
      </c>
    </row>
    <row r="200" spans="1:20" x14ac:dyDescent="0.25">
      <c r="A200" t="s">
        <v>1377</v>
      </c>
      <c r="B200">
        <v>7</v>
      </c>
      <c r="C200" t="s">
        <v>26</v>
      </c>
      <c r="D200">
        <v>100</v>
      </c>
      <c r="E200">
        <f>E197+60</f>
        <v>80</v>
      </c>
      <c r="F200">
        <v>210</v>
      </c>
      <c r="G200">
        <f>G220+10</f>
        <v>160</v>
      </c>
      <c r="I200">
        <v>0</v>
      </c>
      <c r="J200">
        <v>1</v>
      </c>
      <c r="K200">
        <v>0</v>
      </c>
      <c r="L200">
        <v>0</v>
      </c>
      <c r="M200" t="s">
        <v>1095</v>
      </c>
      <c r="N200" t="s">
        <v>1095</v>
      </c>
      <c r="O200" t="s">
        <v>25</v>
      </c>
      <c r="Q200">
        <v>0</v>
      </c>
      <c r="R200" t="b">
        <v>0</v>
      </c>
      <c r="S200" t="s">
        <v>135</v>
      </c>
      <c r="T200">
        <v>0</v>
      </c>
    </row>
    <row r="201" spans="1:20" x14ac:dyDescent="0.25">
      <c r="A201" t="s">
        <v>1378</v>
      </c>
      <c r="B201">
        <v>7</v>
      </c>
      <c r="C201" t="s">
        <v>19</v>
      </c>
      <c r="D201">
        <f>D200</f>
        <v>100</v>
      </c>
      <c r="E201">
        <f>E200+2</f>
        <v>82</v>
      </c>
      <c r="F201">
        <f>F200</f>
        <v>210</v>
      </c>
      <c r="G201">
        <f>E201+5</f>
        <v>87</v>
      </c>
      <c r="H201" t="s">
        <v>111</v>
      </c>
      <c r="I201">
        <v>12</v>
      </c>
      <c r="J201">
        <v>1</v>
      </c>
      <c r="K201">
        <v>0</v>
      </c>
      <c r="L201">
        <v>0</v>
      </c>
      <c r="N201" t="s">
        <v>1095</v>
      </c>
      <c r="O201" t="s">
        <v>25</v>
      </c>
      <c r="Q201">
        <v>3</v>
      </c>
      <c r="R201" t="b">
        <v>0</v>
      </c>
      <c r="S201" t="s">
        <v>135</v>
      </c>
      <c r="T201">
        <v>0</v>
      </c>
    </row>
    <row r="202" spans="1:20" x14ac:dyDescent="0.25">
      <c r="A202" t="s">
        <v>1379</v>
      </c>
      <c r="B202">
        <v>7</v>
      </c>
      <c r="C202" t="s">
        <v>19</v>
      </c>
      <c r="D202">
        <f t="shared" ref="D202" si="39">D205-1</f>
        <v>146</v>
      </c>
      <c r="E202">
        <f>G201+5</f>
        <v>92</v>
      </c>
      <c r="F202">
        <f>D206-1</f>
        <v>165</v>
      </c>
      <c r="G202">
        <f>E202+5</f>
        <v>97</v>
      </c>
      <c r="H202" t="s">
        <v>111</v>
      </c>
      <c r="I202">
        <v>10</v>
      </c>
      <c r="J202">
        <v>0</v>
      </c>
      <c r="K202">
        <v>0</v>
      </c>
      <c r="L202">
        <v>0</v>
      </c>
      <c r="N202" t="s">
        <v>1095</v>
      </c>
      <c r="O202" t="s">
        <v>27</v>
      </c>
      <c r="Q202">
        <v>3</v>
      </c>
      <c r="R202" t="b">
        <v>1</v>
      </c>
      <c r="S202" t="s">
        <v>135</v>
      </c>
      <c r="T202">
        <v>0</v>
      </c>
    </row>
    <row r="203" spans="1:20" x14ac:dyDescent="0.25">
      <c r="A203" t="s">
        <v>1380</v>
      </c>
      <c r="B203">
        <v>7</v>
      </c>
      <c r="C203" t="s">
        <v>19</v>
      </c>
      <c r="D203">
        <f>D206-1</f>
        <v>165</v>
      </c>
      <c r="E203">
        <f t="shared" ref="E203:E207" si="40">E202</f>
        <v>92</v>
      </c>
      <c r="F203">
        <f>D207+1</f>
        <v>189</v>
      </c>
      <c r="G203">
        <f>G202</f>
        <v>97</v>
      </c>
      <c r="H203" t="s">
        <v>111</v>
      </c>
      <c r="I203">
        <v>10</v>
      </c>
      <c r="J203">
        <v>0</v>
      </c>
      <c r="K203">
        <v>0</v>
      </c>
      <c r="L203">
        <v>0</v>
      </c>
      <c r="N203" t="s">
        <v>1095</v>
      </c>
      <c r="O203" t="s">
        <v>27</v>
      </c>
      <c r="Q203">
        <v>3</v>
      </c>
      <c r="R203" t="b">
        <v>1</v>
      </c>
      <c r="S203" t="s">
        <v>135</v>
      </c>
      <c r="T203">
        <v>0</v>
      </c>
    </row>
    <row r="204" spans="1:20" x14ac:dyDescent="0.25">
      <c r="A204" t="s">
        <v>1381</v>
      </c>
      <c r="B204">
        <v>7</v>
      </c>
      <c r="C204" t="s">
        <v>19</v>
      </c>
      <c r="D204">
        <f>D207</f>
        <v>188</v>
      </c>
      <c r="E204">
        <f t="shared" si="40"/>
        <v>92</v>
      </c>
      <c r="F204">
        <f>D204+21</f>
        <v>209</v>
      </c>
      <c r="G204">
        <f t="shared" ref="G204" si="41">G203</f>
        <v>97</v>
      </c>
      <c r="H204" t="s">
        <v>111</v>
      </c>
      <c r="I204">
        <v>10</v>
      </c>
      <c r="J204">
        <v>0</v>
      </c>
      <c r="K204">
        <v>0</v>
      </c>
      <c r="L204">
        <v>0</v>
      </c>
      <c r="N204" t="s">
        <v>1095</v>
      </c>
      <c r="O204" t="s">
        <v>27</v>
      </c>
      <c r="Q204">
        <v>3</v>
      </c>
      <c r="R204" t="b">
        <v>1</v>
      </c>
      <c r="S204" t="s">
        <v>135</v>
      </c>
      <c r="T204">
        <v>0</v>
      </c>
    </row>
    <row r="205" spans="1:20" x14ac:dyDescent="0.25">
      <c r="A205" t="s">
        <v>48</v>
      </c>
      <c r="B205">
        <v>7</v>
      </c>
      <c r="C205" t="s">
        <v>25</v>
      </c>
      <c r="D205">
        <f>D201+47</f>
        <v>147</v>
      </c>
      <c r="E205">
        <f>E204</f>
        <v>92</v>
      </c>
      <c r="F205">
        <f>D205</f>
        <v>147</v>
      </c>
      <c r="G205">
        <f>G200</f>
        <v>160</v>
      </c>
      <c r="I205">
        <v>0</v>
      </c>
      <c r="J205">
        <v>0</v>
      </c>
      <c r="K205">
        <v>0</v>
      </c>
      <c r="L205">
        <v>0</v>
      </c>
      <c r="N205" t="s">
        <v>1095</v>
      </c>
      <c r="O205" t="s">
        <v>25</v>
      </c>
      <c r="Q205">
        <v>4</v>
      </c>
      <c r="R205" t="b">
        <v>0</v>
      </c>
      <c r="S205" t="s">
        <v>135</v>
      </c>
      <c r="T205">
        <v>0</v>
      </c>
    </row>
    <row r="206" spans="1:20" x14ac:dyDescent="0.25">
      <c r="A206" t="s">
        <v>49</v>
      </c>
      <c r="B206">
        <v>7</v>
      </c>
      <c r="C206" t="s">
        <v>25</v>
      </c>
      <c r="D206">
        <f>D205+19</f>
        <v>166</v>
      </c>
      <c r="E206">
        <f t="shared" si="40"/>
        <v>92</v>
      </c>
      <c r="F206">
        <f t="shared" ref="F206:F207" si="42">D206</f>
        <v>166</v>
      </c>
      <c r="G206">
        <f>G205</f>
        <v>160</v>
      </c>
      <c r="I206">
        <v>0</v>
      </c>
      <c r="J206">
        <v>0</v>
      </c>
      <c r="K206">
        <v>0</v>
      </c>
      <c r="L206">
        <v>0</v>
      </c>
      <c r="N206" t="s">
        <v>1095</v>
      </c>
      <c r="O206" t="s">
        <v>25</v>
      </c>
      <c r="Q206">
        <v>4</v>
      </c>
      <c r="R206" t="b">
        <v>0</v>
      </c>
      <c r="S206" t="s">
        <v>135</v>
      </c>
      <c r="T206">
        <v>0</v>
      </c>
    </row>
    <row r="207" spans="1:20" x14ac:dyDescent="0.25">
      <c r="A207" t="s">
        <v>50</v>
      </c>
      <c r="B207">
        <v>7</v>
      </c>
      <c r="C207" t="s">
        <v>25</v>
      </c>
      <c r="D207">
        <f>D206+22</f>
        <v>188</v>
      </c>
      <c r="E207">
        <f t="shared" si="40"/>
        <v>92</v>
      </c>
      <c r="F207">
        <f t="shared" si="42"/>
        <v>188</v>
      </c>
      <c r="G207">
        <f>G206</f>
        <v>160</v>
      </c>
      <c r="I207">
        <v>0</v>
      </c>
      <c r="J207">
        <v>0</v>
      </c>
      <c r="K207">
        <v>0</v>
      </c>
      <c r="L207">
        <v>0</v>
      </c>
      <c r="N207" t="s">
        <v>1095</v>
      </c>
      <c r="O207" t="s">
        <v>25</v>
      </c>
      <c r="Q207">
        <v>4</v>
      </c>
      <c r="R207" t="b">
        <v>0</v>
      </c>
      <c r="S207" t="s">
        <v>135</v>
      </c>
      <c r="T207">
        <v>0</v>
      </c>
    </row>
    <row r="208" spans="1:20" x14ac:dyDescent="0.25">
      <c r="A208" t="s">
        <v>59</v>
      </c>
      <c r="B208">
        <v>7</v>
      </c>
      <c r="C208" t="s">
        <v>25</v>
      </c>
      <c r="D208">
        <f>D200</f>
        <v>100</v>
      </c>
      <c r="E208">
        <f>E202+16</f>
        <v>108</v>
      </c>
      <c r="F208">
        <f>F200</f>
        <v>210</v>
      </c>
      <c r="G208">
        <f>E208</f>
        <v>108</v>
      </c>
      <c r="I208">
        <v>0</v>
      </c>
      <c r="J208">
        <v>0</v>
      </c>
      <c r="K208">
        <v>0</v>
      </c>
      <c r="L208">
        <v>0</v>
      </c>
      <c r="N208" t="s">
        <v>1095</v>
      </c>
      <c r="O208" t="s">
        <v>25</v>
      </c>
      <c r="Q208">
        <v>4</v>
      </c>
      <c r="R208" t="b">
        <v>0</v>
      </c>
      <c r="S208" t="s">
        <v>135</v>
      </c>
      <c r="T208">
        <v>0</v>
      </c>
    </row>
    <row r="209" spans="1:20" ht="15.75" customHeight="1" x14ac:dyDescent="0.25">
      <c r="A209" t="s">
        <v>1370</v>
      </c>
      <c r="B209">
        <v>7</v>
      </c>
      <c r="C209" t="s">
        <v>19</v>
      </c>
      <c r="D209">
        <v>100</v>
      </c>
      <c r="E209">
        <f>E208+2</f>
        <v>110</v>
      </c>
      <c r="F209">
        <f>D205-2</f>
        <v>145</v>
      </c>
      <c r="G209">
        <f>E209+5</f>
        <v>115</v>
      </c>
      <c r="H209" t="s">
        <v>111</v>
      </c>
      <c r="I209">
        <v>10</v>
      </c>
      <c r="J209">
        <v>0</v>
      </c>
      <c r="K209">
        <v>0</v>
      </c>
      <c r="L209">
        <v>0</v>
      </c>
      <c r="N209" t="s">
        <v>1095</v>
      </c>
      <c r="O209" t="s">
        <v>25</v>
      </c>
      <c r="Q209">
        <v>3</v>
      </c>
      <c r="R209" t="b">
        <v>1</v>
      </c>
      <c r="S209" t="s">
        <v>135</v>
      </c>
      <c r="T209">
        <v>0</v>
      </c>
    </row>
    <row r="210" spans="1:20" x14ac:dyDescent="0.25">
      <c r="A210" t="s">
        <v>1371</v>
      </c>
      <c r="B210">
        <v>7</v>
      </c>
      <c r="C210" t="s">
        <v>19</v>
      </c>
      <c r="D210">
        <f>D202</f>
        <v>146</v>
      </c>
      <c r="E210">
        <f>E209+1</f>
        <v>111</v>
      </c>
      <c r="F210">
        <f>F202</f>
        <v>165</v>
      </c>
      <c r="G210">
        <f t="shared" ref="G210:G212" si="43">E210+3</f>
        <v>114</v>
      </c>
      <c r="H210" t="s">
        <v>20</v>
      </c>
      <c r="I210">
        <v>10</v>
      </c>
      <c r="J210">
        <v>1</v>
      </c>
      <c r="K210">
        <v>0</v>
      </c>
      <c r="L210">
        <v>0</v>
      </c>
      <c r="N210" t="s">
        <v>1095</v>
      </c>
      <c r="O210" t="s">
        <v>27</v>
      </c>
      <c r="Q210">
        <v>2</v>
      </c>
      <c r="R210" t="b">
        <v>0</v>
      </c>
      <c r="S210" t="s">
        <v>135</v>
      </c>
      <c r="T210">
        <v>0</v>
      </c>
    </row>
    <row r="211" spans="1:20" x14ac:dyDescent="0.25">
      <c r="A211" t="s">
        <v>1372</v>
      </c>
      <c r="B211">
        <v>7</v>
      </c>
      <c r="C211" t="s">
        <v>19</v>
      </c>
      <c r="D211">
        <f>D203</f>
        <v>165</v>
      </c>
      <c r="E211">
        <f>E210</f>
        <v>111</v>
      </c>
      <c r="F211">
        <f>F203</f>
        <v>189</v>
      </c>
      <c r="G211">
        <f t="shared" si="43"/>
        <v>114</v>
      </c>
      <c r="H211" t="s">
        <v>20</v>
      </c>
      <c r="I211">
        <v>10</v>
      </c>
      <c r="J211">
        <v>1</v>
      </c>
      <c r="K211">
        <v>0</v>
      </c>
      <c r="L211">
        <v>0</v>
      </c>
      <c r="N211" t="s">
        <v>1095</v>
      </c>
      <c r="O211" t="s">
        <v>27</v>
      </c>
      <c r="Q211">
        <v>2</v>
      </c>
      <c r="R211" t="b">
        <v>0</v>
      </c>
      <c r="S211" t="s">
        <v>135</v>
      </c>
      <c r="T211">
        <v>0</v>
      </c>
    </row>
    <row r="212" spans="1:20" x14ac:dyDescent="0.25">
      <c r="A212" t="s">
        <v>1373</v>
      </c>
      <c r="B212">
        <v>7</v>
      </c>
      <c r="C212" t="s">
        <v>19</v>
      </c>
      <c r="D212">
        <f>D204</f>
        <v>188</v>
      </c>
      <c r="E212">
        <f>E211</f>
        <v>111</v>
      </c>
      <c r="F212">
        <f>F204</f>
        <v>209</v>
      </c>
      <c r="G212">
        <f t="shared" si="43"/>
        <v>114</v>
      </c>
      <c r="H212" t="s">
        <v>20</v>
      </c>
      <c r="I212">
        <v>10</v>
      </c>
      <c r="J212">
        <v>1</v>
      </c>
      <c r="K212">
        <v>0</v>
      </c>
      <c r="L212">
        <v>0</v>
      </c>
      <c r="N212" t="s">
        <v>1095</v>
      </c>
      <c r="O212" t="s">
        <v>27</v>
      </c>
      <c r="Q212">
        <v>2</v>
      </c>
      <c r="R212" t="b">
        <v>0</v>
      </c>
      <c r="S212" t="s">
        <v>135</v>
      </c>
      <c r="T212">
        <v>0</v>
      </c>
    </row>
    <row r="213" spans="1:20" ht="15.75" customHeight="1" x14ac:dyDescent="0.25">
      <c r="A213" t="s">
        <v>1474</v>
      </c>
      <c r="B213">
        <v>7</v>
      </c>
      <c r="C213" t="s">
        <v>19</v>
      </c>
      <c r="D213">
        <v>100</v>
      </c>
      <c r="E213">
        <f>E209+18</f>
        <v>128</v>
      </c>
      <c r="F213">
        <f>F209</f>
        <v>145</v>
      </c>
      <c r="G213">
        <f>E213+5</f>
        <v>133</v>
      </c>
      <c r="H213" t="s">
        <v>111</v>
      </c>
      <c r="I213">
        <v>10</v>
      </c>
      <c r="J213">
        <v>0</v>
      </c>
      <c r="K213">
        <v>0</v>
      </c>
      <c r="L213">
        <v>0</v>
      </c>
      <c r="N213" t="s">
        <v>1095</v>
      </c>
      <c r="O213" t="s">
        <v>25</v>
      </c>
      <c r="Q213">
        <v>3</v>
      </c>
      <c r="R213" t="b">
        <v>1</v>
      </c>
      <c r="S213" t="s">
        <v>135</v>
      </c>
      <c r="T213">
        <v>0</v>
      </c>
    </row>
    <row r="214" spans="1:20" x14ac:dyDescent="0.25">
      <c r="A214" t="s">
        <v>1475</v>
      </c>
      <c r="B214">
        <v>7</v>
      </c>
      <c r="C214" t="s">
        <v>19</v>
      </c>
      <c r="D214">
        <f>D210</f>
        <v>146</v>
      </c>
      <c r="E214">
        <f>E213+1</f>
        <v>129</v>
      </c>
      <c r="F214">
        <f>F210</f>
        <v>165</v>
      </c>
      <c r="G214">
        <f t="shared" ref="G214:G216" si="44">E214+3</f>
        <v>132</v>
      </c>
      <c r="H214" t="s">
        <v>20</v>
      </c>
      <c r="I214">
        <v>10</v>
      </c>
      <c r="J214">
        <v>1</v>
      </c>
      <c r="K214">
        <v>0</v>
      </c>
      <c r="L214">
        <v>0</v>
      </c>
      <c r="N214" t="s">
        <v>1095</v>
      </c>
      <c r="O214" t="s">
        <v>27</v>
      </c>
      <c r="Q214">
        <v>2</v>
      </c>
      <c r="R214" t="b">
        <v>0</v>
      </c>
      <c r="S214" t="s">
        <v>135</v>
      </c>
      <c r="T214">
        <v>0</v>
      </c>
    </row>
    <row r="215" spans="1:20" x14ac:dyDescent="0.25">
      <c r="A215" t="s">
        <v>1476</v>
      </c>
      <c r="B215">
        <v>7</v>
      </c>
      <c r="C215" t="s">
        <v>19</v>
      </c>
      <c r="D215">
        <f>D211</f>
        <v>165</v>
      </c>
      <c r="E215">
        <f>E214</f>
        <v>129</v>
      </c>
      <c r="F215">
        <f>F211</f>
        <v>189</v>
      </c>
      <c r="G215">
        <f t="shared" si="44"/>
        <v>132</v>
      </c>
      <c r="H215" t="s">
        <v>20</v>
      </c>
      <c r="I215">
        <v>10</v>
      </c>
      <c r="J215">
        <v>1</v>
      </c>
      <c r="K215">
        <v>0</v>
      </c>
      <c r="L215">
        <v>0</v>
      </c>
      <c r="N215" t="s">
        <v>1095</v>
      </c>
      <c r="O215" t="s">
        <v>27</v>
      </c>
      <c r="Q215">
        <v>2</v>
      </c>
      <c r="R215" t="b">
        <v>0</v>
      </c>
      <c r="S215" t="s">
        <v>135</v>
      </c>
      <c r="T215">
        <v>0</v>
      </c>
    </row>
    <row r="216" spans="1:20" x14ac:dyDescent="0.25">
      <c r="A216" t="s">
        <v>1477</v>
      </c>
      <c r="B216">
        <v>7</v>
      </c>
      <c r="C216" t="s">
        <v>19</v>
      </c>
      <c r="D216">
        <f>D212</f>
        <v>188</v>
      </c>
      <c r="E216">
        <f>E215</f>
        <v>129</v>
      </c>
      <c r="F216">
        <f>F212</f>
        <v>209</v>
      </c>
      <c r="G216">
        <f t="shared" si="44"/>
        <v>132</v>
      </c>
      <c r="H216" t="s">
        <v>20</v>
      </c>
      <c r="I216">
        <v>10</v>
      </c>
      <c r="J216">
        <v>1</v>
      </c>
      <c r="K216">
        <v>0</v>
      </c>
      <c r="L216">
        <v>0</v>
      </c>
      <c r="N216" t="s">
        <v>1095</v>
      </c>
      <c r="O216" t="s">
        <v>27</v>
      </c>
      <c r="Q216">
        <v>2</v>
      </c>
      <c r="R216" t="b">
        <v>0</v>
      </c>
      <c r="S216" t="s">
        <v>135</v>
      </c>
      <c r="T216">
        <v>0</v>
      </c>
    </row>
    <row r="217" spans="1:20" ht="15.75" customHeight="1" x14ac:dyDescent="0.25">
      <c r="A217" t="s">
        <v>1478</v>
      </c>
      <c r="B217">
        <v>7</v>
      </c>
      <c r="C217" t="s">
        <v>19</v>
      </c>
      <c r="D217">
        <v>100</v>
      </c>
      <c r="E217">
        <f>E213+18</f>
        <v>146</v>
      </c>
      <c r="F217">
        <f>F213</f>
        <v>145</v>
      </c>
      <c r="G217">
        <f>E217+5</f>
        <v>151</v>
      </c>
      <c r="H217" t="s">
        <v>111</v>
      </c>
      <c r="I217">
        <v>10</v>
      </c>
      <c r="J217">
        <v>0</v>
      </c>
      <c r="K217">
        <v>0</v>
      </c>
      <c r="L217">
        <v>0</v>
      </c>
      <c r="N217" t="s">
        <v>1095</v>
      </c>
      <c r="O217" t="s">
        <v>25</v>
      </c>
      <c r="Q217">
        <v>3</v>
      </c>
      <c r="R217" t="b">
        <v>1</v>
      </c>
      <c r="S217" t="s">
        <v>135</v>
      </c>
      <c r="T217">
        <v>0</v>
      </c>
    </row>
    <row r="218" spans="1:20" x14ac:dyDescent="0.25">
      <c r="A218" t="s">
        <v>1479</v>
      </c>
      <c r="B218">
        <v>7</v>
      </c>
      <c r="C218" t="s">
        <v>19</v>
      </c>
      <c r="D218">
        <f>D210</f>
        <v>146</v>
      </c>
      <c r="E218">
        <f>E217+1</f>
        <v>147</v>
      </c>
      <c r="F218">
        <f>F210</f>
        <v>165</v>
      </c>
      <c r="G218">
        <f t="shared" ref="G218:G220" si="45">E218+3</f>
        <v>150</v>
      </c>
      <c r="H218" t="s">
        <v>20</v>
      </c>
      <c r="I218">
        <v>10</v>
      </c>
      <c r="J218">
        <v>1</v>
      </c>
      <c r="K218">
        <v>0</v>
      </c>
      <c r="L218">
        <v>0</v>
      </c>
      <c r="N218" t="s">
        <v>1095</v>
      </c>
      <c r="O218" t="s">
        <v>27</v>
      </c>
      <c r="Q218">
        <v>2</v>
      </c>
      <c r="R218" t="b">
        <v>0</v>
      </c>
      <c r="S218" t="s">
        <v>135</v>
      </c>
      <c r="T218">
        <v>0</v>
      </c>
    </row>
    <row r="219" spans="1:20" x14ac:dyDescent="0.25">
      <c r="A219" t="s">
        <v>1480</v>
      </c>
      <c r="B219">
        <v>7</v>
      </c>
      <c r="C219" t="s">
        <v>19</v>
      </c>
      <c r="D219">
        <f>D211</f>
        <v>165</v>
      </c>
      <c r="E219">
        <f>E218</f>
        <v>147</v>
      </c>
      <c r="F219">
        <f>F211</f>
        <v>189</v>
      </c>
      <c r="G219">
        <f t="shared" si="45"/>
        <v>150</v>
      </c>
      <c r="H219" t="s">
        <v>20</v>
      </c>
      <c r="I219">
        <v>10</v>
      </c>
      <c r="J219">
        <v>1</v>
      </c>
      <c r="K219">
        <v>0</v>
      </c>
      <c r="L219">
        <v>0</v>
      </c>
      <c r="N219" t="s">
        <v>1095</v>
      </c>
      <c r="O219" t="s">
        <v>27</v>
      </c>
      <c r="Q219">
        <v>2</v>
      </c>
      <c r="R219" t="b">
        <v>0</v>
      </c>
      <c r="S219" t="s">
        <v>135</v>
      </c>
      <c r="T219">
        <v>0</v>
      </c>
    </row>
    <row r="220" spans="1:20" x14ac:dyDescent="0.25">
      <c r="A220" t="s">
        <v>1481</v>
      </c>
      <c r="B220">
        <v>7</v>
      </c>
      <c r="C220" t="s">
        <v>19</v>
      </c>
      <c r="D220">
        <f>D212</f>
        <v>188</v>
      </c>
      <c r="E220">
        <f>E219</f>
        <v>147</v>
      </c>
      <c r="F220">
        <f>F212</f>
        <v>209</v>
      </c>
      <c r="G220">
        <f t="shared" si="45"/>
        <v>150</v>
      </c>
      <c r="H220" t="s">
        <v>20</v>
      </c>
      <c r="I220">
        <v>10</v>
      </c>
      <c r="J220">
        <v>1</v>
      </c>
      <c r="K220">
        <v>0</v>
      </c>
      <c r="L220">
        <v>0</v>
      </c>
      <c r="N220" t="s">
        <v>1095</v>
      </c>
      <c r="O220" t="s">
        <v>27</v>
      </c>
      <c r="Q220">
        <v>2</v>
      </c>
      <c r="R220" t="b">
        <v>0</v>
      </c>
      <c r="S220" t="s">
        <v>135</v>
      </c>
      <c r="T220">
        <v>0</v>
      </c>
    </row>
    <row r="221" spans="1:20" x14ac:dyDescent="0.25">
      <c r="A221" t="s">
        <v>43</v>
      </c>
      <c r="B221">
        <v>7</v>
      </c>
      <c r="C221" t="s">
        <v>19</v>
      </c>
      <c r="D221">
        <v>10</v>
      </c>
      <c r="E221">
        <f>E222-5</f>
        <v>160</v>
      </c>
      <c r="F221">
        <v>100</v>
      </c>
      <c r="G221">
        <f t="shared" ref="G221" si="46">E221+3</f>
        <v>163</v>
      </c>
      <c r="H221" t="s">
        <v>111</v>
      </c>
      <c r="I221">
        <v>12</v>
      </c>
      <c r="J221">
        <v>1</v>
      </c>
      <c r="K221">
        <v>0</v>
      </c>
      <c r="L221">
        <v>0</v>
      </c>
      <c r="N221" t="s">
        <v>21</v>
      </c>
      <c r="O221" t="s">
        <v>25</v>
      </c>
      <c r="Q221">
        <v>2</v>
      </c>
      <c r="R221" t="b">
        <v>0</v>
      </c>
      <c r="S221" t="s">
        <v>135</v>
      </c>
      <c r="T221">
        <v>0</v>
      </c>
    </row>
    <row r="222" spans="1:20" x14ac:dyDescent="0.25">
      <c r="A222" t="s">
        <v>67</v>
      </c>
      <c r="B222">
        <v>7</v>
      </c>
      <c r="C222" t="s">
        <v>19</v>
      </c>
      <c r="D222">
        <v>101</v>
      </c>
      <c r="E222">
        <f>G200+5</f>
        <v>165</v>
      </c>
      <c r="F222">
        <v>205</v>
      </c>
      <c r="G222">
        <f>E222+5</f>
        <v>170</v>
      </c>
      <c r="H222" t="s">
        <v>111</v>
      </c>
      <c r="I222">
        <v>12</v>
      </c>
      <c r="J222">
        <v>0</v>
      </c>
      <c r="K222">
        <v>0</v>
      </c>
      <c r="L222">
        <v>0</v>
      </c>
      <c r="N222" t="s">
        <v>21</v>
      </c>
      <c r="O222" t="s">
        <v>110</v>
      </c>
      <c r="P222" s="1"/>
      <c r="Q222">
        <v>2</v>
      </c>
      <c r="R222" t="b">
        <v>1</v>
      </c>
      <c r="S222" t="s">
        <v>135</v>
      </c>
      <c r="T222">
        <v>0</v>
      </c>
    </row>
    <row r="223" spans="1:20" x14ac:dyDescent="0.25">
      <c r="A223" t="s">
        <v>44</v>
      </c>
      <c r="B223">
        <v>7</v>
      </c>
      <c r="C223" t="s">
        <v>24</v>
      </c>
      <c r="D223">
        <v>10</v>
      </c>
      <c r="E223">
        <f>G221+4</f>
        <v>167</v>
      </c>
      <c r="F223">
        <f>D223+88</f>
        <v>98</v>
      </c>
      <c r="G223">
        <f>E223+80</f>
        <v>247</v>
      </c>
      <c r="I223">
        <v>0</v>
      </c>
      <c r="J223">
        <v>0</v>
      </c>
      <c r="K223">
        <v>0</v>
      </c>
      <c r="L223">
        <v>0</v>
      </c>
      <c r="N223" t="s">
        <v>21</v>
      </c>
      <c r="O223" t="s">
        <v>25</v>
      </c>
      <c r="Q223">
        <v>2</v>
      </c>
      <c r="R223" t="b">
        <v>0</v>
      </c>
      <c r="S223" t="s">
        <v>135</v>
      </c>
      <c r="T223">
        <v>0</v>
      </c>
    </row>
    <row r="224" spans="1:20" x14ac:dyDescent="0.25">
      <c r="A224" t="s">
        <v>1507</v>
      </c>
      <c r="B224">
        <v>7</v>
      </c>
      <c r="C224" t="s">
        <v>19</v>
      </c>
      <c r="D224">
        <v>10</v>
      </c>
      <c r="E224">
        <f>G223+5</f>
        <v>252</v>
      </c>
      <c r="F224">
        <f>D224+88</f>
        <v>98</v>
      </c>
      <c r="G224">
        <f>E224+8</f>
        <v>260</v>
      </c>
      <c r="H224" t="s">
        <v>111</v>
      </c>
      <c r="I224">
        <v>16</v>
      </c>
      <c r="J224">
        <v>0</v>
      </c>
      <c r="K224">
        <v>0</v>
      </c>
      <c r="L224">
        <v>0</v>
      </c>
      <c r="M224" t="s">
        <v>1544</v>
      </c>
      <c r="N224" t="s">
        <v>21</v>
      </c>
      <c r="O224" t="s">
        <v>25</v>
      </c>
      <c r="Q224">
        <v>2</v>
      </c>
      <c r="R224" t="b">
        <v>1</v>
      </c>
      <c r="S224" t="s">
        <v>135</v>
      </c>
      <c r="T224">
        <v>0</v>
      </c>
    </row>
    <row r="225" spans="1:20" x14ac:dyDescent="0.25">
      <c r="A225" t="s">
        <v>1482</v>
      </c>
      <c r="B225">
        <v>7</v>
      </c>
      <c r="C225" t="s">
        <v>26</v>
      </c>
      <c r="D225">
        <v>100</v>
      </c>
      <c r="E225">
        <f>E222+56</f>
        <v>221</v>
      </c>
      <c r="F225">
        <v>210</v>
      </c>
      <c r="G225">
        <f>G237+10</f>
        <v>265</v>
      </c>
      <c r="I225">
        <v>0</v>
      </c>
      <c r="J225">
        <v>1</v>
      </c>
      <c r="K225">
        <v>0</v>
      </c>
      <c r="L225">
        <v>0</v>
      </c>
      <c r="M225" t="s">
        <v>1095</v>
      </c>
      <c r="N225" t="s">
        <v>1095</v>
      </c>
      <c r="O225" t="s">
        <v>25</v>
      </c>
      <c r="Q225">
        <v>0</v>
      </c>
      <c r="R225" t="b">
        <v>0</v>
      </c>
      <c r="S225" t="s">
        <v>135</v>
      </c>
      <c r="T225">
        <v>0</v>
      </c>
    </row>
    <row r="226" spans="1:20" x14ac:dyDescent="0.25">
      <c r="A226" t="s">
        <v>1483</v>
      </c>
      <c r="B226">
        <v>7</v>
      </c>
      <c r="C226" t="s">
        <v>19</v>
      </c>
      <c r="D226">
        <f>D225</f>
        <v>100</v>
      </c>
      <c r="E226">
        <f>E225+2</f>
        <v>223</v>
      </c>
      <c r="F226">
        <f>F225</f>
        <v>210</v>
      </c>
      <c r="G226">
        <f>E226+5</f>
        <v>228</v>
      </c>
      <c r="H226" t="s">
        <v>111</v>
      </c>
      <c r="I226">
        <v>12</v>
      </c>
      <c r="J226">
        <v>1</v>
      </c>
      <c r="K226">
        <v>0</v>
      </c>
      <c r="L226">
        <v>0</v>
      </c>
      <c r="N226" t="s">
        <v>1095</v>
      </c>
      <c r="O226" t="s">
        <v>25</v>
      </c>
      <c r="Q226">
        <v>3</v>
      </c>
      <c r="R226" t="b">
        <v>1</v>
      </c>
      <c r="S226" t="s">
        <v>135</v>
      </c>
      <c r="T226">
        <v>0</v>
      </c>
    </row>
    <row r="227" spans="1:20" x14ac:dyDescent="0.25">
      <c r="A227" t="s">
        <v>1379</v>
      </c>
      <c r="B227">
        <v>7</v>
      </c>
      <c r="C227" t="s">
        <v>19</v>
      </c>
      <c r="D227">
        <f t="shared" ref="D227" si="47">D230-1</f>
        <v>146</v>
      </c>
      <c r="E227">
        <f>G226+5</f>
        <v>233</v>
      </c>
      <c r="F227">
        <f>D231-1</f>
        <v>165</v>
      </c>
      <c r="G227">
        <f>E227+5</f>
        <v>238</v>
      </c>
      <c r="H227" t="s">
        <v>111</v>
      </c>
      <c r="I227">
        <v>10</v>
      </c>
      <c r="J227">
        <v>0</v>
      </c>
      <c r="K227">
        <v>0</v>
      </c>
      <c r="L227">
        <v>0</v>
      </c>
      <c r="N227" t="s">
        <v>1095</v>
      </c>
      <c r="O227" t="s">
        <v>27</v>
      </c>
      <c r="Q227">
        <v>3</v>
      </c>
      <c r="R227" t="b">
        <v>1</v>
      </c>
      <c r="S227" t="s">
        <v>135</v>
      </c>
      <c r="T227">
        <v>0</v>
      </c>
    </row>
    <row r="228" spans="1:20" x14ac:dyDescent="0.25">
      <c r="A228" t="s">
        <v>1380</v>
      </c>
      <c r="B228">
        <v>7</v>
      </c>
      <c r="C228" t="s">
        <v>19</v>
      </c>
      <c r="D228">
        <f>D231-1</f>
        <v>165</v>
      </c>
      <c r="E228">
        <f t="shared" ref="E228:E232" si="48">E227</f>
        <v>233</v>
      </c>
      <c r="F228">
        <f>D232+1</f>
        <v>189</v>
      </c>
      <c r="G228">
        <f>G227</f>
        <v>238</v>
      </c>
      <c r="H228" t="s">
        <v>111</v>
      </c>
      <c r="I228">
        <v>10</v>
      </c>
      <c r="J228">
        <v>0</v>
      </c>
      <c r="K228">
        <v>0</v>
      </c>
      <c r="L228">
        <v>0</v>
      </c>
      <c r="N228" t="s">
        <v>1095</v>
      </c>
      <c r="O228" t="s">
        <v>27</v>
      </c>
      <c r="Q228">
        <v>3</v>
      </c>
      <c r="R228" t="b">
        <v>1</v>
      </c>
      <c r="S228" t="s">
        <v>135</v>
      </c>
      <c r="T228">
        <v>0</v>
      </c>
    </row>
    <row r="229" spans="1:20" x14ac:dyDescent="0.25">
      <c r="A229" t="s">
        <v>1381</v>
      </c>
      <c r="B229">
        <v>7</v>
      </c>
      <c r="C229" t="s">
        <v>19</v>
      </c>
      <c r="D229">
        <f>D232</f>
        <v>188</v>
      </c>
      <c r="E229">
        <f t="shared" si="48"/>
        <v>233</v>
      </c>
      <c r="F229">
        <f>D229+21</f>
        <v>209</v>
      </c>
      <c r="G229">
        <f t="shared" ref="G229" si="49">G228</f>
        <v>238</v>
      </c>
      <c r="H229" t="s">
        <v>111</v>
      </c>
      <c r="I229">
        <v>10</v>
      </c>
      <c r="J229">
        <v>0</v>
      </c>
      <c r="K229">
        <v>0</v>
      </c>
      <c r="L229">
        <v>0</v>
      </c>
      <c r="N229" t="s">
        <v>1095</v>
      </c>
      <c r="O229" t="s">
        <v>27</v>
      </c>
      <c r="Q229">
        <v>3</v>
      </c>
      <c r="R229" t="b">
        <v>1</v>
      </c>
      <c r="S229" t="s">
        <v>135</v>
      </c>
      <c r="T229">
        <v>0</v>
      </c>
    </row>
    <row r="230" spans="1:20" x14ac:dyDescent="0.25">
      <c r="A230" t="s">
        <v>48</v>
      </c>
      <c r="B230">
        <v>7</v>
      </c>
      <c r="C230" t="s">
        <v>25</v>
      </c>
      <c r="D230">
        <f>D226+47</f>
        <v>147</v>
      </c>
      <c r="E230">
        <f>E229</f>
        <v>233</v>
      </c>
      <c r="F230">
        <f>D230</f>
        <v>147</v>
      </c>
      <c r="G230">
        <f>G225</f>
        <v>265</v>
      </c>
      <c r="I230">
        <v>0</v>
      </c>
      <c r="J230">
        <v>0</v>
      </c>
      <c r="K230">
        <v>0</v>
      </c>
      <c r="L230">
        <v>0</v>
      </c>
      <c r="N230" t="s">
        <v>1095</v>
      </c>
      <c r="O230" t="s">
        <v>25</v>
      </c>
      <c r="Q230">
        <v>4</v>
      </c>
      <c r="R230" t="b">
        <v>0</v>
      </c>
      <c r="S230" t="s">
        <v>135</v>
      </c>
      <c r="T230">
        <v>0</v>
      </c>
    </row>
    <row r="231" spans="1:20" x14ac:dyDescent="0.25">
      <c r="A231" t="s">
        <v>49</v>
      </c>
      <c r="B231">
        <v>7</v>
      </c>
      <c r="C231" t="s">
        <v>25</v>
      </c>
      <c r="D231">
        <f>D230+19</f>
        <v>166</v>
      </c>
      <c r="E231">
        <f t="shared" si="48"/>
        <v>233</v>
      </c>
      <c r="F231">
        <f t="shared" ref="F231:F232" si="50">D231</f>
        <v>166</v>
      </c>
      <c r="G231">
        <f>G230</f>
        <v>265</v>
      </c>
      <c r="I231">
        <v>0</v>
      </c>
      <c r="J231">
        <v>0</v>
      </c>
      <c r="K231">
        <v>0</v>
      </c>
      <c r="L231">
        <v>0</v>
      </c>
      <c r="N231" t="s">
        <v>1095</v>
      </c>
      <c r="O231" t="s">
        <v>25</v>
      </c>
      <c r="Q231">
        <v>4</v>
      </c>
      <c r="R231" t="b">
        <v>0</v>
      </c>
      <c r="S231" t="s">
        <v>135</v>
      </c>
      <c r="T231">
        <v>0</v>
      </c>
    </row>
    <row r="232" spans="1:20" x14ac:dyDescent="0.25">
      <c r="A232" t="s">
        <v>50</v>
      </c>
      <c r="B232">
        <v>7</v>
      </c>
      <c r="C232" t="s">
        <v>25</v>
      </c>
      <c r="D232">
        <f>D231+22</f>
        <v>188</v>
      </c>
      <c r="E232">
        <f t="shared" si="48"/>
        <v>233</v>
      </c>
      <c r="F232">
        <f t="shared" si="50"/>
        <v>188</v>
      </c>
      <c r="G232">
        <f>G231</f>
        <v>265</v>
      </c>
      <c r="I232">
        <v>0</v>
      </c>
      <c r="J232">
        <v>0</v>
      </c>
      <c r="K232">
        <v>0</v>
      </c>
      <c r="L232">
        <v>0</v>
      </c>
      <c r="N232" t="s">
        <v>1095</v>
      </c>
      <c r="O232" t="s">
        <v>25</v>
      </c>
      <c r="Q232">
        <v>4</v>
      </c>
      <c r="R232" t="b">
        <v>0</v>
      </c>
      <c r="S232" t="s">
        <v>135</v>
      </c>
      <c r="T232">
        <v>0</v>
      </c>
    </row>
    <row r="233" spans="1:20" x14ac:dyDescent="0.25">
      <c r="A233" t="s">
        <v>59</v>
      </c>
      <c r="B233">
        <v>7</v>
      </c>
      <c r="C233" t="s">
        <v>25</v>
      </c>
      <c r="D233">
        <f>D225</f>
        <v>100</v>
      </c>
      <c r="E233">
        <f>E227+16</f>
        <v>249</v>
      </c>
      <c r="F233">
        <f>F225</f>
        <v>210</v>
      </c>
      <c r="G233">
        <f>E233</f>
        <v>249</v>
      </c>
      <c r="I233">
        <v>0</v>
      </c>
      <c r="J233">
        <v>0</v>
      </c>
      <c r="K233">
        <v>0</v>
      </c>
      <c r="L233">
        <v>0</v>
      </c>
      <c r="N233" t="s">
        <v>1095</v>
      </c>
      <c r="O233" t="s">
        <v>25</v>
      </c>
      <c r="Q233">
        <v>4</v>
      </c>
      <c r="R233" t="b">
        <v>0</v>
      </c>
      <c r="S233" t="s">
        <v>135</v>
      </c>
      <c r="T233">
        <v>0</v>
      </c>
    </row>
    <row r="234" spans="1:20" ht="15.75" customHeight="1" x14ac:dyDescent="0.25">
      <c r="A234" t="s">
        <v>1484</v>
      </c>
      <c r="B234">
        <v>7</v>
      </c>
      <c r="C234" t="s">
        <v>19</v>
      </c>
      <c r="D234">
        <v>100</v>
      </c>
      <c r="E234">
        <f>E233+2</f>
        <v>251</v>
      </c>
      <c r="F234">
        <f>D230-2</f>
        <v>145</v>
      </c>
      <c r="G234">
        <f>E234+5</f>
        <v>256</v>
      </c>
      <c r="H234" t="s">
        <v>111</v>
      </c>
      <c r="I234">
        <v>10</v>
      </c>
      <c r="J234">
        <v>0</v>
      </c>
      <c r="K234">
        <v>0</v>
      </c>
      <c r="L234">
        <v>0</v>
      </c>
      <c r="N234" t="s">
        <v>1095</v>
      </c>
      <c r="O234" t="s">
        <v>25</v>
      </c>
      <c r="Q234">
        <v>3</v>
      </c>
      <c r="R234" t="b">
        <v>1</v>
      </c>
      <c r="S234" t="s">
        <v>135</v>
      </c>
      <c r="T234">
        <v>0</v>
      </c>
    </row>
    <row r="235" spans="1:20" x14ac:dyDescent="0.25">
      <c r="A235" t="s">
        <v>1485</v>
      </c>
      <c r="B235">
        <v>7</v>
      </c>
      <c r="C235" t="s">
        <v>19</v>
      </c>
      <c r="D235">
        <f>D227</f>
        <v>146</v>
      </c>
      <c r="E235">
        <f>E234+1</f>
        <v>252</v>
      </c>
      <c r="F235">
        <f>F227</f>
        <v>165</v>
      </c>
      <c r="G235">
        <f t="shared" ref="G235:G237" si="51">E235+3</f>
        <v>255</v>
      </c>
      <c r="H235" t="s">
        <v>20</v>
      </c>
      <c r="I235">
        <v>10</v>
      </c>
      <c r="J235">
        <v>1</v>
      </c>
      <c r="K235">
        <v>0</v>
      </c>
      <c r="L235">
        <v>0</v>
      </c>
      <c r="N235" t="s">
        <v>1095</v>
      </c>
      <c r="O235" t="s">
        <v>27</v>
      </c>
      <c r="Q235">
        <v>2</v>
      </c>
      <c r="R235" t="b">
        <v>0</v>
      </c>
      <c r="S235" t="s">
        <v>135</v>
      </c>
      <c r="T235">
        <v>0</v>
      </c>
    </row>
    <row r="236" spans="1:20" x14ac:dyDescent="0.25">
      <c r="A236" t="s">
        <v>1486</v>
      </c>
      <c r="B236">
        <v>7</v>
      </c>
      <c r="C236" t="s">
        <v>19</v>
      </c>
      <c r="D236">
        <f>D228</f>
        <v>165</v>
      </c>
      <c r="E236">
        <f>E235</f>
        <v>252</v>
      </c>
      <c r="F236">
        <f>F228</f>
        <v>189</v>
      </c>
      <c r="G236">
        <f t="shared" si="51"/>
        <v>255</v>
      </c>
      <c r="H236" t="s">
        <v>20</v>
      </c>
      <c r="I236">
        <v>10</v>
      </c>
      <c r="J236">
        <v>1</v>
      </c>
      <c r="K236">
        <v>0</v>
      </c>
      <c r="L236">
        <v>0</v>
      </c>
      <c r="N236" t="s">
        <v>1095</v>
      </c>
      <c r="O236" t="s">
        <v>27</v>
      </c>
      <c r="Q236">
        <v>2</v>
      </c>
      <c r="R236" t="b">
        <v>0</v>
      </c>
      <c r="S236" t="s">
        <v>135</v>
      </c>
      <c r="T236">
        <v>0</v>
      </c>
    </row>
    <row r="237" spans="1:20" x14ac:dyDescent="0.25">
      <c r="A237" t="s">
        <v>1487</v>
      </c>
      <c r="B237">
        <v>7</v>
      </c>
      <c r="C237" t="s">
        <v>19</v>
      </c>
      <c r="D237">
        <f>D229</f>
        <v>188</v>
      </c>
      <c r="E237">
        <f>E236</f>
        <v>252</v>
      </c>
      <c r="F237">
        <f>F229</f>
        <v>209</v>
      </c>
      <c r="G237">
        <f t="shared" si="51"/>
        <v>255</v>
      </c>
      <c r="H237" t="s">
        <v>20</v>
      </c>
      <c r="I237">
        <v>10</v>
      </c>
      <c r="J237">
        <v>1</v>
      </c>
      <c r="K237">
        <v>0</v>
      </c>
      <c r="L237">
        <v>0</v>
      </c>
      <c r="N237" t="s">
        <v>1095</v>
      </c>
      <c r="O237" t="s">
        <v>27</v>
      </c>
      <c r="Q237">
        <v>2</v>
      </c>
      <c r="R237" t="b">
        <v>0</v>
      </c>
      <c r="S237" t="s">
        <v>135</v>
      </c>
      <c r="T237">
        <v>0</v>
      </c>
    </row>
    <row r="238" spans="1:20" x14ac:dyDescent="0.25">
      <c r="A238" t="s">
        <v>1554</v>
      </c>
      <c r="B238">
        <v>8</v>
      </c>
      <c r="C238" t="s">
        <v>19</v>
      </c>
      <c r="D238">
        <v>10</v>
      </c>
      <c r="E238">
        <v>12</v>
      </c>
      <c r="F238">
        <v>200</v>
      </c>
      <c r="G238">
        <v>17</v>
      </c>
      <c r="H238" t="s">
        <v>111</v>
      </c>
      <c r="I238">
        <v>14</v>
      </c>
      <c r="J238">
        <v>1</v>
      </c>
      <c r="K238">
        <v>0</v>
      </c>
      <c r="L238">
        <v>0</v>
      </c>
      <c r="N238" t="s">
        <v>21</v>
      </c>
      <c r="O238" t="s">
        <v>25</v>
      </c>
      <c r="Q238">
        <v>2</v>
      </c>
      <c r="R238" t="b">
        <v>1</v>
      </c>
      <c r="S238" t="s">
        <v>135</v>
      </c>
      <c r="T238">
        <v>0</v>
      </c>
    </row>
    <row r="239" spans="1:20" x14ac:dyDescent="0.25">
      <c r="A239" t="s">
        <v>1536</v>
      </c>
      <c r="B239">
        <v>8</v>
      </c>
      <c r="C239" t="s">
        <v>19</v>
      </c>
      <c r="D239">
        <v>10</v>
      </c>
      <c r="E239">
        <f>G238+2</f>
        <v>19</v>
      </c>
      <c r="F239">
        <v>85</v>
      </c>
      <c r="G239">
        <f>E239+5</f>
        <v>24</v>
      </c>
      <c r="H239" t="s">
        <v>111</v>
      </c>
      <c r="I239">
        <v>12</v>
      </c>
      <c r="J239">
        <v>0</v>
      </c>
      <c r="K239">
        <v>0</v>
      </c>
      <c r="L239">
        <v>0</v>
      </c>
      <c r="N239" t="s">
        <v>21</v>
      </c>
      <c r="O239" t="s">
        <v>110</v>
      </c>
      <c r="Q239">
        <v>2</v>
      </c>
      <c r="R239" t="b">
        <v>1</v>
      </c>
      <c r="T239">
        <v>0</v>
      </c>
    </row>
    <row r="240" spans="1:20" x14ac:dyDescent="0.25">
      <c r="A240" t="s">
        <v>1488</v>
      </c>
      <c r="B240">
        <v>8</v>
      </c>
      <c r="C240" t="s">
        <v>26</v>
      </c>
      <c r="D240">
        <v>87</v>
      </c>
      <c r="E240">
        <f>G238+2</f>
        <v>19</v>
      </c>
      <c r="F240">
        <v>200</v>
      </c>
      <c r="G240">
        <f>G264+10</f>
        <v>98</v>
      </c>
      <c r="I240">
        <v>0</v>
      </c>
      <c r="J240">
        <v>1</v>
      </c>
      <c r="K240">
        <v>0</v>
      </c>
      <c r="L240">
        <v>0</v>
      </c>
      <c r="M240" t="s">
        <v>1095</v>
      </c>
      <c r="N240" t="s">
        <v>1095</v>
      </c>
      <c r="O240" t="s">
        <v>25</v>
      </c>
      <c r="Q240">
        <v>1</v>
      </c>
      <c r="R240" t="b">
        <v>0</v>
      </c>
      <c r="S240" t="s">
        <v>135</v>
      </c>
      <c r="T240">
        <v>0</v>
      </c>
    </row>
    <row r="241" spans="1:20" x14ac:dyDescent="0.25">
      <c r="A241" t="s">
        <v>1489</v>
      </c>
      <c r="B241">
        <v>8</v>
      </c>
      <c r="C241" t="s">
        <v>19</v>
      </c>
      <c r="D241">
        <f>D240+2</f>
        <v>89</v>
      </c>
      <c r="E241">
        <f>E240+5</f>
        <v>24</v>
      </c>
      <c r="F241">
        <f>F240</f>
        <v>200</v>
      </c>
      <c r="G241">
        <f>E241+3</f>
        <v>27</v>
      </c>
      <c r="H241" t="s">
        <v>111</v>
      </c>
      <c r="I241">
        <v>12</v>
      </c>
      <c r="J241">
        <v>1</v>
      </c>
      <c r="K241">
        <v>0</v>
      </c>
      <c r="L241">
        <v>0</v>
      </c>
      <c r="N241" t="s">
        <v>1095</v>
      </c>
      <c r="O241" t="s">
        <v>25</v>
      </c>
      <c r="Q241">
        <v>3</v>
      </c>
      <c r="R241" t="b">
        <v>0</v>
      </c>
      <c r="S241" t="s">
        <v>135</v>
      </c>
      <c r="T241">
        <v>0</v>
      </c>
    </row>
    <row r="242" spans="1:20" x14ac:dyDescent="0.25">
      <c r="A242" t="s">
        <v>1379</v>
      </c>
      <c r="B242">
        <v>8</v>
      </c>
      <c r="C242" t="s">
        <v>19</v>
      </c>
      <c r="D242">
        <f t="shared" ref="D242" si="52">D245-1</f>
        <v>136</v>
      </c>
      <c r="E242">
        <f>E240+2</f>
        <v>21</v>
      </c>
      <c r="F242">
        <f>D246-1</f>
        <v>155</v>
      </c>
      <c r="G242">
        <f>E242+5</f>
        <v>26</v>
      </c>
      <c r="H242" t="s">
        <v>111</v>
      </c>
      <c r="I242">
        <v>10</v>
      </c>
      <c r="J242">
        <v>0</v>
      </c>
      <c r="K242">
        <v>0</v>
      </c>
      <c r="L242">
        <v>0</v>
      </c>
      <c r="N242" t="s">
        <v>1095</v>
      </c>
      <c r="O242" t="s">
        <v>27</v>
      </c>
      <c r="Q242">
        <v>3</v>
      </c>
      <c r="R242" t="b">
        <v>1</v>
      </c>
      <c r="S242" t="s">
        <v>135</v>
      </c>
      <c r="T242">
        <v>0</v>
      </c>
    </row>
    <row r="243" spans="1:20" x14ac:dyDescent="0.25">
      <c r="A243" t="s">
        <v>1380</v>
      </c>
      <c r="B243">
        <v>8</v>
      </c>
      <c r="C243" t="s">
        <v>19</v>
      </c>
      <c r="D243">
        <f>D246-1</f>
        <v>155</v>
      </c>
      <c r="E243">
        <f t="shared" ref="E243:E244" si="53">E242</f>
        <v>21</v>
      </c>
      <c r="F243">
        <f>D247+1</f>
        <v>179</v>
      </c>
      <c r="G243">
        <f>G242</f>
        <v>26</v>
      </c>
      <c r="H243" t="s">
        <v>111</v>
      </c>
      <c r="I243">
        <v>10</v>
      </c>
      <c r="J243">
        <v>0</v>
      </c>
      <c r="K243">
        <v>0</v>
      </c>
      <c r="L243">
        <v>0</v>
      </c>
      <c r="N243" t="s">
        <v>1095</v>
      </c>
      <c r="O243" t="s">
        <v>27</v>
      </c>
      <c r="Q243">
        <v>3</v>
      </c>
      <c r="R243" t="b">
        <v>1</v>
      </c>
      <c r="S243" t="s">
        <v>135</v>
      </c>
      <c r="T243">
        <v>0</v>
      </c>
    </row>
    <row r="244" spans="1:20" x14ac:dyDescent="0.25">
      <c r="A244" t="s">
        <v>1381</v>
      </c>
      <c r="B244">
        <v>8</v>
      </c>
      <c r="C244" t="s">
        <v>19</v>
      </c>
      <c r="D244">
        <f>D247</f>
        <v>178</v>
      </c>
      <c r="E244">
        <f t="shared" si="53"/>
        <v>21</v>
      </c>
      <c r="F244">
        <f>D244+21</f>
        <v>199</v>
      </c>
      <c r="G244">
        <f t="shared" ref="G244" si="54">G243</f>
        <v>26</v>
      </c>
      <c r="H244" t="s">
        <v>111</v>
      </c>
      <c r="I244">
        <v>10</v>
      </c>
      <c r="J244">
        <v>0</v>
      </c>
      <c r="K244">
        <v>0</v>
      </c>
      <c r="L244">
        <v>0</v>
      </c>
      <c r="N244" t="s">
        <v>1095</v>
      </c>
      <c r="O244" t="s">
        <v>27</v>
      </c>
      <c r="Q244">
        <v>3</v>
      </c>
      <c r="R244" t="b">
        <v>1</v>
      </c>
      <c r="S244" t="s">
        <v>135</v>
      </c>
      <c r="T244">
        <v>0</v>
      </c>
    </row>
    <row r="245" spans="1:20" x14ac:dyDescent="0.25">
      <c r="A245" t="s">
        <v>48</v>
      </c>
      <c r="B245">
        <v>8</v>
      </c>
      <c r="C245" t="s">
        <v>25</v>
      </c>
      <c r="D245">
        <v>137</v>
      </c>
      <c r="E245">
        <f>E240</f>
        <v>19</v>
      </c>
      <c r="F245">
        <f>D245</f>
        <v>137</v>
      </c>
      <c r="G245">
        <f>G240</f>
        <v>98</v>
      </c>
      <c r="I245">
        <v>0</v>
      </c>
      <c r="J245">
        <v>0</v>
      </c>
      <c r="K245">
        <v>0</v>
      </c>
      <c r="L245">
        <v>0</v>
      </c>
      <c r="N245" t="s">
        <v>1095</v>
      </c>
      <c r="O245" t="s">
        <v>25</v>
      </c>
      <c r="Q245">
        <v>4</v>
      </c>
      <c r="R245" t="b">
        <v>0</v>
      </c>
      <c r="S245" t="s">
        <v>135</v>
      </c>
      <c r="T245">
        <v>0</v>
      </c>
    </row>
    <row r="246" spans="1:20" x14ac:dyDescent="0.25">
      <c r="A246" t="s">
        <v>49</v>
      </c>
      <c r="B246">
        <v>8</v>
      </c>
      <c r="C246" t="s">
        <v>25</v>
      </c>
      <c r="D246">
        <f>D245+19</f>
        <v>156</v>
      </c>
      <c r="E246">
        <f t="shared" ref="E246:E247" si="55">E245</f>
        <v>19</v>
      </c>
      <c r="F246">
        <f t="shared" ref="F246:F247" si="56">D246</f>
        <v>156</v>
      </c>
      <c r="G246">
        <f>G245</f>
        <v>98</v>
      </c>
      <c r="I246">
        <v>0</v>
      </c>
      <c r="J246">
        <v>0</v>
      </c>
      <c r="K246">
        <v>0</v>
      </c>
      <c r="L246">
        <v>0</v>
      </c>
      <c r="N246" t="s">
        <v>1095</v>
      </c>
      <c r="O246" t="s">
        <v>25</v>
      </c>
      <c r="Q246">
        <v>4</v>
      </c>
      <c r="R246" t="b">
        <v>0</v>
      </c>
      <c r="S246" t="s">
        <v>135</v>
      </c>
      <c r="T246">
        <v>0</v>
      </c>
    </row>
    <row r="247" spans="1:20" x14ac:dyDescent="0.25">
      <c r="A247" t="s">
        <v>50</v>
      </c>
      <c r="B247">
        <v>8</v>
      </c>
      <c r="C247" t="s">
        <v>25</v>
      </c>
      <c r="D247">
        <f>D246+22</f>
        <v>178</v>
      </c>
      <c r="E247">
        <f t="shared" si="55"/>
        <v>19</v>
      </c>
      <c r="F247">
        <f t="shared" si="56"/>
        <v>178</v>
      </c>
      <c r="G247">
        <f>G246</f>
        <v>98</v>
      </c>
      <c r="I247">
        <v>0</v>
      </c>
      <c r="J247">
        <v>0</v>
      </c>
      <c r="K247">
        <v>0</v>
      </c>
      <c r="L247">
        <v>0</v>
      </c>
      <c r="N247" t="s">
        <v>1095</v>
      </c>
      <c r="O247" t="s">
        <v>25</v>
      </c>
      <c r="Q247">
        <v>4</v>
      </c>
      <c r="R247" t="b">
        <v>0</v>
      </c>
      <c r="S247" t="s">
        <v>135</v>
      </c>
      <c r="T247">
        <v>0</v>
      </c>
    </row>
    <row r="248" spans="1:20" x14ac:dyDescent="0.25">
      <c r="A248" t="s">
        <v>59</v>
      </c>
      <c r="B248">
        <v>8</v>
      </c>
      <c r="C248" t="s">
        <v>25</v>
      </c>
      <c r="D248">
        <f>D240</f>
        <v>87</v>
      </c>
      <c r="E248">
        <f>E242+16</f>
        <v>37</v>
      </c>
      <c r="F248">
        <f>F240</f>
        <v>200</v>
      </c>
      <c r="G248">
        <f>E248</f>
        <v>37</v>
      </c>
      <c r="I248">
        <v>0</v>
      </c>
      <c r="J248">
        <v>0</v>
      </c>
      <c r="K248">
        <v>0</v>
      </c>
      <c r="L248">
        <v>0</v>
      </c>
      <c r="N248" t="s">
        <v>1095</v>
      </c>
      <c r="O248" t="s">
        <v>25</v>
      </c>
      <c r="Q248">
        <v>4</v>
      </c>
      <c r="R248" t="b">
        <v>0</v>
      </c>
      <c r="S248" t="s">
        <v>135</v>
      </c>
      <c r="T248">
        <v>0</v>
      </c>
    </row>
    <row r="249" spans="1:20" x14ac:dyDescent="0.25">
      <c r="A249" t="s">
        <v>1490</v>
      </c>
      <c r="B249">
        <v>8</v>
      </c>
      <c r="C249" t="s">
        <v>19</v>
      </c>
      <c r="D249">
        <f>D248+2</f>
        <v>89</v>
      </c>
      <c r="E249">
        <f>E248+2</f>
        <v>39</v>
      </c>
      <c r="F249">
        <f>D245-2</f>
        <v>135</v>
      </c>
      <c r="G249">
        <f>E249+5</f>
        <v>44</v>
      </c>
      <c r="H249" t="s">
        <v>111</v>
      </c>
      <c r="I249">
        <v>10</v>
      </c>
      <c r="J249">
        <v>0</v>
      </c>
      <c r="K249">
        <v>0</v>
      </c>
      <c r="L249">
        <v>0</v>
      </c>
      <c r="N249" t="s">
        <v>1095</v>
      </c>
      <c r="O249" t="s">
        <v>25</v>
      </c>
      <c r="Q249">
        <v>3</v>
      </c>
      <c r="R249" t="b">
        <v>1</v>
      </c>
      <c r="S249" t="s">
        <v>135</v>
      </c>
      <c r="T249">
        <v>0</v>
      </c>
    </row>
    <row r="250" spans="1:20" x14ac:dyDescent="0.25">
      <c r="A250" t="s">
        <v>1491</v>
      </c>
      <c r="B250">
        <v>8</v>
      </c>
      <c r="C250" t="s">
        <v>19</v>
      </c>
      <c r="D250">
        <f>D242</f>
        <v>136</v>
      </c>
      <c r="E250">
        <f>E249+1</f>
        <v>40</v>
      </c>
      <c r="F250">
        <f>F242</f>
        <v>155</v>
      </c>
      <c r="G250">
        <f t="shared" ref="G250:G252" si="57">E250+3</f>
        <v>43</v>
      </c>
      <c r="H250" t="s">
        <v>20</v>
      </c>
      <c r="I250">
        <v>10</v>
      </c>
      <c r="J250">
        <v>1</v>
      </c>
      <c r="K250">
        <v>0</v>
      </c>
      <c r="L250">
        <v>0</v>
      </c>
      <c r="N250" t="s">
        <v>1095</v>
      </c>
      <c r="O250" t="s">
        <v>27</v>
      </c>
      <c r="Q250">
        <v>2</v>
      </c>
      <c r="R250" t="b">
        <v>0</v>
      </c>
      <c r="S250" t="s">
        <v>135</v>
      </c>
      <c r="T250">
        <v>0</v>
      </c>
    </row>
    <row r="251" spans="1:20" x14ac:dyDescent="0.25">
      <c r="A251" t="s">
        <v>1492</v>
      </c>
      <c r="B251">
        <v>8</v>
      </c>
      <c r="C251" t="s">
        <v>19</v>
      </c>
      <c r="D251">
        <f>D243</f>
        <v>155</v>
      </c>
      <c r="E251">
        <f>E250</f>
        <v>40</v>
      </c>
      <c r="F251">
        <f>F243</f>
        <v>179</v>
      </c>
      <c r="G251">
        <f t="shared" si="57"/>
        <v>43</v>
      </c>
      <c r="H251" t="s">
        <v>20</v>
      </c>
      <c r="I251">
        <v>10</v>
      </c>
      <c r="J251">
        <v>1</v>
      </c>
      <c r="K251">
        <v>0</v>
      </c>
      <c r="L251">
        <v>0</v>
      </c>
      <c r="N251" t="s">
        <v>1095</v>
      </c>
      <c r="O251" t="s">
        <v>27</v>
      </c>
      <c r="Q251">
        <v>2</v>
      </c>
      <c r="R251" t="b">
        <v>0</v>
      </c>
      <c r="S251" t="s">
        <v>135</v>
      </c>
      <c r="T251">
        <v>0</v>
      </c>
    </row>
    <row r="252" spans="1:20" x14ac:dyDescent="0.25">
      <c r="A252" t="s">
        <v>1493</v>
      </c>
      <c r="B252">
        <v>8</v>
      </c>
      <c r="C252" t="s">
        <v>19</v>
      </c>
      <c r="D252">
        <f>D244</f>
        <v>178</v>
      </c>
      <c r="E252">
        <f>E251</f>
        <v>40</v>
      </c>
      <c r="F252">
        <f>F244</f>
        <v>199</v>
      </c>
      <c r="G252">
        <f t="shared" si="57"/>
        <v>43</v>
      </c>
      <c r="H252" t="s">
        <v>20</v>
      </c>
      <c r="I252">
        <v>10</v>
      </c>
      <c r="J252">
        <v>1</v>
      </c>
      <c r="K252">
        <v>0</v>
      </c>
      <c r="L252">
        <v>0</v>
      </c>
      <c r="N252" t="s">
        <v>1095</v>
      </c>
      <c r="O252" t="s">
        <v>27</v>
      </c>
      <c r="Q252">
        <v>2</v>
      </c>
      <c r="R252" t="b">
        <v>0</v>
      </c>
      <c r="S252" t="s">
        <v>135</v>
      </c>
      <c r="T252">
        <v>0</v>
      </c>
    </row>
    <row r="253" spans="1:20" x14ac:dyDescent="0.25">
      <c r="A253" t="s">
        <v>1494</v>
      </c>
      <c r="B253">
        <v>8</v>
      </c>
      <c r="C253" t="s">
        <v>19</v>
      </c>
      <c r="D253">
        <f t="shared" ref="D253:D264" si="58">D249</f>
        <v>89</v>
      </c>
      <c r="E253">
        <f>E249+15</f>
        <v>54</v>
      </c>
      <c r="F253">
        <f t="shared" ref="F253:F264" si="59">F249</f>
        <v>135</v>
      </c>
      <c r="G253">
        <f>E253+5</f>
        <v>59</v>
      </c>
      <c r="H253" t="s">
        <v>111</v>
      </c>
      <c r="I253">
        <v>10</v>
      </c>
      <c r="J253">
        <v>0</v>
      </c>
      <c r="K253">
        <v>0</v>
      </c>
      <c r="L253">
        <v>0</v>
      </c>
      <c r="N253" t="s">
        <v>1095</v>
      </c>
      <c r="O253" t="s">
        <v>25</v>
      </c>
      <c r="Q253">
        <v>3</v>
      </c>
      <c r="R253" t="b">
        <v>1</v>
      </c>
      <c r="S253" t="s">
        <v>135</v>
      </c>
      <c r="T253">
        <v>0</v>
      </c>
    </row>
    <row r="254" spans="1:20" x14ac:dyDescent="0.25">
      <c r="A254" t="s">
        <v>1495</v>
      </c>
      <c r="B254">
        <v>8</v>
      </c>
      <c r="C254" t="s">
        <v>19</v>
      </c>
      <c r="D254">
        <f t="shared" si="58"/>
        <v>136</v>
      </c>
      <c r="E254">
        <f>E253+1</f>
        <v>55</v>
      </c>
      <c r="F254">
        <f t="shared" si="59"/>
        <v>155</v>
      </c>
      <c r="G254">
        <f>E254+3</f>
        <v>58</v>
      </c>
      <c r="H254" t="s">
        <v>20</v>
      </c>
      <c r="I254">
        <v>10</v>
      </c>
      <c r="J254">
        <v>1</v>
      </c>
      <c r="K254">
        <v>0</v>
      </c>
      <c r="L254">
        <v>0</v>
      </c>
      <c r="N254" t="s">
        <v>1095</v>
      </c>
      <c r="O254" t="s">
        <v>27</v>
      </c>
      <c r="Q254">
        <v>2</v>
      </c>
      <c r="R254" t="b">
        <v>0</v>
      </c>
      <c r="S254" t="s">
        <v>135</v>
      </c>
      <c r="T254">
        <v>0</v>
      </c>
    </row>
    <row r="255" spans="1:20" x14ac:dyDescent="0.25">
      <c r="A255" t="s">
        <v>1496</v>
      </c>
      <c r="B255">
        <v>8</v>
      </c>
      <c r="C255" t="s">
        <v>19</v>
      </c>
      <c r="D255">
        <f t="shared" si="58"/>
        <v>155</v>
      </c>
      <c r="E255">
        <f>E254</f>
        <v>55</v>
      </c>
      <c r="F255">
        <f t="shared" si="59"/>
        <v>179</v>
      </c>
      <c r="G255">
        <f t="shared" ref="G255:G256" si="60">E255+3</f>
        <v>58</v>
      </c>
      <c r="H255" t="s">
        <v>20</v>
      </c>
      <c r="I255">
        <v>10</v>
      </c>
      <c r="J255">
        <v>1</v>
      </c>
      <c r="K255">
        <v>0</v>
      </c>
      <c r="L255">
        <v>0</v>
      </c>
      <c r="N255" t="s">
        <v>1095</v>
      </c>
      <c r="O255" t="s">
        <v>27</v>
      </c>
      <c r="Q255">
        <v>2</v>
      </c>
      <c r="R255" t="b">
        <v>0</v>
      </c>
      <c r="S255" t="s">
        <v>135</v>
      </c>
      <c r="T255">
        <v>0</v>
      </c>
    </row>
    <row r="256" spans="1:20" x14ac:dyDescent="0.25">
      <c r="A256" t="s">
        <v>1497</v>
      </c>
      <c r="B256">
        <v>8</v>
      </c>
      <c r="C256" t="s">
        <v>19</v>
      </c>
      <c r="D256">
        <f t="shared" si="58"/>
        <v>178</v>
      </c>
      <c r="E256">
        <f>E255</f>
        <v>55</v>
      </c>
      <c r="F256">
        <f t="shared" si="59"/>
        <v>199</v>
      </c>
      <c r="G256">
        <f t="shared" si="60"/>
        <v>58</v>
      </c>
      <c r="H256" t="s">
        <v>20</v>
      </c>
      <c r="I256">
        <v>10</v>
      </c>
      <c r="J256">
        <v>1</v>
      </c>
      <c r="K256">
        <v>0</v>
      </c>
      <c r="L256">
        <v>0</v>
      </c>
      <c r="N256" t="s">
        <v>1095</v>
      </c>
      <c r="O256" t="s">
        <v>27</v>
      </c>
      <c r="Q256">
        <v>2</v>
      </c>
      <c r="R256" t="b">
        <v>0</v>
      </c>
      <c r="S256" t="s">
        <v>135</v>
      </c>
      <c r="T256">
        <v>0</v>
      </c>
    </row>
    <row r="257" spans="1:20" x14ac:dyDescent="0.25">
      <c r="A257" t="s">
        <v>1498</v>
      </c>
      <c r="B257">
        <v>8</v>
      </c>
      <c r="C257" t="s">
        <v>19</v>
      </c>
      <c r="D257">
        <f t="shared" si="58"/>
        <v>89</v>
      </c>
      <c r="E257">
        <f>E253+15</f>
        <v>69</v>
      </c>
      <c r="F257">
        <f t="shared" si="59"/>
        <v>135</v>
      </c>
      <c r="G257">
        <f>E257+5</f>
        <v>74</v>
      </c>
      <c r="H257" t="s">
        <v>111</v>
      </c>
      <c r="I257">
        <v>10</v>
      </c>
      <c r="J257">
        <v>0</v>
      </c>
      <c r="K257">
        <v>0</v>
      </c>
      <c r="L257">
        <v>0</v>
      </c>
      <c r="N257" t="s">
        <v>1095</v>
      </c>
      <c r="O257" t="s">
        <v>25</v>
      </c>
      <c r="Q257">
        <v>3</v>
      </c>
      <c r="R257" t="b">
        <v>1</v>
      </c>
      <c r="S257" t="s">
        <v>135</v>
      </c>
      <c r="T257">
        <v>0</v>
      </c>
    </row>
    <row r="258" spans="1:20" x14ac:dyDescent="0.25">
      <c r="A258" t="s">
        <v>1499</v>
      </c>
      <c r="B258">
        <v>8</v>
      </c>
      <c r="C258" t="s">
        <v>19</v>
      </c>
      <c r="D258">
        <f t="shared" si="58"/>
        <v>136</v>
      </c>
      <c r="E258">
        <f>E257+1</f>
        <v>70</v>
      </c>
      <c r="F258">
        <f t="shared" si="59"/>
        <v>155</v>
      </c>
      <c r="G258">
        <f t="shared" ref="G258:G260" si="61">E258+3</f>
        <v>73</v>
      </c>
      <c r="H258" t="s">
        <v>20</v>
      </c>
      <c r="I258">
        <v>10</v>
      </c>
      <c r="J258">
        <v>1</v>
      </c>
      <c r="K258">
        <v>0</v>
      </c>
      <c r="L258">
        <v>0</v>
      </c>
      <c r="N258" t="s">
        <v>1095</v>
      </c>
      <c r="O258" t="s">
        <v>27</v>
      </c>
      <c r="Q258">
        <v>2</v>
      </c>
      <c r="R258" t="b">
        <v>0</v>
      </c>
      <c r="S258" t="s">
        <v>135</v>
      </c>
      <c r="T258">
        <v>0</v>
      </c>
    </row>
    <row r="259" spans="1:20" x14ac:dyDescent="0.25">
      <c r="A259" t="s">
        <v>1500</v>
      </c>
      <c r="B259">
        <v>8</v>
      </c>
      <c r="C259" t="s">
        <v>19</v>
      </c>
      <c r="D259">
        <f t="shared" si="58"/>
        <v>155</v>
      </c>
      <c r="E259">
        <f>E258</f>
        <v>70</v>
      </c>
      <c r="F259">
        <f t="shared" si="59"/>
        <v>179</v>
      </c>
      <c r="G259">
        <f t="shared" si="61"/>
        <v>73</v>
      </c>
      <c r="H259" t="s">
        <v>20</v>
      </c>
      <c r="I259">
        <v>10</v>
      </c>
      <c r="J259">
        <v>1</v>
      </c>
      <c r="K259">
        <v>0</v>
      </c>
      <c r="L259">
        <v>0</v>
      </c>
      <c r="N259" t="s">
        <v>1095</v>
      </c>
      <c r="O259" t="s">
        <v>27</v>
      </c>
      <c r="Q259">
        <v>2</v>
      </c>
      <c r="R259" t="b">
        <v>0</v>
      </c>
      <c r="S259" t="s">
        <v>135</v>
      </c>
      <c r="T259">
        <v>0</v>
      </c>
    </row>
    <row r="260" spans="1:20" x14ac:dyDescent="0.25">
      <c r="A260" t="s">
        <v>1501</v>
      </c>
      <c r="B260">
        <v>8</v>
      </c>
      <c r="C260" t="s">
        <v>19</v>
      </c>
      <c r="D260">
        <f t="shared" si="58"/>
        <v>178</v>
      </c>
      <c r="E260">
        <f>E259</f>
        <v>70</v>
      </c>
      <c r="F260">
        <f t="shared" si="59"/>
        <v>199</v>
      </c>
      <c r="G260">
        <f t="shared" si="61"/>
        <v>73</v>
      </c>
      <c r="H260" t="s">
        <v>20</v>
      </c>
      <c r="I260">
        <v>10</v>
      </c>
      <c r="J260">
        <v>1</v>
      </c>
      <c r="K260">
        <v>0</v>
      </c>
      <c r="L260">
        <v>0</v>
      </c>
      <c r="N260" t="s">
        <v>1095</v>
      </c>
      <c r="O260" t="s">
        <v>27</v>
      </c>
      <c r="Q260">
        <v>2</v>
      </c>
      <c r="R260" t="b">
        <v>0</v>
      </c>
      <c r="S260" t="s">
        <v>135</v>
      </c>
      <c r="T260">
        <v>0</v>
      </c>
    </row>
    <row r="261" spans="1:20" x14ac:dyDescent="0.25">
      <c r="A261" t="s">
        <v>1502</v>
      </c>
      <c r="B261">
        <v>8</v>
      </c>
      <c r="C261" t="s">
        <v>19</v>
      </c>
      <c r="D261">
        <f t="shared" si="58"/>
        <v>89</v>
      </c>
      <c r="E261">
        <f>E257+15</f>
        <v>84</v>
      </c>
      <c r="F261">
        <f t="shared" si="59"/>
        <v>135</v>
      </c>
      <c r="G261">
        <f>E261+5</f>
        <v>89</v>
      </c>
      <c r="H261" t="s">
        <v>111</v>
      </c>
      <c r="I261">
        <v>10</v>
      </c>
      <c r="J261">
        <v>0</v>
      </c>
      <c r="K261">
        <v>0</v>
      </c>
      <c r="L261">
        <v>0</v>
      </c>
      <c r="N261" t="s">
        <v>1095</v>
      </c>
      <c r="O261" t="s">
        <v>25</v>
      </c>
      <c r="Q261">
        <v>3</v>
      </c>
      <c r="R261" t="b">
        <v>1</v>
      </c>
      <c r="S261" t="s">
        <v>135</v>
      </c>
      <c r="T261">
        <v>0</v>
      </c>
    </row>
    <row r="262" spans="1:20" x14ac:dyDescent="0.25">
      <c r="A262" t="s">
        <v>1503</v>
      </c>
      <c r="B262">
        <v>8</v>
      </c>
      <c r="C262" t="s">
        <v>19</v>
      </c>
      <c r="D262">
        <f t="shared" si="58"/>
        <v>136</v>
      </c>
      <c r="E262">
        <f>E261+1</f>
        <v>85</v>
      </c>
      <c r="F262">
        <f t="shared" si="59"/>
        <v>155</v>
      </c>
      <c r="G262">
        <f t="shared" ref="G262:G264" si="62">E262+3</f>
        <v>88</v>
      </c>
      <c r="H262" t="s">
        <v>20</v>
      </c>
      <c r="I262">
        <v>10</v>
      </c>
      <c r="J262">
        <v>1</v>
      </c>
      <c r="K262">
        <v>0</v>
      </c>
      <c r="L262">
        <v>0</v>
      </c>
      <c r="N262" t="s">
        <v>1095</v>
      </c>
      <c r="O262" t="s">
        <v>27</v>
      </c>
      <c r="Q262">
        <v>2</v>
      </c>
      <c r="R262" t="b">
        <v>0</v>
      </c>
      <c r="S262" t="s">
        <v>135</v>
      </c>
      <c r="T262">
        <v>0</v>
      </c>
    </row>
    <row r="263" spans="1:20" x14ac:dyDescent="0.25">
      <c r="A263" t="s">
        <v>1504</v>
      </c>
      <c r="B263">
        <v>8</v>
      </c>
      <c r="C263" t="s">
        <v>19</v>
      </c>
      <c r="D263">
        <f t="shared" si="58"/>
        <v>155</v>
      </c>
      <c r="E263">
        <f>E262</f>
        <v>85</v>
      </c>
      <c r="F263">
        <f t="shared" si="59"/>
        <v>179</v>
      </c>
      <c r="G263">
        <f t="shared" si="62"/>
        <v>88</v>
      </c>
      <c r="H263" t="s">
        <v>20</v>
      </c>
      <c r="I263">
        <v>10</v>
      </c>
      <c r="J263">
        <v>1</v>
      </c>
      <c r="K263">
        <v>0</v>
      </c>
      <c r="L263">
        <v>0</v>
      </c>
      <c r="N263" t="s">
        <v>1095</v>
      </c>
      <c r="O263" t="s">
        <v>27</v>
      </c>
      <c r="Q263">
        <v>2</v>
      </c>
      <c r="R263" t="b">
        <v>0</v>
      </c>
      <c r="S263" t="s">
        <v>135</v>
      </c>
      <c r="T263">
        <v>0</v>
      </c>
    </row>
    <row r="264" spans="1:20" x14ac:dyDescent="0.25">
      <c r="A264" t="s">
        <v>1505</v>
      </c>
      <c r="B264">
        <v>8</v>
      </c>
      <c r="C264" t="s">
        <v>19</v>
      </c>
      <c r="D264">
        <f t="shared" si="58"/>
        <v>178</v>
      </c>
      <c r="E264">
        <f>E263</f>
        <v>85</v>
      </c>
      <c r="F264">
        <f t="shared" si="59"/>
        <v>199</v>
      </c>
      <c r="G264">
        <f t="shared" si="62"/>
        <v>88</v>
      </c>
      <c r="H264" t="s">
        <v>20</v>
      </c>
      <c r="I264">
        <v>10</v>
      </c>
      <c r="J264">
        <v>1</v>
      </c>
      <c r="K264">
        <v>0</v>
      </c>
      <c r="L264">
        <v>0</v>
      </c>
      <c r="N264" t="s">
        <v>1095</v>
      </c>
      <c r="O264" t="s">
        <v>27</v>
      </c>
      <c r="Q264">
        <v>2</v>
      </c>
      <c r="R264" t="b">
        <v>0</v>
      </c>
      <c r="S264" t="s">
        <v>135</v>
      </c>
      <c r="T264">
        <v>0</v>
      </c>
    </row>
    <row r="265" spans="1:20" x14ac:dyDescent="0.25">
      <c r="A265" t="s">
        <v>1561</v>
      </c>
      <c r="B265">
        <v>8</v>
      </c>
      <c r="C265" t="s">
        <v>19</v>
      </c>
      <c r="D265">
        <v>10</v>
      </c>
      <c r="E265">
        <f>G240+5</f>
        <v>103</v>
      </c>
      <c r="F265">
        <v>200</v>
      </c>
      <c r="G265">
        <f>E265+5</f>
        <v>108</v>
      </c>
      <c r="H265" t="s">
        <v>111</v>
      </c>
      <c r="I265">
        <v>14</v>
      </c>
      <c r="J265">
        <v>1</v>
      </c>
      <c r="K265">
        <v>0</v>
      </c>
      <c r="L265">
        <v>0</v>
      </c>
      <c r="N265" t="s">
        <v>21</v>
      </c>
      <c r="O265" t="s">
        <v>25</v>
      </c>
      <c r="Q265">
        <v>2</v>
      </c>
      <c r="R265" t="b">
        <v>1</v>
      </c>
      <c r="S265" t="s">
        <v>135</v>
      </c>
      <c r="T265">
        <v>0</v>
      </c>
    </row>
    <row r="266" spans="1:20" x14ac:dyDescent="0.25">
      <c r="A266" t="s">
        <v>1562</v>
      </c>
      <c r="B266">
        <v>8</v>
      </c>
      <c r="C266" t="s">
        <v>19</v>
      </c>
      <c r="D266">
        <v>10</v>
      </c>
      <c r="E266">
        <f>G265+2</f>
        <v>110</v>
      </c>
      <c r="F266">
        <v>85</v>
      </c>
      <c r="G266">
        <f>E266+5</f>
        <v>115</v>
      </c>
      <c r="H266" t="s">
        <v>111</v>
      </c>
      <c r="I266">
        <v>12</v>
      </c>
      <c r="J266">
        <v>0</v>
      </c>
      <c r="K266">
        <v>0</v>
      </c>
      <c r="L266">
        <v>0</v>
      </c>
      <c r="N266" t="s">
        <v>21</v>
      </c>
      <c r="O266" t="s">
        <v>110</v>
      </c>
      <c r="Q266">
        <v>2</v>
      </c>
      <c r="R266" t="b">
        <v>1</v>
      </c>
      <c r="T266">
        <v>0</v>
      </c>
    </row>
    <row r="267" spans="1:20" x14ac:dyDescent="0.25">
      <c r="A267" t="s">
        <v>1538</v>
      </c>
      <c r="B267">
        <v>8</v>
      </c>
      <c r="C267" t="s">
        <v>26</v>
      </c>
      <c r="D267">
        <f>D240</f>
        <v>87</v>
      </c>
      <c r="E267">
        <f>G265+2</f>
        <v>110</v>
      </c>
      <c r="F267">
        <f>F240</f>
        <v>200</v>
      </c>
      <c r="G267">
        <f>G279+10</f>
        <v>144</v>
      </c>
      <c r="I267">
        <v>0</v>
      </c>
      <c r="J267">
        <v>1</v>
      </c>
      <c r="K267">
        <v>0</v>
      </c>
      <c r="L267">
        <v>0</v>
      </c>
      <c r="M267" t="s">
        <v>1095</v>
      </c>
      <c r="N267" t="s">
        <v>1095</v>
      </c>
      <c r="O267" t="s">
        <v>25</v>
      </c>
      <c r="Q267">
        <v>1</v>
      </c>
      <c r="R267" t="b">
        <v>0</v>
      </c>
      <c r="S267" t="s">
        <v>135</v>
      </c>
      <c r="T267">
        <v>0</v>
      </c>
    </row>
    <row r="268" spans="1:20" x14ac:dyDescent="0.25">
      <c r="A268" t="s">
        <v>1539</v>
      </c>
      <c r="B268">
        <v>8</v>
      </c>
      <c r="C268" t="s">
        <v>19</v>
      </c>
      <c r="D268">
        <f>D267+2</f>
        <v>89</v>
      </c>
      <c r="E268">
        <f>E267+5</f>
        <v>115</v>
      </c>
      <c r="F268">
        <f>F267</f>
        <v>200</v>
      </c>
      <c r="G268">
        <f>E268+3</f>
        <v>118</v>
      </c>
      <c r="H268" t="s">
        <v>111</v>
      </c>
      <c r="I268">
        <v>12</v>
      </c>
      <c r="J268">
        <v>1</v>
      </c>
      <c r="K268">
        <v>0</v>
      </c>
      <c r="L268">
        <v>0</v>
      </c>
      <c r="N268" t="s">
        <v>1095</v>
      </c>
      <c r="O268" t="s">
        <v>25</v>
      </c>
      <c r="Q268">
        <v>3</v>
      </c>
      <c r="R268" t="b">
        <v>0</v>
      </c>
      <c r="S268" t="s">
        <v>135</v>
      </c>
      <c r="T268">
        <v>0</v>
      </c>
    </row>
    <row r="269" spans="1:20" x14ac:dyDescent="0.25">
      <c r="A269" t="s">
        <v>1379</v>
      </c>
      <c r="B269">
        <v>8</v>
      </c>
      <c r="C269" t="s">
        <v>19</v>
      </c>
      <c r="D269">
        <f t="shared" ref="D269" si="63">D272-1</f>
        <v>136</v>
      </c>
      <c r="E269">
        <f>E267+2</f>
        <v>112</v>
      </c>
      <c r="F269">
        <f>D273-1</f>
        <v>155</v>
      </c>
      <c r="G269">
        <f>E269+5</f>
        <v>117</v>
      </c>
      <c r="H269" t="s">
        <v>111</v>
      </c>
      <c r="I269">
        <v>10</v>
      </c>
      <c r="J269">
        <v>0</v>
      </c>
      <c r="K269">
        <v>0</v>
      </c>
      <c r="L269">
        <v>0</v>
      </c>
      <c r="N269" t="s">
        <v>1095</v>
      </c>
      <c r="O269" t="s">
        <v>27</v>
      </c>
      <c r="Q269">
        <v>3</v>
      </c>
      <c r="R269" t="b">
        <v>1</v>
      </c>
      <c r="S269" t="s">
        <v>135</v>
      </c>
      <c r="T269">
        <v>0</v>
      </c>
    </row>
    <row r="270" spans="1:20" x14ac:dyDescent="0.25">
      <c r="A270" t="s">
        <v>1380</v>
      </c>
      <c r="B270">
        <v>8</v>
      </c>
      <c r="C270" t="s">
        <v>19</v>
      </c>
      <c r="D270">
        <f>D273-1</f>
        <v>155</v>
      </c>
      <c r="E270">
        <f t="shared" ref="E270:E271" si="64">E269</f>
        <v>112</v>
      </c>
      <c r="F270">
        <f>D274+1</f>
        <v>179</v>
      </c>
      <c r="G270">
        <f>G269</f>
        <v>117</v>
      </c>
      <c r="H270" t="s">
        <v>111</v>
      </c>
      <c r="I270">
        <v>10</v>
      </c>
      <c r="J270">
        <v>0</v>
      </c>
      <c r="K270">
        <v>0</v>
      </c>
      <c r="L270">
        <v>0</v>
      </c>
      <c r="N270" t="s">
        <v>1095</v>
      </c>
      <c r="O270" t="s">
        <v>27</v>
      </c>
      <c r="Q270">
        <v>3</v>
      </c>
      <c r="R270" t="b">
        <v>1</v>
      </c>
      <c r="S270" t="s">
        <v>135</v>
      </c>
      <c r="T270">
        <v>0</v>
      </c>
    </row>
    <row r="271" spans="1:20" x14ac:dyDescent="0.25">
      <c r="A271" t="s">
        <v>1381</v>
      </c>
      <c r="B271">
        <v>8</v>
      </c>
      <c r="C271" t="s">
        <v>19</v>
      </c>
      <c r="D271">
        <f>D274</f>
        <v>178</v>
      </c>
      <c r="E271">
        <f t="shared" si="64"/>
        <v>112</v>
      </c>
      <c r="F271">
        <f>D271+21</f>
        <v>199</v>
      </c>
      <c r="G271">
        <f t="shared" ref="G271" si="65">G270</f>
        <v>117</v>
      </c>
      <c r="H271" t="s">
        <v>111</v>
      </c>
      <c r="I271">
        <v>10</v>
      </c>
      <c r="J271">
        <v>0</v>
      </c>
      <c r="K271">
        <v>0</v>
      </c>
      <c r="L271">
        <v>0</v>
      </c>
      <c r="N271" t="s">
        <v>1095</v>
      </c>
      <c r="O271" t="s">
        <v>27</v>
      </c>
      <c r="Q271">
        <v>3</v>
      </c>
      <c r="R271" t="b">
        <v>1</v>
      </c>
      <c r="S271" t="s">
        <v>135</v>
      </c>
      <c r="T271">
        <v>0</v>
      </c>
    </row>
    <row r="272" spans="1:20" x14ac:dyDescent="0.25">
      <c r="A272" t="s">
        <v>48</v>
      </c>
      <c r="B272">
        <v>8</v>
      </c>
      <c r="C272" t="s">
        <v>25</v>
      </c>
      <c r="D272">
        <f>D245</f>
        <v>137</v>
      </c>
      <c r="E272">
        <f>E267</f>
        <v>110</v>
      </c>
      <c r="F272">
        <f>D272</f>
        <v>137</v>
      </c>
      <c r="G272">
        <f>G267</f>
        <v>144</v>
      </c>
      <c r="I272">
        <v>0</v>
      </c>
      <c r="J272">
        <v>0</v>
      </c>
      <c r="K272">
        <v>0</v>
      </c>
      <c r="L272">
        <v>0</v>
      </c>
      <c r="N272" t="s">
        <v>1095</v>
      </c>
      <c r="O272" t="s">
        <v>25</v>
      </c>
      <c r="Q272">
        <v>4</v>
      </c>
      <c r="R272" t="b">
        <v>0</v>
      </c>
      <c r="S272" t="s">
        <v>135</v>
      </c>
      <c r="T272">
        <v>0</v>
      </c>
    </row>
    <row r="273" spans="1:20" x14ac:dyDescent="0.25">
      <c r="A273" t="s">
        <v>49</v>
      </c>
      <c r="B273">
        <v>8</v>
      </c>
      <c r="C273" t="s">
        <v>25</v>
      </c>
      <c r="D273">
        <f>D272+19</f>
        <v>156</v>
      </c>
      <c r="E273">
        <f t="shared" ref="E273:E274" si="66">E272</f>
        <v>110</v>
      </c>
      <c r="F273">
        <f t="shared" ref="F273:F274" si="67">D273</f>
        <v>156</v>
      </c>
      <c r="G273">
        <f>G272</f>
        <v>144</v>
      </c>
      <c r="I273">
        <v>0</v>
      </c>
      <c r="J273">
        <v>0</v>
      </c>
      <c r="K273">
        <v>0</v>
      </c>
      <c r="L273">
        <v>0</v>
      </c>
      <c r="N273" t="s">
        <v>1095</v>
      </c>
      <c r="O273" t="s">
        <v>25</v>
      </c>
      <c r="Q273">
        <v>4</v>
      </c>
      <c r="R273" t="b">
        <v>0</v>
      </c>
      <c r="S273" t="s">
        <v>135</v>
      </c>
      <c r="T273">
        <v>0</v>
      </c>
    </row>
    <row r="274" spans="1:20" x14ac:dyDescent="0.25">
      <c r="A274" t="s">
        <v>50</v>
      </c>
      <c r="B274">
        <v>8</v>
      </c>
      <c r="C274" t="s">
        <v>25</v>
      </c>
      <c r="D274">
        <f>D273+22</f>
        <v>178</v>
      </c>
      <c r="E274">
        <f t="shared" si="66"/>
        <v>110</v>
      </c>
      <c r="F274">
        <f t="shared" si="67"/>
        <v>178</v>
      </c>
      <c r="G274">
        <f>G273</f>
        <v>144</v>
      </c>
      <c r="I274">
        <v>0</v>
      </c>
      <c r="J274">
        <v>0</v>
      </c>
      <c r="K274">
        <v>0</v>
      </c>
      <c r="L274">
        <v>0</v>
      </c>
      <c r="N274" t="s">
        <v>1095</v>
      </c>
      <c r="O274" t="s">
        <v>25</v>
      </c>
      <c r="Q274">
        <v>4</v>
      </c>
      <c r="R274" t="b">
        <v>0</v>
      </c>
      <c r="S274" t="s">
        <v>135</v>
      </c>
      <c r="T274">
        <v>0</v>
      </c>
    </row>
    <row r="275" spans="1:20" x14ac:dyDescent="0.25">
      <c r="A275" t="s">
        <v>59</v>
      </c>
      <c r="B275">
        <v>8</v>
      </c>
      <c r="C275" t="s">
        <v>25</v>
      </c>
      <c r="D275">
        <f>D267</f>
        <v>87</v>
      </c>
      <c r="E275">
        <f>E269+16</f>
        <v>128</v>
      </c>
      <c r="F275">
        <f>F267</f>
        <v>200</v>
      </c>
      <c r="G275">
        <f>E275</f>
        <v>128</v>
      </c>
      <c r="I275">
        <v>0</v>
      </c>
      <c r="J275">
        <v>0</v>
      </c>
      <c r="K275">
        <v>0</v>
      </c>
      <c r="L275">
        <v>0</v>
      </c>
      <c r="N275" t="s">
        <v>1095</v>
      </c>
      <c r="O275" t="s">
        <v>25</v>
      </c>
      <c r="Q275">
        <v>4</v>
      </c>
      <c r="R275" t="b">
        <v>0</v>
      </c>
      <c r="S275" t="s">
        <v>135</v>
      </c>
      <c r="T275">
        <v>0</v>
      </c>
    </row>
    <row r="276" spans="1:20" x14ac:dyDescent="0.25">
      <c r="A276" t="s">
        <v>1540</v>
      </c>
      <c r="B276">
        <v>8</v>
      </c>
      <c r="C276" t="s">
        <v>19</v>
      </c>
      <c r="D276">
        <f>D267+2</f>
        <v>89</v>
      </c>
      <c r="E276">
        <f>E275+2</f>
        <v>130</v>
      </c>
      <c r="F276">
        <f>D272-2</f>
        <v>135</v>
      </c>
      <c r="G276">
        <f>E276+5</f>
        <v>135</v>
      </c>
      <c r="H276" t="s">
        <v>111</v>
      </c>
      <c r="I276">
        <v>10</v>
      </c>
      <c r="J276">
        <v>0</v>
      </c>
      <c r="K276">
        <v>0</v>
      </c>
      <c r="L276">
        <v>0</v>
      </c>
      <c r="N276" t="s">
        <v>1095</v>
      </c>
      <c r="O276" t="s">
        <v>25</v>
      </c>
      <c r="Q276">
        <v>3</v>
      </c>
      <c r="R276" t="b">
        <v>1</v>
      </c>
      <c r="S276" t="s">
        <v>135</v>
      </c>
      <c r="T276">
        <v>0</v>
      </c>
    </row>
    <row r="277" spans="1:20" x14ac:dyDescent="0.25">
      <c r="A277" t="s">
        <v>1541</v>
      </c>
      <c r="B277">
        <v>8</v>
      </c>
      <c r="C277" t="s">
        <v>19</v>
      </c>
      <c r="D277">
        <f>D269</f>
        <v>136</v>
      </c>
      <c r="E277">
        <f>E276+1</f>
        <v>131</v>
      </c>
      <c r="F277">
        <f>F269</f>
        <v>155</v>
      </c>
      <c r="G277">
        <f t="shared" ref="G277:G279" si="68">E277+3</f>
        <v>134</v>
      </c>
      <c r="H277" t="s">
        <v>20</v>
      </c>
      <c r="I277">
        <v>10</v>
      </c>
      <c r="J277">
        <v>1</v>
      </c>
      <c r="K277">
        <v>0</v>
      </c>
      <c r="L277">
        <v>0</v>
      </c>
      <c r="N277" t="s">
        <v>1095</v>
      </c>
      <c r="O277" t="s">
        <v>27</v>
      </c>
      <c r="Q277">
        <v>2</v>
      </c>
      <c r="R277" t="b">
        <v>0</v>
      </c>
      <c r="S277" t="s">
        <v>135</v>
      </c>
      <c r="T277">
        <v>0</v>
      </c>
    </row>
    <row r="278" spans="1:20" x14ac:dyDescent="0.25">
      <c r="A278" t="s">
        <v>1542</v>
      </c>
      <c r="B278">
        <v>8</v>
      </c>
      <c r="C278" t="s">
        <v>19</v>
      </c>
      <c r="D278">
        <f>D270</f>
        <v>155</v>
      </c>
      <c r="E278">
        <f>E277</f>
        <v>131</v>
      </c>
      <c r="F278">
        <f>F270</f>
        <v>179</v>
      </c>
      <c r="G278">
        <f t="shared" si="68"/>
        <v>134</v>
      </c>
      <c r="H278" t="s">
        <v>20</v>
      </c>
      <c r="I278">
        <v>10</v>
      </c>
      <c r="J278">
        <v>1</v>
      </c>
      <c r="K278">
        <v>0</v>
      </c>
      <c r="L278">
        <v>0</v>
      </c>
      <c r="N278" t="s">
        <v>1095</v>
      </c>
      <c r="O278" t="s">
        <v>27</v>
      </c>
      <c r="Q278">
        <v>2</v>
      </c>
      <c r="R278" t="b">
        <v>0</v>
      </c>
      <c r="S278" t="s">
        <v>135</v>
      </c>
      <c r="T278">
        <v>0</v>
      </c>
    </row>
    <row r="279" spans="1:20" x14ac:dyDescent="0.25">
      <c r="A279" t="s">
        <v>1543</v>
      </c>
      <c r="B279">
        <v>8</v>
      </c>
      <c r="C279" t="s">
        <v>19</v>
      </c>
      <c r="D279">
        <f>D271</f>
        <v>178</v>
      </c>
      <c r="E279">
        <f>E278</f>
        <v>131</v>
      </c>
      <c r="F279">
        <f>F271</f>
        <v>199</v>
      </c>
      <c r="G279">
        <f t="shared" si="68"/>
        <v>134</v>
      </c>
      <c r="H279" t="s">
        <v>20</v>
      </c>
      <c r="I279">
        <v>10</v>
      </c>
      <c r="J279">
        <v>1</v>
      </c>
      <c r="K279">
        <v>0</v>
      </c>
      <c r="L279">
        <v>0</v>
      </c>
      <c r="N279" t="s">
        <v>1095</v>
      </c>
      <c r="O279" t="s">
        <v>27</v>
      </c>
      <c r="Q279">
        <v>2</v>
      </c>
      <c r="R279" t="b">
        <v>0</v>
      </c>
      <c r="S279" t="s">
        <v>135</v>
      </c>
      <c r="T279">
        <v>0</v>
      </c>
    </row>
    <row r="280" spans="1:20" x14ac:dyDescent="0.25">
      <c r="A280" t="s">
        <v>1556</v>
      </c>
      <c r="B280">
        <v>8</v>
      </c>
      <c r="C280" t="s">
        <v>24</v>
      </c>
      <c r="D280">
        <f>F280-90</f>
        <v>110</v>
      </c>
      <c r="E280">
        <f>G267+5</f>
        <v>149</v>
      </c>
      <c r="F280">
        <v>200</v>
      </c>
      <c r="G280">
        <f>E280+(F280-D280)</f>
        <v>239</v>
      </c>
      <c r="I280">
        <v>0</v>
      </c>
      <c r="J280">
        <v>0</v>
      </c>
      <c r="K280">
        <v>0</v>
      </c>
      <c r="L280">
        <v>0</v>
      </c>
      <c r="N280" t="s">
        <v>21</v>
      </c>
      <c r="O280" t="s">
        <v>25</v>
      </c>
      <c r="Q280">
        <v>0</v>
      </c>
      <c r="R280" t="b">
        <v>0</v>
      </c>
      <c r="S280" t="s">
        <v>135</v>
      </c>
      <c r="T280">
        <v>0</v>
      </c>
    </row>
    <row r="281" spans="1:20" x14ac:dyDescent="0.25">
      <c r="A281" t="s">
        <v>1557</v>
      </c>
      <c r="B281">
        <v>8</v>
      </c>
      <c r="C281" t="s">
        <v>19</v>
      </c>
      <c r="D281">
        <v>100</v>
      </c>
      <c r="E281">
        <f>E280</f>
        <v>149</v>
      </c>
      <c r="F281">
        <f>D281+100</f>
        <v>200</v>
      </c>
      <c r="G281">
        <f>G280</f>
        <v>239</v>
      </c>
      <c r="H281" t="s">
        <v>111</v>
      </c>
      <c r="I281">
        <v>12</v>
      </c>
      <c r="J281">
        <v>0</v>
      </c>
      <c r="K281">
        <v>1</v>
      </c>
      <c r="L281">
        <v>0</v>
      </c>
      <c r="N281" t="s">
        <v>21</v>
      </c>
      <c r="O281" t="s">
        <v>25</v>
      </c>
      <c r="Q281">
        <v>0</v>
      </c>
      <c r="R281" t="b">
        <v>1</v>
      </c>
      <c r="S281" t="s">
        <v>135</v>
      </c>
      <c r="T281">
        <v>0</v>
      </c>
    </row>
    <row r="282" spans="1:20" x14ac:dyDescent="0.25">
      <c r="A282" t="s">
        <v>1558</v>
      </c>
      <c r="B282">
        <v>8</v>
      </c>
      <c r="C282" t="s">
        <v>19</v>
      </c>
      <c r="D282">
        <f>D280</f>
        <v>110</v>
      </c>
      <c r="E282">
        <f>G280</f>
        <v>239</v>
      </c>
      <c r="F282">
        <f>F280</f>
        <v>200</v>
      </c>
      <c r="G282">
        <f>E282+3</f>
        <v>242</v>
      </c>
      <c r="H282" t="s">
        <v>111</v>
      </c>
      <c r="I282">
        <v>7</v>
      </c>
      <c r="J282">
        <v>0</v>
      </c>
      <c r="K282">
        <v>1</v>
      </c>
      <c r="L282">
        <v>0</v>
      </c>
      <c r="N282" t="s">
        <v>21</v>
      </c>
      <c r="O282" t="s">
        <v>22</v>
      </c>
      <c r="Q282">
        <v>1</v>
      </c>
      <c r="R282" t="b">
        <v>1</v>
      </c>
      <c r="S282" t="s">
        <v>135</v>
      </c>
      <c r="T282">
        <v>0</v>
      </c>
    </row>
    <row r="283" spans="1:20" x14ac:dyDescent="0.25">
      <c r="A283" t="s">
        <v>29</v>
      </c>
      <c r="B283">
        <v>8</v>
      </c>
      <c r="C283" t="s">
        <v>25</v>
      </c>
      <c r="D283">
        <v>20</v>
      </c>
      <c r="E283">
        <f>G282+2</f>
        <v>244</v>
      </c>
      <c r="F283">
        <v>190</v>
      </c>
      <c r="G283">
        <f>E283</f>
        <v>244</v>
      </c>
      <c r="I283">
        <v>0</v>
      </c>
      <c r="J283">
        <v>0</v>
      </c>
      <c r="K283">
        <v>0</v>
      </c>
      <c r="L283">
        <v>0</v>
      </c>
      <c r="N283" t="s">
        <v>21</v>
      </c>
      <c r="O283" t="s">
        <v>25</v>
      </c>
      <c r="Q283">
        <v>2</v>
      </c>
      <c r="R283" t="b">
        <v>0</v>
      </c>
      <c r="S283" t="s">
        <v>135</v>
      </c>
      <c r="T283">
        <v>0</v>
      </c>
    </row>
    <row r="284" spans="1:20" x14ac:dyDescent="0.25">
      <c r="A284" t="s">
        <v>445</v>
      </c>
      <c r="B284">
        <v>8</v>
      </c>
      <c r="C284" t="s">
        <v>19</v>
      </c>
      <c r="D284">
        <v>20</v>
      </c>
      <c r="E284">
        <f>E283+5</f>
        <v>249</v>
      </c>
      <c r="F284">
        <f>F283</f>
        <v>190</v>
      </c>
      <c r="G284">
        <f>E284+4</f>
        <v>253</v>
      </c>
      <c r="H284" t="s">
        <v>111</v>
      </c>
      <c r="I284">
        <v>10</v>
      </c>
      <c r="J284">
        <v>1</v>
      </c>
      <c r="K284">
        <v>0</v>
      </c>
      <c r="L284">
        <v>0</v>
      </c>
      <c r="N284" t="s">
        <v>21</v>
      </c>
      <c r="O284" t="s">
        <v>25</v>
      </c>
      <c r="P284" s="1"/>
      <c r="Q284">
        <v>2</v>
      </c>
      <c r="R284" t="b">
        <v>1</v>
      </c>
      <c r="S284" t="s">
        <v>135</v>
      </c>
      <c r="T284">
        <v>0</v>
      </c>
    </row>
    <row r="285" spans="1:20" x14ac:dyDescent="0.25">
      <c r="A285" t="s">
        <v>1096</v>
      </c>
      <c r="B285">
        <v>8</v>
      </c>
      <c r="C285" t="s">
        <v>19</v>
      </c>
      <c r="D285">
        <v>20</v>
      </c>
      <c r="E285">
        <f>G284</f>
        <v>253</v>
      </c>
      <c r="F285">
        <f>F284</f>
        <v>190</v>
      </c>
      <c r="G285">
        <f>E285+4</f>
        <v>257</v>
      </c>
      <c r="H285" t="s">
        <v>111</v>
      </c>
      <c r="I285">
        <v>10</v>
      </c>
      <c r="J285">
        <v>0</v>
      </c>
      <c r="K285">
        <v>0</v>
      </c>
      <c r="L285">
        <v>0</v>
      </c>
      <c r="N285" t="s">
        <v>21</v>
      </c>
      <c r="O285" t="s">
        <v>25</v>
      </c>
      <c r="P285" s="1"/>
      <c r="Q285">
        <v>2</v>
      </c>
      <c r="R285" t="b">
        <v>1</v>
      </c>
      <c r="S285" t="s">
        <v>135</v>
      </c>
      <c r="T285">
        <v>0</v>
      </c>
    </row>
    <row r="286" spans="1:20" x14ac:dyDescent="0.25">
      <c r="A286" t="s">
        <v>137</v>
      </c>
      <c r="B286">
        <v>8</v>
      </c>
      <c r="C286" t="s">
        <v>24</v>
      </c>
      <c r="D286">
        <v>20</v>
      </c>
      <c r="E286">
        <f>G285+10</f>
        <v>267</v>
      </c>
      <c r="F286">
        <f>D286+40</f>
        <v>60</v>
      </c>
      <c r="G286">
        <f>E286+14</f>
        <v>281</v>
      </c>
      <c r="I286">
        <v>10</v>
      </c>
      <c r="J286">
        <v>0</v>
      </c>
      <c r="K286">
        <v>0</v>
      </c>
      <c r="L286">
        <v>0</v>
      </c>
      <c r="N286" t="s">
        <v>21</v>
      </c>
      <c r="O286" t="s">
        <v>25</v>
      </c>
      <c r="P286" s="5" t="s">
        <v>1233</v>
      </c>
      <c r="Q286">
        <v>2</v>
      </c>
      <c r="R286" t="b">
        <v>1</v>
      </c>
      <c r="S286" t="s">
        <v>134</v>
      </c>
      <c r="T286">
        <v>0</v>
      </c>
    </row>
    <row r="287" spans="1:20" ht="18" customHeight="1" x14ac:dyDescent="0.25">
      <c r="A287" t="s">
        <v>131</v>
      </c>
      <c r="B287">
        <v>8</v>
      </c>
      <c r="C287" t="s">
        <v>132</v>
      </c>
      <c r="D287">
        <v>20</v>
      </c>
      <c r="E287">
        <f>G286+3</f>
        <v>284</v>
      </c>
      <c r="F287">
        <f>F285</f>
        <v>190</v>
      </c>
      <c r="G287">
        <v>288</v>
      </c>
      <c r="H287" t="s">
        <v>111</v>
      </c>
      <c r="I287">
        <v>10</v>
      </c>
      <c r="J287">
        <v>0</v>
      </c>
      <c r="K287">
        <v>0</v>
      </c>
      <c r="L287">
        <v>1</v>
      </c>
      <c r="N287" t="s">
        <v>21</v>
      </c>
      <c r="O287" t="s">
        <v>25</v>
      </c>
      <c r="P287" s="5" t="s">
        <v>136</v>
      </c>
      <c r="Q287">
        <v>2</v>
      </c>
      <c r="R287" t="b">
        <v>1</v>
      </c>
      <c r="S287" t="s">
        <v>134</v>
      </c>
      <c r="T287">
        <v>0</v>
      </c>
    </row>
    <row r="288" spans="1:20" x14ac:dyDescent="0.25">
      <c r="A288" t="s">
        <v>553</v>
      </c>
      <c r="B288">
        <v>-999</v>
      </c>
      <c r="C288" t="s">
        <v>26</v>
      </c>
      <c r="D288">
        <v>0</v>
      </c>
      <c r="E288">
        <v>0</v>
      </c>
      <c r="F288">
        <v>211</v>
      </c>
      <c r="G288">
        <v>298</v>
      </c>
      <c r="I288">
        <v>0</v>
      </c>
      <c r="J288">
        <v>0</v>
      </c>
      <c r="K288">
        <v>0</v>
      </c>
      <c r="L288">
        <v>0</v>
      </c>
      <c r="N288" t="s">
        <v>552</v>
      </c>
      <c r="O288" t="s">
        <v>25</v>
      </c>
      <c r="Q288">
        <v>0</v>
      </c>
      <c r="R288" t="b">
        <v>0</v>
      </c>
      <c r="S288" t="s">
        <v>135</v>
      </c>
      <c r="T288">
        <v>0</v>
      </c>
    </row>
  </sheetData>
  <autoFilter ref="A1:T285" xr:uid="{00000000-0001-0000-0000-000000000000}"/>
  <conditionalFormatting sqref="A194 A58">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1545</v>
      </c>
      <c r="B2">
        <v>1</v>
      </c>
      <c r="C2" t="s">
        <v>19</v>
      </c>
      <c r="D2">
        <v>28</v>
      </c>
      <c r="E2">
        <v>112</v>
      </c>
      <c r="F2">
        <v>200</v>
      </c>
      <c r="G2">
        <f>E2+8</f>
        <v>120</v>
      </c>
      <c r="H2" t="s">
        <v>111</v>
      </c>
      <c r="I2">
        <v>30</v>
      </c>
      <c r="J2">
        <v>1</v>
      </c>
      <c r="K2">
        <v>0</v>
      </c>
      <c r="L2">
        <v>0</v>
      </c>
      <c r="M2" t="s">
        <v>1544</v>
      </c>
      <c r="N2" t="s">
        <v>21</v>
      </c>
      <c r="O2" t="s">
        <v>22</v>
      </c>
      <c r="Q2">
        <v>5</v>
      </c>
      <c r="R2" t="b">
        <v>1</v>
      </c>
      <c r="S2" t="s">
        <v>135</v>
      </c>
      <c r="T2">
        <v>0</v>
      </c>
    </row>
    <row r="3" spans="1:20" x14ac:dyDescent="0.25">
      <c r="A3" t="s">
        <v>1546</v>
      </c>
      <c r="B3">
        <v>1</v>
      </c>
      <c r="C3" t="s">
        <v>19</v>
      </c>
      <c r="D3">
        <v>28</v>
      </c>
      <c r="E3">
        <f>G2+3</f>
        <v>123</v>
      </c>
      <c r="F3">
        <v>200</v>
      </c>
      <c r="G3">
        <f>E3+8</f>
        <v>131</v>
      </c>
      <c r="H3" t="s">
        <v>111</v>
      </c>
      <c r="I3">
        <v>30</v>
      </c>
      <c r="J3">
        <v>1</v>
      </c>
      <c r="K3">
        <v>0</v>
      </c>
      <c r="L3">
        <v>0</v>
      </c>
      <c r="M3" t="s">
        <v>1544</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1544</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1544</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1544</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1544</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1544</v>
      </c>
      <c r="N8" t="s">
        <v>21</v>
      </c>
      <c r="O8" t="s">
        <v>22</v>
      </c>
      <c r="Q8">
        <v>2</v>
      </c>
      <c r="R8" t="b">
        <v>1</v>
      </c>
      <c r="S8" t="s">
        <v>135</v>
      </c>
      <c r="T8">
        <v>0</v>
      </c>
    </row>
    <row r="9" spans="1:20" x14ac:dyDescent="0.25">
      <c r="A9" t="s">
        <v>1519</v>
      </c>
      <c r="B9">
        <v>-999</v>
      </c>
      <c r="C9" t="s">
        <v>19</v>
      </c>
      <c r="D9">
        <v>40</v>
      </c>
      <c r="E9">
        <f>G8</f>
        <v>150</v>
      </c>
      <c r="F9">
        <v>200</v>
      </c>
      <c r="G9">
        <f>E9+6</f>
        <v>156</v>
      </c>
      <c r="H9" t="s">
        <v>111</v>
      </c>
      <c r="I9">
        <v>12</v>
      </c>
      <c r="J9">
        <v>0</v>
      </c>
      <c r="K9">
        <v>0</v>
      </c>
      <c r="L9">
        <v>0</v>
      </c>
      <c r="M9" t="s">
        <v>1544</v>
      </c>
      <c r="N9" t="s">
        <v>21</v>
      </c>
      <c r="O9" t="s">
        <v>22</v>
      </c>
      <c r="Q9">
        <v>1</v>
      </c>
      <c r="R9" t="b">
        <v>1</v>
      </c>
      <c r="S9" t="s">
        <v>135</v>
      </c>
      <c r="T9">
        <v>0</v>
      </c>
    </row>
    <row r="10" spans="1:20" x14ac:dyDescent="0.25">
      <c r="A10" t="s">
        <v>1550</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1559</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1560</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1549</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1513</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1544</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1544</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1544</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1544</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1544</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6"/>
  <sheetViews>
    <sheetView tabSelected="1" zoomScale="85" zoomScaleNormal="85" workbookViewId="0">
      <pane xSplit="3" ySplit="1" topLeftCell="D8" activePane="bottomRight" state="frozen"/>
      <selection pane="topRight" activeCell="D1" sqref="D1"/>
      <selection pane="bottomLeft" activeCell="A2" sqref="A2"/>
      <selection pane="bottomRight" activeCell="B24" sqref="B24"/>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76</v>
      </c>
      <c r="B1" s="13" t="s">
        <v>0</v>
      </c>
      <c r="C1" s="6" t="s">
        <v>69</v>
      </c>
      <c r="D1" s="7" t="s">
        <v>270</v>
      </c>
      <c r="E1" s="7" t="s">
        <v>218</v>
      </c>
      <c r="F1" s="7" t="s">
        <v>550</v>
      </c>
      <c r="G1" s="6" t="s">
        <v>124</v>
      </c>
      <c r="H1" s="6" t="s">
        <v>123</v>
      </c>
      <c r="I1" s="7" t="s">
        <v>122</v>
      </c>
      <c r="J1" s="7" t="s">
        <v>121</v>
      </c>
      <c r="K1" s="7" t="s">
        <v>841</v>
      </c>
      <c r="L1" s="7" t="s">
        <v>120</v>
      </c>
      <c r="M1" s="7" t="s">
        <v>351</v>
      </c>
      <c r="N1" s="7" t="s">
        <v>350</v>
      </c>
      <c r="O1" s="7" t="s">
        <v>79</v>
      </c>
      <c r="P1" s="7" t="s">
        <v>80</v>
      </c>
      <c r="Q1" s="7" t="s">
        <v>119</v>
      </c>
      <c r="R1" s="7" t="s">
        <v>98</v>
      </c>
      <c r="S1" s="7" t="s">
        <v>118</v>
      </c>
      <c r="T1" s="7"/>
      <c r="U1" s="7"/>
    </row>
    <row r="2" spans="1:21" x14ac:dyDescent="0.25">
      <c r="A2" s="15" t="s">
        <v>77</v>
      </c>
      <c r="B2" s="15" t="s">
        <v>233</v>
      </c>
      <c r="C2" s="12" t="s">
        <v>69</v>
      </c>
      <c r="D2" s="8" t="s">
        <v>497</v>
      </c>
      <c r="E2" s="8" t="s">
        <v>976</v>
      </c>
      <c r="F2" s="8" t="s">
        <v>977</v>
      </c>
      <c r="G2" s="12" t="s">
        <v>334</v>
      </c>
      <c r="H2" s="8" t="s">
        <v>234</v>
      </c>
      <c r="I2" s="8" t="s">
        <v>333</v>
      </c>
      <c r="J2" s="8" t="s">
        <v>960</v>
      </c>
      <c r="K2" s="8" t="s">
        <v>841</v>
      </c>
      <c r="L2" s="8" t="s">
        <v>120</v>
      </c>
      <c r="M2" s="8" t="s">
        <v>1322</v>
      </c>
      <c r="N2" s="8" t="s">
        <v>1323</v>
      </c>
      <c r="O2" s="8" t="s">
        <v>1321</v>
      </c>
      <c r="P2" s="8" t="s">
        <v>1321</v>
      </c>
      <c r="Q2" s="8" t="s">
        <v>1002</v>
      </c>
      <c r="R2" s="8" t="s">
        <v>235</v>
      </c>
      <c r="S2" s="8" t="s">
        <v>747</v>
      </c>
      <c r="T2" s="8"/>
      <c r="U2" s="8"/>
    </row>
    <row r="3" spans="1:21"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77</v>
      </c>
      <c r="B5" s="15" t="s">
        <v>1064</v>
      </c>
      <c r="C5" s="12" t="s">
        <v>1043</v>
      </c>
      <c r="D5" s="8" t="s">
        <v>1060</v>
      </c>
      <c r="E5" s="8" t="s">
        <v>1061</v>
      </c>
      <c r="F5" s="8" t="s">
        <v>1061</v>
      </c>
      <c r="G5" s="12" t="s">
        <v>1062</v>
      </c>
      <c r="H5" s="8" t="s">
        <v>1063</v>
      </c>
      <c r="I5" s="8" t="s">
        <v>1065</v>
      </c>
      <c r="J5" s="8" t="s">
        <v>1059</v>
      </c>
      <c r="K5" s="8" t="s">
        <v>1066</v>
      </c>
      <c r="L5" s="8" t="s">
        <v>1067</v>
      </c>
      <c r="M5" s="8" t="s">
        <v>1068</v>
      </c>
      <c r="N5" s="8" t="s">
        <v>1068</v>
      </c>
      <c r="O5" s="8" t="s">
        <v>1069</v>
      </c>
      <c r="P5" s="8" t="s">
        <v>1069</v>
      </c>
      <c r="Q5" s="8" t="s">
        <v>1070</v>
      </c>
      <c r="R5" s="8" t="s">
        <v>1071</v>
      </c>
      <c r="S5" s="8" t="s">
        <v>1072</v>
      </c>
      <c r="T5" s="8"/>
      <c r="U5" s="8"/>
    </row>
    <row r="6" spans="1:21" ht="15" customHeight="1" x14ac:dyDescent="0.25">
      <c r="A6" s="15" t="s">
        <v>77</v>
      </c>
      <c r="B6" s="15" t="s">
        <v>231</v>
      </c>
      <c r="C6" s="9" t="s">
        <v>1530</v>
      </c>
      <c r="D6" s="8"/>
      <c r="E6" s="8"/>
      <c r="F6" s="8"/>
      <c r="G6" s="9"/>
      <c r="H6" s="8"/>
      <c r="I6" s="16"/>
      <c r="J6" s="8"/>
      <c r="K6" s="16"/>
      <c r="L6" s="16"/>
      <c r="M6" s="8"/>
      <c r="N6" s="8"/>
      <c r="O6" s="8"/>
      <c r="P6" s="8"/>
      <c r="Q6" s="8"/>
      <c r="R6" s="8"/>
      <c r="S6" s="8"/>
      <c r="T6" s="8"/>
      <c r="U6" s="8"/>
    </row>
    <row r="7" spans="1:21" ht="15" customHeight="1" x14ac:dyDescent="0.25">
      <c r="A7" s="15" t="s">
        <v>77</v>
      </c>
      <c r="B7" s="15" t="s">
        <v>1515</v>
      </c>
      <c r="C7" s="9" t="s">
        <v>1551</v>
      </c>
      <c r="D7" s="8"/>
      <c r="E7" s="8"/>
      <c r="F7" s="8"/>
      <c r="G7" s="9"/>
      <c r="H7" s="8"/>
      <c r="I7" s="16"/>
      <c r="J7" s="8"/>
      <c r="K7" s="16"/>
      <c r="L7" s="16"/>
      <c r="M7" s="8"/>
      <c r="N7" s="8"/>
      <c r="O7" s="8"/>
      <c r="P7" s="8"/>
      <c r="Q7" s="8"/>
      <c r="R7" s="8"/>
      <c r="S7" s="8"/>
      <c r="T7" s="8"/>
      <c r="U7" s="8"/>
    </row>
    <row r="8" spans="1:21" ht="15" customHeight="1" x14ac:dyDescent="0.25">
      <c r="A8" s="15" t="s">
        <v>77</v>
      </c>
      <c r="B8" s="15" t="s">
        <v>1516</v>
      </c>
      <c r="C8" s="9" t="s">
        <v>1552</v>
      </c>
      <c r="D8" s="8"/>
      <c r="E8" s="8"/>
      <c r="F8" s="8"/>
      <c r="G8" s="9"/>
      <c r="H8" s="8"/>
      <c r="I8" s="16"/>
      <c r="J8" s="8"/>
      <c r="K8" s="16"/>
      <c r="L8" s="16"/>
      <c r="M8" s="8"/>
      <c r="N8" s="8"/>
      <c r="O8" s="8"/>
      <c r="P8" s="8"/>
      <c r="Q8" s="8"/>
      <c r="R8" s="8"/>
      <c r="S8" s="8"/>
      <c r="T8" s="8"/>
      <c r="U8" s="8"/>
    </row>
    <row r="9" spans="1:21" ht="15" customHeight="1" x14ac:dyDescent="0.25">
      <c r="A9" s="15" t="s">
        <v>77</v>
      </c>
      <c r="B9" s="15" t="s">
        <v>1517</v>
      </c>
      <c r="C9" s="9" t="s">
        <v>1553</v>
      </c>
      <c r="D9" s="8"/>
      <c r="E9" s="8"/>
      <c r="F9" s="8"/>
      <c r="G9" s="9"/>
      <c r="H9" s="8"/>
      <c r="I9" s="16"/>
      <c r="J9" s="8"/>
      <c r="K9" s="16"/>
      <c r="L9" s="16"/>
      <c r="M9" s="8"/>
      <c r="N9" s="8"/>
      <c r="O9" s="8"/>
      <c r="P9" s="8"/>
      <c r="Q9" s="8"/>
      <c r="R9" s="8"/>
      <c r="S9" s="8"/>
      <c r="T9" s="8"/>
      <c r="U9" s="8"/>
    </row>
    <row r="10" spans="1:21" ht="35.25" customHeight="1" x14ac:dyDescent="0.25">
      <c r="A10" s="15" t="s">
        <v>77</v>
      </c>
      <c r="B10" s="15" t="s">
        <v>1550</v>
      </c>
      <c r="C10" s="9" t="s">
        <v>1306</v>
      </c>
      <c r="D10" s="8" t="s">
        <v>1307</v>
      </c>
      <c r="E10" s="8" t="s">
        <v>1308</v>
      </c>
      <c r="F10" s="8" t="s">
        <v>1309</v>
      </c>
      <c r="G10" s="9" t="s">
        <v>1310</v>
      </c>
      <c r="H10" s="8" t="s">
        <v>1311</v>
      </c>
      <c r="I10" s="16" t="s">
        <v>1312</v>
      </c>
      <c r="J10" s="8" t="s">
        <v>1313</v>
      </c>
      <c r="K10" s="16" t="s">
        <v>1314</v>
      </c>
      <c r="L10" s="16" t="s">
        <v>1315</v>
      </c>
      <c r="M10" s="8" t="s">
        <v>1316</v>
      </c>
      <c r="N10" s="8" t="s">
        <v>1316</v>
      </c>
      <c r="O10" s="8" t="s">
        <v>1317</v>
      </c>
      <c r="P10" s="8" t="s">
        <v>1317</v>
      </c>
      <c r="Q10" s="8" t="s">
        <v>1318</v>
      </c>
      <c r="R10" s="8" t="s">
        <v>1319</v>
      </c>
      <c r="S10" s="8" t="s">
        <v>1320</v>
      </c>
      <c r="T10" s="8"/>
      <c r="U10" s="8"/>
    </row>
    <row r="11" spans="1:21" ht="30" customHeight="1" x14ac:dyDescent="0.25">
      <c r="A11" s="15" t="s">
        <v>77</v>
      </c>
      <c r="B11" s="15" t="s">
        <v>23</v>
      </c>
      <c r="C11" s="23" t="s">
        <v>1518</v>
      </c>
      <c r="D11" s="8" t="s">
        <v>455</v>
      </c>
      <c r="E11" s="8" t="s">
        <v>572</v>
      </c>
      <c r="F11" s="8" t="s">
        <v>573</v>
      </c>
      <c r="G11" s="9" t="s">
        <v>788</v>
      </c>
      <c r="H11" s="8" t="s">
        <v>102</v>
      </c>
      <c r="I11" s="16" t="s">
        <v>707</v>
      </c>
      <c r="J11" s="8" t="s">
        <v>102</v>
      </c>
      <c r="K11" s="16" t="s">
        <v>842</v>
      </c>
      <c r="L11" s="16" t="s">
        <v>1160</v>
      </c>
      <c r="M11" s="8" t="s">
        <v>287</v>
      </c>
      <c r="N11" s="8" t="s">
        <v>287</v>
      </c>
      <c r="O11" s="8" t="s">
        <v>671</v>
      </c>
      <c r="P11" s="8" t="s">
        <v>196</v>
      </c>
      <c r="Q11" s="8" t="s">
        <v>246</v>
      </c>
      <c r="R11" s="8" t="s">
        <v>215</v>
      </c>
      <c r="S11" s="8" t="s">
        <v>749</v>
      </c>
      <c r="T11" s="8"/>
      <c r="U11" s="8"/>
    </row>
    <row r="12" spans="1:21" ht="15" customHeight="1" x14ac:dyDescent="0.25">
      <c r="A12" s="15" t="s">
        <v>77</v>
      </c>
      <c r="B12" s="15" t="s">
        <v>18</v>
      </c>
      <c r="C12" s="9" t="s">
        <v>1237</v>
      </c>
      <c r="D12" s="9" t="s">
        <v>1237</v>
      </c>
      <c r="E12" s="9" t="s">
        <v>1238</v>
      </c>
      <c r="F12" s="9" t="s">
        <v>1238</v>
      </c>
      <c r="G12" s="9" t="s">
        <v>1237</v>
      </c>
      <c r="H12" s="9" t="s">
        <v>1237</v>
      </c>
      <c r="I12" s="9" t="s">
        <v>1237</v>
      </c>
      <c r="J12" s="8" t="s">
        <v>1237</v>
      </c>
      <c r="K12" s="16" t="s">
        <v>1237</v>
      </c>
      <c r="L12" s="9" t="s">
        <v>1237</v>
      </c>
      <c r="M12" s="9" t="s">
        <v>1237</v>
      </c>
      <c r="N12" s="9" t="s">
        <v>1237</v>
      </c>
      <c r="O12" s="9" t="s">
        <v>1237</v>
      </c>
      <c r="P12" s="9" t="s">
        <v>1237</v>
      </c>
      <c r="Q12" s="8" t="s">
        <v>1237</v>
      </c>
      <c r="R12" s="9" t="s">
        <v>1239</v>
      </c>
      <c r="S12" s="8" t="s">
        <v>1240</v>
      </c>
      <c r="T12" s="8"/>
      <c r="U12" s="8"/>
    </row>
    <row r="13" spans="1:21" ht="15" customHeight="1" x14ac:dyDescent="0.25">
      <c r="A13" s="15" t="s">
        <v>78</v>
      </c>
      <c r="B13" s="15" t="s">
        <v>947</v>
      </c>
      <c r="C13" s="9" t="s">
        <v>948</v>
      </c>
      <c r="D13" s="9" t="s">
        <v>948</v>
      </c>
      <c r="E13" s="9" t="s">
        <v>949</v>
      </c>
      <c r="F13" s="9" t="s">
        <v>949</v>
      </c>
      <c r="G13" s="9" t="s">
        <v>1079</v>
      </c>
      <c r="H13" s="9" t="s">
        <v>948</v>
      </c>
      <c r="I13" s="9" t="s">
        <v>948</v>
      </c>
      <c r="J13" s="8" t="s">
        <v>948</v>
      </c>
      <c r="K13" s="16" t="s">
        <v>948</v>
      </c>
      <c r="L13" s="9" t="s">
        <v>948</v>
      </c>
      <c r="M13" s="9" t="s">
        <v>948</v>
      </c>
      <c r="N13" s="9" t="s">
        <v>948</v>
      </c>
      <c r="O13" s="9" t="s">
        <v>948</v>
      </c>
      <c r="P13" s="9" t="s">
        <v>948</v>
      </c>
      <c r="Q13" s="8" t="s">
        <v>952</v>
      </c>
      <c r="R13" s="9" t="s">
        <v>955</v>
      </c>
      <c r="S13" s="8" t="s">
        <v>948</v>
      </c>
      <c r="T13" s="8"/>
      <c r="U13" s="8"/>
    </row>
    <row r="14" spans="1:21" ht="15" customHeight="1" x14ac:dyDescent="0.25">
      <c r="A14" s="15" t="s">
        <v>78</v>
      </c>
      <c r="B14" s="15" t="s">
        <v>950</v>
      </c>
      <c r="C14" s="9" t="s">
        <v>950</v>
      </c>
      <c r="D14" s="9" t="s">
        <v>950</v>
      </c>
      <c r="E14" s="9" t="s">
        <v>951</v>
      </c>
      <c r="F14" s="9" t="s">
        <v>951</v>
      </c>
      <c r="G14" s="9" t="s">
        <v>950</v>
      </c>
      <c r="H14" s="9" t="s">
        <v>950</v>
      </c>
      <c r="I14" s="9" t="s">
        <v>950</v>
      </c>
      <c r="J14" s="8" t="s">
        <v>950</v>
      </c>
      <c r="K14" s="16" t="s">
        <v>950</v>
      </c>
      <c r="L14" s="9" t="s">
        <v>950</v>
      </c>
      <c r="M14" s="9" t="s">
        <v>950</v>
      </c>
      <c r="N14" s="9" t="s">
        <v>950</v>
      </c>
      <c r="O14" s="9" t="s">
        <v>950</v>
      </c>
      <c r="P14" s="9" t="s">
        <v>950</v>
      </c>
      <c r="Q14" s="8" t="s">
        <v>953</v>
      </c>
      <c r="R14" s="9" t="s">
        <v>954</v>
      </c>
      <c r="S14" s="8" t="s">
        <v>950</v>
      </c>
      <c r="T14" s="8"/>
      <c r="U14" s="8"/>
    </row>
    <row r="15" spans="1:21" ht="15" customHeight="1" x14ac:dyDescent="0.25">
      <c r="A15" s="15" t="s">
        <v>78</v>
      </c>
      <c r="B15" s="15" t="s">
        <v>956</v>
      </c>
      <c r="C15" s="9" t="s">
        <v>956</v>
      </c>
      <c r="D15" s="9" t="s">
        <v>956</v>
      </c>
      <c r="E15" s="9" t="s">
        <v>957</v>
      </c>
      <c r="F15" s="9" t="s">
        <v>957</v>
      </c>
      <c r="G15" s="9" t="s">
        <v>956</v>
      </c>
      <c r="H15" s="9" t="s">
        <v>956</v>
      </c>
      <c r="I15" s="9" t="s">
        <v>956</v>
      </c>
      <c r="J15" s="8" t="s">
        <v>956</v>
      </c>
      <c r="K15" s="16" t="s">
        <v>956</v>
      </c>
      <c r="L15" s="9" t="s">
        <v>956</v>
      </c>
      <c r="M15" s="9" t="s">
        <v>956</v>
      </c>
      <c r="N15" s="9" t="s">
        <v>956</v>
      </c>
      <c r="O15" s="9" t="s">
        <v>956</v>
      </c>
      <c r="P15" s="9" t="s">
        <v>956</v>
      </c>
      <c r="Q15" s="8" t="s">
        <v>958</v>
      </c>
      <c r="R15" s="9" t="s">
        <v>959</v>
      </c>
      <c r="S15" s="8" t="s">
        <v>956</v>
      </c>
      <c r="T15" s="8"/>
      <c r="U15" s="8"/>
    </row>
    <row r="16" spans="1:21" x14ac:dyDescent="0.25">
      <c r="A16" s="15" t="s">
        <v>78</v>
      </c>
      <c r="B16" s="15" t="s">
        <v>301</v>
      </c>
      <c r="C16" s="9" t="s">
        <v>302</v>
      </c>
      <c r="D16" s="8" t="s">
        <v>302</v>
      </c>
      <c r="E16" s="8" t="s">
        <v>328</v>
      </c>
      <c r="F16" s="8" t="s">
        <v>328</v>
      </c>
      <c r="G16" s="9" t="s">
        <v>800</v>
      </c>
      <c r="H16" s="8" t="s">
        <v>306</v>
      </c>
      <c r="I16" s="16" t="s">
        <v>302</v>
      </c>
      <c r="J16" s="8" t="s">
        <v>315</v>
      </c>
      <c r="K16" s="16" t="s">
        <v>855</v>
      </c>
      <c r="L16" s="16" t="s">
        <v>376</v>
      </c>
      <c r="M16" s="8" t="s">
        <v>326</v>
      </c>
      <c r="N16" s="8" t="s">
        <v>326</v>
      </c>
      <c r="O16" s="8" t="s">
        <v>326</v>
      </c>
      <c r="P16" s="8" t="s">
        <v>326</v>
      </c>
      <c r="Q16" s="8" t="s">
        <v>330</v>
      </c>
      <c r="R16" s="8" t="s">
        <v>504</v>
      </c>
      <c r="S16" s="8" t="s">
        <v>332</v>
      </c>
      <c r="T16" s="8"/>
      <c r="U16" s="8"/>
    </row>
    <row r="17" spans="1:21" x14ac:dyDescent="0.25">
      <c r="A17" s="15" t="s">
        <v>78</v>
      </c>
      <c r="B17" s="15" t="s">
        <v>81</v>
      </c>
      <c r="C17" s="9" t="s">
        <v>81</v>
      </c>
      <c r="D17" s="8" t="s">
        <v>271</v>
      </c>
      <c r="E17" s="8" t="s">
        <v>574</v>
      </c>
      <c r="F17" s="8" t="s">
        <v>978</v>
      </c>
      <c r="G17" s="9" t="s">
        <v>789</v>
      </c>
      <c r="H17" s="8" t="s">
        <v>900</v>
      </c>
      <c r="I17" s="16" t="s">
        <v>708</v>
      </c>
      <c r="J17" s="8" t="s">
        <v>307</v>
      </c>
      <c r="K17" s="16" t="s">
        <v>843</v>
      </c>
      <c r="L17" s="16" t="s">
        <v>1161</v>
      </c>
      <c r="M17" s="8" t="s">
        <v>288</v>
      </c>
      <c r="N17" s="8" t="s">
        <v>172</v>
      </c>
      <c r="O17" s="8" t="s">
        <v>672</v>
      </c>
      <c r="P17" s="8" t="s">
        <v>192</v>
      </c>
      <c r="Q17" s="8" t="s">
        <v>247</v>
      </c>
      <c r="R17" s="8" t="s">
        <v>209</v>
      </c>
      <c r="S17" s="8" t="s">
        <v>236</v>
      </c>
      <c r="T17" s="8"/>
      <c r="U17" s="8"/>
    </row>
    <row r="18" spans="1:21" x14ac:dyDescent="0.25">
      <c r="A18" s="15" t="s">
        <v>78</v>
      </c>
      <c r="B18" s="15" t="s">
        <v>147</v>
      </c>
      <c r="C18" s="9" t="s">
        <v>147</v>
      </c>
      <c r="D18" s="8" t="s">
        <v>456</v>
      </c>
      <c r="E18" s="8" t="s">
        <v>219</v>
      </c>
      <c r="F18" s="8" t="s">
        <v>219</v>
      </c>
      <c r="G18" s="9" t="s">
        <v>790</v>
      </c>
      <c r="H18" s="8" t="s">
        <v>975</v>
      </c>
      <c r="I18" s="16" t="s">
        <v>337</v>
      </c>
      <c r="J18" s="8" t="s">
        <v>1121</v>
      </c>
      <c r="K18" s="16" t="s">
        <v>844</v>
      </c>
      <c r="L18" s="16" t="s">
        <v>1162</v>
      </c>
      <c r="M18" s="8" t="s">
        <v>289</v>
      </c>
      <c r="N18" s="8" t="s">
        <v>475</v>
      </c>
      <c r="O18" s="8" t="s">
        <v>173</v>
      </c>
      <c r="P18" s="8" t="s">
        <v>173</v>
      </c>
      <c r="Q18" s="8" t="s">
        <v>1003</v>
      </c>
      <c r="R18" s="8" t="s">
        <v>210</v>
      </c>
      <c r="S18" s="8" t="s">
        <v>237</v>
      </c>
      <c r="T18" s="8"/>
      <c r="U18" s="8"/>
    </row>
    <row r="19" spans="1:21" x14ac:dyDescent="0.25">
      <c r="A19" s="15" t="s">
        <v>78</v>
      </c>
      <c r="B19" s="15" t="s">
        <v>82</v>
      </c>
      <c r="C19" s="9" t="s">
        <v>82</v>
      </c>
      <c r="D19" s="8" t="s">
        <v>272</v>
      </c>
      <c r="E19" s="8" t="s">
        <v>220</v>
      </c>
      <c r="F19" s="8" t="s">
        <v>575</v>
      </c>
      <c r="G19" s="9" t="s">
        <v>791</v>
      </c>
      <c r="H19" s="8" t="s">
        <v>901</v>
      </c>
      <c r="I19" s="16" t="s">
        <v>1135</v>
      </c>
      <c r="J19" s="8" t="s">
        <v>1116</v>
      </c>
      <c r="K19" s="16" t="s">
        <v>845</v>
      </c>
      <c r="L19" s="16" t="s">
        <v>1163</v>
      </c>
      <c r="M19" s="8" t="s">
        <v>150</v>
      </c>
      <c r="N19" s="8" t="s">
        <v>150</v>
      </c>
      <c r="O19" s="8" t="s">
        <v>174</v>
      </c>
      <c r="P19" s="8" t="s">
        <v>174</v>
      </c>
      <c r="Q19" s="8" t="s">
        <v>1004</v>
      </c>
      <c r="R19" s="8" t="s">
        <v>498</v>
      </c>
      <c r="S19" s="8" t="s">
        <v>238</v>
      </c>
      <c r="T19" s="8"/>
      <c r="U19" s="8"/>
    </row>
    <row r="20" spans="1:21" x14ac:dyDescent="0.25">
      <c r="A20" s="15" t="s">
        <v>78</v>
      </c>
      <c r="B20" s="15" t="s">
        <v>83</v>
      </c>
      <c r="C20" s="9" t="s">
        <v>83</v>
      </c>
      <c r="D20" s="8" t="s">
        <v>273</v>
      </c>
      <c r="E20" s="8" t="s">
        <v>221</v>
      </c>
      <c r="F20" s="8" t="s">
        <v>576</v>
      </c>
      <c r="G20" s="9" t="s">
        <v>792</v>
      </c>
      <c r="H20" s="8" t="s">
        <v>143</v>
      </c>
      <c r="I20" s="16" t="s">
        <v>1136</v>
      </c>
      <c r="J20" s="8" t="s">
        <v>308</v>
      </c>
      <c r="K20" s="16" t="s">
        <v>846</v>
      </c>
      <c r="L20" s="16" t="s">
        <v>1164</v>
      </c>
      <c r="M20" s="8" t="s">
        <v>290</v>
      </c>
      <c r="N20" s="8" t="s">
        <v>290</v>
      </c>
      <c r="O20" s="8" t="s">
        <v>175</v>
      </c>
      <c r="P20" s="8" t="s">
        <v>175</v>
      </c>
      <c r="Q20" s="8" t="s">
        <v>248</v>
      </c>
      <c r="R20" s="8" t="s">
        <v>211</v>
      </c>
      <c r="S20" s="8" t="s">
        <v>239</v>
      </c>
      <c r="T20" s="8"/>
      <c r="U20" s="8"/>
    </row>
    <row r="21" spans="1:21" ht="45" x14ac:dyDescent="0.25">
      <c r="A21" s="15" t="s">
        <v>78</v>
      </c>
      <c r="B21" s="15" t="s">
        <v>84</v>
      </c>
      <c r="C21" s="9" t="s">
        <v>84</v>
      </c>
      <c r="D21" s="8" t="s">
        <v>274</v>
      </c>
      <c r="E21" s="8" t="s">
        <v>577</v>
      </c>
      <c r="F21" s="8" t="s">
        <v>577</v>
      </c>
      <c r="G21" s="9" t="s">
        <v>793</v>
      </c>
      <c r="H21" s="8" t="s">
        <v>144</v>
      </c>
      <c r="I21" s="16" t="s">
        <v>709</v>
      </c>
      <c r="J21" s="8" t="s">
        <v>1117</v>
      </c>
      <c r="K21" s="16" t="s">
        <v>847</v>
      </c>
      <c r="L21" s="16" t="s">
        <v>1214</v>
      </c>
      <c r="M21" s="8" t="s">
        <v>151</v>
      </c>
      <c r="N21" s="8" t="s">
        <v>151</v>
      </c>
      <c r="O21" s="8" t="s">
        <v>151</v>
      </c>
      <c r="P21" s="8" t="s">
        <v>193</v>
      </c>
      <c r="Q21" s="8" t="s">
        <v>249</v>
      </c>
      <c r="R21" s="8" t="s">
        <v>499</v>
      </c>
      <c r="S21" s="8" t="s">
        <v>750</v>
      </c>
      <c r="T21" s="8"/>
      <c r="U21" s="8"/>
    </row>
    <row r="22" spans="1:21" x14ac:dyDescent="0.25">
      <c r="A22" s="15" t="s">
        <v>78</v>
      </c>
      <c r="B22" s="15" t="s">
        <v>86</v>
      </c>
      <c r="C22" s="9" t="s">
        <v>86</v>
      </c>
      <c r="D22" s="8" t="s">
        <v>275</v>
      </c>
      <c r="E22" s="8" t="s">
        <v>222</v>
      </c>
      <c r="F22" s="8" t="s">
        <v>578</v>
      </c>
      <c r="G22" s="9" t="s">
        <v>794</v>
      </c>
      <c r="H22" s="8" t="s">
        <v>902</v>
      </c>
      <c r="I22" s="16" t="s">
        <v>338</v>
      </c>
      <c r="J22" s="8" t="s">
        <v>309</v>
      </c>
      <c r="K22" s="16" t="s">
        <v>848</v>
      </c>
      <c r="L22" s="16" t="s">
        <v>1165</v>
      </c>
      <c r="M22" s="8" t="s">
        <v>152</v>
      </c>
      <c r="N22" s="8" t="s">
        <v>152</v>
      </c>
      <c r="O22" s="8" t="s">
        <v>176</v>
      </c>
      <c r="P22" s="8" t="s">
        <v>194</v>
      </c>
      <c r="Q22" s="8" t="s">
        <v>250</v>
      </c>
      <c r="R22" s="8" t="s">
        <v>500</v>
      </c>
      <c r="S22" s="8" t="s">
        <v>751</v>
      </c>
      <c r="T22" s="8"/>
      <c r="U22" s="8"/>
    </row>
    <row r="23" spans="1:21" ht="30" x14ac:dyDescent="0.25">
      <c r="A23" s="15" t="s">
        <v>78</v>
      </c>
      <c r="B23" s="15" t="s">
        <v>85</v>
      </c>
      <c r="C23" s="9" t="s">
        <v>85</v>
      </c>
      <c r="D23" s="8" t="s">
        <v>276</v>
      </c>
      <c r="E23" s="8" t="s">
        <v>579</v>
      </c>
      <c r="F23" s="8" t="s">
        <v>580</v>
      </c>
      <c r="G23" s="9" t="s">
        <v>795</v>
      </c>
      <c r="H23" s="8" t="s">
        <v>903</v>
      </c>
      <c r="I23" s="16" t="s">
        <v>339</v>
      </c>
      <c r="J23" s="8" t="s">
        <v>310</v>
      </c>
      <c r="K23" s="16" t="s">
        <v>849</v>
      </c>
      <c r="L23" s="16" t="s">
        <v>1166</v>
      </c>
      <c r="M23" s="8" t="s">
        <v>153</v>
      </c>
      <c r="N23" s="8" t="s">
        <v>153</v>
      </c>
      <c r="O23" s="8" t="s">
        <v>177</v>
      </c>
      <c r="P23" s="8" t="s">
        <v>195</v>
      </c>
      <c r="Q23" s="8" t="s">
        <v>1005</v>
      </c>
      <c r="R23" s="8" t="s">
        <v>501</v>
      </c>
      <c r="S23" s="8" t="s">
        <v>752</v>
      </c>
      <c r="T23" s="8"/>
      <c r="U23" s="8"/>
    </row>
    <row r="24" spans="1:21" ht="45" x14ac:dyDescent="0.25">
      <c r="A24" s="15" t="s">
        <v>78</v>
      </c>
      <c r="B24" s="15" t="s">
        <v>87</v>
      </c>
      <c r="C24" s="9" t="s">
        <v>973</v>
      </c>
      <c r="D24" s="8" t="s">
        <v>457</v>
      </c>
      <c r="E24" s="8" t="s">
        <v>581</v>
      </c>
      <c r="F24" s="8" t="s">
        <v>582</v>
      </c>
      <c r="G24" s="9" t="s">
        <v>1078</v>
      </c>
      <c r="H24" s="8" t="s">
        <v>904</v>
      </c>
      <c r="I24" s="16" t="s">
        <v>710</v>
      </c>
      <c r="J24" s="8" t="s">
        <v>992</v>
      </c>
      <c r="K24" s="16" t="s">
        <v>850</v>
      </c>
      <c r="L24" s="16" t="s">
        <v>1167</v>
      </c>
      <c r="M24" s="8" t="s">
        <v>492</v>
      </c>
      <c r="N24" s="8" t="s">
        <v>291</v>
      </c>
      <c r="O24" s="8" t="s">
        <v>673</v>
      </c>
      <c r="P24" s="8" t="s">
        <v>663</v>
      </c>
      <c r="Q24" s="8" t="s">
        <v>1006</v>
      </c>
      <c r="R24" s="8" t="s">
        <v>502</v>
      </c>
      <c r="S24" s="8" t="s">
        <v>753</v>
      </c>
      <c r="T24" s="8"/>
      <c r="U24" s="8"/>
    </row>
    <row r="25" spans="1:21" x14ac:dyDescent="0.25">
      <c r="A25" s="15" t="s">
        <v>78</v>
      </c>
      <c r="B25" s="15" t="s">
        <v>88</v>
      </c>
      <c r="C25" s="9" t="s">
        <v>88</v>
      </c>
      <c r="D25" s="8" t="s">
        <v>458</v>
      </c>
      <c r="E25" s="8" t="s">
        <v>223</v>
      </c>
      <c r="F25" s="8" t="s">
        <v>223</v>
      </c>
      <c r="G25" s="9" t="s">
        <v>796</v>
      </c>
      <c r="H25" s="8" t="s">
        <v>145</v>
      </c>
      <c r="I25" s="16" t="s">
        <v>340</v>
      </c>
      <c r="J25" s="8" t="s">
        <v>311</v>
      </c>
      <c r="K25" s="16" t="s">
        <v>851</v>
      </c>
      <c r="L25" s="16" t="s">
        <v>374</v>
      </c>
      <c r="M25" s="8" t="s">
        <v>154</v>
      </c>
      <c r="N25" s="8" t="s">
        <v>476</v>
      </c>
      <c r="O25" s="8" t="s">
        <v>458</v>
      </c>
      <c r="P25" s="8" t="s">
        <v>178</v>
      </c>
      <c r="Q25" s="8" t="s">
        <v>251</v>
      </c>
      <c r="R25" s="8" t="s">
        <v>503</v>
      </c>
      <c r="S25" s="8" t="s">
        <v>240</v>
      </c>
      <c r="T25" s="8"/>
      <c r="U25" s="8"/>
    </row>
    <row r="26" spans="1:21" x14ac:dyDescent="0.25">
      <c r="A26" s="15" t="s">
        <v>78</v>
      </c>
      <c r="B26" s="15" t="s">
        <v>89</v>
      </c>
      <c r="C26" s="9" t="s">
        <v>89</v>
      </c>
      <c r="D26" s="8" t="s">
        <v>277</v>
      </c>
      <c r="E26" s="8" t="s">
        <v>583</v>
      </c>
      <c r="F26" s="8" t="s">
        <v>583</v>
      </c>
      <c r="G26" s="9" t="s">
        <v>797</v>
      </c>
      <c r="H26" s="8" t="s">
        <v>905</v>
      </c>
      <c r="I26" s="16" t="s">
        <v>341</v>
      </c>
      <c r="J26" s="8" t="s">
        <v>312</v>
      </c>
      <c r="K26" s="16" t="s">
        <v>852</v>
      </c>
      <c r="L26" s="16" t="s">
        <v>1168</v>
      </c>
      <c r="M26" s="8" t="s">
        <v>155</v>
      </c>
      <c r="N26" s="8" t="s">
        <v>477</v>
      </c>
      <c r="O26" s="8" t="s">
        <v>179</v>
      </c>
      <c r="P26" s="8" t="s">
        <v>664</v>
      </c>
      <c r="Q26" s="8" t="s">
        <v>252</v>
      </c>
      <c r="R26" s="8" t="s">
        <v>212</v>
      </c>
      <c r="S26" s="8" t="s">
        <v>241</v>
      </c>
      <c r="T26" s="8"/>
      <c r="U26" s="8"/>
    </row>
    <row r="27" spans="1:21" x14ac:dyDescent="0.25">
      <c r="A27" s="15" t="s">
        <v>78</v>
      </c>
      <c r="B27" s="15" t="s">
        <v>90</v>
      </c>
      <c r="C27" s="9" t="s">
        <v>90</v>
      </c>
      <c r="D27" s="8" t="s">
        <v>459</v>
      </c>
      <c r="E27" s="8" t="s">
        <v>224</v>
      </c>
      <c r="F27" s="8" t="s">
        <v>224</v>
      </c>
      <c r="G27" s="9" t="s">
        <v>798</v>
      </c>
      <c r="H27" s="8" t="s">
        <v>146</v>
      </c>
      <c r="I27" s="16" t="s">
        <v>342</v>
      </c>
      <c r="J27" s="8" t="s">
        <v>313</v>
      </c>
      <c r="K27" s="16" t="s">
        <v>853</v>
      </c>
      <c r="L27" s="16" t="s">
        <v>375</v>
      </c>
      <c r="M27" s="8" t="s">
        <v>156</v>
      </c>
      <c r="N27" s="8" t="s">
        <v>459</v>
      </c>
      <c r="O27" s="8" t="s">
        <v>459</v>
      </c>
      <c r="P27" s="8" t="s">
        <v>156</v>
      </c>
      <c r="Q27" s="8" t="s">
        <v>253</v>
      </c>
      <c r="R27" s="8" t="s">
        <v>213</v>
      </c>
      <c r="S27" s="8" t="s">
        <v>242</v>
      </c>
      <c r="T27" s="8"/>
      <c r="U27" s="8"/>
    </row>
    <row r="28" spans="1:21" x14ac:dyDescent="0.25">
      <c r="A28" s="15" t="s">
        <v>78</v>
      </c>
      <c r="B28" s="15" t="s">
        <v>1528</v>
      </c>
      <c r="C28" s="9" t="s">
        <v>1528</v>
      </c>
      <c r="D28" s="8"/>
      <c r="E28" s="8"/>
      <c r="F28" s="8"/>
      <c r="G28" s="9"/>
      <c r="H28" s="8"/>
      <c r="I28" s="16"/>
      <c r="J28" s="8"/>
      <c r="K28" s="16"/>
      <c r="L28" s="16"/>
      <c r="M28" s="8"/>
      <c r="N28" s="8"/>
      <c r="O28" s="8"/>
      <c r="P28" s="8"/>
      <c r="Q28" s="8"/>
      <c r="R28" s="8"/>
      <c r="S28" s="8"/>
      <c r="T28" s="8"/>
      <c r="U28" s="8"/>
    </row>
    <row r="29" spans="1:21" x14ac:dyDescent="0.25">
      <c r="A29" s="15" t="s">
        <v>78</v>
      </c>
      <c r="B29" s="15" t="s">
        <v>1529</v>
      </c>
      <c r="C29" s="9" t="s">
        <v>1529</v>
      </c>
      <c r="D29" s="8"/>
      <c r="E29" s="8"/>
      <c r="F29" s="8"/>
      <c r="G29" s="9"/>
      <c r="H29" s="8"/>
      <c r="I29" s="16"/>
      <c r="J29" s="8"/>
      <c r="K29" s="16"/>
      <c r="L29" s="16"/>
      <c r="M29" s="8"/>
      <c r="N29" s="8"/>
      <c r="O29" s="8"/>
      <c r="P29" s="8"/>
      <c r="Q29" s="8"/>
      <c r="R29" s="8"/>
      <c r="S29" s="8"/>
      <c r="T29" s="8"/>
      <c r="U29" s="8"/>
    </row>
    <row r="30" spans="1:21" ht="30" x14ac:dyDescent="0.25">
      <c r="A30" s="15" t="s">
        <v>78</v>
      </c>
      <c r="B30" s="15" t="s">
        <v>91</v>
      </c>
      <c r="C30" s="9" t="s">
        <v>1524</v>
      </c>
      <c r="D30" s="8"/>
      <c r="E30" s="8"/>
      <c r="F30" s="8"/>
      <c r="G30" s="9"/>
      <c r="H30" s="8"/>
      <c r="I30" s="16"/>
      <c r="J30" s="8"/>
      <c r="K30" s="16"/>
      <c r="L30" s="16"/>
      <c r="M30" s="8"/>
      <c r="N30" s="8"/>
      <c r="O30" s="8"/>
      <c r="P30" s="8"/>
      <c r="Q30" s="8"/>
      <c r="R30" s="8"/>
      <c r="S30" s="8"/>
      <c r="T30" s="8"/>
      <c r="U30" s="8"/>
    </row>
    <row r="31" spans="1:21" ht="43.5" customHeight="1" x14ac:dyDescent="0.25">
      <c r="A31" s="15" t="s">
        <v>78</v>
      </c>
      <c r="B31" s="15" t="s">
        <v>92</v>
      </c>
      <c r="C31" s="9" t="s">
        <v>1525</v>
      </c>
      <c r="D31" s="8"/>
      <c r="E31" s="8"/>
      <c r="F31" s="8"/>
      <c r="G31" s="9"/>
      <c r="H31" s="8"/>
      <c r="I31" s="16"/>
      <c r="J31" s="8"/>
      <c r="K31" s="16"/>
      <c r="L31" s="16"/>
      <c r="M31" s="8"/>
      <c r="N31" s="8"/>
      <c r="O31" s="8"/>
      <c r="P31" s="8"/>
      <c r="Q31" s="8"/>
      <c r="R31" s="8"/>
      <c r="S31" s="8"/>
      <c r="T31" s="8"/>
      <c r="U31" s="8"/>
    </row>
    <row r="32" spans="1:21" ht="43.5" customHeight="1" x14ac:dyDescent="0.25">
      <c r="A32" s="15" t="s">
        <v>78</v>
      </c>
      <c r="B32" s="15" t="s">
        <v>93</v>
      </c>
      <c r="C32" s="9" t="s">
        <v>1534</v>
      </c>
      <c r="D32" s="8"/>
      <c r="E32" s="8"/>
      <c r="F32" s="8"/>
      <c r="G32" s="9"/>
      <c r="H32" s="8"/>
      <c r="I32" s="16"/>
      <c r="J32" s="8"/>
      <c r="K32" s="16"/>
      <c r="L32" s="16"/>
      <c r="M32" s="8"/>
      <c r="N32" s="8"/>
      <c r="O32" s="8"/>
      <c r="P32" s="8"/>
      <c r="Q32" s="8"/>
      <c r="R32" s="8"/>
      <c r="S32" s="8"/>
      <c r="T32" s="8"/>
      <c r="U32" s="8"/>
    </row>
    <row r="33" spans="1:21" ht="60" x14ac:dyDescent="0.25">
      <c r="A33" s="15" t="s">
        <v>78</v>
      </c>
      <c r="B33" s="15" t="s">
        <v>356</v>
      </c>
      <c r="C33" s="9" t="s">
        <v>1526</v>
      </c>
      <c r="D33" s="8"/>
      <c r="E33" s="8"/>
      <c r="F33" s="8"/>
      <c r="G33" s="9"/>
      <c r="H33" s="8"/>
      <c r="I33" s="16"/>
      <c r="J33" s="8"/>
      <c r="K33" s="16"/>
      <c r="L33" s="16"/>
      <c r="M33" s="8"/>
      <c r="N33" s="8"/>
      <c r="O33" s="8"/>
      <c r="P33" s="8"/>
      <c r="Q33" s="8"/>
      <c r="R33" s="8"/>
      <c r="S33" s="8"/>
      <c r="T33" s="8"/>
      <c r="U33" s="8"/>
    </row>
    <row r="34" spans="1:21" ht="60" x14ac:dyDescent="0.25">
      <c r="A34" s="15" t="s">
        <v>78</v>
      </c>
      <c r="B34" s="15" t="s">
        <v>357</v>
      </c>
      <c r="C34" s="9" t="s">
        <v>1527</v>
      </c>
      <c r="D34" s="8"/>
      <c r="E34" s="8"/>
      <c r="F34" s="8"/>
      <c r="G34" s="9"/>
      <c r="H34" s="8"/>
      <c r="I34" s="16"/>
      <c r="J34" s="8"/>
      <c r="K34" s="16"/>
      <c r="L34" s="16"/>
      <c r="M34" s="8"/>
      <c r="N34" s="8"/>
      <c r="O34" s="8"/>
      <c r="P34" s="8"/>
      <c r="Q34" s="8"/>
      <c r="R34" s="8"/>
      <c r="S34" s="8"/>
      <c r="T34" s="8"/>
      <c r="U34" s="8"/>
    </row>
    <row r="35" spans="1:21" ht="45" x14ac:dyDescent="0.25">
      <c r="A35" s="15" t="s">
        <v>78</v>
      </c>
      <c r="B35" s="15" t="s">
        <v>1467</v>
      </c>
      <c r="C35" s="9" t="s">
        <v>1533</v>
      </c>
      <c r="D35" s="8"/>
      <c r="E35" s="8"/>
      <c r="F35" s="8"/>
      <c r="G35" s="9"/>
      <c r="H35" s="8"/>
      <c r="I35" s="16"/>
      <c r="J35" s="8"/>
      <c r="K35" s="16"/>
      <c r="L35" s="16"/>
      <c r="M35" s="8"/>
      <c r="N35" s="8"/>
      <c r="O35" s="8"/>
      <c r="P35" s="8"/>
      <c r="Q35" s="8"/>
      <c r="R35" s="8"/>
      <c r="S35" s="8"/>
      <c r="T35" s="8"/>
      <c r="U35" s="8"/>
    </row>
    <row r="36" spans="1:21" x14ac:dyDescent="0.25">
      <c r="A36" s="15" t="s">
        <v>78</v>
      </c>
      <c r="B36" s="15" t="s">
        <v>94</v>
      </c>
      <c r="C36" s="9" t="s">
        <v>94</v>
      </c>
      <c r="D36" s="8" t="s">
        <v>278</v>
      </c>
      <c r="E36" s="8" t="s">
        <v>584</v>
      </c>
      <c r="F36" s="8" t="s">
        <v>585</v>
      </c>
      <c r="G36" s="9" t="s">
        <v>799</v>
      </c>
      <c r="H36" s="8" t="s">
        <v>906</v>
      </c>
      <c r="I36" s="16" t="s">
        <v>711</v>
      </c>
      <c r="J36" s="8" t="s">
        <v>314</v>
      </c>
      <c r="K36" s="16" t="s">
        <v>854</v>
      </c>
      <c r="L36" s="16" t="s">
        <v>1169</v>
      </c>
      <c r="M36" s="8" t="s">
        <v>157</v>
      </c>
      <c r="N36" s="8" t="s">
        <v>157</v>
      </c>
      <c r="O36" s="8" t="s">
        <v>157</v>
      </c>
      <c r="P36" s="8" t="s">
        <v>157</v>
      </c>
      <c r="Q36" s="8" t="s">
        <v>1007</v>
      </c>
      <c r="R36" s="8" t="s">
        <v>214</v>
      </c>
      <c r="S36" s="8" t="s">
        <v>243</v>
      </c>
      <c r="T36" s="8"/>
      <c r="U36" s="8"/>
    </row>
    <row r="37" spans="1:21" ht="75" x14ac:dyDescent="0.25">
      <c r="A37" s="15" t="s">
        <v>78</v>
      </c>
      <c r="B37" s="15" t="s">
        <v>97</v>
      </c>
      <c r="C37" s="9" t="s">
        <v>1523</v>
      </c>
      <c r="D37" s="8" t="s">
        <v>995</v>
      </c>
      <c r="E37" s="8" t="s">
        <v>586</v>
      </c>
      <c r="F37" s="8" t="s">
        <v>587</v>
      </c>
      <c r="G37" s="9" t="s">
        <v>996</v>
      </c>
      <c r="H37" s="8" t="s">
        <v>997</v>
      </c>
      <c r="I37" s="16" t="s">
        <v>712</v>
      </c>
      <c r="J37" s="8" t="s">
        <v>1001</v>
      </c>
      <c r="K37" s="16" t="s">
        <v>998</v>
      </c>
      <c r="L37" s="16" t="s">
        <v>1170</v>
      </c>
      <c r="M37" s="8" t="s">
        <v>993</v>
      </c>
      <c r="N37" s="8" t="s">
        <v>994</v>
      </c>
      <c r="O37" s="8" t="s">
        <v>1282</v>
      </c>
      <c r="P37" s="8" t="s">
        <v>999</v>
      </c>
      <c r="Q37" s="8" t="s">
        <v>1008</v>
      </c>
      <c r="R37" s="8" t="s">
        <v>1040</v>
      </c>
      <c r="S37" s="8" t="s">
        <v>1000</v>
      </c>
      <c r="T37" s="8"/>
      <c r="U37" s="8"/>
    </row>
    <row r="38" spans="1:21" ht="30" x14ac:dyDescent="0.25">
      <c r="A38" s="15" t="s">
        <v>78</v>
      </c>
      <c r="B38" s="15" t="s">
        <v>95</v>
      </c>
      <c r="C38" s="9" t="s">
        <v>303</v>
      </c>
      <c r="D38" s="8" t="s">
        <v>460</v>
      </c>
      <c r="E38" s="8" t="s">
        <v>329</v>
      </c>
      <c r="F38" s="8" t="s">
        <v>588</v>
      </c>
      <c r="G38" s="9" t="s">
        <v>801</v>
      </c>
      <c r="H38" s="8" t="s">
        <v>907</v>
      </c>
      <c r="I38" s="16" t="s">
        <v>343</v>
      </c>
      <c r="J38" s="8" t="s">
        <v>316</v>
      </c>
      <c r="K38" s="16" t="s">
        <v>856</v>
      </c>
      <c r="L38" s="16" t="s">
        <v>1171</v>
      </c>
      <c r="M38" s="8" t="s">
        <v>493</v>
      </c>
      <c r="N38" s="8" t="s">
        <v>478</v>
      </c>
      <c r="O38" s="8" t="s">
        <v>327</v>
      </c>
      <c r="P38" s="8" t="s">
        <v>327</v>
      </c>
      <c r="Q38" s="8" t="s">
        <v>331</v>
      </c>
      <c r="R38" s="8" t="s">
        <v>505</v>
      </c>
      <c r="S38" s="8" t="s">
        <v>754</v>
      </c>
      <c r="T38" s="8"/>
      <c r="U38" s="8"/>
    </row>
    <row r="39" spans="1:21" ht="30" x14ac:dyDescent="0.25">
      <c r="A39" s="15" t="s">
        <v>78</v>
      </c>
      <c r="B39" s="15" t="s">
        <v>96</v>
      </c>
      <c r="C39" s="9" t="s">
        <v>304</v>
      </c>
      <c r="D39" s="8" t="s">
        <v>461</v>
      </c>
      <c r="E39" s="8" t="s">
        <v>589</v>
      </c>
      <c r="F39" s="8" t="s">
        <v>590</v>
      </c>
      <c r="G39" s="9" t="s">
        <v>802</v>
      </c>
      <c r="H39" s="8" t="s">
        <v>908</v>
      </c>
      <c r="I39" s="16" t="s">
        <v>713</v>
      </c>
      <c r="J39" s="8" t="s">
        <v>988</v>
      </c>
      <c r="K39" s="16" t="s">
        <v>857</v>
      </c>
      <c r="L39" s="16" t="s">
        <v>1172</v>
      </c>
      <c r="M39" s="8" t="s">
        <v>494</v>
      </c>
      <c r="N39" s="8" t="s">
        <v>479</v>
      </c>
      <c r="O39" s="8" t="s">
        <v>674</v>
      </c>
      <c r="P39" s="8" t="s">
        <v>941</v>
      </c>
      <c r="Q39" s="8" t="s">
        <v>1009</v>
      </c>
      <c r="R39" s="8" t="s">
        <v>506</v>
      </c>
      <c r="S39" s="8" t="s">
        <v>755</v>
      </c>
      <c r="T39" s="8"/>
      <c r="U39" s="8"/>
    </row>
    <row r="40" spans="1:21" x14ac:dyDescent="0.25">
      <c r="A40" s="15" t="s">
        <v>78</v>
      </c>
      <c r="B40" s="15" t="s">
        <v>112</v>
      </c>
      <c r="C40" s="9" t="s">
        <v>349</v>
      </c>
      <c r="D40" s="8" t="s">
        <v>554</v>
      </c>
      <c r="E40" s="8" t="s">
        <v>591</v>
      </c>
      <c r="F40" s="8" t="s">
        <v>592</v>
      </c>
      <c r="G40" s="9" t="s">
        <v>803</v>
      </c>
      <c r="H40" s="8" t="s">
        <v>909</v>
      </c>
      <c r="I40" s="16" t="s">
        <v>714</v>
      </c>
      <c r="J40" s="8" t="s">
        <v>961</v>
      </c>
      <c r="K40" s="16" t="s">
        <v>858</v>
      </c>
      <c r="L40" s="16" t="s">
        <v>1173</v>
      </c>
      <c r="M40" s="8" t="s">
        <v>363</v>
      </c>
      <c r="N40" s="8" t="s">
        <v>363</v>
      </c>
      <c r="O40" s="8" t="s">
        <v>694</v>
      </c>
      <c r="P40" s="8" t="s">
        <v>669</v>
      </c>
      <c r="Q40" s="8" t="s">
        <v>368</v>
      </c>
      <c r="R40" s="8" t="s">
        <v>507</v>
      </c>
      <c r="S40" s="8" t="s">
        <v>372</v>
      </c>
      <c r="T40" s="8"/>
      <c r="U40" s="8"/>
    </row>
    <row r="41" spans="1:21" ht="80.25" customHeight="1" x14ac:dyDescent="0.25">
      <c r="A41" s="15" t="s">
        <v>77</v>
      </c>
      <c r="B41" s="15" t="s">
        <v>62</v>
      </c>
      <c r="C41" s="9" t="s">
        <v>659</v>
      </c>
      <c r="D41" s="8" t="s">
        <v>462</v>
      </c>
      <c r="E41" s="8" t="s">
        <v>659</v>
      </c>
      <c r="F41" s="8" t="s">
        <v>659</v>
      </c>
      <c r="G41" s="9" t="s">
        <v>804</v>
      </c>
      <c r="H41" s="8" t="s">
        <v>660</v>
      </c>
      <c r="I41" s="16" t="s">
        <v>1137</v>
      </c>
      <c r="J41" s="8" t="s">
        <v>962</v>
      </c>
      <c r="K41" s="16" t="s">
        <v>859</v>
      </c>
      <c r="L41" s="16"/>
      <c r="M41" s="8" t="s">
        <v>495</v>
      </c>
      <c r="N41" s="8" t="s">
        <v>480</v>
      </c>
      <c r="O41" s="8" t="s">
        <v>1283</v>
      </c>
      <c r="P41" s="8" t="s">
        <v>665</v>
      </c>
      <c r="Q41" s="8" t="s">
        <v>369</v>
      </c>
      <c r="R41" s="8" t="s">
        <v>508</v>
      </c>
      <c r="S41" s="8" t="s">
        <v>756</v>
      </c>
      <c r="T41" s="8"/>
      <c r="U41" s="8"/>
    </row>
    <row r="42" spans="1:21" ht="67.5" customHeight="1" x14ac:dyDescent="0.25">
      <c r="A42" s="15" t="s">
        <v>77</v>
      </c>
      <c r="B42" s="15" t="s">
        <v>109</v>
      </c>
      <c r="C42" s="9" t="s">
        <v>661</v>
      </c>
      <c r="D42" s="8" t="s">
        <v>463</v>
      </c>
      <c r="E42" s="8" t="s">
        <v>661</v>
      </c>
      <c r="F42" s="8" t="s">
        <v>661</v>
      </c>
      <c r="G42" s="9" t="s">
        <v>805</v>
      </c>
      <c r="H42" s="8" t="s">
        <v>662</v>
      </c>
      <c r="I42" s="16" t="s">
        <v>1138</v>
      </c>
      <c r="J42" s="8" t="s">
        <v>963</v>
      </c>
      <c r="K42" s="16" t="s">
        <v>860</v>
      </c>
      <c r="L42" s="16"/>
      <c r="M42" s="8" t="s">
        <v>496</v>
      </c>
      <c r="N42" s="8" t="s">
        <v>481</v>
      </c>
      <c r="O42" s="8" t="s">
        <v>1284</v>
      </c>
      <c r="P42" s="8" t="s">
        <v>366</v>
      </c>
      <c r="Q42" s="8" t="s">
        <v>370</v>
      </c>
      <c r="R42" s="8" t="s">
        <v>509</v>
      </c>
      <c r="S42" s="8" t="s">
        <v>757</v>
      </c>
      <c r="T42" s="8"/>
      <c r="U42" s="8"/>
    </row>
    <row r="43" spans="1:21" ht="30" x14ac:dyDescent="0.25">
      <c r="A43" s="15" t="s">
        <v>77</v>
      </c>
      <c r="B43" s="15" t="s">
        <v>30</v>
      </c>
      <c r="C43" s="9" t="s">
        <v>378</v>
      </c>
      <c r="D43" s="8" t="s">
        <v>464</v>
      </c>
      <c r="E43" s="8" t="s">
        <v>593</v>
      </c>
      <c r="F43" s="8" t="s">
        <v>594</v>
      </c>
      <c r="G43" s="9" t="s">
        <v>806</v>
      </c>
      <c r="H43" s="8" t="s">
        <v>1216</v>
      </c>
      <c r="I43" s="16" t="s">
        <v>706</v>
      </c>
      <c r="J43" s="8" t="s">
        <v>383</v>
      </c>
      <c r="K43" s="16" t="s">
        <v>861</v>
      </c>
      <c r="L43" s="16" t="s">
        <v>1159</v>
      </c>
      <c r="M43" s="8" t="s">
        <v>379</v>
      </c>
      <c r="N43" s="8" t="s">
        <v>482</v>
      </c>
      <c r="O43" s="8" t="s">
        <v>670</v>
      </c>
      <c r="P43" s="8" t="s">
        <v>380</v>
      </c>
      <c r="Q43" s="8" t="s">
        <v>381</v>
      </c>
      <c r="R43" s="8" t="s">
        <v>382</v>
      </c>
      <c r="S43" s="8" t="s">
        <v>748</v>
      </c>
      <c r="T43" s="8"/>
      <c r="U43" s="8"/>
    </row>
    <row r="44" spans="1:21" ht="238.5" customHeight="1" x14ac:dyDescent="0.25">
      <c r="A44" s="15" t="s">
        <v>77</v>
      </c>
      <c r="B44" s="15" t="s">
        <v>107</v>
      </c>
      <c r="C44" s="9" t="s">
        <v>1290</v>
      </c>
      <c r="D44" s="8" t="s">
        <v>1142</v>
      </c>
      <c r="E44" s="8" t="s">
        <v>1271</v>
      </c>
      <c r="F44" s="8" t="s">
        <v>1272</v>
      </c>
      <c r="G44" s="9" t="s">
        <v>1143</v>
      </c>
      <c r="H44" s="8" t="s">
        <v>1263</v>
      </c>
      <c r="I44" s="16" t="s">
        <v>1144</v>
      </c>
      <c r="J44" s="8" t="s">
        <v>1145</v>
      </c>
      <c r="K44" s="16" t="s">
        <v>1146</v>
      </c>
      <c r="L44" s="16" t="s">
        <v>1174</v>
      </c>
      <c r="M44" s="8" t="s">
        <v>1147</v>
      </c>
      <c r="N44" s="8" t="s">
        <v>1148</v>
      </c>
      <c r="O44" s="8" t="s">
        <v>1278</v>
      </c>
      <c r="P44" s="8" t="s">
        <v>1149</v>
      </c>
      <c r="Q44" s="8" t="s">
        <v>1150</v>
      </c>
      <c r="R44" s="8" t="s">
        <v>1127</v>
      </c>
      <c r="S44" s="8" t="s">
        <v>1286</v>
      </c>
      <c r="T44" s="8"/>
      <c r="U44" s="8"/>
    </row>
    <row r="45" spans="1:21" ht="238.5" customHeight="1" x14ac:dyDescent="0.25">
      <c r="A45" s="15" t="s">
        <v>77</v>
      </c>
      <c r="B45" s="15" t="s">
        <v>148</v>
      </c>
      <c r="C45" s="9" t="s">
        <v>1547</v>
      </c>
      <c r="D45" s="8" t="s">
        <v>1151</v>
      </c>
      <c r="E45" s="8" t="s">
        <v>1273</v>
      </c>
      <c r="F45" s="8" t="s">
        <v>1274</v>
      </c>
      <c r="G45" s="9" t="s">
        <v>1268</v>
      </c>
      <c r="H45" s="8" t="s">
        <v>1264</v>
      </c>
      <c r="I45" s="16" t="s">
        <v>1152</v>
      </c>
      <c r="J45" s="8" t="s">
        <v>1153</v>
      </c>
      <c r="K45" s="16" t="s">
        <v>1154</v>
      </c>
      <c r="L45" s="21" t="s">
        <v>1175</v>
      </c>
      <c r="M45" s="8" t="s">
        <v>1155</v>
      </c>
      <c r="N45" s="8" t="s">
        <v>1156</v>
      </c>
      <c r="O45" s="8" t="s">
        <v>1279</v>
      </c>
      <c r="P45" s="8" t="s">
        <v>1157</v>
      </c>
      <c r="Q45" s="8" t="s">
        <v>1158</v>
      </c>
      <c r="R45" s="8" t="s">
        <v>1082</v>
      </c>
      <c r="S45" s="8" t="s">
        <v>1287</v>
      </c>
      <c r="T45" s="8"/>
      <c r="U45" s="8"/>
    </row>
    <row r="46" spans="1:21" ht="45" x14ac:dyDescent="0.25">
      <c r="A46" s="15" t="s">
        <v>77</v>
      </c>
      <c r="B46" s="15" t="s">
        <v>32</v>
      </c>
      <c r="C46" s="9" t="s">
        <v>1445</v>
      </c>
      <c r="D46" s="8" t="s">
        <v>1446</v>
      </c>
      <c r="E46" s="8" t="s">
        <v>1447</v>
      </c>
      <c r="F46" s="8" t="s">
        <v>1448</v>
      </c>
      <c r="G46" s="9" t="s">
        <v>1449</v>
      </c>
      <c r="H46" s="8" t="s">
        <v>1265</v>
      </c>
      <c r="I46" s="16" t="s">
        <v>1450</v>
      </c>
      <c r="J46" s="8" t="s">
        <v>1451</v>
      </c>
      <c r="K46" s="16" t="s">
        <v>1452</v>
      </c>
      <c r="L46" s="16" t="s">
        <v>1453</v>
      </c>
      <c r="M46" s="8" t="s">
        <v>1454</v>
      </c>
      <c r="N46" s="8" t="s">
        <v>1455</v>
      </c>
      <c r="O46" s="8" t="s">
        <v>1456</v>
      </c>
      <c r="P46" s="8" t="s">
        <v>1457</v>
      </c>
      <c r="Q46" s="8" t="s">
        <v>1458</v>
      </c>
      <c r="R46" s="8" t="s">
        <v>1459</v>
      </c>
      <c r="S46" s="8" t="s">
        <v>1460</v>
      </c>
      <c r="T46" s="8"/>
      <c r="U46" s="8"/>
    </row>
    <row r="47" spans="1:21" x14ac:dyDescent="0.25">
      <c r="A47" s="15" t="s">
        <v>77</v>
      </c>
      <c r="B47" s="15" t="s">
        <v>33</v>
      </c>
      <c r="C47" s="9" t="s">
        <v>1421</v>
      </c>
      <c r="D47" s="8"/>
      <c r="E47" s="8"/>
      <c r="F47" s="8"/>
      <c r="G47" s="9"/>
      <c r="H47" s="8"/>
      <c r="I47" s="16"/>
      <c r="J47" s="8"/>
      <c r="K47" s="16"/>
      <c r="L47" s="16"/>
      <c r="M47" s="8"/>
      <c r="N47" s="8"/>
      <c r="O47" s="8"/>
      <c r="P47" s="8"/>
      <c r="Q47" s="8"/>
      <c r="R47" s="8"/>
      <c r="S47" s="8"/>
      <c r="T47" s="8"/>
      <c r="U47" s="8"/>
    </row>
    <row r="48" spans="1:21" x14ac:dyDescent="0.25">
      <c r="A48" s="15" t="s">
        <v>77</v>
      </c>
      <c r="B48" s="15" t="s">
        <v>1419</v>
      </c>
      <c r="C48" s="9" t="s">
        <v>1429</v>
      </c>
      <c r="D48" s="8"/>
      <c r="E48" s="8"/>
      <c r="F48" s="8"/>
      <c r="G48" s="9"/>
      <c r="H48" s="8"/>
      <c r="I48" s="16"/>
      <c r="J48" s="8"/>
      <c r="K48" s="16"/>
      <c r="L48" s="16"/>
      <c r="M48" s="8"/>
      <c r="N48" s="8"/>
      <c r="O48" s="8"/>
      <c r="P48" s="8"/>
      <c r="Q48" s="8"/>
      <c r="R48" s="8"/>
      <c r="S48" s="8"/>
      <c r="T48" s="8"/>
      <c r="U48" s="8"/>
    </row>
    <row r="49" spans="1:21" ht="90" x14ac:dyDescent="0.25">
      <c r="A49" s="15" t="s">
        <v>77</v>
      </c>
      <c r="B49" s="15" t="s">
        <v>1420</v>
      </c>
      <c r="C49" s="9" t="s">
        <v>1565</v>
      </c>
      <c r="D49" s="8"/>
      <c r="E49" s="8"/>
      <c r="F49" s="8"/>
      <c r="G49" s="9"/>
      <c r="H49" s="8"/>
      <c r="I49" s="16"/>
      <c r="J49" s="8"/>
      <c r="K49" s="16"/>
      <c r="L49" s="16"/>
      <c r="M49" s="8"/>
      <c r="N49" s="8"/>
      <c r="O49" s="8"/>
      <c r="P49" s="8"/>
      <c r="Q49" s="8"/>
      <c r="R49" s="8"/>
      <c r="S49" s="8"/>
      <c r="T49" s="8"/>
      <c r="U49" s="8"/>
    </row>
    <row r="50" spans="1:21" x14ac:dyDescent="0.25">
      <c r="A50" s="15" t="s">
        <v>77</v>
      </c>
      <c r="B50" s="15" t="s">
        <v>37</v>
      </c>
      <c r="C50" s="9" t="s">
        <v>1241</v>
      </c>
      <c r="D50" s="8" t="s">
        <v>1242</v>
      </c>
      <c r="E50" s="8" t="s">
        <v>1275</v>
      </c>
      <c r="F50" s="8" t="s">
        <v>1276</v>
      </c>
      <c r="G50" s="9" t="s">
        <v>1269</v>
      </c>
      <c r="H50" s="8" t="s">
        <v>1266</v>
      </c>
      <c r="I50" s="16" t="s">
        <v>1243</v>
      </c>
      <c r="J50" s="8" t="s">
        <v>1244</v>
      </c>
      <c r="K50" s="16" t="s">
        <v>1245</v>
      </c>
      <c r="L50" s="16" t="s">
        <v>1246</v>
      </c>
      <c r="M50" s="8" t="s">
        <v>1247</v>
      </c>
      <c r="N50" s="8" t="s">
        <v>1247</v>
      </c>
      <c r="O50" s="8" t="s">
        <v>1280</v>
      </c>
      <c r="P50" s="8" t="s">
        <v>1248</v>
      </c>
      <c r="Q50" s="8" t="s">
        <v>1249</v>
      </c>
      <c r="R50" s="8" t="s">
        <v>1250</v>
      </c>
      <c r="S50" s="8" t="s">
        <v>1251</v>
      </c>
      <c r="T50" s="8"/>
      <c r="U50" s="8"/>
    </row>
    <row r="51" spans="1:21" ht="45" x14ac:dyDescent="0.25">
      <c r="A51" s="15" t="s">
        <v>77</v>
      </c>
      <c r="B51" s="15" t="s">
        <v>113</v>
      </c>
      <c r="C51" s="9" t="s">
        <v>1468</v>
      </c>
      <c r="D51" s="8" t="s">
        <v>465</v>
      </c>
      <c r="E51" s="8" t="s">
        <v>595</v>
      </c>
      <c r="F51" s="8" t="s">
        <v>596</v>
      </c>
      <c r="G51" s="9" t="s">
        <v>808</v>
      </c>
      <c r="H51" s="8" t="s">
        <v>911</v>
      </c>
      <c r="I51" s="16" t="s">
        <v>715</v>
      </c>
      <c r="J51" s="8" t="s">
        <v>964</v>
      </c>
      <c r="K51" s="16" t="s">
        <v>864</v>
      </c>
      <c r="L51" s="16" t="s">
        <v>1177</v>
      </c>
      <c r="M51" s="8" t="s">
        <v>292</v>
      </c>
      <c r="N51" s="8" t="s">
        <v>483</v>
      </c>
      <c r="O51" s="8" t="s">
        <v>677</v>
      </c>
      <c r="P51" s="8" t="s">
        <v>942</v>
      </c>
      <c r="Q51" s="8" t="s">
        <v>1010</v>
      </c>
      <c r="R51" s="8" t="s">
        <v>1084</v>
      </c>
      <c r="S51" s="8" t="s">
        <v>786</v>
      </c>
      <c r="T51" s="8"/>
      <c r="U51" s="8"/>
    </row>
    <row r="52" spans="1:21" x14ac:dyDescent="0.25">
      <c r="A52" s="15" t="s">
        <v>77</v>
      </c>
      <c r="B52" s="15" t="s">
        <v>38</v>
      </c>
      <c r="C52" s="9" t="s">
        <v>1252</v>
      </c>
      <c r="D52" s="8" t="s">
        <v>1253</v>
      </c>
      <c r="E52" s="8" t="s">
        <v>1277</v>
      </c>
      <c r="F52" s="8" t="s">
        <v>1277</v>
      </c>
      <c r="G52" s="9" t="s">
        <v>1270</v>
      </c>
      <c r="H52" s="8" t="s">
        <v>1267</v>
      </c>
      <c r="I52" s="16" t="s">
        <v>1254</v>
      </c>
      <c r="J52" s="8" t="s">
        <v>1255</v>
      </c>
      <c r="K52" s="16" t="s">
        <v>1256</v>
      </c>
      <c r="L52" s="16" t="s">
        <v>1257</v>
      </c>
      <c r="M52" s="8" t="s">
        <v>1258</v>
      </c>
      <c r="N52" s="8" t="s">
        <v>1258</v>
      </c>
      <c r="O52" s="8" t="s">
        <v>1281</v>
      </c>
      <c r="P52" s="8" t="s">
        <v>1259</v>
      </c>
      <c r="Q52" s="8" t="s">
        <v>1260</v>
      </c>
      <c r="R52" s="8" t="s">
        <v>1261</v>
      </c>
      <c r="S52" s="8" t="s">
        <v>1262</v>
      </c>
      <c r="T52" s="8"/>
      <c r="U52" s="8"/>
    </row>
    <row r="53" spans="1:21" ht="45" x14ac:dyDescent="0.25">
      <c r="A53" s="15" t="s">
        <v>77</v>
      </c>
      <c r="B53" s="15" t="s">
        <v>114</v>
      </c>
      <c r="C53" s="9" t="s">
        <v>1469</v>
      </c>
      <c r="D53" s="8" t="s">
        <v>525</v>
      </c>
      <c r="E53" s="8" t="s">
        <v>597</v>
      </c>
      <c r="F53" s="8" t="s">
        <v>1073</v>
      </c>
      <c r="G53" s="9" t="s">
        <v>809</v>
      </c>
      <c r="H53" s="8" t="s">
        <v>974</v>
      </c>
      <c r="I53" s="16" t="s">
        <v>716</v>
      </c>
      <c r="J53" s="8" t="s">
        <v>1074</v>
      </c>
      <c r="K53" s="16" t="s">
        <v>865</v>
      </c>
      <c r="L53" s="16" t="s">
        <v>1178</v>
      </c>
      <c r="M53" s="8" t="s">
        <v>293</v>
      </c>
      <c r="N53" s="8" t="s">
        <v>537</v>
      </c>
      <c r="O53" s="8" t="s">
        <v>678</v>
      </c>
      <c r="P53" s="8" t="s">
        <v>666</v>
      </c>
      <c r="Q53" s="8" t="s">
        <v>1011</v>
      </c>
      <c r="R53" s="8" t="s">
        <v>512</v>
      </c>
      <c r="S53" s="8" t="s">
        <v>759</v>
      </c>
      <c r="T53" s="8"/>
      <c r="U53" s="8"/>
    </row>
    <row r="54" spans="1:21" x14ac:dyDescent="0.25">
      <c r="A54" s="15" t="s">
        <v>77</v>
      </c>
      <c r="B54" s="15" t="s">
        <v>561</v>
      </c>
      <c r="C54" s="9" t="s">
        <v>104</v>
      </c>
      <c r="D54" s="8" t="s">
        <v>526</v>
      </c>
      <c r="E54" s="8" t="s">
        <v>598</v>
      </c>
      <c r="F54" s="8" t="s">
        <v>599</v>
      </c>
      <c r="G54" s="9" t="s">
        <v>810</v>
      </c>
      <c r="H54" s="8" t="s">
        <v>912</v>
      </c>
      <c r="I54" s="16" t="s">
        <v>344</v>
      </c>
      <c r="J54" s="8" t="s">
        <v>965</v>
      </c>
      <c r="K54" s="16" t="s">
        <v>866</v>
      </c>
      <c r="L54" s="16" t="s">
        <v>1179</v>
      </c>
      <c r="M54" s="8" t="s">
        <v>294</v>
      </c>
      <c r="N54" s="8" t="s">
        <v>538</v>
      </c>
      <c r="O54" s="8" t="s">
        <v>180</v>
      </c>
      <c r="P54" s="8" t="s">
        <v>197</v>
      </c>
      <c r="Q54" s="8" t="s">
        <v>254</v>
      </c>
      <c r="R54" s="8" t="s">
        <v>513</v>
      </c>
      <c r="S54" s="8" t="s">
        <v>760</v>
      </c>
      <c r="T54" s="8"/>
      <c r="U54" s="8"/>
    </row>
    <row r="55" spans="1:21" ht="45" x14ac:dyDescent="0.25">
      <c r="A55" s="15" t="s">
        <v>77</v>
      </c>
      <c r="B55" s="15" t="s">
        <v>39</v>
      </c>
      <c r="C55" s="9" t="s">
        <v>1101</v>
      </c>
      <c r="D55" s="8" t="s">
        <v>1114</v>
      </c>
      <c r="E55" s="8" t="s">
        <v>1113</v>
      </c>
      <c r="F55" s="8" t="s">
        <v>1112</v>
      </c>
      <c r="G55" s="9" t="s">
        <v>1111</v>
      </c>
      <c r="H55" s="8" t="s">
        <v>1110</v>
      </c>
      <c r="I55" s="16" t="s">
        <v>1109</v>
      </c>
      <c r="J55" s="8" t="s">
        <v>1118</v>
      </c>
      <c r="K55" s="16" t="s">
        <v>1108</v>
      </c>
      <c r="L55" s="16" t="s">
        <v>1215</v>
      </c>
      <c r="M55" s="8" t="s">
        <v>1102</v>
      </c>
      <c r="N55" s="8" t="s">
        <v>1103</v>
      </c>
      <c r="O55" s="8" t="s">
        <v>1104</v>
      </c>
      <c r="P55" s="8" t="s">
        <v>1105</v>
      </c>
      <c r="Q55" s="8" t="s">
        <v>1012</v>
      </c>
      <c r="R55" s="8" t="s">
        <v>1106</v>
      </c>
      <c r="S55" s="8" t="s">
        <v>1107</v>
      </c>
      <c r="T55" s="8"/>
      <c r="U55" s="8"/>
    </row>
    <row r="56" spans="1:21" ht="30" x14ac:dyDescent="0.25">
      <c r="A56" s="15" t="s">
        <v>77</v>
      </c>
      <c r="B56" s="15" t="s">
        <v>116</v>
      </c>
      <c r="C56" s="9" t="s">
        <v>117</v>
      </c>
      <c r="D56" s="8" t="s">
        <v>564</v>
      </c>
      <c r="E56" s="8" t="s">
        <v>696</v>
      </c>
      <c r="F56" s="8" t="s">
        <v>696</v>
      </c>
      <c r="G56" s="9" t="s">
        <v>811</v>
      </c>
      <c r="H56" s="8" t="s">
        <v>1130</v>
      </c>
      <c r="I56" s="16" t="s">
        <v>739</v>
      </c>
      <c r="J56" s="8" t="s">
        <v>1058</v>
      </c>
      <c r="K56" s="16" t="s">
        <v>1132</v>
      </c>
      <c r="L56" s="16" t="s">
        <v>1180</v>
      </c>
      <c r="M56" s="8" t="s">
        <v>295</v>
      </c>
      <c r="N56" s="8" t="s">
        <v>562</v>
      </c>
      <c r="O56" s="8" t="s">
        <v>698</v>
      </c>
      <c r="P56" s="8" t="s">
        <v>700</v>
      </c>
      <c r="Q56" s="8" t="s">
        <v>703</v>
      </c>
      <c r="R56" s="8" t="s">
        <v>701</v>
      </c>
      <c r="S56" s="8" t="s">
        <v>780</v>
      </c>
      <c r="T56" s="8"/>
      <c r="U56" s="8"/>
    </row>
    <row r="57" spans="1:21" ht="30" x14ac:dyDescent="0.25">
      <c r="A57" s="15" t="s">
        <v>77</v>
      </c>
      <c r="B57" s="15" t="s">
        <v>115</v>
      </c>
      <c r="C57" s="9" t="s">
        <v>125</v>
      </c>
      <c r="D57" s="8" t="s">
        <v>565</v>
      </c>
      <c r="E57" s="8" t="s">
        <v>697</v>
      </c>
      <c r="F57" s="8" t="s">
        <v>697</v>
      </c>
      <c r="G57" s="9" t="s">
        <v>812</v>
      </c>
      <c r="H57" s="8" t="s">
        <v>1131</v>
      </c>
      <c r="I57" s="16" t="s">
        <v>740</v>
      </c>
      <c r="J57" s="8" t="s">
        <v>991</v>
      </c>
      <c r="K57" s="16" t="s">
        <v>1133</v>
      </c>
      <c r="L57" s="16" t="s">
        <v>695</v>
      </c>
      <c r="M57" s="8" t="s">
        <v>296</v>
      </c>
      <c r="N57" s="8" t="s">
        <v>563</v>
      </c>
      <c r="O57" s="8" t="s">
        <v>699</v>
      </c>
      <c r="P57" s="8" t="s">
        <v>296</v>
      </c>
      <c r="Q57" s="8" t="s">
        <v>704</v>
      </c>
      <c r="R57" s="8" t="s">
        <v>702</v>
      </c>
      <c r="S57" s="8" t="s">
        <v>705</v>
      </c>
      <c r="T57" s="8"/>
      <c r="U57" s="8"/>
    </row>
    <row r="58" spans="1:21" ht="30" x14ac:dyDescent="0.25">
      <c r="A58" s="15" t="s">
        <v>77</v>
      </c>
      <c r="B58" s="15" t="s">
        <v>555</v>
      </c>
      <c r="C58" s="9" t="s">
        <v>139</v>
      </c>
      <c r="D58" s="8" t="s">
        <v>527</v>
      </c>
      <c r="E58" s="8" t="s">
        <v>600</v>
      </c>
      <c r="F58" s="8" t="s">
        <v>601</v>
      </c>
      <c r="G58" s="9" t="s">
        <v>813</v>
      </c>
      <c r="H58" s="8" t="s">
        <v>913</v>
      </c>
      <c r="I58" s="16" t="s">
        <v>717</v>
      </c>
      <c r="J58" s="8" t="s">
        <v>1075</v>
      </c>
      <c r="K58" s="16" t="s">
        <v>867</v>
      </c>
      <c r="L58" s="16" t="s">
        <v>1181</v>
      </c>
      <c r="M58" s="8" t="s">
        <v>297</v>
      </c>
      <c r="N58" s="8" t="s">
        <v>539</v>
      </c>
      <c r="O58" s="8" t="s">
        <v>181</v>
      </c>
      <c r="P58" s="8" t="s">
        <v>198</v>
      </c>
      <c r="Q58" s="8" t="s">
        <v>255</v>
      </c>
      <c r="R58" s="8" t="s">
        <v>1030</v>
      </c>
      <c r="S58" s="8" t="s">
        <v>761</v>
      </c>
      <c r="T58" s="8"/>
      <c r="U58" s="8"/>
    </row>
    <row r="59" spans="1:21" ht="30" x14ac:dyDescent="0.25">
      <c r="A59" s="15" t="s">
        <v>77</v>
      </c>
      <c r="B59" s="15" t="s">
        <v>556</v>
      </c>
      <c r="C59" s="9" t="s">
        <v>140</v>
      </c>
      <c r="D59" s="8" t="s">
        <v>528</v>
      </c>
      <c r="E59" s="8" t="s">
        <v>602</v>
      </c>
      <c r="F59" s="8" t="s">
        <v>981</v>
      </c>
      <c r="G59" s="9" t="s">
        <v>814</v>
      </c>
      <c r="H59" s="8" t="s">
        <v>914</v>
      </c>
      <c r="I59" s="16" t="s">
        <v>718</v>
      </c>
      <c r="J59" s="8" t="s">
        <v>317</v>
      </c>
      <c r="K59" s="16" t="s">
        <v>868</v>
      </c>
      <c r="L59" s="16" t="s">
        <v>1182</v>
      </c>
      <c r="M59" s="8" t="s">
        <v>298</v>
      </c>
      <c r="N59" s="8" t="s">
        <v>540</v>
      </c>
      <c r="O59" s="8" t="s">
        <v>182</v>
      </c>
      <c r="P59" s="8" t="s">
        <v>199</v>
      </c>
      <c r="Q59" s="8" t="s">
        <v>256</v>
      </c>
      <c r="R59" s="8" t="s">
        <v>1085</v>
      </c>
      <c r="S59" s="8" t="s">
        <v>762</v>
      </c>
      <c r="T59" s="8"/>
      <c r="U59" s="8"/>
    </row>
    <row r="60" spans="1:21" ht="45" x14ac:dyDescent="0.25">
      <c r="A60" s="15" t="s">
        <v>77</v>
      </c>
      <c r="B60" s="15" t="s">
        <v>557</v>
      </c>
      <c r="C60" s="9" t="s">
        <v>141</v>
      </c>
      <c r="D60" s="8" t="s">
        <v>529</v>
      </c>
      <c r="E60" s="8" t="s">
        <v>603</v>
      </c>
      <c r="F60" s="8" t="s">
        <v>604</v>
      </c>
      <c r="G60" s="9" t="s">
        <v>815</v>
      </c>
      <c r="H60" s="8" t="s">
        <v>915</v>
      </c>
      <c r="I60" s="16" t="s">
        <v>719</v>
      </c>
      <c r="J60" s="8" t="s">
        <v>1120</v>
      </c>
      <c r="K60" s="16" t="s">
        <v>869</v>
      </c>
      <c r="L60" s="16" t="s">
        <v>1183</v>
      </c>
      <c r="M60" s="8" t="s">
        <v>1097</v>
      </c>
      <c r="N60" s="8" t="s">
        <v>484</v>
      </c>
      <c r="O60" s="8" t="s">
        <v>679</v>
      </c>
      <c r="P60" s="8" t="s">
        <v>200</v>
      </c>
      <c r="Q60" s="8" t="s">
        <v>257</v>
      </c>
      <c r="R60" s="8" t="s">
        <v>1086</v>
      </c>
      <c r="S60" s="8" t="s">
        <v>763</v>
      </c>
      <c r="T60" s="8"/>
      <c r="U60" s="8"/>
    </row>
    <row r="61" spans="1:21" ht="30" x14ac:dyDescent="0.25">
      <c r="A61" s="15" t="s">
        <v>77</v>
      </c>
      <c r="B61" s="15" t="s">
        <v>558</v>
      </c>
      <c r="C61" s="9" t="s">
        <v>142</v>
      </c>
      <c r="D61" s="8" t="s">
        <v>279</v>
      </c>
      <c r="E61" s="8" t="s">
        <v>605</v>
      </c>
      <c r="F61" s="8" t="s">
        <v>606</v>
      </c>
      <c r="G61" s="9" t="s">
        <v>816</v>
      </c>
      <c r="H61" s="8" t="s">
        <v>916</v>
      </c>
      <c r="I61" s="16" t="s">
        <v>720</v>
      </c>
      <c r="J61" s="8" t="s">
        <v>1119</v>
      </c>
      <c r="K61" s="16" t="s">
        <v>870</v>
      </c>
      <c r="L61" s="16" t="s">
        <v>1184</v>
      </c>
      <c r="M61" s="8" t="s">
        <v>158</v>
      </c>
      <c r="N61" s="8" t="s">
        <v>158</v>
      </c>
      <c r="O61" s="8" t="s">
        <v>183</v>
      </c>
      <c r="P61" s="8" t="s">
        <v>201</v>
      </c>
      <c r="Q61" s="8" t="s">
        <v>258</v>
      </c>
      <c r="R61" s="8" t="s">
        <v>1031</v>
      </c>
      <c r="S61" s="8" t="s">
        <v>782</v>
      </c>
      <c r="T61" s="8"/>
      <c r="U61" s="8"/>
    </row>
    <row r="62" spans="1:21" ht="30" x14ac:dyDescent="0.25">
      <c r="A62" s="15" t="s">
        <v>77</v>
      </c>
      <c r="B62" s="15" t="s">
        <v>559</v>
      </c>
      <c r="C62" s="9" t="s">
        <v>126</v>
      </c>
      <c r="D62" s="8" t="s">
        <v>280</v>
      </c>
      <c r="E62" s="8" t="s">
        <v>607</v>
      </c>
      <c r="F62" s="8" t="s">
        <v>608</v>
      </c>
      <c r="G62" s="9" t="s">
        <v>817</v>
      </c>
      <c r="H62" s="8" t="s">
        <v>917</v>
      </c>
      <c r="I62" s="16" t="s">
        <v>721</v>
      </c>
      <c r="J62" s="8" t="s">
        <v>966</v>
      </c>
      <c r="K62" s="16" t="s">
        <v>871</v>
      </c>
      <c r="L62" s="16" t="s">
        <v>1185</v>
      </c>
      <c r="M62" s="8" t="s">
        <v>159</v>
      </c>
      <c r="N62" s="8" t="s">
        <v>159</v>
      </c>
      <c r="O62" s="8" t="s">
        <v>680</v>
      </c>
      <c r="P62" s="8" t="s">
        <v>202</v>
      </c>
      <c r="Q62" s="8" t="s">
        <v>259</v>
      </c>
      <c r="R62" s="8" t="s">
        <v>1032</v>
      </c>
      <c r="S62" s="8" t="s">
        <v>764</v>
      </c>
      <c r="T62" s="8"/>
      <c r="U62" s="8"/>
    </row>
    <row r="63" spans="1:21" ht="30" x14ac:dyDescent="0.25">
      <c r="A63" s="15" t="s">
        <v>77</v>
      </c>
      <c r="B63" s="15" t="s">
        <v>560</v>
      </c>
      <c r="C63" s="9" t="s">
        <v>129</v>
      </c>
      <c r="D63" s="8" t="s">
        <v>466</v>
      </c>
      <c r="E63" s="8" t="s">
        <v>609</v>
      </c>
      <c r="F63" s="8" t="s">
        <v>610</v>
      </c>
      <c r="G63" s="9" t="s">
        <v>818</v>
      </c>
      <c r="H63" s="8" t="s">
        <v>918</v>
      </c>
      <c r="I63" s="16" t="s">
        <v>722</v>
      </c>
      <c r="J63" s="8" t="s">
        <v>967</v>
      </c>
      <c r="K63" s="16" t="s">
        <v>872</v>
      </c>
      <c r="L63" s="16" t="s">
        <v>1186</v>
      </c>
      <c r="M63" s="8" t="s">
        <v>160</v>
      </c>
      <c r="N63" s="8" t="s">
        <v>160</v>
      </c>
      <c r="O63" s="8" t="s">
        <v>681</v>
      </c>
      <c r="P63" s="8" t="s">
        <v>203</v>
      </c>
      <c r="Q63" s="8" t="s">
        <v>1013</v>
      </c>
      <c r="R63" s="8" t="s">
        <v>1033</v>
      </c>
      <c r="S63" s="8" t="s">
        <v>765</v>
      </c>
      <c r="T63" s="8"/>
      <c r="U63" s="8"/>
    </row>
    <row r="64" spans="1:21" ht="174" customHeight="1" x14ac:dyDescent="0.25">
      <c r="A64" s="15" t="s">
        <v>77</v>
      </c>
      <c r="B64" s="15" t="s">
        <v>46</v>
      </c>
      <c r="C64" s="10" t="s">
        <v>1052</v>
      </c>
      <c r="D64" s="8" t="s">
        <v>530</v>
      </c>
      <c r="E64" s="8" t="s">
        <v>611</v>
      </c>
      <c r="F64" s="8" t="s">
        <v>612</v>
      </c>
      <c r="G64" s="10" t="s">
        <v>819</v>
      </c>
      <c r="H64" s="11" t="s">
        <v>919</v>
      </c>
      <c r="I64" s="16" t="s">
        <v>723</v>
      </c>
      <c r="J64" s="11" t="s">
        <v>1076</v>
      </c>
      <c r="K64" s="16" t="s">
        <v>873</v>
      </c>
      <c r="L64" s="16" t="s">
        <v>1187</v>
      </c>
      <c r="M64" s="8" t="s">
        <v>1098</v>
      </c>
      <c r="N64" s="11" t="s">
        <v>541</v>
      </c>
      <c r="O64" s="8" t="s">
        <v>682</v>
      </c>
      <c r="P64" s="8" t="s">
        <v>943</v>
      </c>
      <c r="Q64" s="8" t="s">
        <v>1080</v>
      </c>
      <c r="R64" s="8" t="s">
        <v>1083</v>
      </c>
      <c r="S64" s="8" t="s">
        <v>766</v>
      </c>
      <c r="T64" s="8"/>
      <c r="U64" s="8"/>
    </row>
    <row r="65" spans="1:21" ht="15" customHeight="1" x14ac:dyDescent="0.25">
      <c r="A65" s="15" t="s">
        <v>77</v>
      </c>
      <c r="B65" s="15" t="s">
        <v>1465</v>
      </c>
      <c r="C65" s="10" t="s">
        <v>1466</v>
      </c>
      <c r="D65" s="8"/>
      <c r="E65" s="8"/>
      <c r="F65" s="8"/>
      <c r="G65" s="10"/>
      <c r="H65" s="11"/>
      <c r="I65" s="16"/>
      <c r="J65" s="11"/>
      <c r="K65" s="16"/>
      <c r="L65" s="16"/>
      <c r="M65" s="8"/>
      <c r="N65" s="11"/>
      <c r="O65" s="8"/>
      <c r="P65" s="8"/>
      <c r="Q65" s="8"/>
      <c r="R65" s="8"/>
      <c r="S65" s="8"/>
      <c r="T65" s="8"/>
      <c r="U65" s="8"/>
    </row>
    <row r="66" spans="1:21" ht="30" x14ac:dyDescent="0.25">
      <c r="A66" s="15" t="s">
        <v>77</v>
      </c>
      <c r="B66" s="15" t="s">
        <v>1424</v>
      </c>
      <c r="C66" s="10" t="s">
        <v>1425</v>
      </c>
      <c r="D66" s="8"/>
      <c r="E66" s="8"/>
      <c r="F66" s="8"/>
      <c r="G66" s="10"/>
      <c r="H66" s="11"/>
      <c r="I66" s="16"/>
      <c r="J66" s="11"/>
      <c r="K66" s="16"/>
      <c r="L66" s="16"/>
      <c r="M66" s="8"/>
      <c r="N66" s="11"/>
      <c r="O66" s="8"/>
      <c r="P66" s="8"/>
      <c r="Q66" s="8"/>
      <c r="R66" s="8"/>
      <c r="S66" s="8"/>
      <c r="T66" s="8"/>
      <c r="U66" s="8"/>
    </row>
    <row r="67" spans="1:21" ht="195" x14ac:dyDescent="0.25">
      <c r="A67" s="15" t="s">
        <v>77</v>
      </c>
      <c r="B67" s="15" t="s">
        <v>1423</v>
      </c>
      <c r="C67" s="10" t="s">
        <v>1531</v>
      </c>
      <c r="D67" s="8"/>
      <c r="E67" s="8"/>
      <c r="F67" s="8"/>
      <c r="G67" s="10"/>
      <c r="H67" s="11"/>
      <c r="I67" s="16"/>
      <c r="J67" s="11"/>
      <c r="K67" s="16"/>
      <c r="L67" s="16"/>
      <c r="M67" s="8"/>
      <c r="N67" s="11"/>
      <c r="O67" s="8"/>
      <c r="P67" s="8"/>
      <c r="Q67" s="8"/>
      <c r="R67" s="8"/>
      <c r="S67" s="8"/>
      <c r="T67" s="8"/>
      <c r="U67" s="8"/>
    </row>
    <row r="68" spans="1:21" ht="30" x14ac:dyDescent="0.25">
      <c r="A68" s="15" t="s">
        <v>77</v>
      </c>
      <c r="B68" s="15" t="s">
        <v>1462</v>
      </c>
      <c r="C68" s="10" t="s">
        <v>1548</v>
      </c>
      <c r="D68" s="8"/>
      <c r="E68" s="8"/>
      <c r="F68" s="8"/>
      <c r="G68" s="10"/>
      <c r="H68" s="11"/>
      <c r="I68" s="16"/>
      <c r="J68" s="11"/>
      <c r="K68" s="16"/>
      <c r="L68" s="16"/>
      <c r="M68" s="8"/>
      <c r="N68" s="11"/>
      <c r="O68" s="8"/>
      <c r="P68" s="8"/>
      <c r="Q68" s="8"/>
      <c r="R68" s="8"/>
      <c r="S68" s="8"/>
      <c r="T68" s="8"/>
      <c r="U68" s="8"/>
    </row>
    <row r="69" spans="1:21" ht="135" x14ac:dyDescent="0.25">
      <c r="A69" s="15" t="s">
        <v>77</v>
      </c>
      <c r="B69" s="15" t="s">
        <v>1463</v>
      </c>
      <c r="C69" s="10" t="s">
        <v>1532</v>
      </c>
      <c r="D69" s="8"/>
      <c r="E69" s="8"/>
      <c r="F69" s="8"/>
      <c r="G69" s="10"/>
      <c r="H69" s="11"/>
      <c r="I69" s="16"/>
      <c r="J69" s="11"/>
      <c r="K69" s="16"/>
      <c r="L69" s="16"/>
      <c r="M69" s="8"/>
      <c r="N69" s="11"/>
      <c r="O69" s="8"/>
      <c r="P69" s="8"/>
      <c r="Q69" s="8"/>
      <c r="R69" s="8"/>
      <c r="S69" s="8"/>
      <c r="T69" s="8"/>
      <c r="U69" s="8"/>
    </row>
    <row r="70" spans="1:21" x14ac:dyDescent="0.25">
      <c r="A70" s="15" t="s">
        <v>1396</v>
      </c>
      <c r="B70" s="15" t="s">
        <v>58</v>
      </c>
      <c r="C70" s="9" t="s">
        <v>58</v>
      </c>
      <c r="D70" s="8" t="s">
        <v>161</v>
      </c>
      <c r="E70" s="8" t="s">
        <v>584</v>
      </c>
      <c r="F70" s="8" t="s">
        <v>585</v>
      </c>
      <c r="G70" s="9" t="s">
        <v>820</v>
      </c>
      <c r="H70" s="8" t="s">
        <v>920</v>
      </c>
      <c r="I70" s="16" t="s">
        <v>345</v>
      </c>
      <c r="J70" s="8" t="s">
        <v>318</v>
      </c>
      <c r="K70" s="16" t="s">
        <v>874</v>
      </c>
      <c r="L70" s="16" t="s">
        <v>1188</v>
      </c>
      <c r="M70" s="8" t="s">
        <v>161</v>
      </c>
      <c r="N70" s="8" t="s">
        <v>161</v>
      </c>
      <c r="O70" s="8" t="s">
        <v>161</v>
      </c>
      <c r="P70" s="8" t="s">
        <v>161</v>
      </c>
      <c r="Q70" s="8" t="s">
        <v>1014</v>
      </c>
      <c r="R70" s="8" t="s">
        <v>1027</v>
      </c>
      <c r="S70" s="8" t="s">
        <v>767</v>
      </c>
      <c r="T70" s="8"/>
      <c r="U70" s="8"/>
    </row>
    <row r="71" spans="1:21" x14ac:dyDescent="0.25">
      <c r="A71" s="15" t="s">
        <v>1396</v>
      </c>
      <c r="B71" s="15" t="s">
        <v>1325</v>
      </c>
      <c r="C71" s="9" t="s">
        <v>1564</v>
      </c>
      <c r="D71" s="8"/>
      <c r="E71" s="8"/>
      <c r="F71" s="8"/>
      <c r="G71" s="9"/>
      <c r="H71" s="8"/>
      <c r="I71" s="16"/>
      <c r="J71" s="8"/>
      <c r="K71" s="16"/>
      <c r="L71" s="16"/>
      <c r="M71" s="8"/>
      <c r="N71" s="8"/>
      <c r="O71" s="8"/>
      <c r="P71" s="8"/>
      <c r="Q71" s="8"/>
      <c r="R71" s="8"/>
      <c r="S71" s="8"/>
      <c r="T71" s="8"/>
      <c r="U71" s="8"/>
    </row>
    <row r="72" spans="1:21" x14ac:dyDescent="0.25">
      <c r="A72" s="15" t="s">
        <v>1396</v>
      </c>
      <c r="B72" s="15" t="s">
        <v>57</v>
      </c>
      <c r="C72" s="9" t="s">
        <v>57</v>
      </c>
      <c r="D72" s="8" t="s">
        <v>281</v>
      </c>
      <c r="E72" s="8" t="s">
        <v>225</v>
      </c>
      <c r="F72" s="8" t="s">
        <v>613</v>
      </c>
      <c r="G72" s="9" t="s">
        <v>335</v>
      </c>
      <c r="H72" s="8" t="s">
        <v>921</v>
      </c>
      <c r="I72" s="16" t="s">
        <v>346</v>
      </c>
      <c r="J72" s="8" t="s">
        <v>319</v>
      </c>
      <c r="K72" s="16" t="s">
        <v>875</v>
      </c>
      <c r="L72" s="16" t="s">
        <v>1189</v>
      </c>
      <c r="M72" s="8" t="s">
        <v>162</v>
      </c>
      <c r="N72" s="8" t="s">
        <v>162</v>
      </c>
      <c r="O72" s="8" t="s">
        <v>683</v>
      </c>
      <c r="P72" s="8" t="s">
        <v>683</v>
      </c>
      <c r="Q72" s="8" t="s">
        <v>260</v>
      </c>
      <c r="R72" s="8" t="s">
        <v>216</v>
      </c>
      <c r="S72" s="8" t="s">
        <v>244</v>
      </c>
      <c r="T72" s="8"/>
      <c r="U72" s="8"/>
    </row>
    <row r="73" spans="1:21" x14ac:dyDescent="0.25">
      <c r="A73" s="15" t="s">
        <v>1396</v>
      </c>
      <c r="B73" s="15" t="s">
        <v>1427</v>
      </c>
      <c r="C73" s="9" t="s">
        <v>1428</v>
      </c>
      <c r="D73" s="8"/>
      <c r="E73" s="8"/>
      <c r="F73" s="8"/>
      <c r="G73" s="9"/>
      <c r="H73" s="8"/>
      <c r="I73" s="16"/>
      <c r="J73" s="8"/>
      <c r="K73" s="16"/>
      <c r="L73" s="16"/>
      <c r="M73" s="8"/>
      <c r="N73" s="8"/>
      <c r="O73" s="8"/>
      <c r="P73" s="8"/>
      <c r="Q73" s="8"/>
      <c r="R73" s="8"/>
      <c r="S73" s="8"/>
      <c r="T73" s="8"/>
      <c r="U73" s="8"/>
    </row>
    <row r="74" spans="1:21" ht="30" x14ac:dyDescent="0.25">
      <c r="A74" s="15" t="s">
        <v>1395</v>
      </c>
      <c r="B74" s="15" t="s">
        <v>1382</v>
      </c>
      <c r="C74" s="9" t="s">
        <v>1382</v>
      </c>
      <c r="D74" s="8"/>
      <c r="E74" s="18"/>
      <c r="F74" s="18"/>
      <c r="G74" s="9"/>
      <c r="H74" s="8"/>
      <c r="I74" s="16"/>
      <c r="J74" s="8"/>
      <c r="K74" s="16"/>
      <c r="L74" s="16"/>
      <c r="M74" s="8"/>
      <c r="N74" s="8"/>
      <c r="O74" s="8"/>
      <c r="P74" s="8"/>
      <c r="Q74" s="8"/>
      <c r="R74" s="8"/>
      <c r="S74" s="8"/>
      <c r="T74" s="8"/>
      <c r="U74" s="8"/>
    </row>
    <row r="75" spans="1:21" ht="60" x14ac:dyDescent="0.25">
      <c r="A75" s="15" t="s">
        <v>1394</v>
      </c>
      <c r="B75" s="15" t="s">
        <v>1385</v>
      </c>
      <c r="C75" s="9" t="s">
        <v>1389</v>
      </c>
      <c r="D75" s="8"/>
      <c r="E75" s="8"/>
      <c r="F75" s="8"/>
      <c r="G75" s="9"/>
      <c r="H75" s="8"/>
      <c r="I75" s="16"/>
      <c r="J75" s="8"/>
      <c r="K75" s="16"/>
      <c r="L75" s="16"/>
      <c r="M75" s="8"/>
      <c r="N75" s="8"/>
      <c r="O75" s="8"/>
      <c r="P75" s="8"/>
      <c r="Q75" s="8"/>
      <c r="R75" s="8"/>
      <c r="S75" s="8"/>
      <c r="T75" s="8"/>
      <c r="U75" s="8"/>
    </row>
    <row r="76" spans="1:21" ht="45" x14ac:dyDescent="0.25">
      <c r="A76" s="15" t="s">
        <v>1394</v>
      </c>
      <c r="B76" s="15" t="s">
        <v>1386</v>
      </c>
      <c r="C76" s="9" t="s">
        <v>1390</v>
      </c>
      <c r="D76" s="8"/>
      <c r="E76" s="8"/>
      <c r="F76" s="8"/>
      <c r="G76" s="9"/>
      <c r="H76" s="8"/>
      <c r="I76" s="16"/>
      <c r="J76" s="8"/>
      <c r="K76" s="16"/>
      <c r="L76" s="16"/>
      <c r="M76" s="8"/>
      <c r="N76" s="8"/>
      <c r="O76" s="8"/>
      <c r="P76" s="8"/>
      <c r="Q76" s="8"/>
      <c r="R76" s="8"/>
      <c r="S76" s="8"/>
      <c r="T76" s="8"/>
      <c r="U76" s="8"/>
    </row>
    <row r="77" spans="1:21" ht="45" x14ac:dyDescent="0.25">
      <c r="A77" s="15" t="s">
        <v>1394</v>
      </c>
      <c r="B77" s="15" t="s">
        <v>1387</v>
      </c>
      <c r="C77" s="9" t="s">
        <v>1391</v>
      </c>
      <c r="D77" s="8"/>
      <c r="E77" s="8"/>
      <c r="F77" s="8"/>
      <c r="G77" s="9"/>
      <c r="H77" s="8"/>
      <c r="I77" s="16"/>
      <c r="J77" s="8"/>
      <c r="K77" s="16"/>
      <c r="L77" s="16"/>
      <c r="M77" s="8"/>
      <c r="N77" s="8"/>
      <c r="O77" s="8"/>
      <c r="P77" s="8"/>
      <c r="Q77" s="8"/>
      <c r="R77" s="8"/>
      <c r="S77" s="8"/>
      <c r="T77" s="8"/>
      <c r="U77" s="8"/>
    </row>
    <row r="78" spans="1:21" ht="30" x14ac:dyDescent="0.25">
      <c r="A78" s="15" t="s">
        <v>1394</v>
      </c>
      <c r="B78" s="15" t="s">
        <v>1388</v>
      </c>
      <c r="C78" s="9" t="s">
        <v>1392</v>
      </c>
      <c r="D78" s="8"/>
      <c r="E78" s="8"/>
      <c r="F78" s="8"/>
      <c r="G78" s="9"/>
      <c r="H78" s="8"/>
      <c r="I78" s="16"/>
      <c r="J78" s="8"/>
      <c r="K78" s="16"/>
      <c r="L78" s="16"/>
      <c r="M78" s="8"/>
      <c r="N78" s="8"/>
      <c r="O78" s="8"/>
      <c r="P78" s="8"/>
      <c r="Q78" s="8"/>
      <c r="R78" s="8"/>
      <c r="S78" s="8"/>
      <c r="T78" s="8"/>
      <c r="U78" s="8"/>
    </row>
    <row r="79" spans="1:21" ht="45" x14ac:dyDescent="0.25">
      <c r="A79" s="15" t="s">
        <v>1394</v>
      </c>
      <c r="B79" s="15" t="s">
        <v>142</v>
      </c>
      <c r="C79" s="9" t="s">
        <v>1393</v>
      </c>
      <c r="D79" s="8"/>
      <c r="E79" s="8"/>
      <c r="F79" s="8"/>
      <c r="G79" s="9"/>
      <c r="H79" s="8"/>
      <c r="I79" s="16"/>
      <c r="J79" s="8"/>
      <c r="K79" s="16"/>
      <c r="L79" s="16"/>
      <c r="M79" s="8"/>
      <c r="N79" s="8"/>
      <c r="O79" s="8"/>
      <c r="P79" s="8"/>
      <c r="Q79" s="8"/>
      <c r="R79" s="8"/>
      <c r="S79" s="8"/>
      <c r="T79" s="8"/>
      <c r="U79" s="8"/>
    </row>
    <row r="80" spans="1:21" ht="30" x14ac:dyDescent="0.25">
      <c r="A80" s="15" t="s">
        <v>1395</v>
      </c>
      <c r="B80" s="15" t="s">
        <v>1383</v>
      </c>
      <c r="C80" s="9" t="s">
        <v>1421</v>
      </c>
      <c r="D80" s="8"/>
      <c r="E80" s="18"/>
      <c r="F80" s="18"/>
      <c r="G80" s="9"/>
      <c r="H80" s="8"/>
      <c r="I80" s="16"/>
      <c r="J80" s="8"/>
      <c r="K80" s="16"/>
      <c r="L80" s="16"/>
      <c r="M80" s="8"/>
      <c r="N80" s="8"/>
      <c r="O80" s="8"/>
      <c r="P80" s="8"/>
      <c r="Q80" s="8"/>
      <c r="R80" s="8"/>
      <c r="S80" s="8"/>
      <c r="T80" s="8"/>
      <c r="U80" s="8"/>
    </row>
    <row r="81" spans="1:21" x14ac:dyDescent="0.25">
      <c r="A81" s="15" t="s">
        <v>1394</v>
      </c>
      <c r="B81" s="15" t="s">
        <v>138</v>
      </c>
      <c r="C81" s="9" t="s">
        <v>138</v>
      </c>
      <c r="D81" s="8" t="s">
        <v>467</v>
      </c>
      <c r="E81" s="8" t="s">
        <v>615</v>
      </c>
      <c r="F81" s="8" t="s">
        <v>616</v>
      </c>
      <c r="G81" s="9" t="s">
        <v>822</v>
      </c>
      <c r="H81" s="8" t="s">
        <v>923</v>
      </c>
      <c r="I81" s="16" t="s">
        <v>725</v>
      </c>
      <c r="J81" s="8" t="s">
        <v>1122</v>
      </c>
      <c r="K81" s="16" t="s">
        <v>877</v>
      </c>
      <c r="L81" s="16" t="s">
        <v>1191</v>
      </c>
      <c r="M81" s="8" t="s">
        <v>163</v>
      </c>
      <c r="N81" s="8" t="s">
        <v>485</v>
      </c>
      <c r="O81" s="8" t="s">
        <v>684</v>
      </c>
      <c r="P81" s="8" t="s">
        <v>185</v>
      </c>
      <c r="Q81" s="8" t="s">
        <v>261</v>
      </c>
      <c r="R81" s="8" t="s">
        <v>514</v>
      </c>
      <c r="S81" s="8" t="s">
        <v>769</v>
      </c>
      <c r="T81" s="8"/>
      <c r="U81" s="8"/>
    </row>
    <row r="82" spans="1:21" ht="30" x14ac:dyDescent="0.25">
      <c r="A82" s="15" t="s">
        <v>1394</v>
      </c>
      <c r="B82" s="15" t="s">
        <v>52</v>
      </c>
      <c r="C82" s="9" t="s">
        <v>52</v>
      </c>
      <c r="D82" s="8" t="s">
        <v>283</v>
      </c>
      <c r="E82" s="8" t="s">
        <v>617</v>
      </c>
      <c r="F82" s="8" t="s">
        <v>618</v>
      </c>
      <c r="G82" s="9" t="s">
        <v>823</v>
      </c>
      <c r="H82" s="8" t="s">
        <v>924</v>
      </c>
      <c r="I82" s="16" t="s">
        <v>347</v>
      </c>
      <c r="J82" s="8" t="s">
        <v>989</v>
      </c>
      <c r="K82" s="16" t="s">
        <v>878</v>
      </c>
      <c r="L82" s="16" t="s">
        <v>1192</v>
      </c>
      <c r="M82" s="8" t="s">
        <v>164</v>
      </c>
      <c r="N82" s="8" t="s">
        <v>486</v>
      </c>
      <c r="O82" s="8" t="s">
        <v>186</v>
      </c>
      <c r="P82" s="8" t="s">
        <v>186</v>
      </c>
      <c r="Q82" s="8" t="s">
        <v>1016</v>
      </c>
      <c r="R82" s="8" t="s">
        <v>1089</v>
      </c>
      <c r="S82" s="8" t="s">
        <v>783</v>
      </c>
      <c r="T82" s="8"/>
      <c r="U82" s="8"/>
    </row>
    <row r="83" spans="1:21" x14ac:dyDescent="0.25">
      <c r="A83" s="15" t="s">
        <v>1394</v>
      </c>
      <c r="B83" s="15" t="s">
        <v>1397</v>
      </c>
      <c r="C83" s="9" t="s">
        <v>1397</v>
      </c>
      <c r="D83" s="8"/>
      <c r="E83" s="8"/>
      <c r="F83" s="8"/>
      <c r="G83" s="9"/>
      <c r="H83" s="8"/>
      <c r="I83" s="16"/>
      <c r="J83" s="8"/>
      <c r="K83" s="16"/>
      <c r="L83" s="16"/>
      <c r="M83" s="8"/>
      <c r="N83" s="8"/>
      <c r="O83" s="8"/>
      <c r="P83" s="8"/>
      <c r="Q83" s="8"/>
      <c r="R83" s="8"/>
      <c r="S83" s="8"/>
      <c r="T83" s="8"/>
      <c r="U83" s="8"/>
    </row>
    <row r="84" spans="1:21" ht="30" x14ac:dyDescent="0.25">
      <c r="A84" s="15" t="s">
        <v>1394</v>
      </c>
      <c r="B84" s="15" t="s">
        <v>1443</v>
      </c>
      <c r="C84" s="9" t="s">
        <v>53</v>
      </c>
      <c r="D84" s="8" t="s">
        <v>284</v>
      </c>
      <c r="E84" s="8" t="s">
        <v>619</v>
      </c>
      <c r="F84" s="8" t="s">
        <v>620</v>
      </c>
      <c r="G84" s="9" t="s">
        <v>824</v>
      </c>
      <c r="H84" s="8" t="s">
        <v>925</v>
      </c>
      <c r="I84" s="16" t="s">
        <v>726</v>
      </c>
      <c r="J84" s="8" t="s">
        <v>1123</v>
      </c>
      <c r="K84" s="16" t="s">
        <v>879</v>
      </c>
      <c r="L84" s="16" t="s">
        <v>1193</v>
      </c>
      <c r="M84" s="8" t="s">
        <v>165</v>
      </c>
      <c r="N84" s="8" t="s">
        <v>165</v>
      </c>
      <c r="O84" s="8" t="s">
        <v>187</v>
      </c>
      <c r="P84" s="8" t="s">
        <v>204</v>
      </c>
      <c r="Q84" s="8" t="s">
        <v>1017</v>
      </c>
      <c r="R84" s="8" t="s">
        <v>1087</v>
      </c>
      <c r="S84" s="8" t="s">
        <v>245</v>
      </c>
      <c r="T84" s="8"/>
      <c r="U84" s="8"/>
    </row>
    <row r="85" spans="1:21" ht="30" x14ac:dyDescent="0.25">
      <c r="A85" s="15" t="s">
        <v>1394</v>
      </c>
      <c r="B85" s="15" t="s">
        <v>1444</v>
      </c>
      <c r="C85" s="9" t="s">
        <v>54</v>
      </c>
      <c r="D85" s="8" t="s">
        <v>531</v>
      </c>
      <c r="E85" s="8" t="s">
        <v>621</v>
      </c>
      <c r="F85" s="8" t="s">
        <v>622</v>
      </c>
      <c r="G85" s="9" t="s">
        <v>825</v>
      </c>
      <c r="H85" s="8" t="s">
        <v>926</v>
      </c>
      <c r="I85" s="16" t="s">
        <v>727</v>
      </c>
      <c r="J85" s="8" t="s">
        <v>1124</v>
      </c>
      <c r="K85" s="16" t="s">
        <v>880</v>
      </c>
      <c r="L85" s="16" t="s">
        <v>1194</v>
      </c>
      <c r="M85" s="8" t="s">
        <v>166</v>
      </c>
      <c r="N85" s="8" t="s">
        <v>542</v>
      </c>
      <c r="O85" s="8" t="s">
        <v>188</v>
      </c>
      <c r="P85" s="8" t="s">
        <v>205</v>
      </c>
      <c r="Q85" s="8" t="s">
        <v>262</v>
      </c>
      <c r="R85" s="8" t="s">
        <v>1088</v>
      </c>
      <c r="S85" s="8" t="s">
        <v>770</v>
      </c>
      <c r="T85" s="8"/>
      <c r="U85" s="8"/>
    </row>
    <row r="86" spans="1:21" x14ac:dyDescent="0.25">
      <c r="A86" s="15" t="s">
        <v>1394</v>
      </c>
      <c r="B86" s="15" t="s">
        <v>55</v>
      </c>
      <c r="C86" s="9" t="s">
        <v>55</v>
      </c>
      <c r="D86" s="8" t="s">
        <v>532</v>
      </c>
      <c r="E86" s="8" t="s">
        <v>623</v>
      </c>
      <c r="F86" s="8" t="s">
        <v>624</v>
      </c>
      <c r="G86" s="9" t="s">
        <v>826</v>
      </c>
      <c r="H86" s="8" t="s">
        <v>927</v>
      </c>
      <c r="I86" s="16" t="s">
        <v>728</v>
      </c>
      <c r="J86" s="8" t="s">
        <v>969</v>
      </c>
      <c r="K86" s="16" t="s">
        <v>881</v>
      </c>
      <c r="L86" s="16" t="s">
        <v>1195</v>
      </c>
      <c r="M86" s="8" t="s">
        <v>167</v>
      </c>
      <c r="N86" s="8" t="s">
        <v>543</v>
      </c>
      <c r="O86" s="8" t="s">
        <v>685</v>
      </c>
      <c r="P86" s="8" t="s">
        <v>667</v>
      </c>
      <c r="Q86" s="8" t="s">
        <v>263</v>
      </c>
      <c r="R86" s="8" t="s">
        <v>217</v>
      </c>
      <c r="S86" s="8" t="s">
        <v>771</v>
      </c>
      <c r="T86" s="8"/>
      <c r="U86" s="8"/>
    </row>
    <row r="87" spans="1:21" ht="30" x14ac:dyDescent="0.25">
      <c r="A87" s="15" t="s">
        <v>1394</v>
      </c>
      <c r="B87" s="15" t="s">
        <v>56</v>
      </c>
      <c r="C87" s="9" t="s">
        <v>56</v>
      </c>
      <c r="D87" s="8" t="s">
        <v>533</v>
      </c>
      <c r="E87" s="8" t="s">
        <v>625</v>
      </c>
      <c r="F87" s="8" t="s">
        <v>626</v>
      </c>
      <c r="G87" s="9" t="s">
        <v>827</v>
      </c>
      <c r="H87" s="8" t="s">
        <v>928</v>
      </c>
      <c r="I87" s="16" t="s">
        <v>729</v>
      </c>
      <c r="J87" s="8" t="s">
        <v>990</v>
      </c>
      <c r="K87" s="16" t="s">
        <v>882</v>
      </c>
      <c r="L87" s="16" t="s">
        <v>1196</v>
      </c>
      <c r="M87" s="8" t="s">
        <v>168</v>
      </c>
      <c r="N87" s="8" t="s">
        <v>544</v>
      </c>
      <c r="O87" s="8" t="s">
        <v>686</v>
      </c>
      <c r="P87" s="8" t="s">
        <v>944</v>
      </c>
      <c r="Q87" s="8" t="s">
        <v>264</v>
      </c>
      <c r="R87" s="8" t="s">
        <v>1029</v>
      </c>
      <c r="S87" s="8" t="s">
        <v>772</v>
      </c>
      <c r="T87" s="8"/>
      <c r="U87" s="8"/>
    </row>
    <row r="88" spans="1:21" ht="45" x14ac:dyDescent="0.25">
      <c r="A88" s="15" t="s">
        <v>1394</v>
      </c>
      <c r="B88" s="15" t="s">
        <v>1398</v>
      </c>
      <c r="C88" s="9" t="s">
        <v>51</v>
      </c>
      <c r="D88" s="8" t="s">
        <v>282</v>
      </c>
      <c r="E88" s="8" t="s">
        <v>614</v>
      </c>
      <c r="F88" s="8" t="s">
        <v>614</v>
      </c>
      <c r="G88" s="9" t="s">
        <v>821</v>
      </c>
      <c r="H88" s="8" t="s">
        <v>922</v>
      </c>
      <c r="I88" s="16" t="s">
        <v>724</v>
      </c>
      <c r="J88" s="8" t="s">
        <v>968</v>
      </c>
      <c r="K88" s="16" t="s">
        <v>876</v>
      </c>
      <c r="L88" s="16" t="s">
        <v>1190</v>
      </c>
      <c r="M88" s="8" t="s">
        <v>299</v>
      </c>
      <c r="N88" s="8" t="s">
        <v>299</v>
      </c>
      <c r="O88" s="8" t="s">
        <v>184</v>
      </c>
      <c r="P88" s="8" t="s">
        <v>184</v>
      </c>
      <c r="Q88" s="8" t="s">
        <v>1015</v>
      </c>
      <c r="R88" s="8" t="s">
        <v>1028</v>
      </c>
      <c r="S88" s="8" t="s">
        <v>768</v>
      </c>
      <c r="T88" s="8"/>
      <c r="U88" s="8"/>
    </row>
    <row r="89" spans="1:21" ht="30" x14ac:dyDescent="0.25">
      <c r="A89" s="15" t="s">
        <v>1394</v>
      </c>
      <c r="B89" s="15" t="s">
        <v>1399</v>
      </c>
      <c r="C89" s="9" t="s">
        <v>1400</v>
      </c>
      <c r="D89" s="8"/>
      <c r="E89" s="8"/>
      <c r="F89" s="8"/>
      <c r="G89" s="9"/>
      <c r="H89" s="8"/>
      <c r="I89" s="16"/>
      <c r="J89" s="8"/>
      <c r="K89" s="16"/>
      <c r="L89" s="16"/>
      <c r="M89" s="8"/>
      <c r="N89" s="8"/>
      <c r="O89" s="8"/>
      <c r="P89" s="8"/>
      <c r="Q89" s="8"/>
      <c r="R89" s="8"/>
      <c r="S89" s="8"/>
      <c r="T89" s="8"/>
      <c r="U89" s="8"/>
    </row>
    <row r="90" spans="1:21" ht="45" x14ac:dyDescent="0.25">
      <c r="A90" s="15" t="s">
        <v>1394</v>
      </c>
      <c r="B90" s="15" t="s">
        <v>1401</v>
      </c>
      <c r="C90" s="9" t="s">
        <v>1402</v>
      </c>
      <c r="D90" s="8"/>
      <c r="E90" s="8"/>
      <c r="F90" s="8"/>
      <c r="G90" s="9"/>
      <c r="H90" s="8"/>
      <c r="I90" s="16"/>
      <c r="J90" s="8"/>
      <c r="K90" s="16"/>
      <c r="L90" s="16"/>
      <c r="M90" s="8"/>
      <c r="N90" s="8"/>
      <c r="O90" s="8"/>
      <c r="P90" s="8"/>
      <c r="Q90" s="8"/>
      <c r="R90" s="8"/>
      <c r="S90" s="8"/>
      <c r="T90" s="8"/>
      <c r="U90" s="8"/>
    </row>
    <row r="91" spans="1:21" x14ac:dyDescent="0.25">
      <c r="A91" s="15" t="s">
        <v>1394</v>
      </c>
      <c r="B91" s="15" t="s">
        <v>1403</v>
      </c>
      <c r="C91" s="9" t="s">
        <v>1404</v>
      </c>
      <c r="D91" s="8"/>
      <c r="E91" s="8"/>
      <c r="F91" s="8"/>
      <c r="G91" s="9"/>
      <c r="H91" s="8"/>
      <c r="I91" s="16"/>
      <c r="J91" s="8"/>
      <c r="K91" s="16"/>
      <c r="L91" s="16"/>
      <c r="M91" s="8"/>
      <c r="N91" s="8"/>
      <c r="O91" s="8"/>
      <c r="P91" s="8"/>
      <c r="Q91" s="8"/>
      <c r="R91" s="8"/>
      <c r="S91" s="8"/>
      <c r="T91" s="8"/>
      <c r="U91" s="8"/>
    </row>
    <row r="92" spans="1:21" ht="30" x14ac:dyDescent="0.25">
      <c r="A92" s="15" t="s">
        <v>1394</v>
      </c>
      <c r="B92" s="15" t="s">
        <v>1405</v>
      </c>
      <c r="C92" s="9" t="s">
        <v>1405</v>
      </c>
      <c r="D92" s="8"/>
      <c r="E92" s="8"/>
      <c r="F92" s="8"/>
      <c r="G92" s="9"/>
      <c r="H92" s="8"/>
      <c r="I92" s="16"/>
      <c r="J92" s="8"/>
      <c r="K92" s="16"/>
      <c r="L92" s="16"/>
      <c r="M92" s="8"/>
      <c r="N92" s="8"/>
      <c r="O92" s="8"/>
      <c r="P92" s="8"/>
      <c r="Q92" s="8"/>
      <c r="R92" s="8"/>
      <c r="S92" s="8"/>
      <c r="T92" s="8"/>
      <c r="U92" s="8"/>
    </row>
    <row r="93" spans="1:21" ht="30" x14ac:dyDescent="0.25">
      <c r="A93" s="15" t="s">
        <v>1394</v>
      </c>
      <c r="B93" s="15" t="s">
        <v>1406</v>
      </c>
      <c r="C93" s="9" t="s">
        <v>1407</v>
      </c>
      <c r="D93" s="8"/>
      <c r="E93" s="8"/>
      <c r="F93" s="8"/>
      <c r="G93" s="9"/>
      <c r="H93" s="8"/>
      <c r="I93" s="16"/>
      <c r="J93" s="8"/>
      <c r="K93" s="16"/>
      <c r="L93" s="16"/>
      <c r="M93" s="8"/>
      <c r="N93" s="8"/>
      <c r="O93" s="8"/>
      <c r="P93" s="8"/>
      <c r="Q93" s="8"/>
      <c r="R93" s="8"/>
      <c r="S93" s="8"/>
      <c r="T93" s="8"/>
      <c r="U93" s="8"/>
    </row>
    <row r="94" spans="1:21" x14ac:dyDescent="0.25">
      <c r="A94" s="15" t="s">
        <v>1394</v>
      </c>
      <c r="B94" s="15" t="s">
        <v>105</v>
      </c>
      <c r="C94" s="9" t="s">
        <v>105</v>
      </c>
      <c r="D94" s="8" t="s">
        <v>471</v>
      </c>
      <c r="E94" s="8" t="s">
        <v>636</v>
      </c>
      <c r="F94" s="8" t="s">
        <v>637</v>
      </c>
      <c r="G94" s="9" t="s">
        <v>833</v>
      </c>
      <c r="H94" s="8" t="s">
        <v>933</v>
      </c>
      <c r="I94" s="16" t="s">
        <v>733</v>
      </c>
      <c r="J94" s="8" t="s">
        <v>320</v>
      </c>
      <c r="K94" s="16" t="s">
        <v>888</v>
      </c>
      <c r="L94" s="16" t="s">
        <v>1202</v>
      </c>
      <c r="M94" s="8" t="s">
        <v>169</v>
      </c>
      <c r="N94" s="8" t="s">
        <v>488</v>
      </c>
      <c r="O94" s="8" t="s">
        <v>189</v>
      </c>
      <c r="P94" s="8" t="s">
        <v>189</v>
      </c>
      <c r="Q94" s="8" t="s">
        <v>265</v>
      </c>
      <c r="R94" s="8" t="s">
        <v>1035</v>
      </c>
      <c r="S94" s="8" t="s">
        <v>776</v>
      </c>
      <c r="T94" s="8"/>
      <c r="U94" s="8"/>
    </row>
    <row r="95" spans="1:21" ht="30" x14ac:dyDescent="0.25">
      <c r="A95" s="15" t="s">
        <v>1394</v>
      </c>
      <c r="B95" s="15" t="s">
        <v>1408</v>
      </c>
      <c r="C95" s="9" t="s">
        <v>1409</v>
      </c>
      <c r="D95" s="8"/>
      <c r="E95" s="8"/>
      <c r="F95" s="8"/>
      <c r="G95" s="9"/>
      <c r="H95" s="8"/>
      <c r="I95" s="16"/>
      <c r="J95" s="8"/>
      <c r="K95" s="16"/>
      <c r="L95" s="16"/>
      <c r="M95" s="8"/>
      <c r="N95" s="8"/>
      <c r="O95" s="8"/>
      <c r="P95" s="8"/>
      <c r="Q95" s="8"/>
      <c r="R95" s="8"/>
      <c r="S95" s="8"/>
      <c r="T95" s="8"/>
      <c r="U95" s="8"/>
    </row>
    <row r="96" spans="1:21" ht="30" x14ac:dyDescent="0.25">
      <c r="A96" s="15" t="s">
        <v>1394</v>
      </c>
      <c r="B96" s="15" t="s">
        <v>1410</v>
      </c>
      <c r="C96" s="9" t="s">
        <v>1411</v>
      </c>
      <c r="D96" s="8"/>
      <c r="E96" s="8"/>
      <c r="F96" s="8"/>
      <c r="G96" s="9"/>
      <c r="H96" s="8"/>
      <c r="I96" s="16"/>
      <c r="J96" s="8"/>
      <c r="K96" s="16"/>
      <c r="L96" s="16"/>
      <c r="M96" s="8"/>
      <c r="N96" s="8"/>
      <c r="O96" s="8"/>
      <c r="P96" s="8"/>
      <c r="Q96" s="8"/>
      <c r="R96" s="8"/>
      <c r="S96" s="8"/>
      <c r="T96" s="8"/>
      <c r="U96" s="8"/>
    </row>
    <row r="97" spans="1:21" ht="30" x14ac:dyDescent="0.25">
      <c r="A97" s="15" t="s">
        <v>1394</v>
      </c>
      <c r="B97" s="15" t="s">
        <v>1412</v>
      </c>
      <c r="C97" s="9" t="s">
        <v>1413</v>
      </c>
      <c r="D97" s="8"/>
      <c r="E97" s="8"/>
      <c r="F97" s="8"/>
      <c r="G97" s="9"/>
      <c r="H97" s="8"/>
      <c r="I97" s="16"/>
      <c r="J97" s="8"/>
      <c r="K97" s="16"/>
      <c r="L97" s="16"/>
      <c r="M97" s="8"/>
      <c r="N97" s="8"/>
      <c r="O97" s="8"/>
      <c r="P97" s="8"/>
      <c r="Q97" s="8"/>
      <c r="R97" s="8"/>
      <c r="S97" s="8"/>
      <c r="T97" s="8"/>
      <c r="U97" s="8"/>
    </row>
    <row r="98" spans="1:21" x14ac:dyDescent="0.25">
      <c r="A98" s="15" t="s">
        <v>1395</v>
      </c>
      <c r="B98" s="15" t="s">
        <v>1384</v>
      </c>
      <c r="C98" s="9" t="s">
        <v>1384</v>
      </c>
      <c r="D98" s="8"/>
      <c r="E98" s="18"/>
      <c r="F98" s="18"/>
      <c r="G98" s="9"/>
      <c r="H98" s="8"/>
      <c r="I98" s="16"/>
      <c r="J98" s="8"/>
      <c r="K98" s="16"/>
      <c r="L98" s="16"/>
      <c r="M98" s="8"/>
      <c r="N98" s="8"/>
      <c r="O98" s="8"/>
      <c r="P98" s="8"/>
      <c r="Q98" s="8"/>
      <c r="R98" s="8"/>
      <c r="S98" s="8"/>
      <c r="T98" s="8"/>
      <c r="U98" s="8"/>
    </row>
    <row r="99" spans="1:21" ht="30" x14ac:dyDescent="0.25">
      <c r="A99" s="15" t="s">
        <v>1555</v>
      </c>
      <c r="B99" s="15" t="s">
        <v>1554</v>
      </c>
      <c r="C99" s="9" t="s">
        <v>1554</v>
      </c>
      <c r="D99" s="8"/>
      <c r="E99" s="18"/>
      <c r="F99" s="18"/>
      <c r="G99" s="9"/>
      <c r="H99" s="8"/>
      <c r="I99" s="16"/>
      <c r="J99" s="8"/>
      <c r="K99" s="16"/>
      <c r="L99" s="16"/>
      <c r="M99" s="8"/>
      <c r="N99" s="8"/>
      <c r="O99" s="8"/>
      <c r="P99" s="8"/>
      <c r="Q99" s="8"/>
      <c r="R99" s="8"/>
      <c r="S99" s="8"/>
      <c r="T99" s="8"/>
      <c r="U99" s="8"/>
    </row>
    <row r="100" spans="1:21" ht="30" x14ac:dyDescent="0.25">
      <c r="A100" s="15" t="s">
        <v>1395</v>
      </c>
      <c r="B100" s="15" t="s">
        <v>1537</v>
      </c>
      <c r="C100" s="9" t="s">
        <v>1537</v>
      </c>
      <c r="D100" s="8"/>
      <c r="E100" s="18"/>
      <c r="F100" s="18"/>
      <c r="G100" s="9"/>
      <c r="H100" s="8"/>
      <c r="I100" s="16"/>
      <c r="J100" s="8"/>
      <c r="K100" s="16"/>
      <c r="L100" s="16"/>
      <c r="M100" s="8"/>
      <c r="N100" s="8"/>
      <c r="O100" s="8"/>
      <c r="P100" s="8"/>
      <c r="Q100" s="8"/>
      <c r="R100" s="8"/>
      <c r="S100" s="8"/>
      <c r="T100" s="8"/>
      <c r="U100" s="8"/>
    </row>
    <row r="101" spans="1:21" x14ac:dyDescent="0.25">
      <c r="A101" s="15" t="s">
        <v>1394</v>
      </c>
      <c r="B101" s="15" t="s">
        <v>1414</v>
      </c>
      <c r="C101" s="9" t="s">
        <v>1414</v>
      </c>
      <c r="D101" s="8"/>
      <c r="E101" s="8"/>
      <c r="F101" s="8"/>
      <c r="G101" s="9"/>
      <c r="H101" s="8"/>
      <c r="I101" s="16"/>
      <c r="J101" s="8"/>
      <c r="K101" s="16"/>
      <c r="L101" s="16"/>
      <c r="M101" s="8"/>
      <c r="N101" s="8"/>
      <c r="O101" s="8"/>
      <c r="P101" s="8"/>
      <c r="Q101" s="8"/>
      <c r="R101" s="8"/>
      <c r="S101" s="8"/>
      <c r="T101" s="8"/>
      <c r="U101" s="8"/>
    </row>
    <row r="102" spans="1:21" ht="30" x14ac:dyDescent="0.25">
      <c r="A102" s="15" t="s">
        <v>1394</v>
      </c>
      <c r="B102" s="15" t="s">
        <v>1415</v>
      </c>
      <c r="C102" s="9" t="s">
        <v>1415</v>
      </c>
      <c r="D102" s="8"/>
      <c r="E102" s="8"/>
      <c r="F102" s="8"/>
      <c r="G102" s="9"/>
      <c r="H102" s="8"/>
      <c r="I102" s="16"/>
      <c r="J102" s="8"/>
      <c r="K102" s="16"/>
      <c r="L102" s="16"/>
      <c r="M102" s="8"/>
      <c r="N102" s="8"/>
      <c r="O102" s="8"/>
      <c r="P102" s="8"/>
      <c r="Q102" s="8"/>
      <c r="R102" s="8"/>
      <c r="S102" s="8"/>
      <c r="T102" s="8"/>
      <c r="U102" s="8"/>
    </row>
    <row r="103" spans="1:21" ht="30" x14ac:dyDescent="0.25">
      <c r="A103" s="15" t="s">
        <v>1394</v>
      </c>
      <c r="B103" s="15" t="s">
        <v>1416</v>
      </c>
      <c r="C103" s="9" t="s">
        <v>1416</v>
      </c>
      <c r="D103" s="8"/>
      <c r="E103" s="8"/>
      <c r="F103" s="8"/>
      <c r="G103" s="9"/>
      <c r="H103" s="8"/>
      <c r="I103" s="16"/>
      <c r="J103" s="8"/>
      <c r="K103" s="16"/>
      <c r="L103" s="16"/>
      <c r="M103" s="8"/>
      <c r="N103" s="8"/>
      <c r="O103" s="8"/>
      <c r="P103" s="8"/>
      <c r="Q103" s="8"/>
      <c r="R103" s="8"/>
      <c r="S103" s="8"/>
      <c r="T103" s="8"/>
      <c r="U103" s="8"/>
    </row>
    <row r="104" spans="1:21" ht="30" x14ac:dyDescent="0.25">
      <c r="A104" s="15" t="s">
        <v>1394</v>
      </c>
      <c r="B104" s="15" t="s">
        <v>1417</v>
      </c>
      <c r="C104" s="9" t="s">
        <v>1417</v>
      </c>
      <c r="D104" s="8"/>
      <c r="E104" s="8"/>
      <c r="F104" s="8"/>
      <c r="G104" s="9"/>
      <c r="H104" s="8"/>
      <c r="I104" s="16"/>
      <c r="J104" s="8"/>
      <c r="K104" s="16"/>
      <c r="L104" s="16"/>
      <c r="M104" s="8"/>
      <c r="N104" s="8"/>
      <c r="O104" s="8"/>
      <c r="P104" s="8"/>
      <c r="Q104" s="8"/>
      <c r="R104" s="8"/>
      <c r="S104" s="8"/>
      <c r="T104" s="8"/>
      <c r="U104" s="8"/>
    </row>
    <row r="105" spans="1:21" x14ac:dyDescent="0.25">
      <c r="A105" s="15" t="s">
        <v>1555</v>
      </c>
      <c r="B105" s="15" t="s">
        <v>1561</v>
      </c>
      <c r="C105" s="9" t="s">
        <v>1561</v>
      </c>
      <c r="D105" s="8"/>
      <c r="E105" s="8"/>
      <c r="F105" s="8"/>
      <c r="G105" s="9"/>
      <c r="H105" s="8"/>
      <c r="I105" s="16"/>
      <c r="J105" s="8"/>
      <c r="K105" s="16"/>
      <c r="L105" s="16"/>
      <c r="M105" s="8"/>
      <c r="N105" s="8"/>
      <c r="O105" s="8"/>
      <c r="P105" s="8"/>
      <c r="Q105" s="8"/>
      <c r="R105" s="8"/>
      <c r="S105" s="8"/>
      <c r="T105" s="8"/>
      <c r="U105" s="8"/>
    </row>
    <row r="106" spans="1:21" ht="75" x14ac:dyDescent="0.25">
      <c r="A106" s="15" t="s">
        <v>77</v>
      </c>
      <c r="B106" s="15" t="s">
        <v>1562</v>
      </c>
      <c r="C106" s="9" t="s">
        <v>1563</v>
      </c>
      <c r="D106" s="8"/>
      <c r="E106" s="8"/>
      <c r="F106" s="8"/>
      <c r="G106" s="9"/>
      <c r="H106" s="8"/>
      <c r="I106" s="16"/>
      <c r="J106" s="8"/>
      <c r="K106" s="16"/>
      <c r="L106" s="16"/>
      <c r="M106" s="8"/>
      <c r="N106" s="8"/>
      <c r="O106" s="8"/>
      <c r="P106" s="8"/>
      <c r="Q106" s="8"/>
      <c r="R106" s="8"/>
      <c r="S106" s="8"/>
      <c r="T106" s="8"/>
      <c r="U106" s="8"/>
    </row>
    <row r="107" spans="1:21" ht="30" x14ac:dyDescent="0.25">
      <c r="A107" s="15" t="s">
        <v>1394</v>
      </c>
      <c r="B107" s="15" t="s">
        <v>1418</v>
      </c>
      <c r="C107" s="9" t="s">
        <v>1418</v>
      </c>
      <c r="D107" s="8"/>
      <c r="E107" s="8"/>
      <c r="F107" s="8"/>
      <c r="G107" s="9"/>
      <c r="H107" s="8"/>
      <c r="I107" s="16"/>
      <c r="J107" s="8"/>
      <c r="K107" s="16"/>
      <c r="L107" s="16"/>
      <c r="M107" s="8"/>
      <c r="N107" s="8"/>
      <c r="O107" s="8"/>
      <c r="P107" s="8"/>
      <c r="Q107" s="8"/>
      <c r="R107" s="8"/>
      <c r="S107" s="8"/>
      <c r="T107" s="8"/>
      <c r="U107" s="8"/>
    </row>
    <row r="108" spans="1:21" x14ac:dyDescent="0.25">
      <c r="A108" s="15" t="s">
        <v>1395</v>
      </c>
      <c r="B108" s="15" t="s">
        <v>1472</v>
      </c>
      <c r="C108" s="9" t="s">
        <v>1472</v>
      </c>
      <c r="D108" s="8"/>
      <c r="E108" s="8"/>
      <c r="F108" s="8"/>
      <c r="G108" s="9"/>
      <c r="H108" s="8"/>
      <c r="I108" s="16"/>
      <c r="J108" s="8"/>
      <c r="K108" s="16"/>
      <c r="L108" s="16"/>
      <c r="M108" s="8"/>
      <c r="N108" s="8"/>
      <c r="O108" s="8"/>
      <c r="P108" s="8"/>
      <c r="Q108" s="8"/>
      <c r="R108" s="8"/>
      <c r="S108" s="8"/>
      <c r="T108" s="8"/>
      <c r="U108" s="8"/>
    </row>
    <row r="109" spans="1:21" ht="30" x14ac:dyDescent="0.25">
      <c r="A109" s="15" t="s">
        <v>1394</v>
      </c>
      <c r="B109" s="15" t="s">
        <v>352</v>
      </c>
      <c r="C109" s="9" t="s">
        <v>352</v>
      </c>
      <c r="D109" s="8" t="s">
        <v>470</v>
      </c>
      <c r="E109" s="8" t="s">
        <v>634</v>
      </c>
      <c r="F109" s="8" t="s">
        <v>635</v>
      </c>
      <c r="G109" s="9" t="s">
        <v>832</v>
      </c>
      <c r="H109" s="8" t="s">
        <v>932</v>
      </c>
      <c r="I109" s="16" t="s">
        <v>732</v>
      </c>
      <c r="J109" s="8" t="s">
        <v>1125</v>
      </c>
      <c r="K109" s="16" t="s">
        <v>887</v>
      </c>
      <c r="L109" s="16" t="s">
        <v>1201</v>
      </c>
      <c r="M109" s="8" t="s">
        <v>362</v>
      </c>
      <c r="N109" s="8" t="s">
        <v>548</v>
      </c>
      <c r="O109" s="8" t="s">
        <v>364</v>
      </c>
      <c r="P109" s="8" t="s">
        <v>367</v>
      </c>
      <c r="Q109" s="8" t="s">
        <v>1020</v>
      </c>
      <c r="R109" s="8" t="s">
        <v>1034</v>
      </c>
      <c r="S109" s="8" t="s">
        <v>775</v>
      </c>
      <c r="T109" s="8"/>
      <c r="U109" s="8"/>
    </row>
    <row r="110" spans="1:21" ht="30" x14ac:dyDescent="0.25">
      <c r="A110" s="15" t="s">
        <v>1394</v>
      </c>
      <c r="B110" s="15" t="s">
        <v>64</v>
      </c>
      <c r="C110" s="9" t="s">
        <v>64</v>
      </c>
      <c r="D110" s="8" t="s">
        <v>472</v>
      </c>
      <c r="E110" s="11" t="s">
        <v>638</v>
      </c>
      <c r="F110" s="11" t="s">
        <v>638</v>
      </c>
      <c r="G110" s="9" t="s">
        <v>834</v>
      </c>
      <c r="H110" s="8" t="s">
        <v>934</v>
      </c>
      <c r="I110" s="16" t="s">
        <v>734</v>
      </c>
      <c r="J110" s="8" t="s">
        <v>321</v>
      </c>
      <c r="K110" s="16" t="s">
        <v>889</v>
      </c>
      <c r="L110" s="16" t="s">
        <v>1203</v>
      </c>
      <c r="M110" s="8" t="s">
        <v>170</v>
      </c>
      <c r="N110" s="8" t="s">
        <v>170</v>
      </c>
      <c r="O110" s="8" t="s">
        <v>190</v>
      </c>
      <c r="P110" s="8" t="s">
        <v>206</v>
      </c>
      <c r="Q110" s="11" t="s">
        <v>266</v>
      </c>
      <c r="R110" s="8" t="s">
        <v>1036</v>
      </c>
      <c r="S110" s="8" t="s">
        <v>777</v>
      </c>
      <c r="T110" s="8"/>
      <c r="U110" s="8"/>
    </row>
    <row r="111" spans="1:21" x14ac:dyDescent="0.25">
      <c r="A111" s="15" t="s">
        <v>1394</v>
      </c>
      <c r="B111" s="15" t="s">
        <v>65</v>
      </c>
      <c r="C111" s="9" t="s">
        <v>65</v>
      </c>
      <c r="D111" s="8" t="s">
        <v>285</v>
      </c>
      <c r="E111" s="8" t="s">
        <v>639</v>
      </c>
      <c r="F111" s="8" t="s">
        <v>640</v>
      </c>
      <c r="G111" s="9" t="s">
        <v>835</v>
      </c>
      <c r="H111" s="8" t="s">
        <v>935</v>
      </c>
      <c r="I111" s="16" t="s">
        <v>735</v>
      </c>
      <c r="J111" s="8" t="s">
        <v>322</v>
      </c>
      <c r="K111" s="16" t="s">
        <v>890</v>
      </c>
      <c r="L111" s="16" t="s">
        <v>1204</v>
      </c>
      <c r="M111" s="8" t="s">
        <v>171</v>
      </c>
      <c r="N111" s="8" t="s">
        <v>171</v>
      </c>
      <c r="O111" s="8" t="s">
        <v>191</v>
      </c>
      <c r="P111" s="8" t="s">
        <v>207</v>
      </c>
      <c r="Q111" s="8" t="s">
        <v>267</v>
      </c>
      <c r="R111" s="8" t="s">
        <v>1037</v>
      </c>
      <c r="S111" s="8" t="s">
        <v>778</v>
      </c>
      <c r="T111" s="8"/>
      <c r="U111" s="8"/>
    </row>
    <row r="112" spans="1:21" x14ac:dyDescent="0.25">
      <c r="A112" s="15" t="s">
        <v>1395</v>
      </c>
      <c r="B112" s="15" t="s">
        <v>1473</v>
      </c>
      <c r="C112" s="9" t="s">
        <v>1473</v>
      </c>
      <c r="D112" s="8"/>
      <c r="E112" s="8"/>
      <c r="F112" s="8"/>
      <c r="G112" s="9"/>
      <c r="H112" s="8"/>
      <c r="I112" s="16"/>
      <c r="J112" s="8"/>
      <c r="K112" s="16"/>
      <c r="L112" s="16"/>
      <c r="M112" s="8"/>
      <c r="N112" s="8"/>
      <c r="O112" s="8"/>
      <c r="P112" s="8"/>
      <c r="Q112" s="8"/>
      <c r="R112" s="8"/>
      <c r="S112" s="8"/>
      <c r="T112" s="8"/>
      <c r="U112" s="8"/>
    </row>
    <row r="113" spans="1:21" ht="30" x14ac:dyDescent="0.25">
      <c r="A113" s="15" t="s">
        <v>1394</v>
      </c>
      <c r="B113" s="15" t="s">
        <v>66</v>
      </c>
      <c r="C113" s="9" t="s">
        <v>66</v>
      </c>
      <c r="D113" s="8" t="s">
        <v>473</v>
      </c>
      <c r="E113" s="8" t="s">
        <v>643</v>
      </c>
      <c r="F113" s="8" t="s">
        <v>644</v>
      </c>
      <c r="G113" s="9" t="s">
        <v>837</v>
      </c>
      <c r="H113" s="8" t="s">
        <v>937</v>
      </c>
      <c r="I113" s="16" t="s">
        <v>1141</v>
      </c>
      <c r="J113" s="8" t="s">
        <v>324</v>
      </c>
      <c r="K113" s="16" t="s">
        <v>892</v>
      </c>
      <c r="L113" s="16" t="s">
        <v>1205</v>
      </c>
      <c r="M113" s="8" t="s">
        <v>300</v>
      </c>
      <c r="N113" s="8" t="s">
        <v>489</v>
      </c>
      <c r="O113" s="8" t="s">
        <v>692</v>
      </c>
      <c r="P113" s="8" t="s">
        <v>208</v>
      </c>
      <c r="Q113" s="8" t="s">
        <v>268</v>
      </c>
      <c r="R113" s="8" t="s">
        <v>1038</v>
      </c>
      <c r="S113" s="8" t="s">
        <v>779</v>
      </c>
      <c r="T113" s="8"/>
      <c r="U113" s="8"/>
    </row>
    <row r="114" spans="1:21" x14ac:dyDescent="0.25">
      <c r="A114" s="15" t="s">
        <v>77</v>
      </c>
      <c r="B114" s="15" t="s">
        <v>35</v>
      </c>
      <c r="C114" s="9" t="s">
        <v>384</v>
      </c>
      <c r="D114" s="8" t="s">
        <v>385</v>
      </c>
      <c r="E114" s="8" t="s">
        <v>386</v>
      </c>
      <c r="F114" s="8" t="s">
        <v>386</v>
      </c>
      <c r="G114" s="9" t="s">
        <v>387</v>
      </c>
      <c r="H114" s="8" t="s">
        <v>910</v>
      </c>
      <c r="I114" s="16" t="s">
        <v>388</v>
      </c>
      <c r="J114" s="8" t="s">
        <v>389</v>
      </c>
      <c r="K114" s="16" t="s">
        <v>862</v>
      </c>
      <c r="L114" s="16" t="s">
        <v>1176</v>
      </c>
      <c r="M114" s="8" t="s">
        <v>390</v>
      </c>
      <c r="N114" s="8" t="s">
        <v>390</v>
      </c>
      <c r="O114" s="8" t="s">
        <v>675</v>
      </c>
      <c r="P114" s="8" t="s">
        <v>391</v>
      </c>
      <c r="Q114" s="8" t="s">
        <v>392</v>
      </c>
      <c r="R114" s="8" t="s">
        <v>510</v>
      </c>
      <c r="S114" s="8" t="s">
        <v>758</v>
      </c>
      <c r="T114" s="8"/>
      <c r="U114" s="8"/>
    </row>
    <row r="115" spans="1:21" x14ac:dyDescent="0.25">
      <c r="A115" s="15" t="s">
        <v>77</v>
      </c>
      <c r="B115" s="15" t="s">
        <v>40</v>
      </c>
      <c r="C115" s="9" t="s">
        <v>393</v>
      </c>
      <c r="D115" s="8" t="s">
        <v>468</v>
      </c>
      <c r="E115" s="8" t="s">
        <v>627</v>
      </c>
      <c r="F115" s="8" t="s">
        <v>628</v>
      </c>
      <c r="G115" s="9" t="s">
        <v>828</v>
      </c>
      <c r="H115" s="8" t="s">
        <v>929</v>
      </c>
      <c r="I115" s="16" t="s">
        <v>730</v>
      </c>
      <c r="J115" s="8" t="s">
        <v>970</v>
      </c>
      <c r="K115" s="16" t="s">
        <v>883</v>
      </c>
      <c r="L115" s="16" t="s">
        <v>1197</v>
      </c>
      <c r="M115" s="8" t="s">
        <v>399</v>
      </c>
      <c r="N115" s="8" t="s">
        <v>487</v>
      </c>
      <c r="O115" s="8" t="s">
        <v>687</v>
      </c>
      <c r="P115" s="8" t="s">
        <v>401</v>
      </c>
      <c r="Q115" s="8" t="s">
        <v>1018</v>
      </c>
      <c r="R115" s="8" t="s">
        <v>515</v>
      </c>
      <c r="S115" s="8" t="s">
        <v>773</v>
      </c>
      <c r="T115" s="8"/>
      <c r="U115" s="8"/>
    </row>
    <row r="116" spans="1:21" ht="241.5" customHeight="1" x14ac:dyDescent="0.25">
      <c r="A116" s="15" t="s">
        <v>77</v>
      </c>
      <c r="B116" s="15" t="s">
        <v>130</v>
      </c>
      <c r="C116" s="9" t="s">
        <v>1115</v>
      </c>
      <c r="D116" s="8" t="s">
        <v>787</v>
      </c>
      <c r="E116" s="8" t="s">
        <v>979</v>
      </c>
      <c r="F116" s="8" t="s">
        <v>980</v>
      </c>
      <c r="G116" s="9" t="s">
        <v>807</v>
      </c>
      <c r="H116" s="8" t="s">
        <v>1044</v>
      </c>
      <c r="I116" s="16" t="s">
        <v>1045</v>
      </c>
      <c r="J116" s="8" t="s">
        <v>1046</v>
      </c>
      <c r="K116" s="16" t="s">
        <v>863</v>
      </c>
      <c r="L116" s="16" t="s">
        <v>1212</v>
      </c>
      <c r="M116" s="8" t="s">
        <v>1047</v>
      </c>
      <c r="N116" s="8" t="s">
        <v>1048</v>
      </c>
      <c r="O116" s="8" t="s">
        <v>676</v>
      </c>
      <c r="P116" s="8" t="s">
        <v>1049</v>
      </c>
      <c r="Q116" s="8" t="s">
        <v>1050</v>
      </c>
      <c r="R116" s="8" t="s">
        <v>511</v>
      </c>
      <c r="S116" s="8" t="s">
        <v>1051</v>
      </c>
      <c r="T116" s="8"/>
      <c r="U116" s="8"/>
    </row>
    <row r="117" spans="1:21" x14ac:dyDescent="0.25">
      <c r="A117" s="15" t="s">
        <v>77</v>
      </c>
      <c r="B117" s="15" t="s">
        <v>42</v>
      </c>
      <c r="C117" s="9" t="s">
        <v>394</v>
      </c>
      <c r="D117" s="8" t="s">
        <v>398</v>
      </c>
      <c r="E117" s="11" t="s">
        <v>629</v>
      </c>
      <c r="F117" s="11" t="s">
        <v>629</v>
      </c>
      <c r="G117" s="9" t="s">
        <v>829</v>
      </c>
      <c r="H117" s="8" t="s">
        <v>397</v>
      </c>
      <c r="I117" s="16" t="s">
        <v>731</v>
      </c>
      <c r="J117" s="8" t="s">
        <v>395</v>
      </c>
      <c r="K117" s="16" t="s">
        <v>884</v>
      </c>
      <c r="L117" s="16" t="s">
        <v>1198</v>
      </c>
      <c r="M117" s="8" t="s">
        <v>400</v>
      </c>
      <c r="N117" s="8" t="s">
        <v>545</v>
      </c>
      <c r="O117" s="8" t="s">
        <v>688</v>
      </c>
      <c r="P117" s="8" t="s">
        <v>402</v>
      </c>
      <c r="Q117" s="11" t="s">
        <v>403</v>
      </c>
      <c r="R117" s="8" t="s">
        <v>516</v>
      </c>
      <c r="S117" s="8" t="s">
        <v>774</v>
      </c>
      <c r="T117" s="8"/>
      <c r="U117" s="8"/>
    </row>
    <row r="118" spans="1:21" x14ac:dyDescent="0.25">
      <c r="A118" s="15" t="s">
        <v>77</v>
      </c>
      <c r="B118" s="15" t="s">
        <v>43</v>
      </c>
      <c r="C118" s="9" t="s">
        <v>396</v>
      </c>
      <c r="D118" s="8" t="s">
        <v>469</v>
      </c>
      <c r="E118" s="8" t="s">
        <v>630</v>
      </c>
      <c r="F118" s="8" t="s">
        <v>631</v>
      </c>
      <c r="G118" s="9" t="s">
        <v>830</v>
      </c>
      <c r="H118" s="8" t="s">
        <v>930</v>
      </c>
      <c r="I118" s="16" t="s">
        <v>1139</v>
      </c>
      <c r="J118" s="8" t="s">
        <v>971</v>
      </c>
      <c r="K118" s="16" t="s">
        <v>885</v>
      </c>
      <c r="L118" s="16" t="s">
        <v>1199</v>
      </c>
      <c r="M118" s="8" t="s">
        <v>546</v>
      </c>
      <c r="N118" s="8" t="s">
        <v>546</v>
      </c>
      <c r="O118" s="8" t="s">
        <v>689</v>
      </c>
      <c r="P118" s="8" t="s">
        <v>1053</v>
      </c>
      <c r="Q118" s="8" t="s">
        <v>1019</v>
      </c>
      <c r="R118" s="8" t="s">
        <v>517</v>
      </c>
      <c r="S118" s="8" t="s">
        <v>784</v>
      </c>
      <c r="T118" s="8"/>
      <c r="U118" s="8"/>
    </row>
    <row r="119" spans="1:21" ht="210" x14ac:dyDescent="0.25">
      <c r="A119" s="15" t="s">
        <v>77</v>
      </c>
      <c r="B119" s="15" t="s">
        <v>63</v>
      </c>
      <c r="C119" s="10" t="s">
        <v>127</v>
      </c>
      <c r="D119" s="8" t="s">
        <v>534</v>
      </c>
      <c r="E119" s="8" t="s">
        <v>632</v>
      </c>
      <c r="F119" s="8" t="s">
        <v>633</v>
      </c>
      <c r="G119" s="10" t="s">
        <v>831</v>
      </c>
      <c r="H119" s="11" t="s">
        <v>931</v>
      </c>
      <c r="I119" s="16" t="s">
        <v>1054</v>
      </c>
      <c r="J119" s="11" t="s">
        <v>1077</v>
      </c>
      <c r="K119" s="16" t="s">
        <v>886</v>
      </c>
      <c r="L119" s="16" t="s">
        <v>1200</v>
      </c>
      <c r="M119" s="8" t="s">
        <v>1099</v>
      </c>
      <c r="N119" s="11" t="s">
        <v>547</v>
      </c>
      <c r="O119" s="8" t="s">
        <v>690</v>
      </c>
      <c r="P119" s="8" t="s">
        <v>945</v>
      </c>
      <c r="Q119" s="8" t="s">
        <v>1081</v>
      </c>
      <c r="R119" s="8" t="s">
        <v>1090</v>
      </c>
      <c r="S119" s="8" t="s">
        <v>1055</v>
      </c>
      <c r="T119" s="8"/>
      <c r="U119" s="8"/>
    </row>
    <row r="120" spans="1:21" ht="210" x14ac:dyDescent="0.25">
      <c r="A120" s="15" t="s">
        <v>77</v>
      </c>
      <c r="B120" s="15" t="s">
        <v>67</v>
      </c>
      <c r="C120" s="10" t="s">
        <v>128</v>
      </c>
      <c r="D120" s="8" t="s">
        <v>535</v>
      </c>
      <c r="E120" s="8" t="s">
        <v>641</v>
      </c>
      <c r="F120" s="8" t="s">
        <v>642</v>
      </c>
      <c r="G120" s="10" t="s">
        <v>836</v>
      </c>
      <c r="H120" s="11" t="s">
        <v>936</v>
      </c>
      <c r="I120" s="16" t="s">
        <v>1140</v>
      </c>
      <c r="J120" s="11" t="s">
        <v>323</v>
      </c>
      <c r="K120" s="16" t="s">
        <v>891</v>
      </c>
      <c r="L120" s="16" t="s">
        <v>1217</v>
      </c>
      <c r="M120" s="8" t="s">
        <v>1100</v>
      </c>
      <c r="N120" s="11" t="s">
        <v>549</v>
      </c>
      <c r="O120" s="8" t="s">
        <v>691</v>
      </c>
      <c r="P120" s="8" t="s">
        <v>1056</v>
      </c>
      <c r="Q120" s="8" t="s">
        <v>1021</v>
      </c>
      <c r="R120" s="8" t="s">
        <v>1091</v>
      </c>
      <c r="S120" s="8" t="s">
        <v>785</v>
      </c>
      <c r="T120" s="8"/>
      <c r="U120" s="8"/>
    </row>
    <row r="121" spans="1:21" ht="105" x14ac:dyDescent="0.25">
      <c r="A121" s="15" t="s">
        <v>77</v>
      </c>
      <c r="B121" s="15" t="s">
        <v>1536</v>
      </c>
      <c r="C121" s="10" t="s">
        <v>1535</v>
      </c>
      <c r="D121" s="8"/>
      <c r="E121" s="8"/>
      <c r="F121" s="8"/>
      <c r="G121" s="10"/>
      <c r="H121" s="11"/>
      <c r="I121" s="16"/>
      <c r="J121" s="11"/>
      <c r="K121" s="16"/>
      <c r="L121" s="16"/>
      <c r="M121" s="8"/>
      <c r="N121" s="11"/>
      <c r="O121" s="8"/>
      <c r="P121" s="8"/>
      <c r="Q121" s="8"/>
      <c r="R121" s="8"/>
      <c r="S121" s="8"/>
      <c r="T121" s="8"/>
      <c r="U121" s="8"/>
    </row>
    <row r="122" spans="1:21" ht="105" x14ac:dyDescent="0.25">
      <c r="A122" s="15" t="s">
        <v>77</v>
      </c>
      <c r="B122" s="15" t="s">
        <v>1520</v>
      </c>
      <c r="C122" s="10" t="s">
        <v>1521</v>
      </c>
      <c r="D122" s="8"/>
      <c r="E122" s="8"/>
      <c r="F122" s="8"/>
      <c r="G122" s="10"/>
      <c r="H122" s="11"/>
      <c r="I122" s="16"/>
      <c r="J122" s="11"/>
      <c r="K122" s="16"/>
      <c r="L122" s="16"/>
      <c r="M122" s="8"/>
      <c r="N122" s="11"/>
      <c r="O122" s="8"/>
      <c r="P122" s="8"/>
      <c r="Q122" s="8"/>
      <c r="R122" s="8"/>
      <c r="S122" s="8"/>
      <c r="T122" s="8"/>
      <c r="U122" s="8"/>
    </row>
    <row r="123" spans="1:21" x14ac:dyDescent="0.25">
      <c r="A123" s="15" t="s">
        <v>77</v>
      </c>
      <c r="B123" s="15" t="s">
        <v>404</v>
      </c>
      <c r="C123" s="9" t="s">
        <v>1514</v>
      </c>
      <c r="D123" s="8"/>
      <c r="E123" s="8"/>
      <c r="F123" s="8"/>
      <c r="G123" s="9"/>
      <c r="H123" s="8"/>
      <c r="I123" s="16"/>
      <c r="J123" s="8"/>
      <c r="K123" s="16"/>
      <c r="L123" s="16"/>
      <c r="M123" s="8"/>
      <c r="N123" s="8"/>
      <c r="O123" s="8"/>
      <c r="P123" s="8"/>
      <c r="Q123" s="8"/>
      <c r="R123" s="8"/>
      <c r="S123" s="8"/>
      <c r="T123" s="8"/>
      <c r="U123" s="8"/>
    </row>
    <row r="124" spans="1:21" x14ac:dyDescent="0.25">
      <c r="A124" s="15" t="s">
        <v>77</v>
      </c>
      <c r="B124" s="15" t="s">
        <v>406</v>
      </c>
      <c r="C124" s="9" t="s">
        <v>405</v>
      </c>
      <c r="D124" s="8" t="s">
        <v>413</v>
      </c>
      <c r="E124" s="8" t="s">
        <v>982</v>
      </c>
      <c r="F124" s="8" t="s">
        <v>645</v>
      </c>
      <c r="G124" s="9" t="s">
        <v>417</v>
      </c>
      <c r="H124" s="8" t="s">
        <v>421</v>
      </c>
      <c r="I124" s="16" t="s">
        <v>423</v>
      </c>
      <c r="J124" s="8" t="s">
        <v>425</v>
      </c>
      <c r="K124" s="16" t="s">
        <v>893</v>
      </c>
      <c r="L124" s="16" t="s">
        <v>1206</v>
      </c>
      <c r="M124" s="8" t="s">
        <v>490</v>
      </c>
      <c r="N124" s="8" t="s">
        <v>490</v>
      </c>
      <c r="O124" s="8" t="s">
        <v>431</v>
      </c>
      <c r="P124" s="8" t="s">
        <v>431</v>
      </c>
      <c r="Q124" s="8" t="s">
        <v>444</v>
      </c>
      <c r="R124" s="8" t="s">
        <v>437</v>
      </c>
      <c r="S124" s="8" t="s">
        <v>442</v>
      </c>
      <c r="T124" s="8"/>
      <c r="U124" s="8"/>
    </row>
    <row r="125" spans="1:21" x14ac:dyDescent="0.25">
      <c r="A125" s="15" t="s">
        <v>77</v>
      </c>
      <c r="B125" s="15" t="s">
        <v>407</v>
      </c>
      <c r="C125" s="9" t="s">
        <v>410</v>
      </c>
      <c r="D125" s="8" t="s">
        <v>414</v>
      </c>
      <c r="E125" s="8" t="s">
        <v>646</v>
      </c>
      <c r="F125" s="8" t="s">
        <v>647</v>
      </c>
      <c r="G125" s="9" t="s">
        <v>418</v>
      </c>
      <c r="H125" s="8" t="s">
        <v>938</v>
      </c>
      <c r="I125" s="16" t="s">
        <v>736</v>
      </c>
      <c r="J125" s="8" t="s">
        <v>426</v>
      </c>
      <c r="K125" s="16" t="s">
        <v>894</v>
      </c>
      <c r="L125" s="16" t="s">
        <v>443</v>
      </c>
      <c r="M125" s="8" t="s">
        <v>428</v>
      </c>
      <c r="N125" s="8" t="s">
        <v>428</v>
      </c>
      <c r="O125" s="8" t="s">
        <v>693</v>
      </c>
      <c r="P125" s="8" t="s">
        <v>432</v>
      </c>
      <c r="Q125" s="8" t="s">
        <v>435</v>
      </c>
      <c r="R125" s="8" t="s">
        <v>518</v>
      </c>
      <c r="S125" s="8" t="s">
        <v>441</v>
      </c>
      <c r="T125" s="8"/>
      <c r="U125" s="8"/>
    </row>
    <row r="126" spans="1:21" x14ac:dyDescent="0.25">
      <c r="A126" s="15" t="s">
        <v>77</v>
      </c>
      <c r="B126" s="15" t="s">
        <v>408</v>
      </c>
      <c r="C126" s="9" t="s">
        <v>411</v>
      </c>
      <c r="D126" s="8" t="s">
        <v>415</v>
      </c>
      <c r="E126" s="8" t="s">
        <v>648</v>
      </c>
      <c r="F126" s="8" t="s">
        <v>649</v>
      </c>
      <c r="G126" s="9" t="s">
        <v>419</v>
      </c>
      <c r="H126" s="8" t="s">
        <v>939</v>
      </c>
      <c r="I126" s="16" t="s">
        <v>737</v>
      </c>
      <c r="J126" s="8" t="s">
        <v>972</v>
      </c>
      <c r="K126" s="16" t="s">
        <v>895</v>
      </c>
      <c r="L126" s="16" t="s">
        <v>1207</v>
      </c>
      <c r="M126" s="8" t="s">
        <v>429</v>
      </c>
      <c r="N126" s="8" t="s">
        <v>429</v>
      </c>
      <c r="O126" s="8" t="s">
        <v>429</v>
      </c>
      <c r="P126" s="8" t="s">
        <v>429</v>
      </c>
      <c r="Q126" s="8" t="s">
        <v>436</v>
      </c>
      <c r="R126" s="8" t="s">
        <v>519</v>
      </c>
      <c r="S126" s="8" t="s">
        <v>440</v>
      </c>
      <c r="T126" s="8"/>
      <c r="U126" s="8"/>
    </row>
    <row r="127" spans="1:21" x14ac:dyDescent="0.25">
      <c r="A127" s="15" t="s">
        <v>77</v>
      </c>
      <c r="B127" s="15" t="s">
        <v>409</v>
      </c>
      <c r="C127" s="9" t="s">
        <v>412</v>
      </c>
      <c r="D127" s="8" t="s">
        <v>416</v>
      </c>
      <c r="E127" s="8" t="s">
        <v>650</v>
      </c>
      <c r="F127" s="8" t="s">
        <v>651</v>
      </c>
      <c r="G127" s="9" t="s">
        <v>420</v>
      </c>
      <c r="H127" s="8" t="s">
        <v>422</v>
      </c>
      <c r="I127" s="16" t="s">
        <v>424</v>
      </c>
      <c r="J127" s="8" t="s">
        <v>427</v>
      </c>
      <c r="K127" s="16" t="s">
        <v>896</v>
      </c>
      <c r="L127" s="16" t="s">
        <v>1208</v>
      </c>
      <c r="M127" s="8" t="s">
        <v>430</v>
      </c>
      <c r="N127" s="8" t="s">
        <v>430</v>
      </c>
      <c r="O127" s="8" t="s">
        <v>433</v>
      </c>
      <c r="P127" s="8" t="s">
        <v>434</v>
      </c>
      <c r="Q127" s="8" t="s">
        <v>1022</v>
      </c>
      <c r="R127" s="8" t="s">
        <v>438</v>
      </c>
      <c r="S127" s="8" t="s">
        <v>439</v>
      </c>
      <c r="T127" s="8"/>
      <c r="U127" s="8"/>
    </row>
    <row r="128" spans="1:21" x14ac:dyDescent="0.25">
      <c r="A128" s="15" t="s">
        <v>77</v>
      </c>
      <c r="B128" s="15" t="s">
        <v>570</v>
      </c>
      <c r="C128" s="9" t="s">
        <v>566</v>
      </c>
      <c r="D128" s="9" t="s">
        <v>568</v>
      </c>
      <c r="E128" s="9" t="s">
        <v>656</v>
      </c>
      <c r="F128" s="9" t="s">
        <v>655</v>
      </c>
      <c r="G128" s="9" t="s">
        <v>838</v>
      </c>
      <c r="H128" s="9" t="s">
        <v>743</v>
      </c>
      <c r="I128" s="9" t="s">
        <v>742</v>
      </c>
      <c r="J128" s="9" t="s">
        <v>744</v>
      </c>
      <c r="K128" s="9" t="s">
        <v>897</v>
      </c>
      <c r="L128" s="9" t="s">
        <v>1213</v>
      </c>
      <c r="M128" s="9" t="s">
        <v>567</v>
      </c>
      <c r="N128" s="9" t="s">
        <v>567</v>
      </c>
      <c r="O128" s="9" t="s">
        <v>668</v>
      </c>
      <c r="P128" s="9" t="s">
        <v>668</v>
      </c>
      <c r="Q128" s="9" t="s">
        <v>745</v>
      </c>
      <c r="R128" s="9" t="s">
        <v>569</v>
      </c>
      <c r="S128" s="9" t="s">
        <v>746</v>
      </c>
      <c r="T128" s="8"/>
      <c r="U128" s="8"/>
    </row>
    <row r="129" spans="1:21" x14ac:dyDescent="0.25">
      <c r="A129" s="15" t="s">
        <v>77</v>
      </c>
      <c r="B129" s="15" t="s">
        <v>445</v>
      </c>
      <c r="C129" s="9" t="s">
        <v>446</v>
      </c>
      <c r="D129" s="8" t="s">
        <v>474</v>
      </c>
      <c r="E129" s="9" t="s">
        <v>359</v>
      </c>
      <c r="F129" s="9" t="s">
        <v>652</v>
      </c>
      <c r="G129" s="9" t="s">
        <v>447</v>
      </c>
      <c r="H129" s="9" t="s">
        <v>448</v>
      </c>
      <c r="I129" s="9" t="s">
        <v>449</v>
      </c>
      <c r="J129" s="9" t="s">
        <v>450</v>
      </c>
      <c r="K129" s="9" t="s">
        <v>898</v>
      </c>
      <c r="L129" s="9" t="s">
        <v>1209</v>
      </c>
      <c r="M129" s="9" t="s">
        <v>451</v>
      </c>
      <c r="N129" s="8" t="s">
        <v>451</v>
      </c>
      <c r="O129" s="9" t="s">
        <v>452</v>
      </c>
      <c r="P129" s="9" t="s">
        <v>452</v>
      </c>
      <c r="Q129" s="9" t="s">
        <v>453</v>
      </c>
      <c r="R129" s="9" t="s">
        <v>520</v>
      </c>
      <c r="S129" s="9" t="s">
        <v>454</v>
      </c>
      <c r="T129" s="8"/>
      <c r="U129" s="8"/>
    </row>
    <row r="130" spans="1:21" x14ac:dyDescent="0.25">
      <c r="A130" s="15" t="s">
        <v>77</v>
      </c>
      <c r="B130" s="15" t="s">
        <v>149</v>
      </c>
      <c r="C130" s="9" t="s">
        <v>305</v>
      </c>
      <c r="D130" s="8" t="s">
        <v>358</v>
      </c>
      <c r="E130" s="8" t="s">
        <v>359</v>
      </c>
      <c r="F130" s="8" t="s">
        <v>652</v>
      </c>
      <c r="G130" s="9" t="s">
        <v>839</v>
      </c>
      <c r="H130" s="8" t="s">
        <v>226</v>
      </c>
      <c r="I130" s="8" t="s">
        <v>360</v>
      </c>
      <c r="J130" s="8" t="s">
        <v>361</v>
      </c>
      <c r="K130" s="9" t="s">
        <v>899</v>
      </c>
      <c r="L130" s="9" t="s">
        <v>377</v>
      </c>
      <c r="M130" s="8" t="s">
        <v>348</v>
      </c>
      <c r="N130" s="8" t="s">
        <v>348</v>
      </c>
      <c r="O130" s="8" t="s">
        <v>365</v>
      </c>
      <c r="P130" s="8" t="s">
        <v>365</v>
      </c>
      <c r="Q130" s="8" t="s">
        <v>371</v>
      </c>
      <c r="R130" s="8" t="s">
        <v>521</v>
      </c>
      <c r="S130" s="8" t="s">
        <v>373</v>
      </c>
      <c r="T130" s="8"/>
      <c r="U130" s="8"/>
    </row>
    <row r="131" spans="1:21" ht="45" x14ac:dyDescent="0.25">
      <c r="A131" s="15" t="s">
        <v>77</v>
      </c>
      <c r="B131" s="15" t="s">
        <v>131</v>
      </c>
      <c r="C131" s="9" t="s">
        <v>136</v>
      </c>
      <c r="D131" s="8" t="s">
        <v>536</v>
      </c>
      <c r="E131" s="8" t="s">
        <v>653</v>
      </c>
      <c r="F131" s="8" t="s">
        <v>654</v>
      </c>
      <c r="G131" s="9" t="s">
        <v>336</v>
      </c>
      <c r="H131" s="8" t="s">
        <v>940</v>
      </c>
      <c r="I131" s="16" t="s">
        <v>738</v>
      </c>
      <c r="J131" s="8" t="s">
        <v>325</v>
      </c>
      <c r="K131" s="16" t="s">
        <v>1093</v>
      </c>
      <c r="L131" s="16" t="s">
        <v>1210</v>
      </c>
      <c r="M131" s="8" t="s">
        <v>227</v>
      </c>
      <c r="N131" s="8" t="s">
        <v>491</v>
      </c>
      <c r="O131" s="8" t="s">
        <v>228</v>
      </c>
      <c r="P131" s="8" t="s">
        <v>229</v>
      </c>
      <c r="Q131" s="8" t="s">
        <v>269</v>
      </c>
      <c r="R131" s="8" t="s">
        <v>522</v>
      </c>
      <c r="S131" s="8" t="s">
        <v>1057</v>
      </c>
      <c r="T131" s="8"/>
      <c r="U131" s="8"/>
    </row>
    <row r="132" spans="1:21" x14ac:dyDescent="0.25">
      <c r="A132" s="15" t="s">
        <v>77</v>
      </c>
      <c r="B132" s="15" t="s">
        <v>1508</v>
      </c>
      <c r="C132" s="3" t="s">
        <v>1509</v>
      </c>
    </row>
    <row r="133" spans="1:21" ht="30" x14ac:dyDescent="0.25">
      <c r="A133" s="15" t="s">
        <v>77</v>
      </c>
      <c r="B133" s="15" t="s">
        <v>1510</v>
      </c>
      <c r="C133" s="3" t="s">
        <v>1511</v>
      </c>
    </row>
    <row r="134" spans="1:21" x14ac:dyDescent="0.25">
      <c r="A134" s="15" t="s">
        <v>77</v>
      </c>
      <c r="B134" s="15" t="s">
        <v>1522</v>
      </c>
      <c r="C134" s="3" t="s">
        <v>1522</v>
      </c>
    </row>
    <row r="135" spans="1:21" s="2" customFormat="1" x14ac:dyDescent="0.25">
      <c r="A135" s="17" t="s">
        <v>77</v>
      </c>
      <c r="B135" s="15" t="s">
        <v>551</v>
      </c>
      <c r="D135" s="2" t="s">
        <v>1134</v>
      </c>
      <c r="E135" s="2" t="s">
        <v>986</v>
      </c>
      <c r="F135" s="2" t="s">
        <v>987</v>
      </c>
      <c r="G135" s="2" t="s">
        <v>840</v>
      </c>
      <c r="H135" s="3" t="s">
        <v>571</v>
      </c>
      <c r="I135" s="2" t="s">
        <v>741</v>
      </c>
      <c r="J135" s="2" t="s">
        <v>1126</v>
      </c>
      <c r="K135" s="2" t="s">
        <v>1092</v>
      </c>
      <c r="L135" s="22" t="s">
        <v>1211</v>
      </c>
      <c r="M135" s="2" t="s">
        <v>523</v>
      </c>
      <c r="N135" s="2" t="s">
        <v>1134</v>
      </c>
      <c r="O135" s="2" t="s">
        <v>1285</v>
      </c>
      <c r="P135" s="2" t="s">
        <v>946</v>
      </c>
      <c r="Q135" s="2" t="s">
        <v>524</v>
      </c>
      <c r="R135" s="2" t="s">
        <v>1039</v>
      </c>
      <c r="S135" s="2" t="s">
        <v>781</v>
      </c>
    </row>
    <row r="136" spans="1:21" s="2" customFormat="1" ht="30" x14ac:dyDescent="0.25">
      <c r="A136" s="17" t="s">
        <v>77</v>
      </c>
      <c r="B136" s="15" t="s">
        <v>983</v>
      </c>
      <c r="E136" s="3" t="s">
        <v>984</v>
      </c>
      <c r="F136" s="3" t="s">
        <v>985</v>
      </c>
      <c r="H136" s="3"/>
    </row>
  </sheetData>
  <conditionalFormatting sqref="B7:B10">
    <cfRule type="duplicateValues" dxfId="7" priority="108"/>
  </conditionalFormatting>
  <conditionalFormatting sqref="B11:B72 B1:B6 B74:B136">
    <cfRule type="duplicateValues" dxfId="6" priority="136"/>
  </conditionalFormatting>
  <conditionalFormatting sqref="B73">
    <cfRule type="duplicateValues" dxfId="5" priority="2"/>
  </conditionalFormatting>
  <conditionalFormatting sqref="B1:U43 B44:L49 M44:U69 K50:L69 B50:J72 K70:U72 B74:D74 G74:U74 D74:J83 B75:C81 M75:U81 K75:L83 B80:D80 G80:U80 B82:U83 D84:L87 B84:C94 M84:U94 B88:U113 B114:C119 L114:L119 M114:U131 D116:J119 K117:K119 B120:L122 B123:J131 B132:U134 B135:J136 M135:U136 K136:L136">
    <cfRule type="containsBlanks" dxfId="4" priority="19">
      <formula>LEN(TRIM(B1))=0</formula>
    </cfRule>
  </conditionalFormatting>
  <conditionalFormatting sqref="B73:U73">
    <cfRule type="containsBlanks" dxfId="3" priority="1">
      <formula>LEN(TRIM(B73))=0</formula>
    </cfRule>
  </conditionalFormatting>
  <conditionalFormatting sqref="D114:K116 K131:K135">
    <cfRule type="containsBlanks" dxfId="2" priority="71">
      <formula>LEN(TRIM(D114))=0</formula>
    </cfRule>
  </conditionalFormatting>
  <conditionalFormatting sqref="K123:L130">
    <cfRule type="containsBlanks" dxfId="1" priority="5">
      <formula>LEN(TRIM(K123))=0</formula>
    </cfRule>
  </conditionalFormatting>
  <conditionalFormatting sqref="L131:L134">
    <cfRule type="containsBlanks" dxfId="0" priority="9">
      <formula>LEN(TRIM(L131))=0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2023-11-10T00:52:07Z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