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EF553B6A-AB0C-49C8-A41D-F06839C2E480}" xr6:coauthVersionLast="47" xr6:coauthVersionMax="47" xr10:uidLastSave="{00000000-0000-0000-0000-000000000000}"/>
  <bookViews>
    <workbookView xWindow="-120" yWindow="-120" windowWidth="29040" windowHeight="16440" xr2:uid="{00000000-000D-0000-FFFF-FFFF00000000}"/>
  </bookViews>
  <sheets>
    <sheet name="scorecard_template_elements" sheetId="1" r:id="rId1"/>
    <sheet name="languages" sheetId="2" r:id="rId2"/>
    <sheet name="fonts" sheetId="3" r:id="rId3"/>
  </sheets>
  <definedNames>
    <definedName name="_xlnm._FilterDatabase" localSheetId="1" hidden="1">languages!$B$1:$D$1</definedName>
    <definedName name="_xlnm._FilterDatabase" localSheetId="0" hidden="1">scorecard_template_elements!$A$1:$S$180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1" i="1" l="1"/>
  <c r="F60" i="1"/>
  <c r="A59" i="1"/>
  <c r="A60" i="1" s="1"/>
  <c r="F55" i="1"/>
  <c r="A54" i="1"/>
  <c r="A55" i="1" s="1"/>
  <c r="A49" i="1"/>
  <c r="A50" i="1" s="1"/>
  <c r="A44" i="1"/>
  <c r="A45" i="1" s="1"/>
  <c r="A39" i="1"/>
  <c r="A40" i="1" s="1"/>
  <c r="A34" i="1"/>
  <c r="F28" i="1"/>
  <c r="F35" i="1" s="1"/>
  <c r="D28" i="1"/>
  <c r="D40" i="1" s="1"/>
  <c r="F27" i="1"/>
  <c r="F39" i="1" s="1"/>
  <c r="E18" i="1"/>
  <c r="F26" i="1"/>
  <c r="F31" i="1" s="1"/>
  <c r="D12" i="1"/>
  <c r="D13" i="1" s="1"/>
  <c r="D161" i="1"/>
  <c r="G115" i="1"/>
  <c r="E64" i="1"/>
  <c r="F112" i="1"/>
  <c r="F110" i="1"/>
  <c r="D113" i="1"/>
  <c r="F113" i="1" s="1"/>
  <c r="G113" i="1"/>
  <c r="E114" i="1" s="1"/>
  <c r="G114" i="1" s="1"/>
  <c r="G111" i="1"/>
  <c r="F111" i="1"/>
  <c r="F12" i="1"/>
  <c r="F13" i="1" s="1"/>
  <c r="D19" i="1"/>
  <c r="D20" i="1" s="1"/>
  <c r="D22" i="1" s="1"/>
  <c r="D21" i="1" s="1"/>
  <c r="E12" i="1"/>
  <c r="G12" i="1" s="1"/>
  <c r="E118" i="1"/>
  <c r="G118" i="1" s="1"/>
  <c r="E117" i="1"/>
  <c r="E119" i="1" s="1"/>
  <c r="D154" i="1"/>
  <c r="D121" i="1"/>
  <c r="F121" i="1" s="1"/>
  <c r="F151" i="1"/>
  <c r="F118" i="1"/>
  <c r="D63" i="1"/>
  <c r="D74" i="1" s="1"/>
  <c r="F59" i="1" l="1"/>
  <c r="D60" i="1"/>
  <c r="F54" i="1"/>
  <c r="D55" i="1"/>
  <c r="F40" i="1"/>
  <c r="F49" i="1"/>
  <c r="D50" i="1"/>
  <c r="F50" i="1"/>
  <c r="F44" i="1"/>
  <c r="D45" i="1"/>
  <c r="F45" i="1"/>
  <c r="F34" i="1"/>
  <c r="D35" i="1"/>
  <c r="F30" i="1"/>
  <c r="D18" i="1"/>
  <c r="D14" i="1"/>
  <c r="F14" i="1" s="1"/>
  <c r="D15" i="1"/>
  <c r="F15" i="1" s="1"/>
  <c r="D153" i="1" l="1"/>
  <c r="D120" i="1"/>
  <c r="F120" i="1" s="1"/>
  <c r="D66" i="1"/>
  <c r="G9" i="1" l="1"/>
  <c r="P3" i="1"/>
  <c r="P4" i="1"/>
  <c r="P2" i="1"/>
  <c r="G3" i="1"/>
  <c r="E4" i="1" s="1"/>
  <c r="G4" i="1" s="1"/>
  <c r="E5" i="1" s="1"/>
  <c r="G5" i="1" s="1"/>
  <c r="G180" i="1"/>
  <c r="F178" i="1"/>
  <c r="F177" i="1"/>
  <c r="F176" i="1"/>
  <c r="F175" i="1"/>
  <c r="F174" i="1"/>
  <c r="F173" i="1"/>
  <c r="F172" i="1"/>
  <c r="F171" i="1"/>
  <c r="F170" i="1"/>
  <c r="F169" i="1"/>
  <c r="F168" i="1"/>
  <c r="D162" i="1"/>
  <c r="F154" i="1"/>
  <c r="D129" i="1"/>
  <c r="D130" i="1"/>
  <c r="F130" i="1" s="1"/>
  <c r="F129" i="1" l="1"/>
  <c r="F134" i="1" s="1"/>
  <c r="F139" i="1" s="1"/>
  <c r="F144" i="1" s="1"/>
  <c r="F162" i="1"/>
  <c r="D158" i="1"/>
  <c r="F158" i="1"/>
  <c r="D163" i="1"/>
  <c r="D134" i="1"/>
  <c r="D139" i="1" s="1"/>
  <c r="D144" i="1" s="1"/>
  <c r="D131" i="1"/>
  <c r="D135" i="1"/>
  <c r="D155" i="1" l="1"/>
  <c r="D159" i="1"/>
  <c r="F163" i="1"/>
  <c r="D164" i="1"/>
  <c r="D125" i="1"/>
  <c r="F125" i="1"/>
  <c r="F135" i="1"/>
  <c r="D140" i="1"/>
  <c r="D136" i="1"/>
  <c r="D132" i="1"/>
  <c r="F131" i="1"/>
  <c r="D165" i="1" l="1"/>
  <c r="F164" i="1"/>
  <c r="D160" i="1"/>
  <c r="F159" i="1"/>
  <c r="D156" i="1"/>
  <c r="F155" i="1"/>
  <c r="D126" i="1"/>
  <c r="D122" i="1"/>
  <c r="F136" i="1"/>
  <c r="D141" i="1"/>
  <c r="D145" i="1"/>
  <c r="F145" i="1" s="1"/>
  <c r="F140" i="1"/>
  <c r="D133" i="1"/>
  <c r="F132" i="1"/>
  <c r="D137" i="1"/>
  <c r="G7" i="1"/>
  <c r="F22" i="1"/>
  <c r="G18" i="1"/>
  <c r="E19" i="1" s="1"/>
  <c r="G19" i="1" s="1"/>
  <c r="E20" i="1" s="1"/>
  <c r="E13" i="1" s="1"/>
  <c r="G13" i="1" s="1"/>
  <c r="F19" i="1"/>
  <c r="F58" i="1"/>
  <c r="F53" i="1"/>
  <c r="F48" i="1"/>
  <c r="F43" i="1"/>
  <c r="F38" i="1"/>
  <c r="F33" i="1"/>
  <c r="D24" i="1"/>
  <c r="D67" i="1"/>
  <c r="D76" i="1" s="1"/>
  <c r="D77" i="1" s="1"/>
  <c r="D75" i="1"/>
  <c r="D80" i="1" s="1"/>
  <c r="D85" i="1" s="1"/>
  <c r="D90" i="1" s="1"/>
  <c r="D95" i="1" s="1"/>
  <c r="D100" i="1" s="1"/>
  <c r="D105" i="1" s="1"/>
  <c r="G20" i="1" l="1"/>
  <c r="E21" i="1" s="1"/>
  <c r="G21" i="1" s="1"/>
  <c r="E22" i="1" s="1"/>
  <c r="D57" i="1"/>
  <c r="D61" i="1" s="1"/>
  <c r="F61" i="1" s="1"/>
  <c r="D58" i="1" s="1"/>
  <c r="D25" i="1"/>
  <c r="F160" i="1"/>
  <c r="D157" i="1"/>
  <c r="F157" i="1" s="1"/>
  <c r="F152" i="1" s="1"/>
  <c r="F161" i="1" s="1"/>
  <c r="F156" i="1"/>
  <c r="D166" i="1"/>
  <c r="F166" i="1" s="1"/>
  <c r="F165" i="1"/>
  <c r="D127" i="1"/>
  <c r="F126" i="1"/>
  <c r="F122" i="1"/>
  <c r="D123" i="1"/>
  <c r="F141" i="1"/>
  <c r="D146" i="1"/>
  <c r="F146" i="1" s="1"/>
  <c r="D142" i="1"/>
  <c r="F137" i="1"/>
  <c r="F133" i="1"/>
  <c r="D138" i="1"/>
  <c r="D52" i="1"/>
  <c r="D56" i="1" s="1"/>
  <c r="F56" i="1" s="1"/>
  <c r="D53" i="1" s="1"/>
  <c r="D32" i="1"/>
  <c r="D37" i="1"/>
  <c r="D47" i="1"/>
  <c r="D42" i="1"/>
  <c r="F75" i="1"/>
  <c r="F80" i="1" s="1"/>
  <c r="F85" i="1" s="1"/>
  <c r="F90" i="1" s="1"/>
  <c r="F95" i="1" s="1"/>
  <c r="F100" i="1" s="1"/>
  <c r="F105" i="1" s="1"/>
  <c r="F67" i="1"/>
  <c r="F71" i="1" s="1"/>
  <c r="D82" i="1"/>
  <c r="D87" i="1" s="1"/>
  <c r="D92" i="1" s="1"/>
  <c r="D97" i="1" s="1"/>
  <c r="D102" i="1" s="1"/>
  <c r="D107" i="1" s="1"/>
  <c r="D78" i="1"/>
  <c r="D81" i="1"/>
  <c r="D86" i="1" s="1"/>
  <c r="D91" i="1" s="1"/>
  <c r="D96" i="1" s="1"/>
  <c r="D101" i="1" s="1"/>
  <c r="D106" i="1" s="1"/>
  <c r="G22" i="1" l="1"/>
  <c r="F57" i="1"/>
  <c r="D36" i="1"/>
  <c r="F36" i="1" s="1"/>
  <c r="F32" i="1"/>
  <c r="F127" i="1"/>
  <c r="D124" i="1"/>
  <c r="F124" i="1" s="1"/>
  <c r="F119" i="1" s="1"/>
  <c r="F128" i="1" s="1"/>
  <c r="F123" i="1"/>
  <c r="F138" i="1"/>
  <c r="D143" i="1"/>
  <c r="F142" i="1"/>
  <c r="D147" i="1"/>
  <c r="F147" i="1" s="1"/>
  <c r="F52" i="1"/>
  <c r="D41" i="1"/>
  <c r="F41" i="1" s="1"/>
  <c r="D38" i="1" s="1"/>
  <c r="F37" i="1"/>
  <c r="D51" i="1"/>
  <c r="F51" i="1" s="1"/>
  <c r="D48" i="1" s="1"/>
  <c r="F47" i="1"/>
  <c r="D46" i="1"/>
  <c r="F46" i="1" s="1"/>
  <c r="D43" i="1" s="1"/>
  <c r="F42" i="1"/>
  <c r="D71" i="1"/>
  <c r="D68" i="1" s="1"/>
  <c r="D79" i="1"/>
  <c r="D84" i="1" s="1"/>
  <c r="D89" i="1" s="1"/>
  <c r="D94" i="1" s="1"/>
  <c r="D99" i="1" s="1"/>
  <c r="D104" i="1" s="1"/>
  <c r="D109" i="1" s="1"/>
  <c r="D83" i="1"/>
  <c r="D88" i="1" s="1"/>
  <c r="D93" i="1" s="1"/>
  <c r="D98" i="1" s="1"/>
  <c r="D103" i="1" s="1"/>
  <c r="D108" i="1" s="1"/>
  <c r="F86" i="1"/>
  <c r="D26" i="1" l="1"/>
  <c r="F25" i="1" s="1"/>
  <c r="D29" i="1" s="1"/>
  <c r="E23" i="1"/>
  <c r="E24" i="1" s="1"/>
  <c r="D33" i="1"/>
  <c r="D148" i="1"/>
  <c r="F148" i="1" s="1"/>
  <c r="F143" i="1"/>
  <c r="D72" i="1"/>
  <c r="F72" i="1" s="1"/>
  <c r="F91" i="1"/>
  <c r="F87" i="1"/>
  <c r="F88" i="1" s="1"/>
  <c r="F89" i="1" s="1"/>
  <c r="F81" i="1"/>
  <c r="F82" i="1" s="1"/>
  <c r="F83" i="1" s="1"/>
  <c r="F84" i="1" s="1"/>
  <c r="F76" i="1"/>
  <c r="F29" i="1" l="1"/>
  <c r="D27" i="1"/>
  <c r="E14" i="1"/>
  <c r="E26" i="1"/>
  <c r="G26" i="1" s="1"/>
  <c r="F68" i="1"/>
  <c r="D69" i="1"/>
  <c r="D73" i="1"/>
  <c r="F69" i="1" s="1"/>
  <c r="F92" i="1"/>
  <c r="F93" i="1" s="1"/>
  <c r="F94" i="1" s="1"/>
  <c r="F96" i="1"/>
  <c r="F77" i="1"/>
  <c r="G167" i="1"/>
  <c r="D54" i="1" l="1"/>
  <c r="D59" i="1"/>
  <c r="D44" i="1"/>
  <c r="D49" i="1"/>
  <c r="D39" i="1"/>
  <c r="D34" i="1"/>
  <c r="E25" i="1"/>
  <c r="E27" i="1" s="1"/>
  <c r="E29" i="1"/>
  <c r="E15" i="1"/>
  <c r="G15" i="1" s="1"/>
  <c r="G14" i="1"/>
  <c r="F73" i="1"/>
  <c r="D70" i="1"/>
  <c r="F70" i="1" s="1"/>
  <c r="F65" i="1" s="1"/>
  <c r="F66" i="1" s="1"/>
  <c r="F97" i="1"/>
  <c r="F98" i="1" s="1"/>
  <c r="F99" i="1" s="1"/>
  <c r="F101" i="1"/>
  <c r="F78" i="1"/>
  <c r="E28" i="1" l="1"/>
  <c r="E30" i="1"/>
  <c r="G25" i="1"/>
  <c r="G27" i="1" s="1"/>
  <c r="G28" i="1" s="1"/>
  <c r="F74" i="1"/>
  <c r="F102" i="1"/>
  <c r="F106" i="1"/>
  <c r="F103" i="1"/>
  <c r="F104" i="1" s="1"/>
  <c r="F79" i="1"/>
  <c r="F64" i="1" l="1"/>
  <c r="F107" i="1"/>
  <c r="F108" i="1" l="1"/>
  <c r="F109" i="1" s="1"/>
  <c r="G117" i="1" l="1"/>
  <c r="E121" i="1" l="1"/>
  <c r="E120" i="1"/>
  <c r="G120" i="1" s="1"/>
  <c r="E128" i="1" l="1"/>
  <c r="E122" i="1"/>
  <c r="E125" i="1"/>
  <c r="E126" i="1"/>
  <c r="E127" i="1"/>
  <c r="G121" i="1"/>
  <c r="E123" i="1" l="1"/>
  <c r="G122" i="1"/>
  <c r="G128" i="1"/>
  <c r="E129" i="1"/>
  <c r="E130" i="1" l="1"/>
  <c r="G129" i="1"/>
  <c r="E134" i="1"/>
  <c r="E124" i="1"/>
  <c r="G124" i="1" s="1"/>
  <c r="G123" i="1"/>
  <c r="E135" i="1" l="1"/>
  <c r="E139" i="1"/>
  <c r="G134" i="1"/>
  <c r="G130" i="1"/>
  <c r="E131" i="1"/>
  <c r="E132" i="1" l="1"/>
  <c r="G131" i="1"/>
  <c r="E140" i="1"/>
  <c r="G139" i="1"/>
  <c r="E144" i="1"/>
  <c r="G135" i="1"/>
  <c r="E136" i="1"/>
  <c r="E145" i="1" l="1"/>
  <c r="G144" i="1"/>
  <c r="E141" i="1"/>
  <c r="G140" i="1"/>
  <c r="G136" i="1"/>
  <c r="E137" i="1"/>
  <c r="E133" i="1"/>
  <c r="G133" i="1" s="1"/>
  <c r="G132" i="1"/>
  <c r="E138" i="1" l="1"/>
  <c r="G138" i="1" s="1"/>
  <c r="G137" i="1"/>
  <c r="G141" i="1"/>
  <c r="E142" i="1"/>
  <c r="E146" i="1"/>
  <c r="G145" i="1"/>
  <c r="E147" i="1" l="1"/>
  <c r="G146" i="1"/>
  <c r="G142" i="1"/>
  <c r="E143" i="1"/>
  <c r="G143" i="1" s="1"/>
  <c r="E148" i="1" l="1"/>
  <c r="G148" i="1" s="1"/>
  <c r="G147" i="1"/>
  <c r="G119" i="1" l="1"/>
  <c r="G125" i="1"/>
  <c r="G126" i="1" s="1"/>
  <c r="G127" i="1" s="1"/>
  <c r="E149" i="1" l="1"/>
  <c r="G149" i="1" s="1"/>
  <c r="E150" i="1" l="1"/>
  <c r="E151" i="1"/>
  <c r="G151" i="1" s="1"/>
  <c r="G152" i="1" s="1"/>
  <c r="E152" i="1" s="1"/>
  <c r="G150" i="1" l="1"/>
  <c r="E32" i="1" l="1"/>
  <c r="G31" i="1"/>
  <c r="G32" i="1" l="1"/>
  <c r="E33" i="1"/>
  <c r="G33" i="1" l="1"/>
  <c r="G34" i="1" s="1"/>
  <c r="G35" i="1" s="1"/>
  <c r="E36" i="1"/>
  <c r="G36" i="1" s="1"/>
  <c r="E34" i="1"/>
  <c r="E35" i="1" s="1"/>
  <c r="E37" i="1" l="1"/>
  <c r="E38" i="1" s="1"/>
  <c r="E39" i="1" s="1"/>
  <c r="E40" i="1" s="1"/>
  <c r="G37" i="1"/>
  <c r="G38" i="1" s="1"/>
  <c r="G39" i="1" s="1"/>
  <c r="G40" i="1" s="1"/>
  <c r="E41" i="1" l="1"/>
  <c r="G41" i="1"/>
  <c r="E42" i="1"/>
  <c r="G42" i="1" l="1"/>
  <c r="G43" i="1" s="1"/>
  <c r="G44" i="1" s="1"/>
  <c r="G45" i="1" s="1"/>
  <c r="E43" i="1"/>
  <c r="E46" i="1" l="1"/>
  <c r="E44" i="1"/>
  <c r="E45" i="1" s="1"/>
  <c r="G46" i="1"/>
  <c r="E47" i="1"/>
  <c r="E52" i="1" l="1"/>
  <c r="G47" i="1"/>
  <c r="G48" i="1" s="1"/>
  <c r="G49" i="1" s="1"/>
  <c r="G50" i="1" s="1"/>
  <c r="E48" i="1"/>
  <c r="E51" i="1" l="1"/>
  <c r="G51" i="1" s="1"/>
  <c r="E49" i="1"/>
  <c r="E50" i="1" s="1"/>
  <c r="G52" i="1"/>
  <c r="G53" i="1" s="1"/>
  <c r="G54" i="1" s="1"/>
  <c r="G55" i="1" s="1"/>
  <c r="E53" i="1"/>
  <c r="E57" i="1"/>
  <c r="E56" i="1" l="1"/>
  <c r="G56" i="1" s="1"/>
  <c r="E54" i="1"/>
  <c r="E55" i="1" s="1"/>
  <c r="G57" i="1"/>
  <c r="G58" i="1" s="1"/>
  <c r="G59" i="1" s="1"/>
  <c r="G60" i="1" s="1"/>
  <c r="E58" i="1"/>
  <c r="E61" i="1" l="1"/>
  <c r="G61" i="1" s="1"/>
  <c r="G23" i="1" s="1"/>
  <c r="G24" i="1" s="1"/>
  <c r="E59" i="1"/>
  <c r="E60" i="1" s="1"/>
  <c r="E62" i="1"/>
  <c r="G62" i="1" s="1"/>
  <c r="E63" i="1" s="1"/>
  <c r="G29" i="1"/>
  <c r="G30" i="1" s="1"/>
  <c r="G64" i="1"/>
  <c r="G63" i="1" l="1"/>
  <c r="E67" i="1" l="1"/>
  <c r="E66" i="1"/>
  <c r="G66" i="1" s="1"/>
  <c r="E74" i="1" l="1"/>
  <c r="E68" i="1"/>
  <c r="G67" i="1"/>
  <c r="G68" i="1" l="1"/>
  <c r="E69" i="1"/>
  <c r="G74" i="1"/>
  <c r="E75" i="1"/>
  <c r="G75" i="1" l="1"/>
  <c r="E76" i="1"/>
  <c r="E80" i="1"/>
  <c r="E70" i="1"/>
  <c r="G69" i="1"/>
  <c r="E77" i="1" l="1"/>
  <c r="G76" i="1"/>
  <c r="E71" i="1"/>
  <c r="E72" i="1" s="1"/>
  <c r="E73" i="1" s="1"/>
  <c r="G70" i="1"/>
  <c r="G80" i="1"/>
  <c r="E85" i="1"/>
  <c r="E81" i="1"/>
  <c r="G81" i="1" l="1"/>
  <c r="E82" i="1"/>
  <c r="E90" i="1"/>
  <c r="G85" i="1"/>
  <c r="E86" i="1"/>
  <c r="G77" i="1"/>
  <c r="E78" i="1"/>
  <c r="G82" i="1" l="1"/>
  <c r="E83" i="1"/>
  <c r="E79" i="1"/>
  <c r="G79" i="1" s="1"/>
  <c r="G78" i="1"/>
  <c r="G86" i="1"/>
  <c r="E87" i="1"/>
  <c r="G90" i="1"/>
  <c r="E91" i="1"/>
  <c r="E95" i="1"/>
  <c r="E96" i="1" l="1"/>
  <c r="E100" i="1"/>
  <c r="G95" i="1"/>
  <c r="G91" i="1"/>
  <c r="E92" i="1"/>
  <c r="E88" i="1"/>
  <c r="G87" i="1"/>
  <c r="G83" i="1"/>
  <c r="E84" i="1"/>
  <c r="G84" i="1" s="1"/>
  <c r="E93" i="1" l="1"/>
  <c r="G92" i="1"/>
  <c r="G88" i="1"/>
  <c r="E89" i="1"/>
  <c r="G89" i="1" s="1"/>
  <c r="E101" i="1"/>
  <c r="E105" i="1"/>
  <c r="G100" i="1"/>
  <c r="G96" i="1"/>
  <c r="E97" i="1"/>
  <c r="G105" i="1" l="1"/>
  <c r="E106" i="1"/>
  <c r="G97" i="1"/>
  <c r="E98" i="1"/>
  <c r="E102" i="1"/>
  <c r="G101" i="1"/>
  <c r="G93" i="1"/>
  <c r="E94" i="1"/>
  <c r="G94" i="1" s="1"/>
  <c r="E103" i="1" l="1"/>
  <c r="G102" i="1"/>
  <c r="G98" i="1"/>
  <c r="E99" i="1"/>
  <c r="G99" i="1" s="1"/>
  <c r="E107" i="1"/>
  <c r="G106" i="1"/>
  <c r="G107" i="1" l="1"/>
  <c r="E108" i="1"/>
  <c r="E104" i="1"/>
  <c r="G104" i="1" s="1"/>
  <c r="G103" i="1"/>
  <c r="E109" i="1" l="1"/>
  <c r="G109" i="1" s="1"/>
  <c r="G108" i="1"/>
  <c r="G71" i="1" l="1"/>
  <c r="G72" i="1" s="1"/>
  <c r="G73" i="1" s="1"/>
  <c r="G65" i="1"/>
  <c r="E154" i="1"/>
  <c r="E155" i="1" s="1"/>
  <c r="E153" i="1"/>
  <c r="G153" i="1" s="1"/>
  <c r="E161" i="1" l="1"/>
  <c r="G161" i="1" s="1"/>
  <c r="E162" i="1"/>
  <c r="G162" i="1" s="1"/>
  <c r="G155" i="1"/>
  <c r="E156" i="1"/>
  <c r="G154" i="1"/>
  <c r="E158" i="1"/>
  <c r="E159" i="1"/>
  <c r="E160" i="1"/>
  <c r="E163" i="1" l="1"/>
  <c r="E164" i="1"/>
  <c r="G163" i="1"/>
  <c r="E157" i="1"/>
  <c r="G157" i="1" s="1"/>
  <c r="G156" i="1"/>
  <c r="E165" i="1" l="1"/>
  <c r="G164" i="1"/>
  <c r="E166" i="1" l="1"/>
  <c r="G166" i="1" s="1"/>
  <c r="G165" i="1"/>
  <c r="G158" i="1" l="1"/>
  <c r="G159" i="1" s="1"/>
  <c r="G160" i="1" s="1"/>
  <c r="A35" i="1" l="1"/>
</calcChain>
</file>

<file path=xl/sharedStrings.xml><?xml version="1.0" encoding="utf-8"?>
<sst xmlns="http://schemas.openxmlformats.org/spreadsheetml/2006/main" count="1825" uniqueCount="625">
  <si>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</si>
  <si>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</si>
  <si>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</si>
  <si>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</si>
  <si>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</si>
  <si>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</si>
  <si>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</si>
  <si>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</si>
  <si>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</si>
  <si>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</si>
  <si>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</si>
  <si>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</si>
  <si>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</si>
  <si>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</si>
  <si>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</si>
  <si>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</si>
  <si>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</si>
  <si>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</si>
  <si>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</si>
  <si>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</si>
  <si>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</si>
  <si>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</si>
  <si>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</si>
  <si>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</si>
  <si>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title_series</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</si>
  <si>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</si>
  <si>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</si>
  <si>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</si>
  <si>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</si>
  <si>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</si>
  <si>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</si>
  <si>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</si>
  <si>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</si>
  <si>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</si>
  <si>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</si>
  <si>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</si>
  <si>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</si>
  <si>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</si>
  <si>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</si>
  <si>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</si>
  <si>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</si>
  <si>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</si>
  <si>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</si>
  <si>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</si>
  <si>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Urban design and transport features</t>
  </si>
  <si>
    <t>access_profile</t>
  </si>
  <si>
    <t>access_profile_text</t>
  </si>
  <si>
    <t>(above) City estimates for percentage of population with access to amenities within 500 metres (m) can be compared with the performance of other cities in our global study.</t>
  </si>
  <si>
    <t>walkability_header</t>
  </si>
  <si>
    <t>Walkability</t>
  </si>
  <si>
    <t>all_cities_walkability</t>
  </si>
  <si>
    <t>population_header</t>
  </si>
  <si>
    <t>Population density</t>
  </si>
  <si>
    <t>local_nh_population_density</t>
  </si>
  <si>
    <t>health_header</t>
  </si>
  <si>
    <t>Health related urban policy</t>
  </si>
  <si>
    <t>presence_text</t>
  </si>
  <si>
    <t>Policy presence</t>
  </si>
  <si>
    <t>quality_text</t>
  </si>
  <si>
    <t>Policy quality ¹</t>
  </si>
  <si>
    <t>policy_box_2</t>
  </si>
  <si>
    <t>policy_checklist</t>
  </si>
  <si>
    <t>global_comparison_header</t>
  </si>
  <si>
    <t>policy2_text1</t>
  </si>
  <si>
    <t>Transport and planning combined in one government department?</t>
  </si>
  <si>
    <t>policy2_text1_global</t>
  </si>
  <si>
    <t>28% (7/25)</t>
  </si>
  <si>
    <t>policy2_text1_response</t>
  </si>
  <si>
    <t>policy2_text2</t>
  </si>
  <si>
    <t>Metropolitan urban policy specifies health-focused actions?</t>
  </si>
  <si>
    <t>policy2_text2_global</t>
  </si>
  <si>
    <t xml:space="preserve">64% (16/25) </t>
  </si>
  <si>
    <t>policy2_text2_response</t>
  </si>
  <si>
    <t>policy2_text3</t>
  </si>
  <si>
    <t>Metropolitan transport policy specifies health-focused actions?</t>
  </si>
  <si>
    <t>policy2_text3_global</t>
  </si>
  <si>
    <t xml:space="preserve">92% (23/25) </t>
  </si>
  <si>
    <t>policy2_text3_response</t>
  </si>
  <si>
    <t>policy2_text4</t>
  </si>
  <si>
    <t>Health Impact Assessment incorporated into urban/transport policy or legislation?</t>
  </si>
  <si>
    <t>policy2_text4_global</t>
  </si>
  <si>
    <t xml:space="preserve">16% (4/25) </t>
  </si>
  <si>
    <t>policy2_text4_response</t>
  </si>
  <si>
    <t>policy2_text5</t>
  </si>
  <si>
    <t>Information on government expenditure on infrastructure for different transport modes?</t>
  </si>
  <si>
    <t>policy2_text5_global</t>
  </si>
  <si>
    <t>policy2_text5_response</t>
  </si>
  <si>
    <t>policy2_text6</t>
  </si>
  <si>
    <t>Air pollution policies related to both transport and land use planning</t>
  </si>
  <si>
    <t>policy2_text6_global</t>
  </si>
  <si>
    <t>policy2_text6_response</t>
  </si>
  <si>
    <t>policy_box_3</t>
  </si>
  <si>
    <t>intersections_header</t>
  </si>
  <si>
    <t>Street intersection density</t>
  </si>
  <si>
    <t>local_nh_intersection_density</t>
  </si>
  <si>
    <t>pt_header</t>
  </si>
  <si>
    <t>Weekday public transport access within 500m</t>
  </si>
  <si>
    <t>pos_header</t>
  </si>
  <si>
    <t>Large public open space access</t>
  </si>
  <si>
    <t>pct_access_500m_public_open_space_large_score</t>
  </si>
  <si>
    <t>citations</t>
  </si>
  <si>
    <t>Full report including data and methods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</si>
  <si>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walkability_description</t>
  </si>
  <si>
    <t>rotate</t>
  </si>
  <si>
    <t>table_vline1</t>
  </si>
  <si>
    <t>table_vline2</t>
  </si>
  <si>
    <t>table_vline3</t>
  </si>
  <si>
    <t>Housing density requirements</t>
  </si>
  <si>
    <t>Street connectivity or pedshed ratio</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</si>
  <si>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</si>
  <si>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</si>
  <si>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</si>
  <si>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</si>
  <si>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</si>
  <si>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</si>
  <si>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</si>
  <si>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</si>
  <si>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</si>
  <si>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</si>
  <si>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</si>
  <si>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Health evidence supported</t>
  </si>
  <si>
    <t>Specific standard</t>
  </si>
  <si>
    <t>Policy identified</t>
  </si>
  <si>
    <t>table_hline_mid</t>
  </si>
  <si>
    <t>def2ff</t>
  </si>
  <si>
    <t>25 City Comparison</t>
  </si>
  <si>
    <t>presence_rating</t>
  </si>
  <si>
    <t>quality_rating</t>
  </si>
  <si>
    <t>¹ Policy quality rating rewards specific, measurable policies aligned with consensus evidence on healthy cities</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</si>
  <si>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</si>
  <si>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</si>
  <si>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</si>
  <si>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</si>
  <si>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</si>
  <si>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</si>
  <si>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</si>
  <si>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</si>
  <si>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</si>
  <si>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</si>
  <si>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</si>
  <si>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</si>
  <si>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</si>
  <si>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</si>
  <si>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</si>
  <si>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</si>
  <si>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</si>
  <si>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</si>
  <si>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</si>
  <si>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</si>
  <si>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</si>
  <si>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</si>
  <si>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</si>
  <si>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</si>
  <si>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</si>
  <si>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</si>
  <si>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</si>
  <si>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</si>
  <si>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</si>
  <si>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</si>
  <si>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</si>
  <si>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</si>
  <si>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</si>
  <si>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</si>
  <si>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</si>
  <si>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</si>
  <si>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</si>
  <si>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</si>
  <si>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</si>
  <si>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</si>
  <si>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</si>
  <si>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</si>
  <si>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</si>
  <si>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</si>
  <si>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</si>
  <si>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</si>
  <si>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</si>
  <si>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</si>
  <si>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</si>
  <si>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</si>
  <si>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</si>
  <si>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</si>
  <si>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</si>
  <si>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</si>
  <si>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</si>
  <si>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</si>
  <si>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</si>
  <si>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Requirements for public transport access to employment and infrastructure</t>
  </si>
  <si>
    <t>Requirements for distribution of employment across the city </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</si>
  <si>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</si>
  <si>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</si>
  <si>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</si>
  <si>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</si>
  <si>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</si>
  <si>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</si>
  <si>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</si>
  <si>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</si>
  <si>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</si>
  <si>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</si>
  <si>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</si>
  <si>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Urban design strategies can create walking- and cycling-friendly neighbourhoods with accessible public open space, which are associated with increased physical activity levels and reduced risk of chronic disease.    A policy goal for residential access to public open space within 400 m is broadly consistent with evidence on encouraging walking.  However, access to larger parks may also be important, and different walking speeds and abilities should be considered.</t>
  </si>
  <si>
    <t>Easy access to frequent public transport is a key determinant of healthy and sustainable transport systems.20 Placing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t>
  </si>
  <si>
    <t>infographic</t>
  </si>
  <si>
    <t>Infographic to be inserted here…</t>
  </si>
  <si>
    <t>suggested_citation</t>
  </si>
  <si>
    <t>68% (17/25)</t>
  </si>
  <si>
    <t>pct_access_500m_pt.jpg</t>
  </si>
  <si>
    <t>something_here_maybe</t>
  </si>
  <si>
    <t>Insert some content here maybe??</t>
  </si>
  <si>
    <t>El informe completo, incluidos los datos y los métodos, se ha publicado en INSERTAR LA CITA DE LA SERIE Y LA URL | Datos de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 Escala de colores: Crameri, F. (2018). Scientific colour-maps (3.0.4). Zenodo. https://doi.org/10.5281/zenodo.1287763</t>
  </si>
  <si>
    <t>Las estrategias de diseño urbano pueden crear vecindarios aptos para caminar y andar en bicicleta con espacios públicos abiertos accesibles, que se asocian con mayores niveles de actividad física y menor riesgo de enfermedades crónicas. Un objetivo de política para el acceso residencial a espacios públicos abiertos dentro de los 400 m es ampliamente consistente con la evidencia sobre el fomento de caminar. Sin embargo, el acceso a parques más grandes también puede ser importante, y se deben considerar diferentes velocidades y habilidades para caminar.</t>
  </si>
  <si>
    <t>Objetivos para el uso del transporte público</t>
  </si>
  <si>
    <t>Requisitos mínimos para acceder al transporte público</t>
  </si>
  <si>
    <t>Requisitos para la distribución del empleo en la ciudad</t>
  </si>
  <si>
    <t>Requisitos para el acceso del transporte público al empleo y las infraestructuras</t>
  </si>
  <si>
    <t>Evidencia de salud respaldada</t>
  </si>
  <si>
    <t>Objetivo medible</t>
  </si>
  <si>
    <t>Estándar específico</t>
  </si>
  <si>
    <t>Política identificada</t>
  </si>
  <si>
    <t>El fácil acceso al transporte público frecuente es un determinante clave de los sistemas de transporte saludables y sostenibles. La ubicación de la vivienda y el empleo cerca del transporte público aumenta la participación modal de los viajes en transporte público, lo que fomenta la caminata relacionada con el transporte; ofrecer acceso a empleos y servicios regionales; mejorar la salud, el desarrollo económico y la inclusión social; y reducir la contaminación y las emisiones de carbono.</t>
  </si>
  <si>
    <t>¿Insertar algún contenido aquí tal vez?</t>
  </si>
  <si>
    <t>Acceso al transporte público entre semana a 500 m</t>
  </si>
  <si>
    <t>Densidad de intersección de calles</t>
  </si>
  <si>
    <t>Objetivos de participación ciclista</t>
  </si>
  <si>
    <t>Objetivos de participación a pie</t>
  </si>
  <si>
    <t>Provisión de infraestructura ciclista</t>
  </si>
  <si>
    <t>Provisión de infraestructura peatonal</t>
  </si>
  <si>
    <t>Restricciones de estacionamiento para desalentar el uso del automóvil</t>
  </si>
  <si>
    <t>Conectividad de calles o proporción de pedshed</t>
  </si>
  <si>
    <t>Requisitos de densidad de vivienda</t>
  </si>
  <si>
    <t>Políticas de contaminación del aire relacionadas con el transporte y la planificación del uso del suelo</t>
  </si>
  <si>
    <t>¿Información sobre el gasto público en infraestructura para diferentes modos de transporte?</t>
  </si>
  <si>
    <t>¿Se ha incorporado la evaluación del impacto en la salud en la política o legislación urbana/de transporte?</t>
  </si>
  <si>
    <t>¿Las políticas metropolitanas de transporte  especifica acciones enfocadas en la salud?</t>
  </si>
  <si>
    <t>¿Las políticas urbanas metropolitanas especifica acciones enfocadas en la salud?</t>
  </si>
  <si>
    <t>¿La transporte y planificación urbana combinados en un departamento gubernamental?</t>
  </si>
  <si>
    <t>Comparación de 25 ciudades</t>
  </si>
  <si>
    <t>La presencia de las politícas de transporte</t>
  </si>
  <si>
    <t>La presencia de las políticas</t>
  </si>
  <si>
    <t>Políticas Urbanas y Salud</t>
  </si>
  <si>
    <t>Densidad poblacional</t>
  </si>
  <si>
    <t>Caminabilidad</t>
  </si>
  <si>
    <t>(arriba) Las estimaciones de la ciudad para el porcentaje de población con acceso a servicios dentro de los 500 metros (m) se pueden comparar con el desempeño de otras ciudades en nuestro estudio global.</t>
  </si>
  <si>
    <t>Diseño urbano y características del transporte.</t>
  </si>
  <si>
    <t>Infografía para insertar aquí…</t>
  </si>
  <si>
    <t>Spanish</t>
  </si>
  <si>
    <t>English</t>
  </si>
  <si>
    <t>Walkable neighbourhoods underpin a liveable city, providing opportunities for healthy sustainable lifestyles.  Walkability encompasses accessibility of services and amenities and is influenced by policies determining land use mix and population density, as well as street connectivity. Sufficient density of dwellings and population is critical for walkability, because it determines the viability of local destinations and adequate public transport service.\n\nThe below checklist reports on an analysis of {city} urban policies supporting walkable neighbourhoods, evaluating: policy presence; whether the policy had a specific aim or standard; whether it had a measurable target; and whether it was consistent with evidence on health supportive environments.</t>
  </si>
  <si>
    <t>Los vecindarios transitables sustentan una ciudad habitable y brindan oportunidades para estilos de vida sostenibles y saludables. La accesibilidad para peatones abarca la accesibilidad de los servicios y las comodidades y está influenciada por las políticas que determinan la combinación de usos del suelo y la densidad de población, así como la conectividad de las calles. Una densidad suficiente de viviendas y población es fundamental para la transitabilidad, ya que determina la viabilidad de los destinos locales y un servicio de transporte público adecuado.
La siguiente lista de verificación informa sobre un análisis de las políticas urbanas de {city} que apoyan los vecindarios transitables, evaluando: la presencia de políticas; si la política tenía un objetivo o estándar específico; si tenía un objetivo medible; y si era consistente con la evidencia sobre entornos de apoyo a la salud.</t>
  </si>
  <si>
    <t>Acceso a gran espacio público abierto a 500 m</t>
  </si>
  <si>
    <t>Please provide a high resolution 'hero image' for this city, ideally with dimensions in the ratio of 21:10 (e.g. 2100px by 1000px)</t>
  </si>
  <si>
    <t>Citation: Global Healthy &amp; Sustainable Cities Indicators Collaboration. 2022. Urban Policy and Built Environment Scorecard 2020: {city}. https://doi.org/INSERT-DOI-HERE</t>
  </si>
  <si>
    <t>Tanteador de Política Urbana y Entorno Construido 2020</t>
  </si>
  <si>
    <t>Ciudades Globales Saludables y Sostenibles</t>
  </si>
  <si>
    <t>Citación: Global Healthy &amp; Sustainable Cities Indicators Collaboration. 2022. Urban Policy and Built Environment Scorecard 2020: {city}  (Spanish). https://doi.org/INSERT-DOI-HERE</t>
  </si>
  <si>
    <t>全球健康与可持续城市</t>
  </si>
  <si>
    <t>城市政策和建筑环境记分卡2020</t>
  </si>
  <si>
    <t>信息图将在此处插入...</t>
  </si>
  <si>
    <t>城市设计和交通特色</t>
  </si>
  <si>
    <t>（上图）在我们的全球研究中，城市估计的500米（m）范围内获得便利设施的人口百分比可以与其他城市的表现进行比较。</t>
  </si>
  <si>
    <t>步行性</t>
  </si>
  <si>
    <t>人口密度</t>
  </si>
  <si>
    <t>与卫生相关的城市政策</t>
  </si>
  <si>
    <t>策略存在</t>
  </si>
  <si>
    <t>传输策略清单</t>
  </si>
  <si>
    <t>25 城市比较</t>
  </si>
  <si>
    <t>交通和规划合并在一个政府部门？</t>
  </si>
  <si>
    <t>大都市城市政策具体规定了以卫生为重点的行动？</t>
  </si>
  <si>
    <t>大都市交通政策规定了以卫生为重点的行动？</t>
  </si>
  <si>
    <t>将健康影响评估纳入城市/交通政策或立法？</t>
  </si>
  <si>
    <t>关于政府对不同运输方式的基础设施支出的信息？</t>
  </si>
  <si>
    <t>与运输和土地使用规划有关的空气污染政策</t>
  </si>
  <si>
    <t>已确定策略</t>
  </si>
  <si>
    <t>具体标准</t>
  </si>
  <si>
    <t>可衡量的目标</t>
  </si>
  <si>
    <t>健康证据支持</t>
  </si>
  <si>
    <t>外壳密度要求</t>
  </si>
  <si>
    <t>街道连通性或 附装 比例</t>
  </si>
  <si>
    <t>停车限制，以阻止汽车使用</t>
  </si>
  <si>
    <t>提供行人基础设施</t>
  </si>
  <si>
    <t>提供自行车基础设施</t>
  </si>
  <si>
    <t>步行参与目标</t>
  </si>
  <si>
    <t>自行车参与目标</t>
  </si>
  <si>
    <t>街道交叉口密度</t>
  </si>
  <si>
    <t>500米范围内的平日公共交通</t>
  </si>
  <si>
    <t>500米范围内的大型公共开放空间通道</t>
  </si>
  <si>
    <t>在这里插入一些内容也许？？</t>
  </si>
  <si>
    <t>方便使用频繁的公共交通工具是健康和可持续交通系统的关键决定因素。 将住房和就业安置在公共交通工具附近会增加公共交通旅行的方式份额，从而鼓励与交通相关的步行;提供获得区域工作和服务的机会;改善健康，经济发展和社会包容性;减少污染和碳排放。</t>
  </si>
  <si>
    <t>公共交通获得就业和基础设施的要求</t>
  </si>
  <si>
    <t>全市就业分配要求</t>
  </si>
  <si>
    <t>公共交通的最低要求</t>
  </si>
  <si>
    <t>公共交通使用目标</t>
  </si>
  <si>
    <t>城市设计策略可以创建步行和骑自行车友好的社区，拥有无障碍的公共开放空间，这与增加身体活动水平和降低慢性病风险有关。   住宅进入400米以内公共开放空间的政策目标与鼓励步行的证据大致一致。 但是，进入较大的公园可能也很重要，应该考虑不同的步行速度和能力。</t>
  </si>
  <si>
    <t>公共开放空间出入的最低要求</t>
  </si>
  <si>
    <t>包括数据和方法的完整报告已发表在INSERT SERIES CITATION &amp; URL |人口数据：Schiavina，M. et al. （2019）： GHS人口网格多期（1975， 1990， 2000， 2015） R2019A.欧盟委员会，联合研究中心（JRC）。https://doi.org/10.2905/42E8BE89-54FF-464E-BE7B-BF9E64DA5218 |城市边界：Florczyk， A. et al. （2019）：GHS城市中心数据库2015，多时间和多维属性，R2019A。欧盟委员会，联合研究中心（JRC）。https://data.jrc.ec.europa.eu/dataset/53473144-b88c-44bc-b4a3-4583ed1f547e |城市特色： OpenStreetMap 贡献者.打开街道地图 （2020）.https://planet.osm.org/pbf/planet-200803.osm.pbf.torrent |色阶： 克拉梅里， F. （2018）.科学色图 （3.0.4）.泽诺多.https://doi.org/10.5281/zenodo.1287763</t>
  </si>
  <si>
    <t>Chinese</t>
  </si>
  <si>
    <t>适合步行的社区支撑着一个宜居的城市，为健康的可持续生活方式提供了机会。 步行性包括服务和便利设施的可访问性，并受到确定土地使用组合和人口密度以及街道连通性的政策的影响。 足够的住宅密度和人口对于 步行能力至关重要，因为它 决定了当地目的地的可行性和足够的公共交通服务。
下面的清单报告了对支持步行社区的{city}城市政策的分析， 评估： 政策存在;政策是否有特定的目标或标准;它是否有可衡量的目标;以及它是否与健康支持环境的证据一致。</t>
  </si>
  <si>
    <t>引文：全球健康与可持续城市指标合作。 城市政策与建筑环境记分卡2020：{city}. https://doi.org/INSERT-DOI-HERE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</si>
  <si>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</si>
  <si>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</si>
  <si>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</si>
  <si>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</si>
  <si>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</si>
  <si>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</si>
  <si>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</si>
  <si>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</si>
  <si>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</si>
  <si>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</si>
  <si>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</si>
  <si>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</si>
  <si>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</si>
  <si>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</si>
  <si>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</si>
  <si>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</si>
  <si>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</si>
  <si>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</si>
  <si>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</si>
  <si>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Cidades Saudáveis &amp; Sustentáveis Globais</t>
  </si>
  <si>
    <t>Placar de Política Urbana e Ambiente Construído 2020</t>
  </si>
  <si>
    <t>Infográfico a ser inserido aqui...</t>
  </si>
  <si>
    <t>Recursos de design urbano e transporte</t>
  </si>
  <si>
    <t>(acima) As estimativas da cidade para a porcentagem da população com acesso a comodidades dentro de 500 metros (m) podem ser comparadas com o desempenho de outras cidades em nosso estudo global.</t>
  </si>
  <si>
    <t>Caminhabilidade</t>
  </si>
  <si>
    <t>Densidade demográfica</t>
  </si>
  <si>
    <t>Política urbana relacionada à saúde</t>
  </si>
  <si>
    <t>Presença política</t>
  </si>
  <si>
    <t>Lista de verificação da política de transporte</t>
  </si>
  <si>
    <t>25 Comparação da Cidade</t>
  </si>
  <si>
    <t>Transporte e planejamento combinados em um departamento do governo?</t>
  </si>
  <si>
    <t>A política urbana metropolitana especifica ações voltadas para a saúde?</t>
  </si>
  <si>
    <t>A política de transporte metropolitano especifica ações voltadas para a saúde?</t>
  </si>
  <si>
    <t>Avaliação do Impacto na Saúde incorporada à política ou legislação urbana/transporte?</t>
  </si>
  <si>
    <t>Informações sobre os gastos do governo com infraestrutura para diferentes modos de transporte?</t>
  </si>
  <si>
    <t>Políticas de poluição do ar relacionadas ao planejamento de transporte e uso da terra</t>
  </si>
  <si>
    <t>Os bairros walkable sustentam uma cidade viva, proporcionando oportunidades para estilos de vida sustentáveis e saudáveis.  A caminhabilidade abrange a acessibilidade de serviços e comodidades e é influenciada por políticas que determinam o mix de uso da terra e a densidade populacional, bem como a conectividade derua. A densidade suficiente de moradias e população é fundamental para a caminhabilidade, pois determina a viabilidade dos destinos locais e o serviço adequado de transporte público.
A lista de verificação abaixo relata uma análise das políticas urbanas {city} que apoiam bairros andáveis, avaliando:  presença de políticas; se a política tinha um objetivo ou padrão específico; se tinha um alvo mensurável; e se era consistente com evidências em ambientes de apoio à saúde.</t>
  </si>
  <si>
    <t>Padrão específico</t>
  </si>
  <si>
    <t>Alvo mensurável</t>
  </si>
  <si>
    <t>Evidências de saúde apoiadas</t>
  </si>
  <si>
    <t>Requisitos de densidade habitacional</t>
  </si>
  <si>
    <t>Conectividade de rua ou relação pedshed</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</si>
  <si>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</si>
  <si>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</si>
  <si>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</si>
  <si>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</si>
  <si>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</si>
  <si>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</si>
  <si>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 durante a semana dentro de 500m</t>
  </si>
  <si>
    <t>Grande acesso a espaço público aberto dentro de 500m</t>
  </si>
  <si>
    <t>Inserir algum conteúdo aqui talvez??</t>
  </si>
  <si>
    <t>O fácil acesso ao transporte público frequente é um determinante fundamental dos sistemas de transporte saudáveis esustentáveis. Colocar moradia e emprego perto do transporte público aumenta a parcela de meios de viagens de transporte público, incentivando a caminhada relacionada ao transporte; oferecendo acesso a empregos e serviços regionais; melhorando a saúde, o desenvolvimento econômico e a inclusão social; e reduzindo a poluição e as emissões de carbono.</t>
  </si>
  <si>
    <t>Requisitos para o acesso do transporte público ao emprego e infraestrutura</t>
  </si>
  <si>
    <t>Requisitos para distribuição de emprego em toda a cidade</t>
  </si>
  <si>
    <t>Requisitos mínimos para acesso ao transporte público</t>
  </si>
  <si>
    <t>Metas para o uso do transporte público</t>
  </si>
  <si>
    <t>Estratégias de design urbano podem criar bairros amigáveis à caminhada e ao ciclismo com espaço público acessível, que estão associados ao aumento dos níveis de atividade física e à redução do risco de doenças crônicas.    Uma meta política para o acesso residencial ao espaço público aberto dentro de 400 m é amplamente consistente com evidências de incentivo à caminhada.  No entanto, o acesso a parques maiores também pode ser importante, e diferentes velocidades e habilidades de caminhada devem ser consideradas.</t>
  </si>
  <si>
    <t>Requisitos mínimos para acesso ao espaço público</t>
  </si>
  <si>
    <t>O relatório completo, incluindo dados e métodos, foi publicado no INSERT SERIES CITATION &amp; URL | Dados populacionais: Schiavina, M. et al. (2019): Grade populacional de GHS multitemporal (1975, 1990, 2000, 2015) R2019A. Comissão Europeia, Centro Conjunto de Pesquisa (CCR). https://doi.org/10.2905/42E8BE89-54FF-464E-BE7B-BF9E64DA5218 | Fronteiras urbanas: Florczyk, A. et al. (2019): GhS Urban Centre Database 2015, atributos multitemporais e multidimensionais, R2019A. Comissão Europeia, Centro Conjunto de Pesquisa (CCR). https://data.jrc.ec.europa.eu/dataset/53473144-b88c-44bc-b4a3-4583ed1f547e | Características urbanas: colaboradores do OpenStreetMap. Openstreetmap  (2020). https://planet.osm.org/pbf/planet-200803.osm.pbf.torrent | Escala de cores:  Crameri, F. (2018). Mapas de cores científicas (3.0.4).  Zenodo. https://doi.org/10.5281/zenodo.1287763</t>
  </si>
  <si>
    <t>Citação: Global Healthy &amp; Sustainable Cities Indicators Collaboration. 2022. Urban Policy and Built Environment Scorecard 2020: {city}  (Portuguese, Brazil). https://doi.org/INSERT-DOI-HERE</t>
  </si>
  <si>
    <t>Portuguese - Brazil</t>
  </si>
  <si>
    <t>Cidades Globais Saudáveis e Sustentáveis</t>
  </si>
  <si>
    <t>Política Urbana e Cartão de Pontuação do Ambiente Construído 2020</t>
  </si>
  <si>
    <t>Design urbano e características de transporte</t>
  </si>
  <si>
    <t>(acima) As estimativas da cidade para a percentagem de população com acesso a comodidades dentro de 500 metros (m) podem ser comparadas com o desempenho de outras cidades no nosso estudo global.</t>
  </si>
  <si>
    <t>Densidade populacional</t>
  </si>
  <si>
    <t>Política urbana relacionada com a saúde</t>
  </si>
  <si>
    <t>Qualidade da política</t>
  </si>
  <si>
    <t>Embora a classificação de qualidade da política recompensa políticas específicas e mensuráveis alinhadas com evidências consensuais em cidades saudáveis</t>
  </si>
  <si>
    <t>Lista de verificação da política de transportes</t>
  </si>
  <si>
    <t>25 City Compare</t>
  </si>
  <si>
    <t>Transportes e planeamento combinados num departamento do governo?</t>
  </si>
  <si>
    <t>A política urbana metropolitana especifica ações centradas na saúde?</t>
  </si>
  <si>
    <t>A política metropolitana de transportes especifica ações centradas na saúde?</t>
  </si>
  <si>
    <t>Avaliação do impacto da saúde incorporada na política ou legislação urbana/transportes?</t>
  </si>
  <si>
    <t>Informação sobre as despesas públicas relativas às infraestruturas para diferentes modos de transporte?</t>
  </si>
  <si>
    <t>Políticas de poluição atmosférica relacionadas tanto com o planeamento dos transportes como com o ordenamento do território</t>
  </si>
  <si>
    <t>Os bairros ambulantes sustentam uma cidade habitável, proporcionando oportunidades para estilos de vida sustentáveis saudáveis.  A walkability engloba a acessibilidade de serviços e comodidades e é influenciada por políticas que determinam a mistura de uso do terreno e a densidade populacional, bem como a conectividade derua. A densidade suficiente das habitações e da população é fundamental para a walkability, pois determina a viabilidade dos destinos locais e o serviço de transporte público adequado.
A lista de verificação abaixo relata uma análise das políticas urbanas {city} que apoiam os bairros ambulantes, avaliando:  presença política; se a política tinha um objetivo ou padrão específico; se tinha um alvo mensurável; e se era consistente com evidências em ambientes de apoio à saúde.</t>
  </si>
  <si>
    <t>Provas de saúde apoiadas</t>
  </si>
  <si>
    <t xml:space="preserve">Relação de conectividade de rua ou pedshed  </t>
  </si>
  <si>
    <t>Provisão de infraestruturas pedonais</t>
  </si>
  <si>
    <t>Provisão de infraestruturas cicláveis</t>
  </si>
  <si>
    <t>Alvos de participação ambulante</t>
  </si>
  <si>
    <t>Metas de participação no ciclismo</t>
  </si>
  <si>
    <t>Acesso de transporte público durante a semana dentro de 500m</t>
  </si>
  <si>
    <t>Grande acesso ao espaço aberto público dentro de 500m</t>
  </si>
  <si>
    <t>Inserir algum conteúdo aqui, talvez?</t>
  </si>
  <si>
    <t>O fácil acesso aos transportes públicos frequentes é um determinante fundamental dos sistemas de transporte saudáveis esustentáveis. Colocar a habitação e o emprego perto dos transportes públicos aumenta a quota de modo das viagens de transportes públicos, incentivando assim a caminhada relacionada com os transportes; oferecendo acesso a empregos e serviços regionais; melhoria da saúde, desenvolvimento económico e inclusão social; e redução da poluição e emissões de carbono.</t>
  </si>
  <si>
    <t>Requisitos para o acesso dos transportes públicos ao emprego e às infraestruturas</t>
  </si>
  <si>
    <t>Requisitos para a distribuição do emprego em toda a cidade</t>
  </si>
  <si>
    <t>Requisitos mínimos para o acesso aos transportes públicos</t>
  </si>
  <si>
    <t>Metas para a utilização dos transportes públicos</t>
  </si>
  <si>
    <t>As estratégias de design urbano podem criar bairros a pé e de bicicleta com espaço aberto público acessível, que estão associados ao aumento dos níveis de atividade física e ao risco reduzido de doenças crónicas.    Um objetivo político para o acesso residencial ao espaço público aberto dentro de 400 m é amplamente consistente com evidências de incentivar a caminhada.  No entanto, o acesso a parques maiores também pode ser importante, e devem ser consideradas diferentes velocidades e habilidades de caminhada.</t>
  </si>
  <si>
    <t>Requisitos mínimos para acesso público a espaços abertos</t>
  </si>
  <si>
    <t>O relatório completo, incluindo dados e métodos, foi publicado no INSERT SERIES CITATION &amp; URL | Dados populacionais: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openStreetMap. Openstreetmap  (2020). https://planet.osm.org/pbf/planet-200803.osm.pbf.torrent | Escala de cor:  Crameri,F. (2018). Mapas científicos de cores (3.0.4).  Zenodo. https://doi.org/10.5281/zenodo.1287763</t>
  </si>
  <si>
    <t>Portuguese - Portugal</t>
  </si>
  <si>
    <t>Citação: Global Healthy &amp; Sustainable Cities Indicators Collaboration. 2022. Urban Policy and Built Environment Scorecard 2020: {city}  (Portuguese, Portugal). https://doi.org/INSERT-DOI-HERE</t>
  </si>
  <si>
    <t>Food market</t>
  </si>
  <si>
    <t>Convenience</t>
  </si>
  <si>
    <t>Any public open space</t>
  </si>
  <si>
    <t>Large public open space</t>
  </si>
  <si>
    <t>Public transport stop</t>
  </si>
  <si>
    <t>Public transport with regular service (not evaluated)</t>
  </si>
  <si>
    <t>Mercado de comida</t>
  </si>
  <si>
    <t>Conveniencia</t>
  </si>
  <si>
    <t>Cualquier espacio público abierto</t>
  </si>
  <si>
    <t>Gran espacio público abierto</t>
  </si>
  <si>
    <t>Parada de transporte público</t>
  </si>
  <si>
    <t>Transporte público con servicio regular (no evaluado)</t>
  </si>
  <si>
    <t>Public transport with regular service</t>
  </si>
  <si>
    <t>Transporte público con servicio regular</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</si>
  <si>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</si>
  <si>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</si>
  <si>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</si>
  <si>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</si>
  <si>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</si>
  <si>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</si>
  <si>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</si>
  <si>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</si>
  <si>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</si>
  <si>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</si>
  <si>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Caminabilidad del vecindario en relación con 25 ciudades globales</t>
  </si>
  <si>
    <t>Bajo</t>
  </si>
  <si>
    <t>Promedio</t>
  </si>
  <si>
    <t>Alto</t>
  </si>
  <si>
    <t>Porcentaje de población con acceso a transporte público</t>
  </si>
  <si>
    <t>% de la población dentro del umbral objetivo</t>
  </si>
  <si>
    <t>Políticas identificadas</t>
  </si>
  <si>
    <t>Porcentaje de población con acceso a transporte público
con frecuencia de servicio de 20 minutos o menos</t>
  </si>
  <si>
    <t>Porcentaje de población con acceso a servicios espacios públicos abiertos  de superficie 1,5 hectáreas o mayor</t>
  </si>
  <si>
    <t>población %
con acceso
dentro
500m a…</t>
  </si>
  <si>
    <t>Neighbourhood population density (per km²)</t>
  </si>
  <si>
    <t>Neighbourhood intersection density (per km²)</t>
  </si>
  <si>
    <t>Population % with access within 500m to...</t>
  </si>
  <si>
    <t>Densidad de población del barrio (por km²)</t>
  </si>
  <si>
    <t>Densidad de intersección de vecindarios (por km²)</t>
  </si>
  <si>
    <t>Comparación mundial</t>
  </si>
  <si>
    <t>Mercado de alimentos</t>
  </si>
  <si>
    <t>Conveniência</t>
  </si>
  <si>
    <t>Qualquer espaço aberto público</t>
  </si>
  <si>
    <t>Grande espaço público aberto</t>
  </si>
  <si>
    <t>Transporte público com serviço regular (não avaliado)</t>
  </si>
  <si>
    <t>Caminhada de bairro em relação a 25 cidades globais</t>
  </si>
  <si>
    <t>Baixo</t>
  </si>
  <si>
    <t>Média</t>
  </si>
  <si>
    <t>Percentual da população com acesso ao transporte público</t>
  </si>
  <si>
    <t>% da população dentro do limite desejado</t>
  </si>
  <si>
    <t>Densidade populacional do bairro (por km²)</t>
  </si>
  <si>
    <t>Densidade de interseção de bairro (por km²)</t>
  </si>
  <si>
    <t>Comparação globa</t>
  </si>
  <si>
    <t>Percentagem da população com acesso ao transporte público
com frequência de serviço de 20 minutos ou menos</t>
  </si>
  <si>
    <t>Percentagem da população com acesso a
espaço de área de 1,5 hectares ou maior</t>
  </si>
  <si>
    <t>População %
com acesso
dentro de
500m para…</t>
  </si>
  <si>
    <t>Chinese (not supported…  need to install TrueType font)</t>
  </si>
  <si>
    <t>Thai</t>
  </si>
  <si>
    <t>ตลาดอาหาร</t>
  </si>
  <si>
    <t>ความสะดวก</t>
  </si>
  <si>
    <t>พื้นที่เปิดโล่งสาธารณะใด ๆ</t>
  </si>
  <si>
    <t>พื้นที่เปิดโล่งสาธารณะขนาดใหญ่</t>
  </si>
  <si>
    <t>จุดแวะพักระบบขนส่งสาธารณะ</t>
  </si>
  <si>
    <t>ระบบขนส่งสาธารณะที่มีบริการปกติ (ไม่ได้รับการประเมิน)</t>
  </si>
  <si>
    <t>ความสามารถในการเดินของย่านเมื่อเทียบกับ 25 เมืองทั่วโลก</t>
  </si>
  <si>
    <t>ต่ํา</t>
  </si>
  <si>
    <t>เฉลี่ย</t>
  </si>
  <si>
    <t>สูง</t>
  </si>
  <si>
    <t>ร้อยละของประชากรที่สามารถเข้าถึงระบบขนส่งสาธารณะได้</t>
  </si>
  <si>
    <t>ร้อยละของประชากรที่สามารถเข้าถึงระบบขนส่งสาธารณะที่มีความถี่ในการให้บริการไม่เกิน 20 นาที</t>
  </si>
  <si>
    <t>ร้อยละของประชากรที่สามารถเข้าถึงพื้นที่เปิดโล่งสาธารณะของพื้นที่ 1.5 เฮกตาร์หรือใหญ่กว่า</t>
  </si>
  <si>
    <t>% ของประชากรภายในเกณฑ์เป้าหมาย</t>
  </si>
  <si>
    <t>นโยบายที่ระบุ</t>
  </si>
  <si>
    <t>ความหนาแน่นของประชากรเพื่อนบ้าน (ต่อตร.กม.)</t>
  </si>
  <si>
    <t>ความหนาแน่นของจุดตัดเพื่อนบ้าน (ต่อตร.กม.)</t>
  </si>
  <si>
    <t>การเปรียบเทียบทั่วโลก</t>
  </si>
  <si>
    <t>เมืองที่มีสุขภาพดีและยั่งยืนทั่วโลก</t>
  </si>
  <si>
    <t>นโยบายเมืองและดัชนีชี้วัดสภาพแวดล้อมที่สร้างขึ้น 2020</t>
  </si>
  <si>
    <t>อินโฟกราฟิกที่จะแทรกที่นี่...</t>
  </si>
  <si>
    <t>คุณสมบัติการออกแบบและการขนส่งในเมือง</t>
  </si>
  <si>
    <t>(ด้านบน) การประมาณการเมืองสําหรับเปอร์เซ็นต์ของประชากรที่สามารถเข้าถึงสิ่งอํานวยความสะดวกภายใน 500 เมตร (เมตร) สามารถเปรียบเทียบกับประสิทธิภาพของเมืองอื่น ๆ ในการศึกษาทั่วโลกของเรา</t>
  </si>
  <si>
    <t>ความสามารถในการเดิน</t>
  </si>
  <si>
    <t>ความหนาแน่นของประชากร</t>
  </si>
  <si>
    <t>นโยบายเมืองที่เกี่ยวข้องกับสุขภาพ</t>
  </si>
  <si>
    <t>การมีนโยบายอยู่</t>
  </si>
  <si>
    <t>รายการตรวจสอบนโยบายการขนส่ง</t>
  </si>
  <si>
    <t>25 การเปรียบเทียบเมือง</t>
  </si>
  <si>
    <t>การขนส่งและการวางแผนรวมกันในหน่วยงานของรัฐหนึ่ง?</t>
  </si>
  <si>
    <t>นโยบายเมืองนครหลวงระบุการกระทําที่เน้นสุขภาพ?</t>
  </si>
  <si>
    <t>นโยบายการขนส่งของมหานครระบุการกระทําที่เน้นสุขภาพหรือไม่?</t>
  </si>
  <si>
    <t>การประเมินผลกระทบด้านสุขภาพที่รวมอยู่ในนโยบายหรือกฎหมายในเมือง / การขนส่ง?</t>
  </si>
  <si>
    <t>ข้อมูลเกี่ยวกับค่าใช้จ่ายของรัฐบาลเกี่ยวกับโครงสร้างพื้นฐานสําหรับโหมดการขนส่งที่แตกต่างกัน?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</si>
  <si>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นโยบายมลพิษทางอากาศที่เกี่ยวข้องกับการวางแผนการขนส่งและการใช้ที่ดิน</t>
  </si>
  <si>
    <t>ย่านที่เดินได้หนุนเมืองที่น่าอยู่ให้โอกาสสําหรับวิถีชีวิตที่ยั่งยืน  ความสามารถในการเดินครอบคลุมการเข้าถึงบริการและสิ่งอํานวยความสะดวกและได้รับอิทธิพลจากนโยบายที่กําหนดการผสมผสานการใช้ที่ดินและความหนาแน่นของประชากรรวมถึงการเชื่อมต่อถนน ความหนาแน่นของที่อยู่อาศัยและประชากรที่เพียงพอมีความสําคัญต่อความสามารถในการเดินได้เนื่องจากเป็นตัวกําหนดความมีชีวิตของจุดหมายปลายทางในท้องถิ่นและบริการขนส่งสาธารณะที่เพียงพอ รายการตรวจสอบด้านล่างรายงานเกี่ยวกับการวิเคราะห์นโยบายเมือง {city} ที่สนับสนุนย่านที่เดินได้ประเมิน: การปรากฏตัวของนโยบาย นโยบายมีจุดมุ่งหมายหรือมาตรฐานเฉพาะหรือไม่ ไม่ว่าจะมีเป้าหมายที่วัดได้หรือไม่ และสอดคล้องกับหลักฐานเกี่ยวกับสภาพแวดล้อมที่สนับสนุนสุขภาพหรือไม่</t>
  </si>
  <si>
    <t>มาตรฐานเฉพาะ</t>
  </si>
  <si>
    <t>เป้าหมายที่วัดได้</t>
  </si>
  <si>
    <t>หลักฐานด้านสุขภาพที่ได้รับการสนับสนุน</t>
  </si>
  <si>
    <t>ข้อกําหนดความหนาแน่นของที่อยู่อาศัย</t>
  </si>
  <si>
    <t>การเชื่อมต่อถนนหรืออัตราส่วนการเหยียบย่ํา</t>
  </si>
  <si>
    <t>ข้อจํากัดที่จอดรถเพื่อกีดกันการใช้รถยนต์</t>
  </si>
  <si>
    <t>การจัดหาโครงสร้างพื้นฐานคนเดินเท้า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</si>
  <si>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</si>
  <si>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</si>
  <si>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</si>
  <si>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ความหนาแน่นของสี่แยกถนน</t>
  </si>
  <si>
    <t>การเข้าถึงระบบขนส่งสาธารณะในวันธรรมดาภายใน 500 เมตร</t>
  </si>
  <si>
    <t>การเข้าถึงพื้นที่เปิดโล่งสาธารณะขนาดใหญ่ภายใน 500 เมตร</t>
  </si>
  <si>
    <t>แทรกเนื้อหาบางอย่างที่นี่อาจจะ??</t>
  </si>
  <si>
    <t>การเข้าถึงระบบขนส่งสาธารณะบ่อยครั้งเป็นเรื่องง่ายเป็นปัจจัยสําคัญของระบบการขนส่งที่มีสุขภาพดีและยั่งยืน การวางที่อยู่อาศัยและการจ้างงานใกล้กับระบบขนส่งสาธารณะจะ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เสนอการเข้าถึงงานและบริการในภูมิภาค การปรับปรุงสุขภาพการพัฒนาเศรษฐกิจและการรวมสังคม และลดมลพิษและการปล่อยก๊าซคาร์บอน</t>
  </si>
  <si>
    <t>ข้อกําหนดสําหรับการเข้าถึงระบบขนส่งสาธารณะไปยังการจ้างงานและโครงสร้างพื้นฐาน</t>
  </si>
  <si>
    <t>ข้อกําหนดสําหรับการกระจายการจ้างงานทั่วเมือง</t>
  </si>
  <si>
    <t>ข้อกําหนดขั้นต่ําสําหรับการเข้าถึงระบบขนส่งสาธารณะ</t>
  </si>
  <si>
    <t>เป้าหมายสําหรับการใช้ระบบขนส่งสาธารณะ</t>
  </si>
  <si>
    <t>กลยุทธ์การออกแบบเมืองสามารถสร้างย่านที่เป็นมิตรกับการเดินและการขี่จักรยานด้วยพื้นที่เปิดโล่งสาธารณะที่สามารถเข้าถึงได้ซึ่งเกี่ยวข้องกับระดับการออกกําลังกายที่เพิ่มขึ้นและลดความเสี่ยงของโรคเรื้อรัง    เป้าหมายนโยบายสําหรับการเข้าถึงที่อยู่อาศัยในพื้นที่เปิดโล่งสาธารณะภายใน 400 เมตรสอดคล้องกับหลักฐานในการส่งเสริมการเดิน  อย่างไรก็ตามการเข้าถึงสวนสาธารณะขนาดใหญ่อาจมีความสําคัญและควรพิจารณาความเร็วในการเดินและความสามารถที่แตกต่างกัน</t>
  </si>
  <si>
    <t>ข้อกําหนดขั้นต่ําสําหรับการเข้าถึงพื้นที่เปิดโล่งสาธารณะ</t>
  </si>
  <si>
    <t>รายงานฉบับเต็มรวมทั้งข้อมูลและวิธีการได้รับการเผยแพร่ใน| INSERT ข้อมูลอ้างอิงและ URL ข้อมูลประชากร: Schiavina, M. et al. (2019): GHS ตารางประชากรหลายชั้น (1975, 1990, 2000, 2015) R2019A คณะกรรมาธิการยุโรป, ศูนย์วิจัยร่วม (JRC). https://doi.org/10.2905/42E8BE89-54FF-464E-BE7B-BF9E64DA5218 | ขอบเขตเมือง: Florczyk, A. et al. (2019): ฐานข้อมูลศูนย์เมือง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ผู้มีส่วนร่วม OpenStreetMap โอเพ่นทรีทแมป (2020) https://planet.osm.org/pbf/planet-200803.osm.pbf.torrent | ระดับสี: Crameri, F. (2018) แผนที่สีทางวิทยาศาสตร์ (3.0.4) เซโนโดะ https://doi.org/10.5281/zenodo.1287763</t>
  </si>
  <si>
    <t>ข้อมูลอ้างอิง: ความร่วมมือตัวชี้วัดเมืองที่มีสุขภาพดีและยั่งยืนทั่วโลก นโยบายเมืองและดัชนีชี้วัดสภาพแวดล้อมที่สร้างขึ้น 2020: {city} https://doi.org/INSERT-DOI-HERE</t>
  </si>
  <si>
    <t>https://linux.thai.net/pub/thailinux/software/fonts-tlwg/fonts/</t>
  </si>
  <si>
    <t>fonts/ttf-tlwg-0.7.3/waree.ttf</t>
  </si>
  <si>
    <t>fonts/ttf-tlwg-0.7.3/waree-Bold.ttf</t>
  </si>
  <si>
    <t>fonts/ttf-tlwg-0.7.3/waree-Oblique.ttf</t>
  </si>
  <si>
    <t>fonts/ttf-tlwg-0.7.3/waree-BoldOblique.ttf</t>
  </si>
  <si>
    <t>waree</t>
  </si>
  <si>
    <t>Install</t>
  </si>
  <si>
    <t>no</t>
  </si>
  <si>
    <t>yes</t>
  </si>
  <si>
    <t>Portuguese - Brazilian</t>
  </si>
  <si>
    <t>Global Healthy &amp; Sustainable City-Indicators Collaboration</t>
  </si>
  <si>
    <t>cover_logo</t>
  </si>
  <si>
    <t>City planning requirements</t>
  </si>
  <si>
    <t>Logo...</t>
  </si>
  <si>
    <t>Walkable neighbourhoods underpin a liveable city, providing opportunities for healthy sustainable lifestyles, and meeting physical activity guidelines. Walkable neighourhoods have sufficient density (but not hyper-density) of dwellings and population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</si>
  <si>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Public transport access</t>
  </si>
  <si>
    <t>Public open space access</t>
  </si>
  <si>
    <t xml:space="preserve">% population with 500m access to public open
space of area 1.5 hectares or larger </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</si>
  <si>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</si>
  <si>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 population with 500m access to public transport
with 20 mins or better average weekday frequency</t>
  </si>
  <si>
    <t>policy_checklist_title</t>
  </si>
  <si>
    <t>Walkability policy</t>
  </si>
  <si>
    <t>Specific standard or aim</t>
  </si>
  <si>
    <t>Consistent with health evidence</t>
  </si>
  <si>
    <t>Local access to high-quality public open space promotes recreational physical activity and mental health. Nearly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However, access to larger parks may also be important.</t>
  </si>
  <si>
    <t>Easy access to frequent public transport is a key determinant of healthy and sustainable transport systems. Accessible public transport near housing and employment near public transport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proximity to stations or stops.</t>
  </si>
  <si>
    <t>Public transport access policy</t>
  </si>
  <si>
    <t>policy_checklist_title_PT</t>
  </si>
  <si>
    <t>policy_checklist_title_POS</t>
  </si>
  <si>
    <t>Public open space policy</t>
  </si>
  <si>
    <t>Public transport policy</t>
  </si>
  <si>
    <t>Citation: Global Healthy &amp; Sustainable City-Indicators Collaboration. 2022. Scorecard 2020: {city}. https://doi.org/INSERT-DOI-HERE</t>
  </si>
  <si>
    <t>Employment distribution requirements</t>
  </si>
  <si>
    <t>Policy checklist for walkable urban neighbourhoods</t>
  </si>
  <si>
    <t>Access requirements for employment/infrastructure</t>
  </si>
  <si>
    <t>Melbourne</t>
  </si>
  <si>
    <t>city_text</t>
  </si>
  <si>
    <t>Bangkok</t>
  </si>
  <si>
    <t>Mexico City</t>
  </si>
  <si>
    <t>"Melbourne is a coastal Australian port city developed through the nineteenth to twenty-first centuries with temperate climate, rapid population growth and sprawling growth extending from relatively flat, moderately dense and well-serviced inner suburbs to peri-urban rural and bush fringe areas challenged with a lack of amenities, local employment opportunities and transport infrastructure." --Higgs et al. 2021 https://doi.org/10.1038/s42949-021-00039-5</t>
  </si>
  <si>
    <t>series_intro</t>
  </si>
  <si>
    <t>This policy report presents findings for {city} arising from a collaborative study of 25 cities from diverse settings globally.  An analysis of policies supporting urban and transport features contributing which contribute to health, wellbeing and sustainability was conducted, and their presence in local neighbourhoods was also evaluated.</t>
  </si>
  <si>
    <t>title_year</t>
  </si>
  <si>
    <t>year</t>
  </si>
  <si>
    <t>city_header</t>
  </si>
  <si>
    <t>City</t>
  </si>
  <si>
    <t>hero_image_2</t>
  </si>
  <si>
    <t>hero_alt_2</t>
  </si>
  <si>
    <t>Please provide a high resolution 'hero image' for this city, ideally with dimensions in the ratio of 1:1 (e.g. 1000px by 1000px)</t>
  </si>
  <si>
    <t>(below) City estimates for percentage of population with access to amenities within 500 metres (m).</t>
  </si>
  <si>
    <t>Transporte público com serviço regular</t>
  </si>
  <si>
    <t>ระบบขนส่งสาธารณะที่มีบริการปกติ</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</si>
  <si>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</si>
  <si>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</si>
  <si>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</si>
  <si>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</si>
  <si>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</si>
  <si>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</si>
  <si>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</si>
  <si>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</si>
  <si>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</si>
  <si>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</si>
  <si>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</si>
  <si>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</si>
  <si>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</si>
  <si>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</si>
  <si>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</si>
  <si>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</si>
  <si>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</si>
  <si>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</si>
  <si>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</si>
  <si>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</si>
  <si>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</si>
  <si>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</si>
  <si>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</si>
  <si>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</si>
  <si>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Urban design and transport for health in {city}</t>
  </si>
  <si>
    <t>This policy report presents findings for {city} arising from a collaborative study of 25 cities from diverse settings globally in {year}.  An analysis of policies supporting urban and transport features which contribute to health, wellbeing and sustainability was conducted, and their presence in local neighbourhoods was also evaluated.</t>
  </si>
  <si>
    <t>25 city median</t>
  </si>
  <si>
    <t>TO DO: translate series_intro</t>
  </si>
  <si>
    <t>custom</t>
  </si>
  <si>
    <t>25 city comparison</t>
  </si>
  <si>
    <t>ประชากร %
ที่มีการเข้าถึง
&lt; 500m
เพื่อ …</t>
  </si>
  <si>
    <t>presence_description</t>
  </si>
  <si>
    <t>quality_description</t>
  </si>
  <si>
    <t>Policy quality</t>
  </si>
  <si>
    <t>La calidad de las políticas</t>
  </si>
  <si>
    <t>คุณภาพนโยบาย</t>
  </si>
  <si>
    <t>政策质量</t>
  </si>
  <si>
    <t>政策质量评级奖励与健康城市共识证据相一致的特定、可衡量的政策</t>
  </si>
  <si>
    <t>การให้คะแนนคุณภาพนโยบายให้รางวัลเฉพาะนโยบายที่วัดได้ซึ่งสอดคล้องกับหลักฐานฉันทามติในเมืองที่มีสุขภาพดี</t>
  </si>
  <si>
    <t>La clasificacíon de la calidad de las políticas se recompensa las políticas específicas, mensurables y alineados con evidencia de consenso de las ciudades saludes</t>
  </si>
  <si>
    <t>Classificação de qualidade de políticas recompensa políticas específicas e mensuráveis alinhadas com evidências de consenso em cidades saudáveis</t>
  </si>
  <si>
    <t>Urban design and transport policies supporting health and sustinability identified</t>
  </si>
  <si>
    <t>Upper income</t>
  </si>
  <si>
    <t>Middle income</t>
  </si>
  <si>
    <t>upper_income</t>
  </si>
  <si>
    <t>middle_income</t>
  </si>
  <si>
    <t>25 cities comparison by income group</t>
  </si>
  <si>
    <t xml:space="preserve">44% (11/25) </t>
  </si>
  <si>
    <t>Upper
/19</t>
  </si>
  <si>
    <t>Middle
/6</t>
  </si>
  <si>
    <t>-</t>
  </si>
  <si>
    <t>28%</t>
  </si>
  <si>
    <t>64%</t>
  </si>
  <si>
    <t>83%</t>
  </si>
  <si>
    <t>72%</t>
  </si>
  <si>
    <t>33%</t>
  </si>
  <si>
    <t>8%</t>
  </si>
  <si>
    <t>36%</t>
  </si>
  <si>
    <t>60%</t>
  </si>
  <si>
    <t>Urban Indicators and Policy for Healthy, Sustainable Cities</t>
  </si>
  <si>
    <t>% of population in target range</t>
  </si>
  <si>
    <t>Policy quality rating for specific, measurable policies aligned with consensus evidence on healthy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</si>
</sst>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16" fillId="0" borderId="0" xfId="0" applyFont="1" applyAlignment="1">
      <alignment vertical="top"/>
    </xf>
    <xf numFmtId="0" fontId="16" fillId="0" borderId="0" xfId="0" applyFont="1" applyAlignment="1">
      <alignment vertical="top" wrapText="1"/>
    </xf>
    <xf numFmtId="0" fontId="16" fillId="0" borderId="0" xfId="0" applyFont="1"/>
    <xf numFmtId="0" fontId="0" fillId="0" borderId="0" xfId="0" applyFont="1" applyAlignment="1">
      <alignment vertical="top"/>
    </xf>
    <xf numFmtId="0" fontId="0" fillId="0" borderId="0" xfId="0" applyFont="1" applyAlignment="1">
      <alignment vertical="top" wrapText="1"/>
    </xf>
    <xf numFmtId="0" fontId="0" fillId="0" borderId="10" xfId="0" applyBorder="1" applyAlignment="1">
      <alignment vertical="top"/>
    </xf>
    <xf numFmtId="0" fontId="0" fillId="0" borderId="0" xfId="0" applyAlignment="1">
      <alignment horizontal="left" vertical="top"/>
    </xf>
    <xf numFmtId="0" fontId="0" fillId="0" borderId="0" xfId="0" quotePrefix="1"/>
    <xf numFmtId="9"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80"/>
  <sheetViews>
    <sheetView tabSelected="1" zoomScale="85" zoomScaleNormal="85" workbookViewId="0">
      <pane ySplit="1" topLeftCell="A2" activePane="bottomLeft" state="frozen"/>
      <selection pane="bottomLeft" activeCell="O22" sqref="O22"/>
    </sheetView>
  </sheetViews>
  <sheetFormatPr defaultRowHeight="15" x14ac:dyDescent="0.25"/>
  <cols>
    <col min="1" max="1" width="48.140625" customWidth="1"/>
    <col min="16" max="16" width="31" customWidth="1"/>
  </cols>
  <sheetData>
    <row r="1" spans="1:21" s="7" customFormat="1" x14ac:dyDescent="0.2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103</v>
      </c>
    </row>
    <row r="2" spans="1:21" x14ac:dyDescent="0.25">
      <c r="A2" t="s">
        <v>18</v>
      </c>
      <c r="B2">
        <v>1</v>
      </c>
      <c r="C2" t="s">
        <v>19</v>
      </c>
      <c r="D2">
        <v>80</v>
      </c>
      <c r="E2">
        <v>110</v>
      </c>
      <c r="F2">
        <v>203</v>
      </c>
      <c r="G2">
        <v>118</v>
      </c>
      <c r="H2" t="s">
        <v>591</v>
      </c>
      <c r="I2">
        <v>20</v>
      </c>
      <c r="J2">
        <v>1</v>
      </c>
      <c r="K2">
        <v>0</v>
      </c>
      <c r="L2">
        <v>0</v>
      </c>
      <c r="N2" t="s">
        <v>21</v>
      </c>
      <c r="O2" t="s">
        <v>22</v>
      </c>
      <c r="P2" t="str">
        <f>_xlfn.IFNA(INDEX(languages!C:C,MATCH(scorecard_template_elements!A2,languages!B:B,0)),"")</f>
        <v/>
      </c>
      <c r="Q2">
        <v>5</v>
      </c>
      <c r="R2" t="b">
        <v>1</v>
      </c>
      <c r="S2">
        <v>0</v>
      </c>
    </row>
    <row r="3" spans="1:21" x14ac:dyDescent="0.25">
      <c r="A3" t="s">
        <v>23</v>
      </c>
      <c r="B3">
        <v>1</v>
      </c>
      <c r="C3" t="s">
        <v>19</v>
      </c>
      <c r="D3">
        <v>60</v>
      </c>
      <c r="E3">
        <v>121</v>
      </c>
      <c r="F3">
        <v>203</v>
      </c>
      <c r="G3">
        <f>E3+6</f>
        <v>127</v>
      </c>
      <c r="H3" t="s">
        <v>591</v>
      </c>
      <c r="I3">
        <v>12</v>
      </c>
      <c r="J3">
        <v>0</v>
      </c>
      <c r="K3">
        <v>0</v>
      </c>
      <c r="L3">
        <v>0</v>
      </c>
      <c r="N3" t="s">
        <v>21</v>
      </c>
      <c r="O3" t="s">
        <v>22</v>
      </c>
      <c r="P3" t="str">
        <f>_xlfn.IFNA(INDEX(languages!C:C,MATCH(scorecard_template_elements!A3,languages!B:B,0)),"")</f>
        <v>Global Healthy &amp; Sustainable City-Indicators Collaboration</v>
      </c>
      <c r="Q3">
        <v>0</v>
      </c>
      <c r="R3" t="b">
        <v>0</v>
      </c>
      <c r="S3">
        <v>0</v>
      </c>
    </row>
    <row r="4" spans="1:21" x14ac:dyDescent="0.25">
      <c r="A4" t="s">
        <v>24</v>
      </c>
      <c r="B4">
        <v>1</v>
      </c>
      <c r="C4" t="s">
        <v>19</v>
      </c>
      <c r="D4">
        <v>60</v>
      </c>
      <c r="E4">
        <f>G3+1</f>
        <v>128</v>
      </c>
      <c r="F4">
        <v>203</v>
      </c>
      <c r="G4">
        <f>E4+6</f>
        <v>134</v>
      </c>
      <c r="H4" t="s">
        <v>591</v>
      </c>
      <c r="I4">
        <v>12</v>
      </c>
      <c r="J4">
        <v>1</v>
      </c>
      <c r="K4">
        <v>0</v>
      </c>
      <c r="L4">
        <v>0</v>
      </c>
      <c r="N4" t="s">
        <v>21</v>
      </c>
      <c r="O4" t="s">
        <v>22</v>
      </c>
      <c r="P4" t="str">
        <f>_xlfn.IFNA(INDEX(languages!C:C,MATCH(scorecard_template_elements!A4,languages!B:B,0)),"")</f>
        <v>Urban Indicators and Policy for Healthy, Sustainable Cities</v>
      </c>
      <c r="Q4">
        <v>0</v>
      </c>
      <c r="R4" t="b">
        <v>0</v>
      </c>
      <c r="S4">
        <v>0</v>
      </c>
    </row>
    <row r="5" spans="1:21" x14ac:dyDescent="0.25">
      <c r="A5" t="s">
        <v>553</v>
      </c>
      <c r="B5">
        <v>-666</v>
      </c>
      <c r="C5" t="s">
        <v>19</v>
      </c>
      <c r="D5">
        <v>60</v>
      </c>
      <c r="E5">
        <f>G4+1</f>
        <v>135</v>
      </c>
      <c r="F5">
        <v>203</v>
      </c>
      <c r="G5">
        <f>E5+6</f>
        <v>141</v>
      </c>
      <c r="H5" t="s">
        <v>591</v>
      </c>
      <c r="I5">
        <v>12</v>
      </c>
      <c r="J5">
        <v>1</v>
      </c>
      <c r="K5">
        <v>0</v>
      </c>
      <c r="L5">
        <v>0</v>
      </c>
      <c r="N5" t="s">
        <v>21</v>
      </c>
      <c r="O5" t="s">
        <v>22</v>
      </c>
      <c r="P5" t="s">
        <v>554</v>
      </c>
      <c r="Q5">
        <v>0</v>
      </c>
      <c r="R5" t="b">
        <v>0</v>
      </c>
      <c r="S5">
        <v>0</v>
      </c>
    </row>
    <row r="6" spans="1:21" x14ac:dyDescent="0.25">
      <c r="A6" t="s">
        <v>25</v>
      </c>
      <c r="B6">
        <v>1</v>
      </c>
      <c r="C6" t="s">
        <v>26</v>
      </c>
      <c r="D6">
        <v>0</v>
      </c>
      <c r="E6">
        <v>161</v>
      </c>
      <c r="F6">
        <v>210</v>
      </c>
      <c r="G6">
        <v>261</v>
      </c>
      <c r="I6">
        <v>0</v>
      </c>
      <c r="J6">
        <v>0</v>
      </c>
      <c r="K6">
        <v>0</v>
      </c>
      <c r="L6">
        <v>0</v>
      </c>
      <c r="N6" t="s">
        <v>21</v>
      </c>
      <c r="O6" t="s">
        <v>27</v>
      </c>
      <c r="Q6">
        <v>2</v>
      </c>
      <c r="R6" t="b">
        <v>0</v>
      </c>
      <c r="S6">
        <v>0</v>
      </c>
    </row>
    <row r="7" spans="1:21" x14ac:dyDescent="0.25">
      <c r="A7" t="s">
        <v>129</v>
      </c>
      <c r="B7">
        <v>1</v>
      </c>
      <c r="C7" t="s">
        <v>19</v>
      </c>
      <c r="D7">
        <v>80</v>
      </c>
      <c r="E7">
        <v>211</v>
      </c>
      <c r="F7">
        <v>210</v>
      </c>
      <c r="G7">
        <f>E7+4</f>
        <v>215</v>
      </c>
      <c r="H7" t="s">
        <v>591</v>
      </c>
      <c r="I7">
        <v>12</v>
      </c>
      <c r="J7">
        <v>0</v>
      </c>
      <c r="K7">
        <v>1</v>
      </c>
      <c r="L7">
        <v>0</v>
      </c>
      <c r="N7" t="s">
        <v>21</v>
      </c>
      <c r="O7" t="s">
        <v>27</v>
      </c>
      <c r="P7" t="s">
        <v>249</v>
      </c>
      <c r="Q7">
        <v>0</v>
      </c>
      <c r="R7" t="b">
        <v>1</v>
      </c>
      <c r="S7">
        <v>0</v>
      </c>
    </row>
    <row r="8" spans="1:21" x14ac:dyDescent="0.25">
      <c r="A8" t="s">
        <v>41</v>
      </c>
      <c r="B8">
        <v>1</v>
      </c>
      <c r="C8" t="s">
        <v>26</v>
      </c>
      <c r="D8">
        <v>0</v>
      </c>
      <c r="E8">
        <v>0</v>
      </c>
      <c r="F8">
        <v>211</v>
      </c>
      <c r="G8">
        <v>298</v>
      </c>
      <c r="I8">
        <v>0</v>
      </c>
      <c r="J8">
        <v>0</v>
      </c>
      <c r="K8">
        <v>0</v>
      </c>
      <c r="L8">
        <v>0</v>
      </c>
      <c r="N8" t="s">
        <v>21</v>
      </c>
      <c r="O8" t="s">
        <v>27</v>
      </c>
      <c r="Q8">
        <v>3</v>
      </c>
      <c r="R8" t="b">
        <v>0</v>
      </c>
      <c r="S8">
        <v>0</v>
      </c>
    </row>
    <row r="9" spans="1:21" x14ac:dyDescent="0.25">
      <c r="A9" t="s">
        <v>522</v>
      </c>
      <c r="B9">
        <v>1</v>
      </c>
      <c r="C9" t="s">
        <v>19</v>
      </c>
      <c r="D9">
        <v>170</v>
      </c>
      <c r="E9">
        <v>277</v>
      </c>
      <c r="F9">
        <v>201</v>
      </c>
      <c r="G9">
        <f>E9+3</f>
        <v>280</v>
      </c>
      <c r="H9" t="s">
        <v>591</v>
      </c>
      <c r="I9">
        <v>0</v>
      </c>
      <c r="J9">
        <v>0</v>
      </c>
      <c r="K9">
        <v>1</v>
      </c>
      <c r="L9">
        <v>0</v>
      </c>
      <c r="N9" t="s">
        <v>21</v>
      </c>
      <c r="O9" t="s">
        <v>40</v>
      </c>
      <c r="P9" t="s">
        <v>524</v>
      </c>
      <c r="Q9">
        <v>3</v>
      </c>
      <c r="R9" t="b">
        <v>0</v>
      </c>
      <c r="S9">
        <v>0</v>
      </c>
    </row>
    <row r="10" spans="1:21" x14ac:dyDescent="0.25">
      <c r="A10" t="s">
        <v>522</v>
      </c>
      <c r="B10">
        <v>1</v>
      </c>
      <c r="C10" t="s">
        <v>39</v>
      </c>
      <c r="D10">
        <v>160</v>
      </c>
      <c r="E10">
        <v>268</v>
      </c>
      <c r="F10">
        <v>201</v>
      </c>
      <c r="G10">
        <v>289</v>
      </c>
      <c r="I10">
        <v>0</v>
      </c>
      <c r="J10">
        <v>0</v>
      </c>
      <c r="K10">
        <v>0</v>
      </c>
      <c r="L10">
        <v>0</v>
      </c>
      <c r="N10" t="s">
        <v>21</v>
      </c>
      <c r="O10" t="s">
        <v>40</v>
      </c>
      <c r="Q10">
        <v>0</v>
      </c>
      <c r="R10" t="b">
        <v>1</v>
      </c>
      <c r="S10">
        <v>0</v>
      </c>
    </row>
    <row r="11" spans="1:21" x14ac:dyDescent="0.25">
      <c r="A11" t="s">
        <v>43</v>
      </c>
      <c r="B11">
        <v>2</v>
      </c>
      <c r="C11" t="s">
        <v>19</v>
      </c>
      <c r="D11">
        <v>7</v>
      </c>
      <c r="E11">
        <v>13</v>
      </c>
      <c r="F11">
        <v>210</v>
      </c>
      <c r="G11">
        <v>16</v>
      </c>
      <c r="H11" t="s">
        <v>591</v>
      </c>
      <c r="I11">
        <v>14</v>
      </c>
      <c r="J11">
        <v>1</v>
      </c>
      <c r="K11">
        <v>0</v>
      </c>
      <c r="L11">
        <v>0</v>
      </c>
      <c r="N11" t="s">
        <v>21</v>
      </c>
      <c r="O11" t="s">
        <v>27</v>
      </c>
      <c r="P11" t="s">
        <v>44</v>
      </c>
      <c r="Q11">
        <v>3</v>
      </c>
      <c r="R11" t="b">
        <v>0</v>
      </c>
      <c r="S11">
        <v>0</v>
      </c>
    </row>
    <row r="12" spans="1:21" x14ac:dyDescent="0.25">
      <c r="A12" t="s">
        <v>551</v>
      </c>
      <c r="B12">
        <v>2</v>
      </c>
      <c r="C12" t="s">
        <v>19</v>
      </c>
      <c r="D12">
        <f>D11</f>
        <v>7</v>
      </c>
      <c r="E12">
        <f>G11+5</f>
        <v>21</v>
      </c>
      <c r="F12">
        <f>D17-3</f>
        <v>131</v>
      </c>
      <c r="G12">
        <f>E12+4</f>
        <v>25</v>
      </c>
      <c r="H12" t="s">
        <v>591</v>
      </c>
      <c r="I12">
        <v>9</v>
      </c>
      <c r="J12">
        <v>0</v>
      </c>
      <c r="K12">
        <v>0</v>
      </c>
      <c r="L12">
        <v>0</v>
      </c>
      <c r="N12" t="s">
        <v>21</v>
      </c>
      <c r="O12" t="s">
        <v>585</v>
      </c>
      <c r="P12" t="s">
        <v>552</v>
      </c>
      <c r="Q12">
        <v>3</v>
      </c>
      <c r="R12" t="b">
        <v>1</v>
      </c>
      <c r="S12">
        <v>0</v>
      </c>
      <c r="U12">
        <v>5</v>
      </c>
    </row>
    <row r="13" spans="1:21" x14ac:dyDescent="0.25">
      <c r="A13" t="s">
        <v>547</v>
      </c>
      <c r="B13">
        <v>2</v>
      </c>
      <c r="C13" t="s">
        <v>19</v>
      </c>
      <c r="D13">
        <f>D12</f>
        <v>7</v>
      </c>
      <c r="E13">
        <f>E20-2</f>
        <v>45</v>
      </c>
      <c r="F13">
        <f>F12</f>
        <v>131</v>
      </c>
      <c r="G13">
        <f>E13+4</f>
        <v>49</v>
      </c>
      <c r="H13" t="s">
        <v>591</v>
      </c>
      <c r="I13">
        <v>9</v>
      </c>
      <c r="J13">
        <v>0</v>
      </c>
      <c r="K13">
        <v>0</v>
      </c>
      <c r="L13">
        <v>0</v>
      </c>
      <c r="N13" t="s">
        <v>21</v>
      </c>
      <c r="O13" t="s">
        <v>585</v>
      </c>
      <c r="P13" t="s">
        <v>550</v>
      </c>
      <c r="Q13">
        <v>3</v>
      </c>
      <c r="R13" t="b">
        <v>1</v>
      </c>
      <c r="S13">
        <v>0</v>
      </c>
    </row>
    <row r="14" spans="1:21" x14ac:dyDescent="0.25">
      <c r="A14" t="s">
        <v>45</v>
      </c>
      <c r="B14">
        <v>2</v>
      </c>
      <c r="C14" t="s">
        <v>26</v>
      </c>
      <c r="D14">
        <f>D13-2</f>
        <v>5</v>
      </c>
      <c r="E14">
        <f>E23-5</f>
        <v>70</v>
      </c>
      <c r="F14">
        <f>D14+90</f>
        <v>95</v>
      </c>
      <c r="G14">
        <f>E14+90</f>
        <v>160</v>
      </c>
      <c r="I14">
        <v>0</v>
      </c>
      <c r="J14">
        <v>0</v>
      </c>
      <c r="K14">
        <v>0</v>
      </c>
      <c r="L14">
        <v>0</v>
      </c>
      <c r="N14" t="s">
        <v>21</v>
      </c>
      <c r="O14" t="s">
        <v>27</v>
      </c>
      <c r="Q14">
        <v>2</v>
      </c>
      <c r="R14" t="b">
        <v>0</v>
      </c>
      <c r="S14">
        <v>0</v>
      </c>
    </row>
    <row r="15" spans="1:21" x14ac:dyDescent="0.25">
      <c r="A15" t="s">
        <v>46</v>
      </c>
      <c r="B15">
        <v>2</v>
      </c>
      <c r="C15" t="s">
        <v>19</v>
      </c>
      <c r="D15">
        <f>D13</f>
        <v>7</v>
      </c>
      <c r="E15">
        <f>E14-3</f>
        <v>67</v>
      </c>
      <c r="F15">
        <f>D15+92</f>
        <v>99</v>
      </c>
      <c r="G15">
        <f>E15+3</f>
        <v>70</v>
      </c>
      <c r="H15" t="s">
        <v>591</v>
      </c>
      <c r="I15">
        <v>8</v>
      </c>
      <c r="J15">
        <v>0</v>
      </c>
      <c r="K15">
        <v>1</v>
      </c>
      <c r="L15">
        <v>0</v>
      </c>
      <c r="N15" t="s">
        <v>21</v>
      </c>
      <c r="O15" t="s">
        <v>27</v>
      </c>
      <c r="P15" t="s">
        <v>47</v>
      </c>
      <c r="Q15">
        <v>3</v>
      </c>
      <c r="R15" t="b">
        <v>1</v>
      </c>
      <c r="S15">
        <v>0</v>
      </c>
    </row>
    <row r="16" spans="1:21" x14ac:dyDescent="0.25">
      <c r="A16" t="s">
        <v>54</v>
      </c>
      <c r="B16">
        <v>-999</v>
      </c>
      <c r="C16" t="s">
        <v>19</v>
      </c>
      <c r="D16">
        <v>106</v>
      </c>
      <c r="E16">
        <v>13</v>
      </c>
      <c r="F16">
        <v>210</v>
      </c>
      <c r="G16">
        <v>16</v>
      </c>
      <c r="H16" t="s">
        <v>591</v>
      </c>
      <c r="I16">
        <v>14</v>
      </c>
      <c r="J16">
        <v>1</v>
      </c>
      <c r="K16">
        <v>0</v>
      </c>
      <c r="L16">
        <v>0</v>
      </c>
      <c r="N16" t="s">
        <v>21</v>
      </c>
      <c r="O16" t="s">
        <v>27</v>
      </c>
      <c r="P16" t="s">
        <v>55</v>
      </c>
      <c r="Q16">
        <v>3</v>
      </c>
      <c r="R16" t="b">
        <v>0</v>
      </c>
      <c r="S16">
        <v>0</v>
      </c>
    </row>
    <row r="17" spans="1:19" x14ac:dyDescent="0.25">
      <c r="A17" t="s">
        <v>56</v>
      </c>
      <c r="B17">
        <v>2</v>
      </c>
      <c r="C17" t="s">
        <v>19</v>
      </c>
      <c r="D17">
        <v>134</v>
      </c>
      <c r="E17">
        <v>21</v>
      </c>
      <c r="F17">
        <v>199</v>
      </c>
      <c r="G17">
        <v>24</v>
      </c>
      <c r="H17" t="s">
        <v>591</v>
      </c>
      <c r="I17">
        <v>8</v>
      </c>
      <c r="J17">
        <v>1</v>
      </c>
      <c r="K17">
        <v>0</v>
      </c>
      <c r="L17">
        <v>0</v>
      </c>
      <c r="N17" t="s">
        <v>21</v>
      </c>
      <c r="O17" t="s">
        <v>27</v>
      </c>
      <c r="P17" t="s">
        <v>57</v>
      </c>
      <c r="Q17">
        <v>3</v>
      </c>
      <c r="R17" t="b">
        <v>0</v>
      </c>
      <c r="S17">
        <v>0</v>
      </c>
    </row>
    <row r="18" spans="1:19" x14ac:dyDescent="0.25">
      <c r="A18" t="s">
        <v>594</v>
      </c>
      <c r="B18">
        <v>2</v>
      </c>
      <c r="C18" t="s">
        <v>19</v>
      </c>
      <c r="D18">
        <f>D19</f>
        <v>134</v>
      </c>
      <c r="E18">
        <f>G17+1</f>
        <v>25</v>
      </c>
      <c r="F18">
        <v>204</v>
      </c>
      <c r="G18">
        <f>E18+3</f>
        <v>28</v>
      </c>
      <c r="H18" t="s">
        <v>591</v>
      </c>
      <c r="I18">
        <v>8</v>
      </c>
      <c r="J18">
        <v>0</v>
      </c>
      <c r="K18">
        <v>1</v>
      </c>
      <c r="L18">
        <v>0</v>
      </c>
      <c r="N18" t="s">
        <v>21</v>
      </c>
      <c r="O18" t="s">
        <v>585</v>
      </c>
      <c r="P18" t="s">
        <v>128</v>
      </c>
      <c r="Q18">
        <v>2</v>
      </c>
      <c r="R18" t="b">
        <v>1</v>
      </c>
      <c r="S18">
        <v>0</v>
      </c>
    </row>
    <row r="19" spans="1:19" x14ac:dyDescent="0.25">
      <c r="A19" t="s">
        <v>126</v>
      </c>
      <c r="B19">
        <v>2</v>
      </c>
      <c r="C19" t="s">
        <v>26</v>
      </c>
      <c r="D19">
        <f>D17</f>
        <v>134</v>
      </c>
      <c r="E19">
        <f>G18+3</f>
        <v>31</v>
      </c>
      <c r="F19">
        <f>D19+70</f>
        <v>204</v>
      </c>
      <c r="G19">
        <f>E19+15</f>
        <v>46</v>
      </c>
      <c r="I19">
        <v>0</v>
      </c>
      <c r="J19">
        <v>0</v>
      </c>
      <c r="K19">
        <v>0</v>
      </c>
      <c r="L19">
        <v>0</v>
      </c>
      <c r="N19" t="s">
        <v>21</v>
      </c>
      <c r="O19" t="s">
        <v>27</v>
      </c>
      <c r="Q19">
        <v>0</v>
      </c>
      <c r="R19" t="b">
        <v>0</v>
      </c>
      <c r="S19">
        <v>0</v>
      </c>
    </row>
    <row r="20" spans="1:19" x14ac:dyDescent="0.25">
      <c r="A20" t="s">
        <v>58</v>
      </c>
      <c r="B20">
        <v>2</v>
      </c>
      <c r="C20" t="s">
        <v>19</v>
      </c>
      <c r="D20">
        <f>D19</f>
        <v>134</v>
      </c>
      <c r="E20">
        <f>G19+1</f>
        <v>47</v>
      </c>
      <c r="F20">
        <v>199</v>
      </c>
      <c r="G20">
        <f>E20+3</f>
        <v>50</v>
      </c>
      <c r="H20" t="s">
        <v>591</v>
      </c>
      <c r="I20">
        <v>8</v>
      </c>
      <c r="J20">
        <v>1</v>
      </c>
      <c r="K20">
        <v>0</v>
      </c>
      <c r="L20">
        <v>0</v>
      </c>
      <c r="N20" t="s">
        <v>21</v>
      </c>
      <c r="O20" t="s">
        <v>27</v>
      </c>
      <c r="P20" t="s">
        <v>59</v>
      </c>
      <c r="Q20">
        <v>3</v>
      </c>
      <c r="R20" t="b">
        <v>0</v>
      </c>
      <c r="S20">
        <v>0</v>
      </c>
    </row>
    <row r="21" spans="1:19" x14ac:dyDescent="0.25">
      <c r="A21" t="s">
        <v>595</v>
      </c>
      <c r="B21">
        <v>2</v>
      </c>
      <c r="C21" t="s">
        <v>19</v>
      </c>
      <c r="D21">
        <f>D22</f>
        <v>134</v>
      </c>
      <c r="E21">
        <f>G20+1</f>
        <v>51</v>
      </c>
      <c r="F21">
        <v>204</v>
      </c>
      <c r="G21">
        <f>E21+3</f>
        <v>54</v>
      </c>
      <c r="H21" t="s">
        <v>591</v>
      </c>
      <c r="I21">
        <v>8</v>
      </c>
      <c r="J21">
        <v>0</v>
      </c>
      <c r="K21">
        <v>1</v>
      </c>
      <c r="L21">
        <v>0</v>
      </c>
      <c r="N21" t="s">
        <v>21</v>
      </c>
      <c r="O21" t="s">
        <v>585</v>
      </c>
      <c r="P21" t="s">
        <v>128</v>
      </c>
      <c r="Q21">
        <v>2</v>
      </c>
      <c r="R21" t="b">
        <v>1</v>
      </c>
      <c r="S21">
        <v>0</v>
      </c>
    </row>
    <row r="22" spans="1:19" x14ac:dyDescent="0.25">
      <c r="A22" t="s">
        <v>127</v>
      </c>
      <c r="B22">
        <v>2</v>
      </c>
      <c r="C22" t="s">
        <v>26</v>
      </c>
      <c r="D22">
        <f>D20</f>
        <v>134</v>
      </c>
      <c r="E22">
        <f>G21+3</f>
        <v>57</v>
      </c>
      <c r="F22">
        <f>D22+70</f>
        <v>204</v>
      </c>
      <c r="G22">
        <f>E22+15</f>
        <v>72</v>
      </c>
      <c r="I22">
        <v>0</v>
      </c>
      <c r="J22">
        <v>0</v>
      </c>
      <c r="K22">
        <v>0</v>
      </c>
      <c r="L22">
        <v>0</v>
      </c>
      <c r="N22" t="s">
        <v>21</v>
      </c>
      <c r="O22" t="s">
        <v>27</v>
      </c>
      <c r="Q22">
        <v>0</v>
      </c>
      <c r="R22" t="b">
        <v>0</v>
      </c>
      <c r="S22">
        <v>0</v>
      </c>
    </row>
    <row r="23" spans="1:19" x14ac:dyDescent="0.25">
      <c r="A23" t="s">
        <v>60</v>
      </c>
      <c r="B23">
        <v>2</v>
      </c>
      <c r="C23" t="s">
        <v>39</v>
      </c>
      <c r="D23">
        <v>100</v>
      </c>
      <c r="E23">
        <f>G22+3</f>
        <v>75</v>
      </c>
      <c r="F23">
        <v>204</v>
      </c>
      <c r="G23">
        <f>G61+3</f>
        <v>160</v>
      </c>
      <c r="I23">
        <v>0</v>
      </c>
      <c r="J23">
        <v>1</v>
      </c>
      <c r="K23">
        <v>0</v>
      </c>
      <c r="L23">
        <v>0</v>
      </c>
      <c r="M23" t="s">
        <v>124</v>
      </c>
      <c r="N23" t="s">
        <v>124</v>
      </c>
      <c r="O23" t="s">
        <v>27</v>
      </c>
      <c r="Q23">
        <v>2</v>
      </c>
      <c r="R23" t="b">
        <v>0</v>
      </c>
      <c r="S23">
        <v>0</v>
      </c>
    </row>
    <row r="24" spans="1:19" x14ac:dyDescent="0.25">
      <c r="A24" t="s">
        <v>61</v>
      </c>
      <c r="B24">
        <v>2</v>
      </c>
      <c r="C24" t="s">
        <v>19</v>
      </c>
      <c r="D24">
        <f>D23+1</f>
        <v>101</v>
      </c>
      <c r="E24">
        <f>E23+2</f>
        <v>77</v>
      </c>
      <c r="F24">
        <v>174</v>
      </c>
      <c r="G24">
        <f>E24+3</f>
        <v>80</v>
      </c>
      <c r="H24" t="s">
        <v>591</v>
      </c>
      <c r="I24">
        <v>8</v>
      </c>
      <c r="J24">
        <v>1</v>
      </c>
      <c r="K24">
        <v>0</v>
      </c>
      <c r="L24">
        <v>0</v>
      </c>
      <c r="N24" t="s">
        <v>124</v>
      </c>
      <c r="O24" t="s">
        <v>27</v>
      </c>
      <c r="P24" t="s">
        <v>523</v>
      </c>
      <c r="Q24">
        <v>3</v>
      </c>
      <c r="R24" t="b">
        <v>0</v>
      </c>
      <c r="S24">
        <v>0</v>
      </c>
    </row>
    <row r="25" spans="1:19" x14ac:dyDescent="0.25">
      <c r="A25" t="s">
        <v>555</v>
      </c>
      <c r="B25">
        <v>2</v>
      </c>
      <c r="C25" t="s">
        <v>19</v>
      </c>
      <c r="D25">
        <f>D24</f>
        <v>101</v>
      </c>
      <c r="E25">
        <f>E26+10</f>
        <v>88</v>
      </c>
      <c r="F25">
        <f>D26</f>
        <v>177</v>
      </c>
      <c r="G25">
        <f>E25+3</f>
        <v>91</v>
      </c>
      <c r="H25" t="s">
        <v>591</v>
      </c>
      <c r="I25">
        <v>8</v>
      </c>
      <c r="J25">
        <v>0</v>
      </c>
      <c r="K25">
        <v>0</v>
      </c>
      <c r="L25">
        <v>0</v>
      </c>
      <c r="N25" t="s">
        <v>124</v>
      </c>
      <c r="O25" t="s">
        <v>22</v>
      </c>
      <c r="P25" t="s">
        <v>556</v>
      </c>
      <c r="Q25">
        <v>2</v>
      </c>
      <c r="R25" t="b">
        <v>0</v>
      </c>
      <c r="S25">
        <v>0</v>
      </c>
    </row>
    <row r="26" spans="1:19" x14ac:dyDescent="0.25">
      <c r="A26" t="s">
        <v>62</v>
      </c>
      <c r="B26">
        <v>2</v>
      </c>
      <c r="C26" t="s">
        <v>19</v>
      </c>
      <c r="D26">
        <f>F36+2</f>
        <v>177</v>
      </c>
      <c r="E26">
        <f>E23+3</f>
        <v>78</v>
      </c>
      <c r="F26">
        <f>F23</f>
        <v>204</v>
      </c>
      <c r="G26">
        <f>E26+3</f>
        <v>81</v>
      </c>
      <c r="H26" t="s">
        <v>591</v>
      </c>
      <c r="I26">
        <v>8</v>
      </c>
      <c r="J26">
        <v>0</v>
      </c>
      <c r="K26">
        <v>0</v>
      </c>
      <c r="L26">
        <v>0</v>
      </c>
      <c r="N26" t="s">
        <v>124</v>
      </c>
      <c r="O26" t="s">
        <v>40</v>
      </c>
      <c r="P26" t="s">
        <v>125</v>
      </c>
      <c r="Q26">
        <v>2</v>
      </c>
      <c r="R26" t="b">
        <v>1</v>
      </c>
      <c r="S26">
        <v>0</v>
      </c>
    </row>
    <row r="27" spans="1:19" ht="30" x14ac:dyDescent="0.25">
      <c r="A27" s="2" t="s">
        <v>608</v>
      </c>
      <c r="B27" s="2">
        <v>2</v>
      </c>
      <c r="C27" s="2" t="s">
        <v>19</v>
      </c>
      <c r="D27" s="2">
        <f>D29</f>
        <v>179</v>
      </c>
      <c r="E27" s="2">
        <f>E25</f>
        <v>88</v>
      </c>
      <c r="F27" s="2">
        <f>D30</f>
        <v>192</v>
      </c>
      <c r="G27" s="2">
        <f>G25</f>
        <v>91</v>
      </c>
      <c r="H27" s="2" t="s">
        <v>591</v>
      </c>
      <c r="I27" s="2">
        <v>7</v>
      </c>
      <c r="J27" s="2">
        <v>0</v>
      </c>
      <c r="K27" s="2">
        <v>0</v>
      </c>
      <c r="L27" s="2">
        <v>0</v>
      </c>
      <c r="M27" s="2"/>
      <c r="N27" s="2" t="s">
        <v>124</v>
      </c>
      <c r="O27" s="2" t="s">
        <v>40</v>
      </c>
      <c r="P27" s="3" t="s">
        <v>612</v>
      </c>
      <c r="Q27" s="2">
        <v>2</v>
      </c>
      <c r="R27" s="2" t="b">
        <v>1</v>
      </c>
      <c r="S27" s="2">
        <v>0</v>
      </c>
    </row>
    <row r="28" spans="1:19" ht="30" x14ac:dyDescent="0.25">
      <c r="A28" s="2" t="s">
        <v>607</v>
      </c>
      <c r="B28" s="2">
        <v>2</v>
      </c>
      <c r="C28" s="2" t="s">
        <v>19</v>
      </c>
      <c r="D28" s="2">
        <f>D30</f>
        <v>192</v>
      </c>
      <c r="E28" s="2">
        <f>E27</f>
        <v>88</v>
      </c>
      <c r="F28" s="2">
        <f>F23</f>
        <v>204</v>
      </c>
      <c r="G28" s="2">
        <f>G27</f>
        <v>91</v>
      </c>
      <c r="H28" s="2" t="s">
        <v>591</v>
      </c>
      <c r="I28" s="2">
        <v>7</v>
      </c>
      <c r="J28" s="2">
        <v>0</v>
      </c>
      <c r="K28" s="2">
        <v>0</v>
      </c>
      <c r="L28" s="2">
        <v>0</v>
      </c>
      <c r="M28" s="2"/>
      <c r="N28" s="2" t="s">
        <v>124</v>
      </c>
      <c r="O28" s="2" t="s">
        <v>40</v>
      </c>
      <c r="P28" s="3" t="s">
        <v>611</v>
      </c>
      <c r="Q28" s="2">
        <v>2</v>
      </c>
      <c r="R28" s="2" t="b">
        <v>1</v>
      </c>
      <c r="S28" s="2">
        <v>0</v>
      </c>
    </row>
    <row r="29" spans="1:19" x14ac:dyDescent="0.25">
      <c r="A29" t="s">
        <v>104</v>
      </c>
      <c r="B29">
        <v>2</v>
      </c>
      <c r="C29" t="s">
        <v>27</v>
      </c>
      <c r="D29">
        <f>F25+2</f>
        <v>179</v>
      </c>
      <c r="E29">
        <f>E26</f>
        <v>78</v>
      </c>
      <c r="F29">
        <f>D29</f>
        <v>179</v>
      </c>
      <c r="G29">
        <f>G23-2</f>
        <v>158</v>
      </c>
      <c r="I29">
        <v>0</v>
      </c>
      <c r="J29">
        <v>0</v>
      </c>
      <c r="K29">
        <v>0</v>
      </c>
      <c r="L29">
        <v>0</v>
      </c>
      <c r="N29" t="s">
        <v>114</v>
      </c>
      <c r="O29" t="s">
        <v>27</v>
      </c>
      <c r="Q29">
        <v>4</v>
      </c>
      <c r="R29" t="b">
        <v>0</v>
      </c>
      <c r="S29">
        <v>0</v>
      </c>
    </row>
    <row r="30" spans="1:19" x14ac:dyDescent="0.25">
      <c r="A30" t="s">
        <v>105</v>
      </c>
      <c r="B30">
        <v>2</v>
      </c>
      <c r="C30" t="s">
        <v>27</v>
      </c>
      <c r="D30">
        <v>192</v>
      </c>
      <c r="E30">
        <f>E27</f>
        <v>88</v>
      </c>
      <c r="F30">
        <f>D30</f>
        <v>192</v>
      </c>
      <c r="G30">
        <f>G29</f>
        <v>158</v>
      </c>
      <c r="I30">
        <v>0</v>
      </c>
      <c r="J30">
        <v>0</v>
      </c>
      <c r="K30">
        <v>0</v>
      </c>
      <c r="L30">
        <v>0</v>
      </c>
      <c r="N30" t="s">
        <v>114</v>
      </c>
      <c r="O30" t="s">
        <v>27</v>
      </c>
      <c r="Q30">
        <v>4</v>
      </c>
      <c r="R30" t="b">
        <v>0</v>
      </c>
      <c r="S30">
        <v>0</v>
      </c>
    </row>
    <row r="31" spans="1:19" x14ac:dyDescent="0.25">
      <c r="A31" t="s">
        <v>123</v>
      </c>
      <c r="B31">
        <v>2</v>
      </c>
      <c r="C31" t="s">
        <v>27</v>
      </c>
      <c r="D31">
        <v>100</v>
      </c>
      <c r="E31">
        <f>E26+16</f>
        <v>94</v>
      </c>
      <c r="F31">
        <f>F26</f>
        <v>204</v>
      </c>
      <c r="G31">
        <f>E31</f>
        <v>94</v>
      </c>
      <c r="I31">
        <v>0</v>
      </c>
      <c r="J31">
        <v>0</v>
      </c>
      <c r="K31">
        <v>0</v>
      </c>
      <c r="L31">
        <v>0</v>
      </c>
      <c r="N31" t="s">
        <v>114</v>
      </c>
      <c r="O31" t="s">
        <v>27</v>
      </c>
      <c r="Q31">
        <v>4</v>
      </c>
      <c r="R31" t="b">
        <v>0</v>
      </c>
      <c r="S31">
        <v>0</v>
      </c>
    </row>
    <row r="32" spans="1:19" x14ac:dyDescent="0.25">
      <c r="A32" t="s">
        <v>63</v>
      </c>
      <c r="B32">
        <v>2</v>
      </c>
      <c r="C32" t="s">
        <v>19</v>
      </c>
      <c r="D32">
        <f>$D$24</f>
        <v>101</v>
      </c>
      <c r="E32">
        <f>E31+2</f>
        <v>96</v>
      </c>
      <c r="F32">
        <f>D32+68</f>
        <v>169</v>
      </c>
      <c r="G32">
        <f>E32+4</f>
        <v>100</v>
      </c>
      <c r="H32" t="s">
        <v>591</v>
      </c>
      <c r="I32">
        <v>8</v>
      </c>
      <c r="J32">
        <v>0</v>
      </c>
      <c r="K32">
        <v>0</v>
      </c>
      <c r="L32">
        <v>0</v>
      </c>
      <c r="N32" t="s">
        <v>124</v>
      </c>
      <c r="O32" t="s">
        <v>27</v>
      </c>
      <c r="P32" t="s">
        <v>64</v>
      </c>
      <c r="Q32">
        <v>3</v>
      </c>
      <c r="R32" t="b">
        <v>1</v>
      </c>
      <c r="S32">
        <v>0</v>
      </c>
    </row>
    <row r="33" spans="1:19" x14ac:dyDescent="0.25">
      <c r="A33" t="s">
        <v>65</v>
      </c>
      <c r="B33">
        <v>-999</v>
      </c>
      <c r="C33" t="s">
        <v>19</v>
      </c>
      <c r="D33">
        <f>F36+2</f>
        <v>177</v>
      </c>
      <c r="E33">
        <f>E32</f>
        <v>96</v>
      </c>
      <c r="F33">
        <f>$F$23</f>
        <v>204</v>
      </c>
      <c r="G33">
        <f>G32</f>
        <v>100</v>
      </c>
      <c r="H33" t="s">
        <v>591</v>
      </c>
      <c r="I33">
        <v>8</v>
      </c>
      <c r="J33">
        <v>0</v>
      </c>
      <c r="K33">
        <v>0</v>
      </c>
      <c r="L33">
        <v>0</v>
      </c>
      <c r="N33" t="s">
        <v>124</v>
      </c>
      <c r="O33" t="s">
        <v>40</v>
      </c>
      <c r="P33" t="s">
        <v>66</v>
      </c>
      <c r="Q33">
        <v>3</v>
      </c>
      <c r="R33" t="b">
        <v>1</v>
      </c>
      <c r="S33">
        <v>0</v>
      </c>
    </row>
    <row r="34" spans="1:19" x14ac:dyDescent="0.25">
      <c r="A34" t="str">
        <f>_xlfn.CONCAT("policy2_text",MID(A33,LEN("policy2_text")+1,1),"_middle")</f>
        <v>policy2_text1_middle</v>
      </c>
      <c r="B34">
        <v>2</v>
      </c>
      <c r="C34" t="s">
        <v>19</v>
      </c>
      <c r="D34">
        <f>$D$27</f>
        <v>179</v>
      </c>
      <c r="E34">
        <f>E33</f>
        <v>96</v>
      </c>
      <c r="F34">
        <f>$F$27</f>
        <v>192</v>
      </c>
      <c r="G34">
        <f>G33</f>
        <v>100</v>
      </c>
      <c r="H34" t="s">
        <v>591</v>
      </c>
      <c r="I34">
        <v>8</v>
      </c>
      <c r="J34">
        <v>0</v>
      </c>
      <c r="K34">
        <v>0</v>
      </c>
      <c r="L34">
        <v>0</v>
      </c>
      <c r="N34" t="s">
        <v>124</v>
      </c>
      <c r="O34" t="s">
        <v>40</v>
      </c>
      <c r="P34" s="12" t="s">
        <v>613</v>
      </c>
      <c r="Q34">
        <v>3</v>
      </c>
      <c r="R34" t="b">
        <v>1</v>
      </c>
      <c r="S34">
        <v>0</v>
      </c>
    </row>
    <row r="35" spans="1:19" x14ac:dyDescent="0.25">
      <c r="A35" t="str">
        <f>_xlfn.CONCAT("policy2_text",MID(A34,LEN("policy2_text")+1,1),"_upper")</f>
        <v>policy2_text1_upper</v>
      </c>
      <c r="B35">
        <v>2</v>
      </c>
      <c r="C35" t="s">
        <v>19</v>
      </c>
      <c r="D35">
        <f>$D$28</f>
        <v>192</v>
      </c>
      <c r="E35">
        <f>E34</f>
        <v>96</v>
      </c>
      <c r="F35">
        <f>$F$28</f>
        <v>204</v>
      </c>
      <c r="G35">
        <f>G34</f>
        <v>100</v>
      </c>
      <c r="H35" t="s">
        <v>591</v>
      </c>
      <c r="I35">
        <v>8</v>
      </c>
      <c r="J35">
        <v>0</v>
      </c>
      <c r="K35">
        <v>0</v>
      </c>
      <c r="L35">
        <v>0</v>
      </c>
      <c r="N35" t="s">
        <v>124</v>
      </c>
      <c r="O35" t="s">
        <v>40</v>
      </c>
      <c r="P35" s="13" t="s">
        <v>614</v>
      </c>
      <c r="Q35">
        <v>3</v>
      </c>
      <c r="R35" t="b">
        <v>1</v>
      </c>
      <c r="S35">
        <v>0</v>
      </c>
    </row>
    <row r="36" spans="1:19" x14ac:dyDescent="0.25">
      <c r="A36" t="s">
        <v>67</v>
      </c>
      <c r="B36">
        <v>2</v>
      </c>
      <c r="C36" t="s">
        <v>19</v>
      </c>
      <c r="D36">
        <f>D32+70</f>
        <v>171</v>
      </c>
      <c r="E36">
        <f>E33</f>
        <v>96</v>
      </c>
      <c r="F36">
        <f>D36+4</f>
        <v>175</v>
      </c>
      <c r="G36">
        <f>E36+6</f>
        <v>102</v>
      </c>
      <c r="H36" t="s">
        <v>20</v>
      </c>
      <c r="I36">
        <v>15</v>
      </c>
      <c r="J36">
        <v>1</v>
      </c>
      <c r="K36">
        <v>0</v>
      </c>
      <c r="L36">
        <v>0</v>
      </c>
      <c r="N36" t="s">
        <v>124</v>
      </c>
      <c r="O36" t="s">
        <v>27</v>
      </c>
      <c r="Q36">
        <v>2</v>
      </c>
      <c r="R36" t="b">
        <v>0</v>
      </c>
      <c r="S36">
        <v>0</v>
      </c>
    </row>
    <row r="37" spans="1:19" x14ac:dyDescent="0.25">
      <c r="A37" t="s">
        <v>68</v>
      </c>
      <c r="B37">
        <v>2</v>
      </c>
      <c r="C37" t="s">
        <v>19</v>
      </c>
      <c r="D37">
        <f>$D$24</f>
        <v>101</v>
      </c>
      <c r="E37">
        <f>E36+11</f>
        <v>107</v>
      </c>
      <c r="F37">
        <f>D37+68</f>
        <v>169</v>
      </c>
      <c r="G37">
        <f>E37+4</f>
        <v>111</v>
      </c>
      <c r="H37" t="s">
        <v>591</v>
      </c>
      <c r="I37">
        <v>8</v>
      </c>
      <c r="J37">
        <v>0</v>
      </c>
      <c r="K37">
        <v>0</v>
      </c>
      <c r="L37">
        <v>0</v>
      </c>
      <c r="N37" t="s">
        <v>124</v>
      </c>
      <c r="O37" t="s">
        <v>27</v>
      </c>
      <c r="P37" t="s">
        <v>69</v>
      </c>
      <c r="Q37">
        <v>3</v>
      </c>
      <c r="R37" t="b">
        <v>1</v>
      </c>
      <c r="S37">
        <v>0</v>
      </c>
    </row>
    <row r="38" spans="1:19" x14ac:dyDescent="0.25">
      <c r="A38" t="s">
        <v>70</v>
      </c>
      <c r="B38">
        <v>-999</v>
      </c>
      <c r="C38" t="s">
        <v>19</v>
      </c>
      <c r="D38">
        <f>F41+2</f>
        <v>177</v>
      </c>
      <c r="E38">
        <f>E37</f>
        <v>107</v>
      </c>
      <c r="F38">
        <f>$F$23</f>
        <v>204</v>
      </c>
      <c r="G38">
        <f>G37</f>
        <v>111</v>
      </c>
      <c r="H38" t="s">
        <v>591</v>
      </c>
      <c r="I38">
        <v>8</v>
      </c>
      <c r="J38">
        <v>0</v>
      </c>
      <c r="K38">
        <v>0</v>
      </c>
      <c r="L38">
        <v>0</v>
      </c>
      <c r="N38" t="s">
        <v>124</v>
      </c>
      <c r="O38" t="s">
        <v>40</v>
      </c>
      <c r="P38" t="s">
        <v>71</v>
      </c>
      <c r="Q38">
        <v>3</v>
      </c>
      <c r="R38" t="b">
        <v>1</v>
      </c>
      <c r="S38">
        <v>0</v>
      </c>
    </row>
    <row r="39" spans="1:19" x14ac:dyDescent="0.25">
      <c r="A39" t="str">
        <f>_xlfn.CONCAT("policy2_text",MID(A38,LEN("policy2_text")+1,1),"_middle")</f>
        <v>policy2_text2_middle</v>
      </c>
      <c r="B39">
        <v>2</v>
      </c>
      <c r="C39" t="s">
        <v>19</v>
      </c>
      <c r="D39">
        <f>$D$27</f>
        <v>179</v>
      </c>
      <c r="E39">
        <f>E38</f>
        <v>107</v>
      </c>
      <c r="F39">
        <f>$F$27</f>
        <v>192</v>
      </c>
      <c r="G39">
        <f>G38</f>
        <v>111</v>
      </c>
      <c r="H39" t="s">
        <v>591</v>
      </c>
      <c r="I39">
        <v>8</v>
      </c>
      <c r="J39">
        <v>0</v>
      </c>
      <c r="K39">
        <v>0</v>
      </c>
      <c r="L39">
        <v>0</v>
      </c>
      <c r="N39" t="s">
        <v>124</v>
      </c>
      <c r="O39" t="s">
        <v>40</v>
      </c>
      <c r="P39" s="12" t="s">
        <v>613</v>
      </c>
      <c r="Q39">
        <v>3</v>
      </c>
      <c r="R39" t="b">
        <v>1</v>
      </c>
      <c r="S39">
        <v>0</v>
      </c>
    </row>
    <row r="40" spans="1:19" x14ac:dyDescent="0.25">
      <c r="A40" t="str">
        <f>_xlfn.CONCAT("policy2_text",MID(A39,LEN("policy2_text")+1,1),"_upper")</f>
        <v>policy2_text2_upper</v>
      </c>
      <c r="B40">
        <v>2</v>
      </c>
      <c r="C40" t="s">
        <v>19</v>
      </c>
      <c r="D40">
        <f>$D$28</f>
        <v>192</v>
      </c>
      <c r="E40">
        <f>E39</f>
        <v>107</v>
      </c>
      <c r="F40">
        <f>$F$28</f>
        <v>204</v>
      </c>
      <c r="G40">
        <f>G39</f>
        <v>111</v>
      </c>
      <c r="H40" t="s">
        <v>591</v>
      </c>
      <c r="I40">
        <v>8</v>
      </c>
      <c r="J40">
        <v>0</v>
      </c>
      <c r="K40">
        <v>0</v>
      </c>
      <c r="L40">
        <v>0</v>
      </c>
      <c r="N40" t="s">
        <v>124</v>
      </c>
      <c r="O40" t="s">
        <v>40</v>
      </c>
      <c r="P40" s="13" t="s">
        <v>615</v>
      </c>
      <c r="Q40">
        <v>3</v>
      </c>
      <c r="R40" t="b">
        <v>1</v>
      </c>
      <c r="S40">
        <v>0</v>
      </c>
    </row>
    <row r="41" spans="1:19" x14ac:dyDescent="0.25">
      <c r="A41" t="s">
        <v>72</v>
      </c>
      <c r="B41">
        <v>2</v>
      </c>
      <c r="C41" t="s">
        <v>19</v>
      </c>
      <c r="D41">
        <f>D37+70</f>
        <v>171</v>
      </c>
      <c r="E41">
        <f>E38</f>
        <v>107</v>
      </c>
      <c r="F41">
        <f>D41+4</f>
        <v>175</v>
      </c>
      <c r="G41">
        <f>E41+6</f>
        <v>113</v>
      </c>
      <c r="H41" t="s">
        <v>20</v>
      </c>
      <c r="I41">
        <v>15</v>
      </c>
      <c r="J41">
        <v>1</v>
      </c>
      <c r="K41">
        <v>0</v>
      </c>
      <c r="L41">
        <v>0</v>
      </c>
      <c r="N41" t="s">
        <v>124</v>
      </c>
      <c r="O41" t="s">
        <v>27</v>
      </c>
      <c r="Q41">
        <v>2</v>
      </c>
      <c r="R41" t="b">
        <v>0</v>
      </c>
      <c r="S41">
        <v>0</v>
      </c>
    </row>
    <row r="42" spans="1:19" x14ac:dyDescent="0.25">
      <c r="A42" t="s">
        <v>73</v>
      </c>
      <c r="B42">
        <v>2</v>
      </c>
      <c r="C42" t="s">
        <v>19</v>
      </c>
      <c r="D42">
        <f>$D$24</f>
        <v>101</v>
      </c>
      <c r="E42">
        <f>E41+11</f>
        <v>118</v>
      </c>
      <c r="F42">
        <f>D42+68</f>
        <v>169</v>
      </c>
      <c r="G42">
        <f>E42+4</f>
        <v>122</v>
      </c>
      <c r="H42" t="s">
        <v>591</v>
      </c>
      <c r="I42">
        <v>8</v>
      </c>
      <c r="J42">
        <v>0</v>
      </c>
      <c r="K42">
        <v>0</v>
      </c>
      <c r="L42">
        <v>0</v>
      </c>
      <c r="N42" t="s">
        <v>124</v>
      </c>
      <c r="O42" t="s">
        <v>27</v>
      </c>
      <c r="P42" t="s">
        <v>74</v>
      </c>
      <c r="Q42">
        <v>3</v>
      </c>
      <c r="R42" t="b">
        <v>1</v>
      </c>
      <c r="S42">
        <v>0</v>
      </c>
    </row>
    <row r="43" spans="1:19" x14ac:dyDescent="0.25">
      <c r="A43" t="s">
        <v>75</v>
      </c>
      <c r="B43">
        <v>-999</v>
      </c>
      <c r="C43" t="s">
        <v>19</v>
      </c>
      <c r="D43">
        <f>F46+2</f>
        <v>177</v>
      </c>
      <c r="E43">
        <f>E42</f>
        <v>118</v>
      </c>
      <c r="F43">
        <f>$F$23</f>
        <v>204</v>
      </c>
      <c r="G43">
        <f>G42</f>
        <v>122</v>
      </c>
      <c r="H43" t="s">
        <v>591</v>
      </c>
      <c r="I43">
        <v>8</v>
      </c>
      <c r="J43">
        <v>0</v>
      </c>
      <c r="K43">
        <v>0</v>
      </c>
      <c r="L43">
        <v>0</v>
      </c>
      <c r="N43" t="s">
        <v>124</v>
      </c>
      <c r="O43" t="s">
        <v>40</v>
      </c>
      <c r="P43" t="s">
        <v>76</v>
      </c>
      <c r="Q43">
        <v>3</v>
      </c>
      <c r="R43" t="b">
        <v>1</v>
      </c>
      <c r="S43">
        <v>0</v>
      </c>
    </row>
    <row r="44" spans="1:19" x14ac:dyDescent="0.25">
      <c r="A44" t="str">
        <f>_xlfn.CONCAT("policy2_text",MID(A43,LEN("policy2_text")+1,1),"_middle")</f>
        <v>policy2_text3_middle</v>
      </c>
      <c r="B44">
        <v>2</v>
      </c>
      <c r="C44" t="s">
        <v>19</v>
      </c>
      <c r="D44">
        <f>$D$27</f>
        <v>179</v>
      </c>
      <c r="E44">
        <f>E43</f>
        <v>118</v>
      </c>
      <c r="F44">
        <f>$F$27</f>
        <v>192</v>
      </c>
      <c r="G44">
        <f>G43</f>
        <v>122</v>
      </c>
      <c r="H44" t="s">
        <v>591</v>
      </c>
      <c r="I44">
        <v>8</v>
      </c>
      <c r="J44">
        <v>0</v>
      </c>
      <c r="K44">
        <v>0</v>
      </c>
      <c r="L44">
        <v>0</v>
      </c>
      <c r="N44" t="s">
        <v>124</v>
      </c>
      <c r="O44" t="s">
        <v>40</v>
      </c>
      <c r="P44" s="13" t="s">
        <v>616</v>
      </c>
      <c r="Q44">
        <v>3</v>
      </c>
      <c r="R44" t="b">
        <v>1</v>
      </c>
      <c r="S44">
        <v>0</v>
      </c>
    </row>
    <row r="45" spans="1:19" x14ac:dyDescent="0.25">
      <c r="A45" t="str">
        <f>_xlfn.CONCAT("policy2_text",MID(A44,LEN("policy2_text")+1,1),"_upper")</f>
        <v>policy2_text3_upper</v>
      </c>
      <c r="B45">
        <v>2</v>
      </c>
      <c r="C45" t="s">
        <v>19</v>
      </c>
      <c r="D45">
        <f>$D$28</f>
        <v>192</v>
      </c>
      <c r="E45">
        <f>E44</f>
        <v>118</v>
      </c>
      <c r="F45">
        <f>$F$28</f>
        <v>204</v>
      </c>
      <c r="G45">
        <f>G44</f>
        <v>122</v>
      </c>
      <c r="H45" t="s">
        <v>591</v>
      </c>
      <c r="I45">
        <v>8</v>
      </c>
      <c r="J45">
        <v>0</v>
      </c>
      <c r="K45">
        <v>0</v>
      </c>
      <c r="L45">
        <v>0</v>
      </c>
      <c r="N45" t="s">
        <v>124</v>
      </c>
      <c r="O45" t="s">
        <v>40</v>
      </c>
      <c r="P45" s="13" t="s">
        <v>617</v>
      </c>
      <c r="Q45">
        <v>3</v>
      </c>
      <c r="R45" t="b">
        <v>1</v>
      </c>
      <c r="S45">
        <v>0</v>
      </c>
    </row>
    <row r="46" spans="1:19" x14ac:dyDescent="0.25">
      <c r="A46" t="s">
        <v>77</v>
      </c>
      <c r="B46">
        <v>2</v>
      </c>
      <c r="C46" t="s">
        <v>19</v>
      </c>
      <c r="D46">
        <f>D42+70</f>
        <v>171</v>
      </c>
      <c r="E46">
        <f>E43</f>
        <v>118</v>
      </c>
      <c r="F46">
        <f>D46+4</f>
        <v>175</v>
      </c>
      <c r="G46">
        <f>E46+6</f>
        <v>124</v>
      </c>
      <c r="H46" t="s">
        <v>20</v>
      </c>
      <c r="I46">
        <v>15</v>
      </c>
      <c r="J46">
        <v>1</v>
      </c>
      <c r="K46">
        <v>0</v>
      </c>
      <c r="L46">
        <v>0</v>
      </c>
      <c r="N46" t="s">
        <v>124</v>
      </c>
      <c r="O46" t="s">
        <v>27</v>
      </c>
      <c r="Q46">
        <v>2</v>
      </c>
      <c r="R46" t="b">
        <v>0</v>
      </c>
      <c r="S46">
        <v>0</v>
      </c>
    </row>
    <row r="47" spans="1:19" x14ac:dyDescent="0.25">
      <c r="A47" t="s">
        <v>78</v>
      </c>
      <c r="B47">
        <v>2</v>
      </c>
      <c r="C47" t="s">
        <v>19</v>
      </c>
      <c r="D47">
        <f>$D$24</f>
        <v>101</v>
      </c>
      <c r="E47">
        <f>E46+11</f>
        <v>129</v>
      </c>
      <c r="F47">
        <f>D47+68</f>
        <v>169</v>
      </c>
      <c r="G47">
        <f>E47+4</f>
        <v>133</v>
      </c>
      <c r="H47" t="s">
        <v>591</v>
      </c>
      <c r="I47">
        <v>8</v>
      </c>
      <c r="J47">
        <v>0</v>
      </c>
      <c r="K47">
        <v>0</v>
      </c>
      <c r="L47">
        <v>0</v>
      </c>
      <c r="N47" t="s">
        <v>124</v>
      </c>
      <c r="O47" t="s">
        <v>27</v>
      </c>
      <c r="P47" t="s">
        <v>79</v>
      </c>
      <c r="Q47">
        <v>3</v>
      </c>
      <c r="R47" t="b">
        <v>1</v>
      </c>
      <c r="S47">
        <v>0</v>
      </c>
    </row>
    <row r="48" spans="1:19" x14ac:dyDescent="0.25">
      <c r="A48" t="s">
        <v>80</v>
      </c>
      <c r="B48">
        <v>-999</v>
      </c>
      <c r="C48" t="s">
        <v>19</v>
      </c>
      <c r="D48">
        <f>F51+2</f>
        <v>177</v>
      </c>
      <c r="E48">
        <f>E47</f>
        <v>129</v>
      </c>
      <c r="F48">
        <f>$F$23</f>
        <v>204</v>
      </c>
      <c r="G48">
        <f>G47</f>
        <v>133</v>
      </c>
      <c r="H48" t="s">
        <v>591</v>
      </c>
      <c r="I48">
        <v>8</v>
      </c>
      <c r="J48">
        <v>0</v>
      </c>
      <c r="K48">
        <v>0</v>
      </c>
      <c r="L48">
        <v>0</v>
      </c>
      <c r="N48" t="s">
        <v>124</v>
      </c>
      <c r="O48" t="s">
        <v>40</v>
      </c>
      <c r="P48" t="s">
        <v>81</v>
      </c>
      <c r="Q48">
        <v>3</v>
      </c>
      <c r="R48" t="b">
        <v>1</v>
      </c>
      <c r="S48">
        <v>0</v>
      </c>
    </row>
    <row r="49" spans="1:19" x14ac:dyDescent="0.25">
      <c r="A49" t="str">
        <f>_xlfn.CONCAT("policy2_text",MID(A48,LEN("policy2_text")+1,1),"_middle")</f>
        <v>policy2_text4_middle</v>
      </c>
      <c r="B49">
        <v>2</v>
      </c>
      <c r="C49" t="s">
        <v>19</v>
      </c>
      <c r="D49">
        <f>$D$27</f>
        <v>179</v>
      </c>
      <c r="E49">
        <f>E48</f>
        <v>129</v>
      </c>
      <c r="F49">
        <f>$F$27</f>
        <v>192</v>
      </c>
      <c r="G49">
        <f>G48</f>
        <v>133</v>
      </c>
      <c r="H49" t="s">
        <v>591</v>
      </c>
      <c r="I49">
        <v>8</v>
      </c>
      <c r="J49">
        <v>0</v>
      </c>
      <c r="K49">
        <v>0</v>
      </c>
      <c r="L49">
        <v>0</v>
      </c>
      <c r="N49" t="s">
        <v>124</v>
      </c>
      <c r="O49" t="s">
        <v>40</v>
      </c>
      <c r="P49" s="13" t="s">
        <v>618</v>
      </c>
      <c r="Q49">
        <v>3</v>
      </c>
      <c r="R49" t="b">
        <v>1</v>
      </c>
      <c r="S49">
        <v>0</v>
      </c>
    </row>
    <row r="50" spans="1:19" x14ac:dyDescent="0.25">
      <c r="A50" t="str">
        <f>_xlfn.CONCAT("policy2_text",MID(A49,LEN("policy2_text")+1,1),"_upper")</f>
        <v>policy2_text4_upper</v>
      </c>
      <c r="B50">
        <v>2</v>
      </c>
      <c r="C50" t="s">
        <v>19</v>
      </c>
      <c r="D50">
        <f>$D$28</f>
        <v>192</v>
      </c>
      <c r="E50">
        <f>E49</f>
        <v>129</v>
      </c>
      <c r="F50">
        <f>$F$28</f>
        <v>204</v>
      </c>
      <c r="G50">
        <f>G49</f>
        <v>133</v>
      </c>
      <c r="H50" t="s">
        <v>591</v>
      </c>
      <c r="I50">
        <v>8</v>
      </c>
      <c r="J50">
        <v>0</v>
      </c>
      <c r="K50">
        <v>0</v>
      </c>
      <c r="L50">
        <v>0</v>
      </c>
      <c r="N50" t="s">
        <v>124</v>
      </c>
      <c r="O50" t="s">
        <v>40</v>
      </c>
      <c r="P50" s="13" t="s">
        <v>619</v>
      </c>
      <c r="Q50">
        <v>3</v>
      </c>
      <c r="R50" t="b">
        <v>1</v>
      </c>
      <c r="S50">
        <v>0</v>
      </c>
    </row>
    <row r="51" spans="1:19" x14ac:dyDescent="0.25">
      <c r="A51" t="s">
        <v>82</v>
      </c>
      <c r="B51">
        <v>2</v>
      </c>
      <c r="C51" t="s">
        <v>19</v>
      </c>
      <c r="D51">
        <f>D47+70</f>
        <v>171</v>
      </c>
      <c r="E51">
        <f>E48</f>
        <v>129</v>
      </c>
      <c r="F51">
        <f>D51+4</f>
        <v>175</v>
      </c>
      <c r="G51">
        <f>E51+6</f>
        <v>135</v>
      </c>
      <c r="H51" t="s">
        <v>20</v>
      </c>
      <c r="I51">
        <v>15</v>
      </c>
      <c r="J51">
        <v>1</v>
      </c>
      <c r="K51">
        <v>0</v>
      </c>
      <c r="L51">
        <v>0</v>
      </c>
      <c r="N51" t="s">
        <v>124</v>
      </c>
      <c r="O51" t="s">
        <v>27</v>
      </c>
      <c r="Q51">
        <v>2</v>
      </c>
      <c r="R51" t="b">
        <v>0</v>
      </c>
      <c r="S51">
        <v>0</v>
      </c>
    </row>
    <row r="52" spans="1:19" x14ac:dyDescent="0.25">
      <c r="A52" t="s">
        <v>83</v>
      </c>
      <c r="B52">
        <v>2</v>
      </c>
      <c r="C52" t="s">
        <v>19</v>
      </c>
      <c r="D52">
        <f>$D$24</f>
        <v>101</v>
      </c>
      <c r="E52">
        <f>E47+11</f>
        <v>140</v>
      </c>
      <c r="F52">
        <f>D52+68</f>
        <v>169</v>
      </c>
      <c r="G52">
        <f>E52+4</f>
        <v>144</v>
      </c>
      <c r="H52" t="s">
        <v>591</v>
      </c>
      <c r="I52">
        <v>8</v>
      </c>
      <c r="J52">
        <v>0</v>
      </c>
      <c r="K52">
        <v>0</v>
      </c>
      <c r="L52">
        <v>0</v>
      </c>
      <c r="N52" t="s">
        <v>124</v>
      </c>
      <c r="O52" t="s">
        <v>27</v>
      </c>
      <c r="P52" t="s">
        <v>84</v>
      </c>
      <c r="Q52">
        <v>3</v>
      </c>
      <c r="R52" t="b">
        <v>1</v>
      </c>
      <c r="S52">
        <v>0</v>
      </c>
    </row>
    <row r="53" spans="1:19" x14ac:dyDescent="0.25">
      <c r="A53" t="s">
        <v>85</v>
      </c>
      <c r="B53">
        <v>-999</v>
      </c>
      <c r="C53" t="s">
        <v>19</v>
      </c>
      <c r="D53">
        <f>F56+2</f>
        <v>177</v>
      </c>
      <c r="E53">
        <f>E52</f>
        <v>140</v>
      </c>
      <c r="F53">
        <f>$F$23</f>
        <v>204</v>
      </c>
      <c r="G53">
        <f>G52</f>
        <v>144</v>
      </c>
      <c r="H53" t="s">
        <v>591</v>
      </c>
      <c r="I53">
        <v>8</v>
      </c>
      <c r="J53">
        <v>0</v>
      </c>
      <c r="K53">
        <v>0</v>
      </c>
      <c r="L53">
        <v>0</v>
      </c>
      <c r="N53" t="s">
        <v>124</v>
      </c>
      <c r="O53" t="s">
        <v>40</v>
      </c>
      <c r="P53" t="s">
        <v>610</v>
      </c>
      <c r="Q53">
        <v>3</v>
      </c>
      <c r="R53" t="b">
        <v>1</v>
      </c>
      <c r="S53">
        <v>0</v>
      </c>
    </row>
    <row r="54" spans="1:19" x14ac:dyDescent="0.25">
      <c r="A54" t="str">
        <f>_xlfn.CONCAT("policy2_text",MID(A53,LEN("policy2_text")+1,1),"_middle")</f>
        <v>policy2_text5_middle</v>
      </c>
      <c r="B54">
        <v>2</v>
      </c>
      <c r="C54" t="s">
        <v>19</v>
      </c>
      <c r="D54">
        <f>$D$27</f>
        <v>179</v>
      </c>
      <c r="E54">
        <f>E53</f>
        <v>140</v>
      </c>
      <c r="F54">
        <f>$F$27</f>
        <v>192</v>
      </c>
      <c r="G54">
        <f>G53</f>
        <v>144</v>
      </c>
      <c r="H54" t="s">
        <v>591</v>
      </c>
      <c r="I54">
        <v>8</v>
      </c>
      <c r="J54">
        <v>0</v>
      </c>
      <c r="K54">
        <v>0</v>
      </c>
      <c r="L54">
        <v>0</v>
      </c>
      <c r="N54" t="s">
        <v>124</v>
      </c>
      <c r="O54" t="s">
        <v>40</v>
      </c>
      <c r="P54" s="13" t="s">
        <v>618</v>
      </c>
      <c r="Q54">
        <v>3</v>
      </c>
      <c r="R54" t="b">
        <v>1</v>
      </c>
      <c r="S54">
        <v>0</v>
      </c>
    </row>
    <row r="55" spans="1:19" x14ac:dyDescent="0.25">
      <c r="A55" t="str">
        <f>_xlfn.CONCAT("policy2_text",MID(A54,LEN("policy2_text")+1,1),"_upper")</f>
        <v>policy2_text5_upper</v>
      </c>
      <c r="B55">
        <v>2</v>
      </c>
      <c r="C55" t="s">
        <v>19</v>
      </c>
      <c r="D55">
        <f>$D$28</f>
        <v>192</v>
      </c>
      <c r="E55">
        <f>E54</f>
        <v>140</v>
      </c>
      <c r="F55">
        <f>$F$28</f>
        <v>204</v>
      </c>
      <c r="G55">
        <f>G54</f>
        <v>144</v>
      </c>
      <c r="H55" t="s">
        <v>591</v>
      </c>
      <c r="I55">
        <v>8</v>
      </c>
      <c r="J55">
        <v>0</v>
      </c>
      <c r="K55">
        <v>0</v>
      </c>
      <c r="L55">
        <v>0</v>
      </c>
      <c r="N55" t="s">
        <v>124</v>
      </c>
      <c r="O55" t="s">
        <v>40</v>
      </c>
      <c r="P55" s="13" t="s">
        <v>620</v>
      </c>
      <c r="Q55">
        <v>3</v>
      </c>
      <c r="R55" t="b">
        <v>1</v>
      </c>
      <c r="S55">
        <v>0</v>
      </c>
    </row>
    <row r="56" spans="1:19" x14ac:dyDescent="0.25">
      <c r="A56" t="s">
        <v>86</v>
      </c>
      <c r="B56">
        <v>2</v>
      </c>
      <c r="C56" t="s">
        <v>19</v>
      </c>
      <c r="D56">
        <f>D52+70</f>
        <v>171</v>
      </c>
      <c r="E56">
        <f>E53</f>
        <v>140</v>
      </c>
      <c r="F56">
        <f>D56+4</f>
        <v>175</v>
      </c>
      <c r="G56">
        <f>E56+6</f>
        <v>146</v>
      </c>
      <c r="H56" t="s">
        <v>20</v>
      </c>
      <c r="I56">
        <v>15</v>
      </c>
      <c r="J56">
        <v>1</v>
      </c>
      <c r="K56">
        <v>0</v>
      </c>
      <c r="L56">
        <v>0</v>
      </c>
      <c r="N56" t="s">
        <v>124</v>
      </c>
      <c r="O56" t="s">
        <v>27</v>
      </c>
      <c r="Q56">
        <v>2</v>
      </c>
      <c r="R56" t="b">
        <v>0</v>
      </c>
      <c r="S56">
        <v>0</v>
      </c>
    </row>
    <row r="57" spans="1:19" x14ac:dyDescent="0.25">
      <c r="A57" t="s">
        <v>87</v>
      </c>
      <c r="B57">
        <v>2</v>
      </c>
      <c r="C57" t="s">
        <v>19</v>
      </c>
      <c r="D57">
        <f>$D$24</f>
        <v>101</v>
      </c>
      <c r="E57">
        <f>E52+11</f>
        <v>151</v>
      </c>
      <c r="F57">
        <f>D57+68</f>
        <v>169</v>
      </c>
      <c r="G57">
        <f>E57+4</f>
        <v>155</v>
      </c>
      <c r="H57" t="s">
        <v>591</v>
      </c>
      <c r="I57">
        <v>8</v>
      </c>
      <c r="J57">
        <v>0</v>
      </c>
      <c r="K57">
        <v>0</v>
      </c>
      <c r="L57">
        <v>0</v>
      </c>
      <c r="N57" t="s">
        <v>124</v>
      </c>
      <c r="O57" t="s">
        <v>27</v>
      </c>
      <c r="P57" t="s">
        <v>88</v>
      </c>
      <c r="Q57">
        <v>3</v>
      </c>
      <c r="R57" t="b">
        <v>1</v>
      </c>
      <c r="S57">
        <v>0</v>
      </c>
    </row>
    <row r="58" spans="1:19" x14ac:dyDescent="0.25">
      <c r="A58" t="s">
        <v>89</v>
      </c>
      <c r="B58">
        <v>-999</v>
      </c>
      <c r="C58" t="s">
        <v>19</v>
      </c>
      <c r="D58">
        <f>F61+2</f>
        <v>177</v>
      </c>
      <c r="E58">
        <f>E57</f>
        <v>151</v>
      </c>
      <c r="F58">
        <f>$F$23</f>
        <v>204</v>
      </c>
      <c r="G58">
        <f>G57</f>
        <v>155</v>
      </c>
      <c r="H58" t="s">
        <v>591</v>
      </c>
      <c r="I58">
        <v>8</v>
      </c>
      <c r="J58">
        <v>0</v>
      </c>
      <c r="K58">
        <v>0</v>
      </c>
      <c r="L58">
        <v>0</v>
      </c>
      <c r="N58" t="s">
        <v>124</v>
      </c>
      <c r="O58" t="s">
        <v>40</v>
      </c>
      <c r="P58" t="s">
        <v>204</v>
      </c>
      <c r="Q58">
        <v>3</v>
      </c>
      <c r="R58" t="b">
        <v>1</v>
      </c>
      <c r="S58">
        <v>0</v>
      </c>
    </row>
    <row r="59" spans="1:19" x14ac:dyDescent="0.25">
      <c r="A59" t="str">
        <f>_xlfn.CONCAT("policy2_text",MID(A58,LEN("policy2_text")+1,1),"_middle")</f>
        <v>policy2_text6_middle</v>
      </c>
      <c r="B59">
        <v>2</v>
      </c>
      <c r="C59" t="s">
        <v>19</v>
      </c>
      <c r="D59">
        <f>$D$27</f>
        <v>179</v>
      </c>
      <c r="E59">
        <f>E58</f>
        <v>151</v>
      </c>
      <c r="F59">
        <f>$F$27</f>
        <v>192</v>
      </c>
      <c r="G59">
        <f>G58</f>
        <v>155</v>
      </c>
      <c r="H59" t="s">
        <v>591</v>
      </c>
      <c r="I59">
        <v>8</v>
      </c>
      <c r="J59">
        <v>0</v>
      </c>
      <c r="K59">
        <v>0</v>
      </c>
      <c r="L59">
        <v>0</v>
      </c>
      <c r="N59" t="s">
        <v>124</v>
      </c>
      <c r="O59" t="s">
        <v>40</v>
      </c>
      <c r="P59" s="13" t="s">
        <v>618</v>
      </c>
      <c r="Q59">
        <v>3</v>
      </c>
      <c r="R59" t="b">
        <v>1</v>
      </c>
      <c r="S59">
        <v>0</v>
      </c>
    </row>
    <row r="60" spans="1:19" x14ac:dyDescent="0.25">
      <c r="A60" t="str">
        <f>_xlfn.CONCAT("policy2_text",MID(A59,LEN("policy2_text")+1,1),"_upper")</f>
        <v>policy2_text6_upper</v>
      </c>
      <c r="B60">
        <v>2</v>
      </c>
      <c r="C60" t="s">
        <v>19</v>
      </c>
      <c r="D60">
        <f>$D$28</f>
        <v>192</v>
      </c>
      <c r="E60">
        <f>E59</f>
        <v>151</v>
      </c>
      <c r="F60">
        <f>$F$28</f>
        <v>204</v>
      </c>
      <c r="G60">
        <f>G59</f>
        <v>155</v>
      </c>
      <c r="H60" t="s">
        <v>591</v>
      </c>
      <c r="I60">
        <v>8</v>
      </c>
      <c r="J60">
        <v>0</v>
      </c>
      <c r="K60">
        <v>0</v>
      </c>
      <c r="L60">
        <v>0</v>
      </c>
      <c r="N60" t="s">
        <v>124</v>
      </c>
      <c r="O60" t="s">
        <v>40</v>
      </c>
      <c r="P60" s="13" t="s">
        <v>621</v>
      </c>
      <c r="Q60">
        <v>3</v>
      </c>
      <c r="R60" t="b">
        <v>1</v>
      </c>
      <c r="S60">
        <v>0</v>
      </c>
    </row>
    <row r="61" spans="1:19" x14ac:dyDescent="0.25">
      <c r="A61" t="s">
        <v>90</v>
      </c>
      <c r="B61">
        <v>2</v>
      </c>
      <c r="C61" t="s">
        <v>19</v>
      </c>
      <c r="D61">
        <f>D57+70</f>
        <v>171</v>
      </c>
      <c r="E61">
        <f>E58</f>
        <v>151</v>
      </c>
      <c r="F61">
        <f>D61+4</f>
        <v>175</v>
      </c>
      <c r="G61">
        <f>E61+6</f>
        <v>157</v>
      </c>
      <c r="H61" t="s">
        <v>20</v>
      </c>
      <c r="I61">
        <v>15</v>
      </c>
      <c r="J61">
        <v>1</v>
      </c>
      <c r="K61">
        <v>0</v>
      </c>
      <c r="L61">
        <v>0</v>
      </c>
      <c r="N61" t="s">
        <v>124</v>
      </c>
      <c r="O61" t="s">
        <v>27</v>
      </c>
      <c r="Q61">
        <v>2</v>
      </c>
      <c r="R61" t="b">
        <v>0</v>
      </c>
      <c r="S61">
        <v>0</v>
      </c>
    </row>
    <row r="62" spans="1:19" x14ac:dyDescent="0.25">
      <c r="A62" t="s">
        <v>48</v>
      </c>
      <c r="B62">
        <v>2</v>
      </c>
      <c r="C62" t="s">
        <v>19</v>
      </c>
      <c r="D62">
        <v>7</v>
      </c>
      <c r="E62">
        <f>G23+6</f>
        <v>166</v>
      </c>
      <c r="F62">
        <v>94</v>
      </c>
      <c r="G62">
        <f>E62+3</f>
        <v>169</v>
      </c>
      <c r="H62" t="s">
        <v>591</v>
      </c>
      <c r="I62">
        <v>12</v>
      </c>
      <c r="J62">
        <v>1</v>
      </c>
      <c r="K62">
        <v>0</v>
      </c>
      <c r="L62">
        <v>0</v>
      </c>
      <c r="N62" t="s">
        <v>21</v>
      </c>
      <c r="O62" t="s">
        <v>27</v>
      </c>
      <c r="P62" t="s">
        <v>49</v>
      </c>
      <c r="Q62">
        <v>2</v>
      </c>
      <c r="R62" t="b">
        <v>0</v>
      </c>
      <c r="S62">
        <v>0</v>
      </c>
    </row>
    <row r="63" spans="1:19" x14ac:dyDescent="0.25">
      <c r="A63" t="s">
        <v>102</v>
      </c>
      <c r="B63">
        <v>2</v>
      </c>
      <c r="C63" t="s">
        <v>19</v>
      </c>
      <c r="D63">
        <f>D62</f>
        <v>7</v>
      </c>
      <c r="E63">
        <f>G62+4</f>
        <v>173</v>
      </c>
      <c r="F63">
        <v>203</v>
      </c>
      <c r="G63">
        <f>E63+4</f>
        <v>177</v>
      </c>
      <c r="H63" t="s">
        <v>591</v>
      </c>
      <c r="I63">
        <v>9</v>
      </c>
      <c r="J63">
        <v>0</v>
      </c>
      <c r="K63">
        <v>0</v>
      </c>
      <c r="L63">
        <v>0</v>
      </c>
      <c r="N63" t="s">
        <v>21</v>
      </c>
      <c r="O63" t="s">
        <v>585</v>
      </c>
      <c r="P63" s="1" t="s">
        <v>246</v>
      </c>
      <c r="Q63">
        <v>2</v>
      </c>
      <c r="R63" t="b">
        <v>1</v>
      </c>
      <c r="S63">
        <v>0</v>
      </c>
    </row>
    <row r="64" spans="1:19" x14ac:dyDescent="0.25">
      <c r="A64" t="s">
        <v>50</v>
      </c>
      <c r="B64">
        <v>2</v>
      </c>
      <c r="C64" t="s">
        <v>26</v>
      </c>
      <c r="D64">
        <v>5</v>
      </c>
      <c r="E64">
        <f>E65+8</f>
        <v>201</v>
      </c>
      <c r="F64">
        <f>D64+88</f>
        <v>93</v>
      </c>
      <c r="G64">
        <f>E64+80</f>
        <v>281</v>
      </c>
      <c r="I64">
        <v>0</v>
      </c>
      <c r="J64">
        <v>0</v>
      </c>
      <c r="K64">
        <v>0</v>
      </c>
      <c r="L64">
        <v>0</v>
      </c>
      <c r="N64" t="s">
        <v>21</v>
      </c>
      <c r="O64" t="s">
        <v>27</v>
      </c>
      <c r="Q64">
        <v>2</v>
      </c>
      <c r="R64" t="b">
        <v>0</v>
      </c>
      <c r="S64">
        <v>0</v>
      </c>
    </row>
    <row r="65" spans="1:19" x14ac:dyDescent="0.25">
      <c r="A65" t="s">
        <v>91</v>
      </c>
      <c r="B65">
        <v>2</v>
      </c>
      <c r="C65" t="s">
        <v>39</v>
      </c>
      <c r="D65">
        <v>100</v>
      </c>
      <c r="E65">
        <v>193</v>
      </c>
      <c r="F65">
        <f>F70</f>
        <v>203</v>
      </c>
      <c r="G65">
        <f>G109+5</f>
        <v>287</v>
      </c>
      <c r="I65">
        <v>0</v>
      </c>
      <c r="J65">
        <v>1</v>
      </c>
      <c r="K65">
        <v>0</v>
      </c>
      <c r="L65">
        <v>0</v>
      </c>
      <c r="M65" t="s">
        <v>114</v>
      </c>
      <c r="N65" t="s">
        <v>114</v>
      </c>
      <c r="O65" t="s">
        <v>27</v>
      </c>
      <c r="Q65">
        <v>0</v>
      </c>
      <c r="R65" t="b">
        <v>0</v>
      </c>
      <c r="S65">
        <v>0</v>
      </c>
    </row>
    <row r="66" spans="1:19" x14ac:dyDescent="0.25">
      <c r="A66" t="s">
        <v>531</v>
      </c>
      <c r="B66">
        <v>2</v>
      </c>
      <c r="C66" t="s">
        <v>19</v>
      </c>
      <c r="D66">
        <f>D65+1</f>
        <v>101</v>
      </c>
      <c r="E66">
        <f>E65+2</f>
        <v>195</v>
      </c>
      <c r="F66">
        <f>F65</f>
        <v>203</v>
      </c>
      <c r="G66">
        <f>E66+3</f>
        <v>198</v>
      </c>
      <c r="H66" t="s">
        <v>591</v>
      </c>
      <c r="I66">
        <v>8</v>
      </c>
      <c r="J66">
        <v>1</v>
      </c>
      <c r="K66">
        <v>0</v>
      </c>
      <c r="L66">
        <v>0</v>
      </c>
      <c r="N66" t="s">
        <v>114</v>
      </c>
      <c r="O66" t="s">
        <v>27</v>
      </c>
      <c r="P66" t="s">
        <v>532</v>
      </c>
      <c r="Q66">
        <v>3</v>
      </c>
      <c r="R66" t="b">
        <v>0</v>
      </c>
      <c r="S66">
        <v>0</v>
      </c>
    </row>
    <row r="67" spans="1:19" x14ac:dyDescent="0.25">
      <c r="A67" t="s">
        <v>115</v>
      </c>
      <c r="B67">
        <v>2</v>
      </c>
      <c r="C67" t="s">
        <v>19</v>
      </c>
      <c r="D67">
        <f>D65+30</f>
        <v>130</v>
      </c>
      <c r="E67">
        <f>E65+7</f>
        <v>200</v>
      </c>
      <c r="F67">
        <f>D67+18</f>
        <v>148</v>
      </c>
      <c r="G67">
        <f>E67+3</f>
        <v>203</v>
      </c>
      <c r="H67" t="s">
        <v>591</v>
      </c>
      <c r="I67">
        <v>8</v>
      </c>
      <c r="J67">
        <v>0</v>
      </c>
      <c r="K67">
        <v>0</v>
      </c>
      <c r="L67">
        <v>0</v>
      </c>
      <c r="N67" t="s">
        <v>114</v>
      </c>
      <c r="O67" t="s">
        <v>40</v>
      </c>
      <c r="P67" t="s">
        <v>122</v>
      </c>
      <c r="Q67">
        <v>3</v>
      </c>
      <c r="R67" t="b">
        <v>1</v>
      </c>
      <c r="S67">
        <v>0</v>
      </c>
    </row>
    <row r="68" spans="1:19" x14ac:dyDescent="0.25">
      <c r="A68" t="s">
        <v>116</v>
      </c>
      <c r="B68">
        <v>2</v>
      </c>
      <c r="C68" t="s">
        <v>19</v>
      </c>
      <c r="D68">
        <f>D71</f>
        <v>149</v>
      </c>
      <c r="E68">
        <f>E67</f>
        <v>200</v>
      </c>
      <c r="F68">
        <f>D72-1</f>
        <v>166</v>
      </c>
      <c r="G68">
        <f>E68+3</f>
        <v>203</v>
      </c>
      <c r="H68" t="s">
        <v>591</v>
      </c>
      <c r="I68">
        <v>8</v>
      </c>
      <c r="J68">
        <v>0</v>
      </c>
      <c r="K68">
        <v>0</v>
      </c>
      <c r="L68">
        <v>0</v>
      </c>
      <c r="N68" t="s">
        <v>114</v>
      </c>
      <c r="O68" t="s">
        <v>40</v>
      </c>
      <c r="P68" t="s">
        <v>121</v>
      </c>
      <c r="Q68">
        <v>3</v>
      </c>
      <c r="R68" t="b">
        <v>1</v>
      </c>
      <c r="S68">
        <v>0</v>
      </c>
    </row>
    <row r="69" spans="1:19" x14ac:dyDescent="0.25">
      <c r="A69" t="s">
        <v>117</v>
      </c>
      <c r="B69">
        <v>2</v>
      </c>
      <c r="C69" t="s">
        <v>19</v>
      </c>
      <c r="D69">
        <f>D72-1</f>
        <v>166</v>
      </c>
      <c r="E69">
        <f t="shared" ref="E69:E73" si="0">E68</f>
        <v>200</v>
      </c>
      <c r="F69">
        <f>D73+1</f>
        <v>186</v>
      </c>
      <c r="G69">
        <f>E69+3</f>
        <v>203</v>
      </c>
      <c r="H69" t="s">
        <v>591</v>
      </c>
      <c r="I69">
        <v>8</v>
      </c>
      <c r="J69">
        <v>0</v>
      </c>
      <c r="K69">
        <v>0</v>
      </c>
      <c r="L69">
        <v>0</v>
      </c>
      <c r="N69" t="s">
        <v>114</v>
      </c>
      <c r="O69" t="s">
        <v>40</v>
      </c>
      <c r="P69" t="s">
        <v>119</v>
      </c>
      <c r="Q69">
        <v>3</v>
      </c>
      <c r="R69" t="b">
        <v>1</v>
      </c>
      <c r="S69">
        <v>0</v>
      </c>
    </row>
    <row r="70" spans="1:19" x14ac:dyDescent="0.25">
      <c r="A70" t="s">
        <v>118</v>
      </c>
      <c r="B70">
        <v>2</v>
      </c>
      <c r="C70" t="s">
        <v>19</v>
      </c>
      <c r="D70">
        <f>D73</f>
        <v>185</v>
      </c>
      <c r="E70">
        <f t="shared" si="0"/>
        <v>200</v>
      </c>
      <c r="F70">
        <f>D70+18</f>
        <v>203</v>
      </c>
      <c r="G70">
        <f>E70+3</f>
        <v>203</v>
      </c>
      <c r="H70" t="s">
        <v>591</v>
      </c>
      <c r="I70">
        <v>8</v>
      </c>
      <c r="J70">
        <v>0</v>
      </c>
      <c r="K70">
        <v>0</v>
      </c>
      <c r="L70">
        <v>0</v>
      </c>
      <c r="N70" t="s">
        <v>114</v>
      </c>
      <c r="O70" t="s">
        <v>40</v>
      </c>
      <c r="P70" t="s">
        <v>120</v>
      </c>
      <c r="Q70">
        <v>3</v>
      </c>
      <c r="R70" t="b">
        <v>1</v>
      </c>
      <c r="S70">
        <v>0</v>
      </c>
    </row>
    <row r="71" spans="1:19" x14ac:dyDescent="0.25">
      <c r="A71" t="s">
        <v>104</v>
      </c>
      <c r="B71">
        <v>2</v>
      </c>
      <c r="C71" t="s">
        <v>27</v>
      </c>
      <c r="D71">
        <f>F67+1</f>
        <v>149</v>
      </c>
      <c r="E71">
        <f t="shared" si="0"/>
        <v>200</v>
      </c>
      <c r="F71">
        <f>F67+1</f>
        <v>149</v>
      </c>
      <c r="G71">
        <f>G109+3</f>
        <v>285</v>
      </c>
      <c r="I71">
        <v>0</v>
      </c>
      <c r="J71">
        <v>0</v>
      </c>
      <c r="K71">
        <v>0</v>
      </c>
      <c r="L71">
        <v>0</v>
      </c>
      <c r="N71" t="s">
        <v>114</v>
      </c>
      <c r="O71" t="s">
        <v>27</v>
      </c>
      <c r="Q71">
        <v>4</v>
      </c>
      <c r="R71" t="b">
        <v>0</v>
      </c>
      <c r="S71">
        <v>0</v>
      </c>
    </row>
    <row r="72" spans="1:19" x14ac:dyDescent="0.25">
      <c r="A72" t="s">
        <v>105</v>
      </c>
      <c r="B72">
        <v>2</v>
      </c>
      <c r="C72" t="s">
        <v>27</v>
      </c>
      <c r="D72">
        <f>D71+18</f>
        <v>167</v>
      </c>
      <c r="E72">
        <f t="shared" si="0"/>
        <v>200</v>
      </c>
      <c r="F72">
        <f t="shared" ref="F72:F73" si="1">D72</f>
        <v>167</v>
      </c>
      <c r="G72">
        <f>G71</f>
        <v>285</v>
      </c>
      <c r="I72">
        <v>0</v>
      </c>
      <c r="J72">
        <v>0</v>
      </c>
      <c r="K72">
        <v>0</v>
      </c>
      <c r="L72">
        <v>0</v>
      </c>
      <c r="N72" t="s">
        <v>114</v>
      </c>
      <c r="O72" t="s">
        <v>27</v>
      </c>
      <c r="Q72">
        <v>4</v>
      </c>
      <c r="R72" t="b">
        <v>0</v>
      </c>
      <c r="S72">
        <v>0</v>
      </c>
    </row>
    <row r="73" spans="1:19" x14ac:dyDescent="0.25">
      <c r="A73" t="s">
        <v>106</v>
      </c>
      <c r="B73">
        <v>2</v>
      </c>
      <c r="C73" t="s">
        <v>27</v>
      </c>
      <c r="D73">
        <f>D72+18</f>
        <v>185</v>
      </c>
      <c r="E73">
        <f t="shared" si="0"/>
        <v>200</v>
      </c>
      <c r="F73">
        <f t="shared" si="1"/>
        <v>185</v>
      </c>
      <c r="G73">
        <f>G72</f>
        <v>285</v>
      </c>
      <c r="I73">
        <v>0</v>
      </c>
      <c r="J73">
        <v>0</v>
      </c>
      <c r="K73">
        <v>0</v>
      </c>
      <c r="L73">
        <v>0</v>
      </c>
      <c r="N73" t="s">
        <v>114</v>
      </c>
      <c r="O73" t="s">
        <v>27</v>
      </c>
      <c r="Q73">
        <v>4</v>
      </c>
      <c r="R73" t="b">
        <v>0</v>
      </c>
      <c r="S73">
        <v>0</v>
      </c>
    </row>
    <row r="74" spans="1:19" x14ac:dyDescent="0.25">
      <c r="A74" t="s">
        <v>123</v>
      </c>
      <c r="B74">
        <v>2</v>
      </c>
      <c r="C74" t="s">
        <v>27</v>
      </c>
      <c r="D74">
        <f>D65</f>
        <v>100</v>
      </c>
      <c r="E74">
        <f>E67+10</f>
        <v>210</v>
      </c>
      <c r="F74">
        <f>F65</f>
        <v>203</v>
      </c>
      <c r="G74">
        <f>E74</f>
        <v>210</v>
      </c>
      <c r="I74">
        <v>0</v>
      </c>
      <c r="J74">
        <v>0</v>
      </c>
      <c r="K74">
        <v>0</v>
      </c>
      <c r="L74">
        <v>0</v>
      </c>
      <c r="N74" t="s">
        <v>114</v>
      </c>
      <c r="O74" t="s">
        <v>27</v>
      </c>
      <c r="Q74">
        <v>4</v>
      </c>
      <c r="R74" t="b">
        <v>0</v>
      </c>
      <c r="S74">
        <v>0</v>
      </c>
    </row>
    <row r="75" spans="1:19" x14ac:dyDescent="0.25">
      <c r="A75" t="s">
        <v>130</v>
      </c>
      <c r="B75">
        <v>2</v>
      </c>
      <c r="C75" t="s">
        <v>19</v>
      </c>
      <c r="D75">
        <f>D65+1</f>
        <v>101</v>
      </c>
      <c r="E75">
        <f>E74+2</f>
        <v>212</v>
      </c>
      <c r="F75">
        <f>D75+36</f>
        <v>137</v>
      </c>
      <c r="G75">
        <f>E75+4</f>
        <v>216</v>
      </c>
      <c r="H75" t="s">
        <v>591</v>
      </c>
      <c r="I75">
        <v>8</v>
      </c>
      <c r="J75">
        <v>0</v>
      </c>
      <c r="K75">
        <v>0</v>
      </c>
      <c r="L75">
        <v>0</v>
      </c>
      <c r="N75" t="s">
        <v>114</v>
      </c>
      <c r="O75" t="s">
        <v>27</v>
      </c>
      <c r="P75" t="s">
        <v>107</v>
      </c>
      <c r="Q75">
        <v>3</v>
      </c>
      <c r="R75" t="b">
        <v>1</v>
      </c>
      <c r="S75">
        <v>0</v>
      </c>
    </row>
    <row r="76" spans="1:19" x14ac:dyDescent="0.25">
      <c r="A76" t="s">
        <v>131</v>
      </c>
      <c r="B76">
        <v>2</v>
      </c>
      <c r="C76" t="s">
        <v>19</v>
      </c>
      <c r="D76">
        <f>D67+6</f>
        <v>136</v>
      </c>
      <c r="E76">
        <f>E75+1</f>
        <v>213</v>
      </c>
      <c r="F76">
        <f>D76+4</f>
        <v>140</v>
      </c>
      <c r="G76">
        <f>E76+3</f>
        <v>216</v>
      </c>
      <c r="H76" t="s">
        <v>20</v>
      </c>
      <c r="I76">
        <v>15</v>
      </c>
      <c r="J76">
        <v>1</v>
      </c>
      <c r="K76">
        <v>0</v>
      </c>
      <c r="L76">
        <v>0</v>
      </c>
      <c r="N76" t="s">
        <v>114</v>
      </c>
      <c r="O76" t="s">
        <v>27</v>
      </c>
      <c r="Q76">
        <v>2</v>
      </c>
      <c r="R76" t="b">
        <v>0</v>
      </c>
      <c r="S76">
        <v>0</v>
      </c>
    </row>
    <row r="77" spans="1:19" x14ac:dyDescent="0.25">
      <c r="A77" t="s">
        <v>132</v>
      </c>
      <c r="B77">
        <v>2</v>
      </c>
      <c r="C77" t="s">
        <v>19</v>
      </c>
      <c r="D77">
        <f>D76+18</f>
        <v>154</v>
      </c>
      <c r="E77">
        <f>E76</f>
        <v>213</v>
      </c>
      <c r="F77">
        <f>D77+4</f>
        <v>158</v>
      </c>
      <c r="G77">
        <f>E77+3</f>
        <v>216</v>
      </c>
      <c r="H77" t="s">
        <v>20</v>
      </c>
      <c r="I77">
        <v>15</v>
      </c>
      <c r="J77">
        <v>1</v>
      </c>
      <c r="K77">
        <v>0</v>
      </c>
      <c r="L77">
        <v>0</v>
      </c>
      <c r="N77" t="s">
        <v>114</v>
      </c>
      <c r="O77" t="s">
        <v>27</v>
      </c>
      <c r="Q77">
        <v>2</v>
      </c>
      <c r="R77" t="b">
        <v>0</v>
      </c>
      <c r="S77">
        <v>0</v>
      </c>
    </row>
    <row r="78" spans="1:19" x14ac:dyDescent="0.25">
      <c r="A78" t="s">
        <v>133</v>
      </c>
      <c r="B78">
        <v>2</v>
      </c>
      <c r="C78" t="s">
        <v>19</v>
      </c>
      <c r="D78">
        <f>D77+18</f>
        <v>172</v>
      </c>
      <c r="E78">
        <f>E77</f>
        <v>213</v>
      </c>
      <c r="F78">
        <f>D78+4</f>
        <v>176</v>
      </c>
      <c r="G78">
        <f>E78+3</f>
        <v>216</v>
      </c>
      <c r="H78" t="s">
        <v>20</v>
      </c>
      <c r="I78">
        <v>15</v>
      </c>
      <c r="J78">
        <v>1</v>
      </c>
      <c r="K78">
        <v>0</v>
      </c>
      <c r="L78">
        <v>0</v>
      </c>
      <c r="N78" t="s">
        <v>114</v>
      </c>
      <c r="O78" t="s">
        <v>27</v>
      </c>
      <c r="Q78">
        <v>2</v>
      </c>
      <c r="R78" t="b">
        <v>0</v>
      </c>
      <c r="S78">
        <v>0</v>
      </c>
    </row>
    <row r="79" spans="1:19" x14ac:dyDescent="0.25">
      <c r="A79" t="s">
        <v>134</v>
      </c>
      <c r="B79">
        <v>2</v>
      </c>
      <c r="C79" t="s">
        <v>19</v>
      </c>
      <c r="D79">
        <f>D78+18</f>
        <v>190</v>
      </c>
      <c r="E79">
        <f>E78</f>
        <v>213</v>
      </c>
      <c r="F79">
        <f>D79+4</f>
        <v>194</v>
      </c>
      <c r="G79">
        <f>E79+3</f>
        <v>216</v>
      </c>
      <c r="H79" t="s">
        <v>20</v>
      </c>
      <c r="I79">
        <v>15</v>
      </c>
      <c r="J79">
        <v>1</v>
      </c>
      <c r="K79">
        <v>0</v>
      </c>
      <c r="L79">
        <v>0</v>
      </c>
      <c r="N79" t="s">
        <v>114</v>
      </c>
      <c r="O79" t="s">
        <v>27</v>
      </c>
      <c r="Q79">
        <v>2</v>
      </c>
      <c r="R79" t="b">
        <v>0</v>
      </c>
      <c r="S79">
        <v>0</v>
      </c>
    </row>
    <row r="80" spans="1:19" x14ac:dyDescent="0.25">
      <c r="A80" t="s">
        <v>135</v>
      </c>
      <c r="B80">
        <v>2</v>
      </c>
      <c r="C80" t="s">
        <v>19</v>
      </c>
      <c r="D80">
        <f t="shared" ref="D80:D109" si="2">D75</f>
        <v>101</v>
      </c>
      <c r="E80">
        <f>E75+11</f>
        <v>223</v>
      </c>
      <c r="F80">
        <f>F75</f>
        <v>137</v>
      </c>
      <c r="G80">
        <f>E80+4</f>
        <v>227</v>
      </c>
      <c r="H80" t="s">
        <v>591</v>
      </c>
      <c r="I80">
        <v>8</v>
      </c>
      <c r="J80">
        <v>0</v>
      </c>
      <c r="K80">
        <v>0</v>
      </c>
      <c r="L80">
        <v>0</v>
      </c>
      <c r="N80" t="s">
        <v>114</v>
      </c>
      <c r="O80" t="s">
        <v>27</v>
      </c>
      <c r="P80" t="s">
        <v>108</v>
      </c>
      <c r="Q80">
        <v>3</v>
      </c>
      <c r="R80" t="b">
        <v>1</v>
      </c>
      <c r="S80">
        <v>0</v>
      </c>
    </row>
    <row r="81" spans="1:19" x14ac:dyDescent="0.25">
      <c r="A81" t="s">
        <v>136</v>
      </c>
      <c r="B81">
        <v>2</v>
      </c>
      <c r="C81" t="s">
        <v>19</v>
      </c>
      <c r="D81">
        <f t="shared" si="2"/>
        <v>136</v>
      </c>
      <c r="E81">
        <f>E80+1</f>
        <v>224</v>
      </c>
      <c r="F81">
        <f>D81+4</f>
        <v>140</v>
      </c>
      <c r="G81">
        <f>E81+3</f>
        <v>227</v>
      </c>
      <c r="H81" t="s">
        <v>20</v>
      </c>
      <c r="I81">
        <v>15</v>
      </c>
      <c r="J81">
        <v>1</v>
      </c>
      <c r="K81">
        <v>0</v>
      </c>
      <c r="L81">
        <v>0</v>
      </c>
      <c r="N81" t="s">
        <v>114</v>
      </c>
      <c r="O81" t="s">
        <v>27</v>
      </c>
      <c r="Q81">
        <v>2</v>
      </c>
      <c r="R81" t="b">
        <v>0</v>
      </c>
      <c r="S81">
        <v>0</v>
      </c>
    </row>
    <row r="82" spans="1:19" x14ac:dyDescent="0.25">
      <c r="A82" t="s">
        <v>137</v>
      </c>
      <c r="B82">
        <v>2</v>
      </c>
      <c r="C82" t="s">
        <v>19</v>
      </c>
      <c r="D82">
        <f t="shared" si="2"/>
        <v>154</v>
      </c>
      <c r="E82">
        <f>E81</f>
        <v>224</v>
      </c>
      <c r="F82">
        <f>D82+4</f>
        <v>158</v>
      </c>
      <c r="G82">
        <f>E82+3</f>
        <v>227</v>
      </c>
      <c r="H82" t="s">
        <v>20</v>
      </c>
      <c r="I82">
        <v>15</v>
      </c>
      <c r="J82">
        <v>1</v>
      </c>
      <c r="K82">
        <v>0</v>
      </c>
      <c r="L82">
        <v>0</v>
      </c>
      <c r="N82" t="s">
        <v>114</v>
      </c>
      <c r="O82" t="s">
        <v>27</v>
      </c>
      <c r="Q82">
        <v>2</v>
      </c>
      <c r="R82" t="b">
        <v>0</v>
      </c>
      <c r="S82">
        <v>0</v>
      </c>
    </row>
    <row r="83" spans="1:19" x14ac:dyDescent="0.25">
      <c r="A83" t="s">
        <v>138</v>
      </c>
      <c r="B83">
        <v>2</v>
      </c>
      <c r="C83" t="s">
        <v>19</v>
      </c>
      <c r="D83">
        <f t="shared" si="2"/>
        <v>172</v>
      </c>
      <c r="E83">
        <f>E82</f>
        <v>224</v>
      </c>
      <c r="F83">
        <f>D83+4</f>
        <v>176</v>
      </c>
      <c r="G83">
        <f>E83+3</f>
        <v>227</v>
      </c>
      <c r="H83" t="s">
        <v>20</v>
      </c>
      <c r="I83">
        <v>15</v>
      </c>
      <c r="J83">
        <v>1</v>
      </c>
      <c r="K83">
        <v>0</v>
      </c>
      <c r="L83">
        <v>0</v>
      </c>
      <c r="N83" t="s">
        <v>114</v>
      </c>
      <c r="O83" t="s">
        <v>27</v>
      </c>
      <c r="Q83">
        <v>2</v>
      </c>
      <c r="R83" t="b">
        <v>0</v>
      </c>
      <c r="S83">
        <v>0</v>
      </c>
    </row>
    <row r="84" spans="1:19" x14ac:dyDescent="0.25">
      <c r="A84" t="s">
        <v>139</v>
      </c>
      <c r="B84">
        <v>2</v>
      </c>
      <c r="C84" t="s">
        <v>19</v>
      </c>
      <c r="D84">
        <f t="shared" si="2"/>
        <v>190</v>
      </c>
      <c r="E84">
        <f>E83</f>
        <v>224</v>
      </c>
      <c r="F84">
        <f>D84+4</f>
        <v>194</v>
      </c>
      <c r="G84">
        <f>E84+3</f>
        <v>227</v>
      </c>
      <c r="H84" t="s">
        <v>20</v>
      </c>
      <c r="I84">
        <v>15</v>
      </c>
      <c r="J84">
        <v>1</v>
      </c>
      <c r="K84">
        <v>0</v>
      </c>
      <c r="L84">
        <v>0</v>
      </c>
      <c r="N84" t="s">
        <v>114</v>
      </c>
      <c r="O84" t="s">
        <v>27</v>
      </c>
      <c r="Q84">
        <v>2</v>
      </c>
      <c r="R84" t="b">
        <v>0</v>
      </c>
      <c r="S84">
        <v>0</v>
      </c>
    </row>
    <row r="85" spans="1:19" x14ac:dyDescent="0.25">
      <c r="A85" t="s">
        <v>140</v>
      </c>
      <c r="B85">
        <v>2</v>
      </c>
      <c r="C85" t="s">
        <v>19</v>
      </c>
      <c r="D85">
        <f t="shared" si="2"/>
        <v>101</v>
      </c>
      <c r="E85">
        <f>E80+11</f>
        <v>234</v>
      </c>
      <c r="F85">
        <f>F80</f>
        <v>137</v>
      </c>
      <c r="G85">
        <f>E85+4</f>
        <v>238</v>
      </c>
      <c r="H85" t="s">
        <v>591</v>
      </c>
      <c r="I85">
        <v>8</v>
      </c>
      <c r="J85">
        <v>0</v>
      </c>
      <c r="K85">
        <v>0</v>
      </c>
      <c r="L85">
        <v>0</v>
      </c>
      <c r="N85" t="s">
        <v>114</v>
      </c>
      <c r="O85" t="s">
        <v>27</v>
      </c>
      <c r="P85" t="s">
        <v>109</v>
      </c>
      <c r="Q85">
        <v>3</v>
      </c>
      <c r="R85" t="b">
        <v>1</v>
      </c>
      <c r="S85">
        <v>0</v>
      </c>
    </row>
    <row r="86" spans="1:19" x14ac:dyDescent="0.25">
      <c r="A86" t="s">
        <v>141</v>
      </c>
      <c r="B86">
        <v>2</v>
      </c>
      <c r="C86" t="s">
        <v>19</v>
      </c>
      <c r="D86">
        <f t="shared" si="2"/>
        <v>136</v>
      </c>
      <c r="E86">
        <f>E85+1</f>
        <v>235</v>
      </c>
      <c r="F86">
        <f>D86+4</f>
        <v>140</v>
      </c>
      <c r="G86">
        <f>E86+3</f>
        <v>238</v>
      </c>
      <c r="H86" t="s">
        <v>20</v>
      </c>
      <c r="I86">
        <v>15</v>
      </c>
      <c r="J86">
        <v>1</v>
      </c>
      <c r="K86">
        <v>0</v>
      </c>
      <c r="L86">
        <v>0</v>
      </c>
      <c r="N86" t="s">
        <v>114</v>
      </c>
      <c r="O86" t="s">
        <v>27</v>
      </c>
      <c r="Q86">
        <v>2</v>
      </c>
      <c r="R86" t="b">
        <v>0</v>
      </c>
      <c r="S86">
        <v>0</v>
      </c>
    </row>
    <row r="87" spans="1:19" x14ac:dyDescent="0.25">
      <c r="A87" t="s">
        <v>142</v>
      </c>
      <c r="B87">
        <v>2</v>
      </c>
      <c r="C87" t="s">
        <v>19</v>
      </c>
      <c r="D87">
        <f t="shared" si="2"/>
        <v>154</v>
      </c>
      <c r="E87">
        <f>E86</f>
        <v>235</v>
      </c>
      <c r="F87">
        <f>D87+4</f>
        <v>158</v>
      </c>
      <c r="G87">
        <f>E87+3</f>
        <v>238</v>
      </c>
      <c r="H87" t="s">
        <v>20</v>
      </c>
      <c r="I87">
        <v>15</v>
      </c>
      <c r="J87">
        <v>1</v>
      </c>
      <c r="K87">
        <v>0</v>
      </c>
      <c r="L87">
        <v>0</v>
      </c>
      <c r="N87" t="s">
        <v>114</v>
      </c>
      <c r="O87" t="s">
        <v>27</v>
      </c>
      <c r="Q87">
        <v>2</v>
      </c>
      <c r="R87" t="b">
        <v>0</v>
      </c>
      <c r="S87">
        <v>0</v>
      </c>
    </row>
    <row r="88" spans="1:19" x14ac:dyDescent="0.25">
      <c r="A88" t="s">
        <v>143</v>
      </c>
      <c r="B88">
        <v>2</v>
      </c>
      <c r="C88" t="s">
        <v>19</v>
      </c>
      <c r="D88">
        <f t="shared" si="2"/>
        <v>172</v>
      </c>
      <c r="E88">
        <f>E87</f>
        <v>235</v>
      </c>
      <c r="F88">
        <f>D88+4</f>
        <v>176</v>
      </c>
      <c r="G88">
        <f>E88+3</f>
        <v>238</v>
      </c>
      <c r="H88" t="s">
        <v>20</v>
      </c>
      <c r="I88">
        <v>15</v>
      </c>
      <c r="J88">
        <v>1</v>
      </c>
      <c r="K88">
        <v>0</v>
      </c>
      <c r="L88">
        <v>0</v>
      </c>
      <c r="N88" t="s">
        <v>114</v>
      </c>
      <c r="O88" t="s">
        <v>27</v>
      </c>
      <c r="Q88">
        <v>2</v>
      </c>
      <c r="R88" t="b">
        <v>0</v>
      </c>
      <c r="S88">
        <v>0</v>
      </c>
    </row>
    <row r="89" spans="1:19" x14ac:dyDescent="0.25">
      <c r="A89" t="s">
        <v>144</v>
      </c>
      <c r="B89">
        <v>2</v>
      </c>
      <c r="C89" t="s">
        <v>19</v>
      </c>
      <c r="D89">
        <f t="shared" si="2"/>
        <v>190</v>
      </c>
      <c r="E89">
        <f>E88</f>
        <v>235</v>
      </c>
      <c r="F89">
        <f>D89+4</f>
        <v>194</v>
      </c>
      <c r="G89">
        <f>E89+3</f>
        <v>238</v>
      </c>
      <c r="H89" t="s">
        <v>20</v>
      </c>
      <c r="I89">
        <v>15</v>
      </c>
      <c r="J89">
        <v>1</v>
      </c>
      <c r="K89">
        <v>0</v>
      </c>
      <c r="L89">
        <v>0</v>
      </c>
      <c r="N89" t="s">
        <v>114</v>
      </c>
      <c r="O89" t="s">
        <v>27</v>
      </c>
      <c r="Q89">
        <v>2</v>
      </c>
      <c r="R89" t="b">
        <v>0</v>
      </c>
      <c r="S89">
        <v>0</v>
      </c>
    </row>
    <row r="90" spans="1:19" x14ac:dyDescent="0.25">
      <c r="A90" t="s">
        <v>145</v>
      </c>
      <c r="B90">
        <v>2</v>
      </c>
      <c r="C90" t="s">
        <v>19</v>
      </c>
      <c r="D90">
        <f t="shared" si="2"/>
        <v>101</v>
      </c>
      <c r="E90">
        <f>E85+11</f>
        <v>245</v>
      </c>
      <c r="F90">
        <f>F85</f>
        <v>137</v>
      </c>
      <c r="G90">
        <f>E90+4</f>
        <v>249</v>
      </c>
      <c r="H90" t="s">
        <v>591</v>
      </c>
      <c r="I90">
        <v>8</v>
      </c>
      <c r="J90">
        <v>0</v>
      </c>
      <c r="K90">
        <v>0</v>
      </c>
      <c r="L90">
        <v>0</v>
      </c>
      <c r="N90" t="s">
        <v>114</v>
      </c>
      <c r="O90" t="s">
        <v>27</v>
      </c>
      <c r="P90" t="s">
        <v>110</v>
      </c>
      <c r="Q90">
        <v>3</v>
      </c>
      <c r="R90" t="b">
        <v>1</v>
      </c>
      <c r="S90">
        <v>0</v>
      </c>
    </row>
    <row r="91" spans="1:19" x14ac:dyDescent="0.25">
      <c r="A91" t="s">
        <v>146</v>
      </c>
      <c r="B91">
        <v>2</v>
      </c>
      <c r="C91" t="s">
        <v>19</v>
      </c>
      <c r="D91">
        <f t="shared" si="2"/>
        <v>136</v>
      </c>
      <c r="E91">
        <f>E90+1</f>
        <v>246</v>
      </c>
      <c r="F91">
        <f>D91+4</f>
        <v>140</v>
      </c>
      <c r="G91">
        <f>E91+3</f>
        <v>249</v>
      </c>
      <c r="H91" t="s">
        <v>20</v>
      </c>
      <c r="I91">
        <v>15</v>
      </c>
      <c r="J91">
        <v>1</v>
      </c>
      <c r="K91">
        <v>0</v>
      </c>
      <c r="L91">
        <v>0</v>
      </c>
      <c r="N91" t="s">
        <v>114</v>
      </c>
      <c r="O91" t="s">
        <v>27</v>
      </c>
      <c r="Q91">
        <v>2</v>
      </c>
      <c r="R91" t="b">
        <v>0</v>
      </c>
      <c r="S91">
        <v>0</v>
      </c>
    </row>
    <row r="92" spans="1:19" x14ac:dyDescent="0.25">
      <c r="A92" t="s">
        <v>147</v>
      </c>
      <c r="B92">
        <v>2</v>
      </c>
      <c r="C92" t="s">
        <v>19</v>
      </c>
      <c r="D92">
        <f t="shared" si="2"/>
        <v>154</v>
      </c>
      <c r="E92">
        <f>E91</f>
        <v>246</v>
      </c>
      <c r="F92">
        <f>D92+4</f>
        <v>158</v>
      </c>
      <c r="G92">
        <f>E92+3</f>
        <v>249</v>
      </c>
      <c r="H92" t="s">
        <v>20</v>
      </c>
      <c r="I92">
        <v>15</v>
      </c>
      <c r="J92">
        <v>1</v>
      </c>
      <c r="K92">
        <v>0</v>
      </c>
      <c r="L92">
        <v>0</v>
      </c>
      <c r="N92" t="s">
        <v>114</v>
      </c>
      <c r="O92" t="s">
        <v>27</v>
      </c>
      <c r="Q92">
        <v>2</v>
      </c>
      <c r="R92" t="b">
        <v>0</v>
      </c>
      <c r="S92">
        <v>0</v>
      </c>
    </row>
    <row r="93" spans="1:19" x14ac:dyDescent="0.25">
      <c r="A93" t="s">
        <v>148</v>
      </c>
      <c r="B93">
        <v>2</v>
      </c>
      <c r="C93" t="s">
        <v>19</v>
      </c>
      <c r="D93">
        <f t="shared" si="2"/>
        <v>172</v>
      </c>
      <c r="E93">
        <f>E92</f>
        <v>246</v>
      </c>
      <c r="F93">
        <f>D93+4</f>
        <v>176</v>
      </c>
      <c r="G93">
        <f>E93+3</f>
        <v>249</v>
      </c>
      <c r="H93" t="s">
        <v>20</v>
      </c>
      <c r="I93">
        <v>15</v>
      </c>
      <c r="J93">
        <v>1</v>
      </c>
      <c r="K93">
        <v>0</v>
      </c>
      <c r="L93">
        <v>0</v>
      </c>
      <c r="N93" t="s">
        <v>114</v>
      </c>
      <c r="O93" t="s">
        <v>27</v>
      </c>
      <c r="Q93">
        <v>2</v>
      </c>
      <c r="R93" t="b">
        <v>0</v>
      </c>
      <c r="S93">
        <v>0</v>
      </c>
    </row>
    <row r="94" spans="1:19" x14ac:dyDescent="0.25">
      <c r="A94" t="s">
        <v>149</v>
      </c>
      <c r="B94">
        <v>2</v>
      </c>
      <c r="C94" t="s">
        <v>19</v>
      </c>
      <c r="D94">
        <f t="shared" si="2"/>
        <v>190</v>
      </c>
      <c r="E94">
        <f>E93</f>
        <v>246</v>
      </c>
      <c r="F94">
        <f>D94+4</f>
        <v>194</v>
      </c>
      <c r="G94">
        <f>E94+3</f>
        <v>249</v>
      </c>
      <c r="H94" t="s">
        <v>20</v>
      </c>
      <c r="I94">
        <v>15</v>
      </c>
      <c r="J94">
        <v>1</v>
      </c>
      <c r="K94">
        <v>0</v>
      </c>
      <c r="L94">
        <v>0</v>
      </c>
      <c r="N94" t="s">
        <v>114</v>
      </c>
      <c r="O94" t="s">
        <v>27</v>
      </c>
      <c r="Q94">
        <v>2</v>
      </c>
      <c r="R94" t="b">
        <v>0</v>
      </c>
      <c r="S94">
        <v>0</v>
      </c>
    </row>
    <row r="95" spans="1:19" x14ac:dyDescent="0.25">
      <c r="A95" t="s">
        <v>150</v>
      </c>
      <c r="B95">
        <v>2</v>
      </c>
      <c r="C95" t="s">
        <v>19</v>
      </c>
      <c r="D95">
        <f t="shared" si="2"/>
        <v>101</v>
      </c>
      <c r="E95">
        <f>E90+11</f>
        <v>256</v>
      </c>
      <c r="F95">
        <f>F90</f>
        <v>137</v>
      </c>
      <c r="G95">
        <f>E95+4</f>
        <v>260</v>
      </c>
      <c r="H95" t="s">
        <v>591</v>
      </c>
      <c r="I95">
        <v>8</v>
      </c>
      <c r="J95">
        <v>0</v>
      </c>
      <c r="K95">
        <v>0</v>
      </c>
      <c r="L95">
        <v>0</v>
      </c>
      <c r="N95" t="s">
        <v>114</v>
      </c>
      <c r="O95" t="s">
        <v>27</v>
      </c>
      <c r="P95" t="s">
        <v>111</v>
      </c>
      <c r="Q95">
        <v>3</v>
      </c>
      <c r="R95" t="b">
        <v>1</v>
      </c>
      <c r="S95">
        <v>0</v>
      </c>
    </row>
    <row r="96" spans="1:19" x14ac:dyDescent="0.25">
      <c r="A96" t="s">
        <v>151</v>
      </c>
      <c r="B96">
        <v>2</v>
      </c>
      <c r="C96" t="s">
        <v>19</v>
      </c>
      <c r="D96">
        <f t="shared" si="2"/>
        <v>136</v>
      </c>
      <c r="E96">
        <f>E95+1</f>
        <v>257</v>
      </c>
      <c r="F96">
        <f>D96+4</f>
        <v>140</v>
      </c>
      <c r="G96">
        <f>E96+3</f>
        <v>260</v>
      </c>
      <c r="H96" t="s">
        <v>20</v>
      </c>
      <c r="I96">
        <v>15</v>
      </c>
      <c r="J96">
        <v>1</v>
      </c>
      <c r="K96">
        <v>0</v>
      </c>
      <c r="L96">
        <v>0</v>
      </c>
      <c r="N96" t="s">
        <v>114</v>
      </c>
      <c r="O96" t="s">
        <v>27</v>
      </c>
      <c r="Q96">
        <v>2</v>
      </c>
      <c r="R96" t="b">
        <v>0</v>
      </c>
      <c r="S96">
        <v>0</v>
      </c>
    </row>
    <row r="97" spans="1:19" x14ac:dyDescent="0.25">
      <c r="A97" t="s">
        <v>152</v>
      </c>
      <c r="B97">
        <v>2</v>
      </c>
      <c r="C97" t="s">
        <v>19</v>
      </c>
      <c r="D97">
        <f t="shared" si="2"/>
        <v>154</v>
      </c>
      <c r="E97">
        <f>E96</f>
        <v>257</v>
      </c>
      <c r="F97">
        <f>D97+4</f>
        <v>158</v>
      </c>
      <c r="G97">
        <f>E97+3</f>
        <v>260</v>
      </c>
      <c r="H97" t="s">
        <v>20</v>
      </c>
      <c r="I97">
        <v>15</v>
      </c>
      <c r="J97">
        <v>1</v>
      </c>
      <c r="K97">
        <v>0</v>
      </c>
      <c r="L97">
        <v>0</v>
      </c>
      <c r="N97" t="s">
        <v>114</v>
      </c>
      <c r="O97" t="s">
        <v>27</v>
      </c>
      <c r="Q97">
        <v>2</v>
      </c>
      <c r="R97" t="b">
        <v>0</v>
      </c>
      <c r="S97">
        <v>0</v>
      </c>
    </row>
    <row r="98" spans="1:19" x14ac:dyDescent="0.25">
      <c r="A98" t="s">
        <v>153</v>
      </c>
      <c r="B98">
        <v>2</v>
      </c>
      <c r="C98" t="s">
        <v>19</v>
      </c>
      <c r="D98">
        <f t="shared" si="2"/>
        <v>172</v>
      </c>
      <c r="E98">
        <f>E97</f>
        <v>257</v>
      </c>
      <c r="F98">
        <f>D98+4</f>
        <v>176</v>
      </c>
      <c r="G98">
        <f>E98+3</f>
        <v>260</v>
      </c>
      <c r="H98" t="s">
        <v>20</v>
      </c>
      <c r="I98">
        <v>15</v>
      </c>
      <c r="J98">
        <v>1</v>
      </c>
      <c r="K98">
        <v>0</v>
      </c>
      <c r="L98">
        <v>0</v>
      </c>
      <c r="N98" t="s">
        <v>114</v>
      </c>
      <c r="O98" t="s">
        <v>27</v>
      </c>
      <c r="Q98">
        <v>2</v>
      </c>
      <c r="R98" t="b">
        <v>0</v>
      </c>
      <c r="S98">
        <v>0</v>
      </c>
    </row>
    <row r="99" spans="1:19" x14ac:dyDescent="0.25">
      <c r="A99" t="s">
        <v>154</v>
      </c>
      <c r="B99">
        <v>2</v>
      </c>
      <c r="C99" t="s">
        <v>19</v>
      </c>
      <c r="D99">
        <f t="shared" si="2"/>
        <v>190</v>
      </c>
      <c r="E99">
        <f>E98</f>
        <v>257</v>
      </c>
      <c r="F99">
        <f>D99+4</f>
        <v>194</v>
      </c>
      <c r="G99">
        <f>E99+3</f>
        <v>260</v>
      </c>
      <c r="H99" t="s">
        <v>20</v>
      </c>
      <c r="I99">
        <v>15</v>
      </c>
      <c r="J99">
        <v>1</v>
      </c>
      <c r="K99">
        <v>0</v>
      </c>
      <c r="L99">
        <v>0</v>
      </c>
      <c r="N99" t="s">
        <v>114</v>
      </c>
      <c r="O99" t="s">
        <v>27</v>
      </c>
      <c r="Q99">
        <v>2</v>
      </c>
      <c r="R99" t="b">
        <v>0</v>
      </c>
      <c r="S99">
        <v>0</v>
      </c>
    </row>
    <row r="100" spans="1:19" x14ac:dyDescent="0.25">
      <c r="A100" t="s">
        <v>155</v>
      </c>
      <c r="B100">
        <v>2</v>
      </c>
      <c r="C100" t="s">
        <v>19</v>
      </c>
      <c r="D100">
        <f t="shared" si="2"/>
        <v>101</v>
      </c>
      <c r="E100">
        <f>E95+11</f>
        <v>267</v>
      </c>
      <c r="F100">
        <f>F95</f>
        <v>137</v>
      </c>
      <c r="G100">
        <f>E100+4</f>
        <v>271</v>
      </c>
      <c r="H100" t="s">
        <v>591</v>
      </c>
      <c r="I100">
        <v>8</v>
      </c>
      <c r="J100">
        <v>0</v>
      </c>
      <c r="K100">
        <v>0</v>
      </c>
      <c r="L100">
        <v>0</v>
      </c>
      <c r="N100" t="s">
        <v>114</v>
      </c>
      <c r="O100" t="s">
        <v>27</v>
      </c>
      <c r="P100" t="s">
        <v>112</v>
      </c>
      <c r="Q100">
        <v>3</v>
      </c>
      <c r="R100" t="b">
        <v>1</v>
      </c>
      <c r="S100">
        <v>0</v>
      </c>
    </row>
    <row r="101" spans="1:19" x14ac:dyDescent="0.25">
      <c r="A101" t="s">
        <v>156</v>
      </c>
      <c r="B101">
        <v>2</v>
      </c>
      <c r="C101" t="s">
        <v>19</v>
      </c>
      <c r="D101">
        <f t="shared" si="2"/>
        <v>136</v>
      </c>
      <c r="E101">
        <f>E100+1</f>
        <v>268</v>
      </c>
      <c r="F101">
        <f>D101+4</f>
        <v>140</v>
      </c>
      <c r="G101">
        <f>E101+3</f>
        <v>271</v>
      </c>
      <c r="H101" t="s">
        <v>20</v>
      </c>
      <c r="I101">
        <v>15</v>
      </c>
      <c r="J101">
        <v>1</v>
      </c>
      <c r="K101">
        <v>0</v>
      </c>
      <c r="L101">
        <v>0</v>
      </c>
      <c r="N101" t="s">
        <v>114</v>
      </c>
      <c r="O101" t="s">
        <v>27</v>
      </c>
      <c r="Q101">
        <v>2</v>
      </c>
      <c r="R101" t="b">
        <v>0</v>
      </c>
      <c r="S101">
        <v>0</v>
      </c>
    </row>
    <row r="102" spans="1:19" x14ac:dyDescent="0.25">
      <c r="A102" t="s">
        <v>157</v>
      </c>
      <c r="B102">
        <v>2</v>
      </c>
      <c r="C102" t="s">
        <v>19</v>
      </c>
      <c r="D102">
        <f t="shared" si="2"/>
        <v>154</v>
      </c>
      <c r="E102">
        <f>E101</f>
        <v>268</v>
      </c>
      <c r="F102">
        <f>D102+4</f>
        <v>158</v>
      </c>
      <c r="G102">
        <f>E102+3</f>
        <v>271</v>
      </c>
      <c r="H102" t="s">
        <v>20</v>
      </c>
      <c r="I102">
        <v>15</v>
      </c>
      <c r="J102">
        <v>1</v>
      </c>
      <c r="K102">
        <v>0</v>
      </c>
      <c r="L102">
        <v>0</v>
      </c>
      <c r="N102" t="s">
        <v>114</v>
      </c>
      <c r="O102" t="s">
        <v>27</v>
      </c>
      <c r="Q102">
        <v>2</v>
      </c>
      <c r="R102" t="b">
        <v>0</v>
      </c>
      <c r="S102">
        <v>0</v>
      </c>
    </row>
    <row r="103" spans="1:19" x14ac:dyDescent="0.25">
      <c r="A103" t="s">
        <v>158</v>
      </c>
      <c r="B103">
        <v>2</v>
      </c>
      <c r="C103" t="s">
        <v>19</v>
      </c>
      <c r="D103">
        <f t="shared" si="2"/>
        <v>172</v>
      </c>
      <c r="E103">
        <f>E102</f>
        <v>268</v>
      </c>
      <c r="F103">
        <f>D103+4</f>
        <v>176</v>
      </c>
      <c r="G103">
        <f>E103+3</f>
        <v>271</v>
      </c>
      <c r="H103" t="s">
        <v>20</v>
      </c>
      <c r="I103">
        <v>15</v>
      </c>
      <c r="J103">
        <v>1</v>
      </c>
      <c r="K103">
        <v>0</v>
      </c>
      <c r="L103">
        <v>0</v>
      </c>
      <c r="N103" t="s">
        <v>114</v>
      </c>
      <c r="O103" t="s">
        <v>27</v>
      </c>
      <c r="Q103">
        <v>2</v>
      </c>
      <c r="R103" t="b">
        <v>0</v>
      </c>
      <c r="S103">
        <v>0</v>
      </c>
    </row>
    <row r="104" spans="1:19" x14ac:dyDescent="0.25">
      <c r="A104" t="s">
        <v>159</v>
      </c>
      <c r="B104">
        <v>2</v>
      </c>
      <c r="C104" t="s">
        <v>19</v>
      </c>
      <c r="D104">
        <f t="shared" si="2"/>
        <v>190</v>
      </c>
      <c r="E104">
        <f>E103</f>
        <v>268</v>
      </c>
      <c r="F104">
        <f>D104+4</f>
        <v>194</v>
      </c>
      <c r="G104">
        <f>E104+3</f>
        <v>271</v>
      </c>
      <c r="H104" t="s">
        <v>20</v>
      </c>
      <c r="I104">
        <v>15</v>
      </c>
      <c r="J104">
        <v>1</v>
      </c>
      <c r="K104">
        <v>0</v>
      </c>
      <c r="L104">
        <v>0</v>
      </c>
      <c r="N104" t="s">
        <v>114</v>
      </c>
      <c r="O104" t="s">
        <v>27</v>
      </c>
      <c r="Q104">
        <v>2</v>
      </c>
      <c r="R104" t="b">
        <v>0</v>
      </c>
      <c r="S104">
        <v>0</v>
      </c>
    </row>
    <row r="105" spans="1:19" x14ac:dyDescent="0.25">
      <c r="A105" t="s">
        <v>160</v>
      </c>
      <c r="B105">
        <v>2</v>
      </c>
      <c r="C105" t="s">
        <v>19</v>
      </c>
      <c r="D105">
        <f t="shared" si="2"/>
        <v>101</v>
      </c>
      <c r="E105">
        <f>E100+11</f>
        <v>278</v>
      </c>
      <c r="F105">
        <f>F100</f>
        <v>137</v>
      </c>
      <c r="G105">
        <f>E105+4</f>
        <v>282</v>
      </c>
      <c r="H105" t="s">
        <v>591</v>
      </c>
      <c r="I105">
        <v>8</v>
      </c>
      <c r="J105">
        <v>0</v>
      </c>
      <c r="K105">
        <v>0</v>
      </c>
      <c r="L105">
        <v>0</v>
      </c>
      <c r="N105" t="s">
        <v>114</v>
      </c>
      <c r="O105" t="s">
        <v>27</v>
      </c>
      <c r="P105" t="s">
        <v>113</v>
      </c>
      <c r="Q105">
        <v>3</v>
      </c>
      <c r="R105" t="b">
        <v>1</v>
      </c>
      <c r="S105">
        <v>0</v>
      </c>
    </row>
    <row r="106" spans="1:19" x14ac:dyDescent="0.25">
      <c r="A106" t="s">
        <v>161</v>
      </c>
      <c r="B106">
        <v>2</v>
      </c>
      <c r="C106" t="s">
        <v>19</v>
      </c>
      <c r="D106">
        <f t="shared" si="2"/>
        <v>136</v>
      </c>
      <c r="E106">
        <f>E105+1</f>
        <v>279</v>
      </c>
      <c r="F106">
        <f>D106+4</f>
        <v>140</v>
      </c>
      <c r="G106">
        <f>E106+3</f>
        <v>282</v>
      </c>
      <c r="H106" t="s">
        <v>20</v>
      </c>
      <c r="I106">
        <v>15</v>
      </c>
      <c r="J106">
        <v>1</v>
      </c>
      <c r="K106">
        <v>0</v>
      </c>
      <c r="L106">
        <v>0</v>
      </c>
      <c r="N106" t="s">
        <v>114</v>
      </c>
      <c r="O106" t="s">
        <v>27</v>
      </c>
      <c r="Q106">
        <v>2</v>
      </c>
      <c r="R106" t="b">
        <v>0</v>
      </c>
      <c r="S106">
        <v>0</v>
      </c>
    </row>
    <row r="107" spans="1:19" x14ac:dyDescent="0.25">
      <c r="A107" t="s">
        <v>162</v>
      </c>
      <c r="B107">
        <v>2</v>
      </c>
      <c r="C107" t="s">
        <v>19</v>
      </c>
      <c r="D107">
        <f t="shared" si="2"/>
        <v>154</v>
      </c>
      <c r="E107">
        <f>E106</f>
        <v>279</v>
      </c>
      <c r="F107">
        <f>D107+4</f>
        <v>158</v>
      </c>
      <c r="G107">
        <f>E107+3</f>
        <v>282</v>
      </c>
      <c r="H107" t="s">
        <v>20</v>
      </c>
      <c r="I107">
        <v>15</v>
      </c>
      <c r="J107">
        <v>1</v>
      </c>
      <c r="K107">
        <v>0</v>
      </c>
      <c r="L107">
        <v>0</v>
      </c>
      <c r="N107" t="s">
        <v>114</v>
      </c>
      <c r="O107" t="s">
        <v>27</v>
      </c>
      <c r="Q107">
        <v>2</v>
      </c>
      <c r="R107" t="b">
        <v>0</v>
      </c>
      <c r="S107">
        <v>0</v>
      </c>
    </row>
    <row r="108" spans="1:19" x14ac:dyDescent="0.25">
      <c r="A108" t="s">
        <v>163</v>
      </c>
      <c r="B108">
        <v>2</v>
      </c>
      <c r="C108" t="s">
        <v>19</v>
      </c>
      <c r="D108">
        <f t="shared" si="2"/>
        <v>172</v>
      </c>
      <c r="E108">
        <f>E107</f>
        <v>279</v>
      </c>
      <c r="F108">
        <f>D108+4</f>
        <v>176</v>
      </c>
      <c r="G108">
        <f>E108+3</f>
        <v>282</v>
      </c>
      <c r="H108" t="s">
        <v>20</v>
      </c>
      <c r="I108">
        <v>15</v>
      </c>
      <c r="J108">
        <v>1</v>
      </c>
      <c r="K108">
        <v>0</v>
      </c>
      <c r="L108">
        <v>0</v>
      </c>
      <c r="N108" t="s">
        <v>114</v>
      </c>
      <c r="O108" t="s">
        <v>27</v>
      </c>
      <c r="Q108">
        <v>2</v>
      </c>
      <c r="R108" t="b">
        <v>0</v>
      </c>
      <c r="S108">
        <v>0</v>
      </c>
    </row>
    <row r="109" spans="1:19" x14ac:dyDescent="0.25">
      <c r="A109" t="s">
        <v>164</v>
      </c>
      <c r="B109">
        <v>2</v>
      </c>
      <c r="C109" t="s">
        <v>19</v>
      </c>
      <c r="D109">
        <f t="shared" si="2"/>
        <v>190</v>
      </c>
      <c r="E109">
        <f>E108</f>
        <v>279</v>
      </c>
      <c r="F109">
        <f>D109+4</f>
        <v>194</v>
      </c>
      <c r="G109">
        <f>E109+3</f>
        <v>282</v>
      </c>
      <c r="H109" t="s">
        <v>20</v>
      </c>
      <c r="I109">
        <v>15</v>
      </c>
      <c r="J109">
        <v>1</v>
      </c>
      <c r="K109">
        <v>0</v>
      </c>
      <c r="L109">
        <v>0</v>
      </c>
      <c r="N109" t="s">
        <v>114</v>
      </c>
      <c r="O109" t="s">
        <v>27</v>
      </c>
      <c r="Q109">
        <v>2</v>
      </c>
      <c r="R109" t="b">
        <v>0</v>
      </c>
      <c r="S109">
        <v>0</v>
      </c>
    </row>
    <row r="110" spans="1:19" x14ac:dyDescent="0.25">
      <c r="A110" t="s">
        <v>51</v>
      </c>
      <c r="B110">
        <v>3</v>
      </c>
      <c r="C110" t="s">
        <v>19</v>
      </c>
      <c r="D110">
        <v>7</v>
      </c>
      <c r="E110">
        <v>13</v>
      </c>
      <c r="F110">
        <f>D110+82</f>
        <v>89</v>
      </c>
      <c r="G110">
        <v>16</v>
      </c>
      <c r="H110" t="s">
        <v>591</v>
      </c>
      <c r="I110">
        <v>12</v>
      </c>
      <c r="J110">
        <v>1</v>
      </c>
      <c r="K110">
        <v>0</v>
      </c>
      <c r="L110">
        <v>0</v>
      </c>
      <c r="N110" t="s">
        <v>21</v>
      </c>
      <c r="O110" t="s">
        <v>27</v>
      </c>
      <c r="P110" t="s">
        <v>52</v>
      </c>
      <c r="Q110">
        <v>2</v>
      </c>
      <c r="R110" t="b">
        <v>0</v>
      </c>
      <c r="S110">
        <v>0</v>
      </c>
    </row>
    <row r="111" spans="1:19" x14ac:dyDescent="0.25">
      <c r="A111" t="s">
        <v>53</v>
      </c>
      <c r="B111">
        <v>3</v>
      </c>
      <c r="C111" t="s">
        <v>26</v>
      </c>
      <c r="D111">
        <v>5</v>
      </c>
      <c r="E111">
        <v>18</v>
      </c>
      <c r="F111">
        <f>D111+88</f>
        <v>93</v>
      </c>
      <c r="G111">
        <f>E111+80</f>
        <v>98</v>
      </c>
      <c r="I111">
        <v>0</v>
      </c>
      <c r="J111">
        <v>0</v>
      </c>
      <c r="K111">
        <v>0</v>
      </c>
      <c r="L111">
        <v>0</v>
      </c>
      <c r="N111" t="s">
        <v>21</v>
      </c>
      <c r="O111" t="s">
        <v>27</v>
      </c>
      <c r="Q111">
        <v>2</v>
      </c>
      <c r="R111" t="b">
        <v>0</v>
      </c>
      <c r="S111">
        <v>0</v>
      </c>
    </row>
    <row r="112" spans="1:19" x14ac:dyDescent="0.25">
      <c r="A112" t="s">
        <v>92</v>
      </c>
      <c r="B112">
        <v>3</v>
      </c>
      <c r="C112" t="s">
        <v>19</v>
      </c>
      <c r="D112">
        <v>111</v>
      </c>
      <c r="E112">
        <v>13</v>
      </c>
      <c r="F112">
        <f>D112+82</f>
        <v>193</v>
      </c>
      <c r="G112">
        <v>16</v>
      </c>
      <c r="H112" t="s">
        <v>591</v>
      </c>
      <c r="I112">
        <v>12</v>
      </c>
      <c r="J112">
        <v>1</v>
      </c>
      <c r="K112">
        <v>0</v>
      </c>
      <c r="L112">
        <v>0</v>
      </c>
      <c r="N112" t="s">
        <v>21</v>
      </c>
      <c r="O112" t="s">
        <v>27</v>
      </c>
      <c r="P112" t="s">
        <v>93</v>
      </c>
      <c r="Q112">
        <v>2</v>
      </c>
      <c r="R112" t="b">
        <v>0</v>
      </c>
      <c r="S112">
        <v>0</v>
      </c>
    </row>
    <row r="113" spans="1:19" x14ac:dyDescent="0.25">
      <c r="A113" t="s">
        <v>94</v>
      </c>
      <c r="B113">
        <v>3</v>
      </c>
      <c r="C113" t="s">
        <v>26</v>
      </c>
      <c r="D113">
        <f>D112-2</f>
        <v>109</v>
      </c>
      <c r="E113">
        <v>18</v>
      </c>
      <c r="F113">
        <f>D113+88</f>
        <v>197</v>
      </c>
      <c r="G113">
        <f>E113+80</f>
        <v>98</v>
      </c>
      <c r="I113">
        <v>0</v>
      </c>
      <c r="J113">
        <v>0</v>
      </c>
      <c r="K113">
        <v>0</v>
      </c>
      <c r="L113">
        <v>0</v>
      </c>
      <c r="N113" t="s">
        <v>21</v>
      </c>
      <c r="O113" t="s">
        <v>27</v>
      </c>
      <c r="Q113">
        <v>2</v>
      </c>
      <c r="R113" t="b">
        <v>0</v>
      </c>
      <c r="S113">
        <v>0</v>
      </c>
    </row>
    <row r="114" spans="1:19" x14ac:dyDescent="0.25">
      <c r="A114" t="s">
        <v>557</v>
      </c>
      <c r="B114">
        <v>3</v>
      </c>
      <c r="C114" t="s">
        <v>26</v>
      </c>
      <c r="D114">
        <v>0</v>
      </c>
      <c r="E114">
        <f>G113+5</f>
        <v>103</v>
      </c>
      <c r="F114">
        <v>210</v>
      </c>
      <c r="G114">
        <f>E114+210</f>
        <v>313</v>
      </c>
      <c r="I114">
        <v>0</v>
      </c>
      <c r="J114">
        <v>0</v>
      </c>
      <c r="K114">
        <v>0</v>
      </c>
      <c r="L114">
        <v>0</v>
      </c>
      <c r="N114" t="s">
        <v>21</v>
      </c>
      <c r="O114" t="s">
        <v>27</v>
      </c>
      <c r="Q114">
        <v>2</v>
      </c>
      <c r="R114" t="b">
        <v>0</v>
      </c>
      <c r="S114">
        <v>0</v>
      </c>
    </row>
    <row r="115" spans="1:19" x14ac:dyDescent="0.25">
      <c r="A115" t="s">
        <v>558</v>
      </c>
      <c r="B115">
        <v>3</v>
      </c>
      <c r="C115" t="s">
        <v>19</v>
      </c>
      <c r="D115">
        <v>80</v>
      </c>
      <c r="E115">
        <v>211</v>
      </c>
      <c r="F115">
        <v>210</v>
      </c>
      <c r="G115">
        <f>E115+4</f>
        <v>215</v>
      </c>
      <c r="H115" t="s">
        <v>591</v>
      </c>
      <c r="I115">
        <v>12</v>
      </c>
      <c r="J115">
        <v>0</v>
      </c>
      <c r="K115">
        <v>1</v>
      </c>
      <c r="L115">
        <v>0</v>
      </c>
      <c r="N115" t="s">
        <v>21</v>
      </c>
      <c r="O115" t="s">
        <v>27</v>
      </c>
      <c r="P115" t="s">
        <v>559</v>
      </c>
      <c r="Q115">
        <v>0</v>
      </c>
      <c r="R115" t="b">
        <v>1</v>
      </c>
      <c r="S115">
        <v>0</v>
      </c>
    </row>
    <row r="116" spans="1:19" x14ac:dyDescent="0.25">
      <c r="A116" t="s">
        <v>95</v>
      </c>
      <c r="B116">
        <v>4</v>
      </c>
      <c r="C116" t="s">
        <v>19</v>
      </c>
      <c r="D116">
        <v>7</v>
      </c>
      <c r="E116">
        <v>13</v>
      </c>
      <c r="F116">
        <v>94</v>
      </c>
      <c r="G116">
        <v>16</v>
      </c>
      <c r="H116" t="s">
        <v>591</v>
      </c>
      <c r="I116">
        <v>12</v>
      </c>
      <c r="J116">
        <v>1</v>
      </c>
      <c r="K116">
        <v>0</v>
      </c>
      <c r="L116">
        <v>0</v>
      </c>
      <c r="N116" t="s">
        <v>21</v>
      </c>
      <c r="O116" t="s">
        <v>27</v>
      </c>
      <c r="P116" t="s">
        <v>96</v>
      </c>
      <c r="Q116">
        <v>2</v>
      </c>
      <c r="R116" t="b">
        <v>0</v>
      </c>
      <c r="S116">
        <v>0</v>
      </c>
    </row>
    <row r="117" spans="1:19" x14ac:dyDescent="0.25">
      <c r="A117" t="s">
        <v>185</v>
      </c>
      <c r="B117">
        <v>4</v>
      </c>
      <c r="C117" t="s">
        <v>19</v>
      </c>
      <c r="D117">
        <v>101</v>
      </c>
      <c r="E117">
        <f>G116+4</f>
        <v>20</v>
      </c>
      <c r="F117">
        <v>205</v>
      </c>
      <c r="G117">
        <f>E117+4</f>
        <v>24</v>
      </c>
      <c r="H117" t="s">
        <v>591</v>
      </c>
      <c r="I117">
        <v>9</v>
      </c>
      <c r="J117">
        <v>0</v>
      </c>
      <c r="K117">
        <v>0</v>
      </c>
      <c r="L117">
        <v>0</v>
      </c>
      <c r="N117" t="s">
        <v>21</v>
      </c>
      <c r="O117" t="s">
        <v>585</v>
      </c>
      <c r="P117" s="1" t="s">
        <v>200</v>
      </c>
      <c r="Q117">
        <v>2</v>
      </c>
      <c r="R117" t="b">
        <v>1</v>
      </c>
      <c r="S117">
        <v>0</v>
      </c>
    </row>
    <row r="118" spans="1:19" x14ac:dyDescent="0.25">
      <c r="A118" t="s">
        <v>205</v>
      </c>
      <c r="B118">
        <v>4</v>
      </c>
      <c r="C118" t="s">
        <v>26</v>
      </c>
      <c r="D118">
        <v>5</v>
      </c>
      <c r="E118">
        <f>G116+4</f>
        <v>20</v>
      </c>
      <c r="F118">
        <f>D118+88</f>
        <v>93</v>
      </c>
      <c r="G118">
        <f>E118+80</f>
        <v>100</v>
      </c>
      <c r="I118">
        <v>0</v>
      </c>
      <c r="J118">
        <v>0</v>
      </c>
      <c r="K118">
        <v>0</v>
      </c>
      <c r="L118">
        <v>0</v>
      </c>
      <c r="N118" t="s">
        <v>21</v>
      </c>
      <c r="O118" t="s">
        <v>27</v>
      </c>
      <c r="Q118">
        <v>2</v>
      </c>
      <c r="R118" t="b">
        <v>0</v>
      </c>
      <c r="S118">
        <v>0</v>
      </c>
    </row>
    <row r="119" spans="1:19" x14ac:dyDescent="0.25">
      <c r="A119" t="s">
        <v>196</v>
      </c>
      <c r="B119">
        <v>4</v>
      </c>
      <c r="C119" t="s">
        <v>39</v>
      </c>
      <c r="D119">
        <v>100</v>
      </c>
      <c r="E119">
        <f>E117+40</f>
        <v>60</v>
      </c>
      <c r="F119">
        <f>F124</f>
        <v>203</v>
      </c>
      <c r="G119">
        <f>G148+5</f>
        <v>121</v>
      </c>
      <c r="I119">
        <v>0</v>
      </c>
      <c r="J119">
        <v>1</v>
      </c>
      <c r="K119">
        <v>0</v>
      </c>
      <c r="L119">
        <v>0</v>
      </c>
      <c r="M119" t="s">
        <v>114</v>
      </c>
      <c r="N119" t="s">
        <v>114</v>
      </c>
      <c r="O119" t="s">
        <v>27</v>
      </c>
      <c r="Q119">
        <v>0</v>
      </c>
      <c r="R119" t="b">
        <v>0</v>
      </c>
      <c r="S119">
        <v>0</v>
      </c>
    </row>
    <row r="120" spans="1:19" x14ac:dyDescent="0.25">
      <c r="A120" t="s">
        <v>538</v>
      </c>
      <c r="B120">
        <v>4</v>
      </c>
      <c r="C120" t="s">
        <v>19</v>
      </c>
      <c r="D120">
        <f>D119+1</f>
        <v>101</v>
      </c>
      <c r="E120">
        <f>E119+2</f>
        <v>62</v>
      </c>
      <c r="F120">
        <f>D120+68</f>
        <v>169</v>
      </c>
      <c r="G120">
        <f>E120+3</f>
        <v>65</v>
      </c>
      <c r="H120" t="s">
        <v>591</v>
      </c>
      <c r="I120">
        <v>12</v>
      </c>
      <c r="J120">
        <v>1</v>
      </c>
      <c r="K120">
        <v>0</v>
      </c>
      <c r="L120">
        <v>0</v>
      </c>
      <c r="N120" t="s">
        <v>114</v>
      </c>
      <c r="O120" t="s">
        <v>27</v>
      </c>
      <c r="P120" t="s">
        <v>537</v>
      </c>
      <c r="Q120">
        <v>3</v>
      </c>
      <c r="R120" t="b">
        <v>0</v>
      </c>
      <c r="S120">
        <v>0</v>
      </c>
    </row>
    <row r="121" spans="1:19" x14ac:dyDescent="0.25">
      <c r="A121" t="s">
        <v>115</v>
      </c>
      <c r="B121">
        <v>4</v>
      </c>
      <c r="C121" t="s">
        <v>19</v>
      </c>
      <c r="D121">
        <f>D119+30</f>
        <v>130</v>
      </c>
      <c r="E121">
        <f>E119+7</f>
        <v>67</v>
      </c>
      <c r="F121">
        <f>D121+18</f>
        <v>148</v>
      </c>
      <c r="G121">
        <f>E121+3</f>
        <v>70</v>
      </c>
      <c r="H121" t="s">
        <v>591</v>
      </c>
      <c r="I121">
        <v>8</v>
      </c>
      <c r="J121">
        <v>0</v>
      </c>
      <c r="K121">
        <v>0</v>
      </c>
      <c r="L121">
        <v>0</v>
      </c>
      <c r="N121" t="s">
        <v>114</v>
      </c>
      <c r="O121" t="s">
        <v>40</v>
      </c>
      <c r="P121" t="s">
        <v>122</v>
      </c>
      <c r="Q121">
        <v>3</v>
      </c>
      <c r="R121" t="b">
        <v>1</v>
      </c>
      <c r="S121">
        <v>0</v>
      </c>
    </row>
    <row r="122" spans="1:19" x14ac:dyDescent="0.25">
      <c r="A122" t="s">
        <v>116</v>
      </c>
      <c r="B122">
        <v>4</v>
      </c>
      <c r="C122" t="s">
        <v>19</v>
      </c>
      <c r="D122">
        <f>D125</f>
        <v>149</v>
      </c>
      <c r="E122">
        <f>E121</f>
        <v>67</v>
      </c>
      <c r="F122">
        <f>D126-1</f>
        <v>166</v>
      </c>
      <c r="G122">
        <f>E122+3</f>
        <v>70</v>
      </c>
      <c r="H122" t="s">
        <v>591</v>
      </c>
      <c r="I122">
        <v>8</v>
      </c>
      <c r="J122">
        <v>0</v>
      </c>
      <c r="K122">
        <v>0</v>
      </c>
      <c r="L122">
        <v>0</v>
      </c>
      <c r="N122" t="s">
        <v>114</v>
      </c>
      <c r="O122" t="s">
        <v>40</v>
      </c>
      <c r="P122" t="s">
        <v>121</v>
      </c>
      <c r="Q122">
        <v>3</v>
      </c>
      <c r="R122" t="b">
        <v>1</v>
      </c>
      <c r="S122">
        <v>0</v>
      </c>
    </row>
    <row r="123" spans="1:19" x14ac:dyDescent="0.25">
      <c r="A123" t="s">
        <v>117</v>
      </c>
      <c r="B123">
        <v>4</v>
      </c>
      <c r="C123" t="s">
        <v>19</v>
      </c>
      <c r="D123">
        <f>D126-1</f>
        <v>166</v>
      </c>
      <c r="E123">
        <f>E122</f>
        <v>67</v>
      </c>
      <c r="F123">
        <f>D127+1</f>
        <v>186</v>
      </c>
      <c r="G123">
        <f>E123+3</f>
        <v>70</v>
      </c>
      <c r="H123" t="s">
        <v>591</v>
      </c>
      <c r="I123">
        <v>8</v>
      </c>
      <c r="J123">
        <v>0</v>
      </c>
      <c r="K123">
        <v>0</v>
      </c>
      <c r="L123">
        <v>0</v>
      </c>
      <c r="N123" t="s">
        <v>114</v>
      </c>
      <c r="O123" t="s">
        <v>40</v>
      </c>
      <c r="P123" t="s">
        <v>119</v>
      </c>
      <c r="Q123">
        <v>3</v>
      </c>
      <c r="R123" t="b">
        <v>1</v>
      </c>
      <c r="S123">
        <v>0</v>
      </c>
    </row>
    <row r="124" spans="1:19" x14ac:dyDescent="0.25">
      <c r="A124" t="s">
        <v>118</v>
      </c>
      <c r="B124">
        <v>4</v>
      </c>
      <c r="C124" t="s">
        <v>19</v>
      </c>
      <c r="D124">
        <f>D127</f>
        <v>185</v>
      </c>
      <c r="E124">
        <f>E123</f>
        <v>67</v>
      </c>
      <c r="F124">
        <f>D124+18</f>
        <v>203</v>
      </c>
      <c r="G124">
        <f>E124+3</f>
        <v>70</v>
      </c>
      <c r="H124" t="s">
        <v>591</v>
      </c>
      <c r="I124">
        <v>8</v>
      </c>
      <c r="J124">
        <v>0</v>
      </c>
      <c r="K124">
        <v>0</v>
      </c>
      <c r="L124">
        <v>0</v>
      </c>
      <c r="N124" t="s">
        <v>114</v>
      </c>
      <c r="O124" t="s">
        <v>40</v>
      </c>
      <c r="P124" t="s">
        <v>120</v>
      </c>
      <c r="Q124">
        <v>3</v>
      </c>
      <c r="R124" t="b">
        <v>1</v>
      </c>
      <c r="S124">
        <v>0</v>
      </c>
    </row>
    <row r="125" spans="1:19" x14ac:dyDescent="0.25">
      <c r="A125" t="s">
        <v>104</v>
      </c>
      <c r="B125">
        <v>4</v>
      </c>
      <c r="C125" t="s">
        <v>27</v>
      </c>
      <c r="D125">
        <f>F121+1</f>
        <v>149</v>
      </c>
      <c r="E125">
        <f>E121</f>
        <v>67</v>
      </c>
      <c r="F125">
        <f>F121+1</f>
        <v>149</v>
      </c>
      <c r="G125">
        <f>G148+3</f>
        <v>119</v>
      </c>
      <c r="I125">
        <v>0</v>
      </c>
      <c r="J125">
        <v>0</v>
      </c>
      <c r="K125">
        <v>0</v>
      </c>
      <c r="L125">
        <v>0</v>
      </c>
      <c r="N125" t="s">
        <v>114</v>
      </c>
      <c r="O125" t="s">
        <v>27</v>
      </c>
      <c r="Q125">
        <v>4</v>
      </c>
      <c r="R125" t="b">
        <v>0</v>
      </c>
      <c r="S125">
        <v>0</v>
      </c>
    </row>
    <row r="126" spans="1:19" x14ac:dyDescent="0.25">
      <c r="A126" t="s">
        <v>105</v>
      </c>
      <c r="B126">
        <v>4</v>
      </c>
      <c r="C126" t="s">
        <v>27</v>
      </c>
      <c r="D126">
        <f>D125+18</f>
        <v>167</v>
      </c>
      <c r="E126">
        <f>E121</f>
        <v>67</v>
      </c>
      <c r="F126">
        <f t="shared" ref="F126:F127" si="3">D126</f>
        <v>167</v>
      </c>
      <c r="G126">
        <f>G125</f>
        <v>119</v>
      </c>
      <c r="I126">
        <v>0</v>
      </c>
      <c r="J126">
        <v>0</v>
      </c>
      <c r="K126">
        <v>0</v>
      </c>
      <c r="L126">
        <v>0</v>
      </c>
      <c r="N126" t="s">
        <v>114</v>
      </c>
      <c r="O126" t="s">
        <v>27</v>
      </c>
      <c r="Q126">
        <v>4</v>
      </c>
      <c r="R126" t="b">
        <v>0</v>
      </c>
      <c r="S126">
        <v>0</v>
      </c>
    </row>
    <row r="127" spans="1:19" x14ac:dyDescent="0.25">
      <c r="A127" t="s">
        <v>106</v>
      </c>
      <c r="B127">
        <v>4</v>
      </c>
      <c r="C127" t="s">
        <v>27</v>
      </c>
      <c r="D127">
        <f>D126+18</f>
        <v>185</v>
      </c>
      <c r="E127">
        <f>E121</f>
        <v>67</v>
      </c>
      <c r="F127">
        <f t="shared" si="3"/>
        <v>185</v>
      </c>
      <c r="G127">
        <f>G126</f>
        <v>119</v>
      </c>
      <c r="I127">
        <v>0</v>
      </c>
      <c r="J127">
        <v>0</v>
      </c>
      <c r="K127">
        <v>0</v>
      </c>
      <c r="L127">
        <v>0</v>
      </c>
      <c r="N127" t="s">
        <v>114</v>
      </c>
      <c r="O127" t="s">
        <v>27</v>
      </c>
      <c r="Q127">
        <v>4</v>
      </c>
      <c r="R127" t="b">
        <v>0</v>
      </c>
      <c r="S127">
        <v>0</v>
      </c>
    </row>
    <row r="128" spans="1:19" x14ac:dyDescent="0.25">
      <c r="A128" t="s">
        <v>123</v>
      </c>
      <c r="B128">
        <v>4</v>
      </c>
      <c r="C128" t="s">
        <v>27</v>
      </c>
      <c r="D128">
        <v>105</v>
      </c>
      <c r="E128">
        <f>E121+10</f>
        <v>77</v>
      </c>
      <c r="F128">
        <f>F119</f>
        <v>203</v>
      </c>
      <c r="G128">
        <f>E128</f>
        <v>77</v>
      </c>
      <c r="I128">
        <v>0</v>
      </c>
      <c r="J128">
        <v>0</v>
      </c>
      <c r="K128">
        <v>0</v>
      </c>
      <c r="L128">
        <v>0</v>
      </c>
      <c r="N128" t="s">
        <v>114</v>
      </c>
      <c r="O128" t="s">
        <v>27</v>
      </c>
      <c r="Q128">
        <v>4</v>
      </c>
      <c r="R128" t="b">
        <v>0</v>
      </c>
      <c r="S128">
        <v>0</v>
      </c>
    </row>
    <row r="129" spans="1:19" x14ac:dyDescent="0.25">
      <c r="A129" t="s">
        <v>165</v>
      </c>
      <c r="B129">
        <v>4</v>
      </c>
      <c r="C129" t="s">
        <v>19</v>
      </c>
      <c r="D129">
        <f>D119+1</f>
        <v>101</v>
      </c>
      <c r="E129">
        <f>E128+2</f>
        <v>79</v>
      </c>
      <c r="F129">
        <f>D129+37</f>
        <v>138</v>
      </c>
      <c r="G129">
        <f>E129+4</f>
        <v>83</v>
      </c>
      <c r="H129" t="s">
        <v>591</v>
      </c>
      <c r="I129">
        <v>8</v>
      </c>
      <c r="J129">
        <v>0</v>
      </c>
      <c r="K129">
        <v>0</v>
      </c>
      <c r="L129">
        <v>0</v>
      </c>
      <c r="N129" t="s">
        <v>114</v>
      </c>
      <c r="O129" t="s">
        <v>27</v>
      </c>
      <c r="P129" t="s">
        <v>186</v>
      </c>
      <c r="Q129">
        <v>3</v>
      </c>
      <c r="R129" t="b">
        <v>1</v>
      </c>
      <c r="S129">
        <v>0</v>
      </c>
    </row>
    <row r="130" spans="1:19" x14ac:dyDescent="0.25">
      <c r="A130" t="s">
        <v>166</v>
      </c>
      <c r="B130">
        <v>4</v>
      </c>
      <c r="C130" t="s">
        <v>19</v>
      </c>
      <c r="D130">
        <f>D121+6</f>
        <v>136</v>
      </c>
      <c r="E130">
        <f>E129+1</f>
        <v>80</v>
      </c>
      <c r="F130">
        <f>D130+4</f>
        <v>140</v>
      </c>
      <c r="G130">
        <f>E130+3</f>
        <v>83</v>
      </c>
      <c r="H130" t="s">
        <v>20</v>
      </c>
      <c r="I130">
        <v>15</v>
      </c>
      <c r="J130">
        <v>1</v>
      </c>
      <c r="K130">
        <v>0</v>
      </c>
      <c r="L130">
        <v>0</v>
      </c>
      <c r="N130" t="s">
        <v>114</v>
      </c>
      <c r="O130" t="s">
        <v>27</v>
      </c>
      <c r="Q130">
        <v>2</v>
      </c>
      <c r="R130" t="b">
        <v>0</v>
      </c>
      <c r="S130">
        <v>0</v>
      </c>
    </row>
    <row r="131" spans="1:19" x14ac:dyDescent="0.25">
      <c r="A131" t="s">
        <v>167</v>
      </c>
      <c r="B131">
        <v>4</v>
      </c>
      <c r="C131" t="s">
        <v>19</v>
      </c>
      <c r="D131">
        <f>D130+18</f>
        <v>154</v>
      </c>
      <c r="E131">
        <f>E130</f>
        <v>80</v>
      </c>
      <c r="F131">
        <f>D131+4</f>
        <v>158</v>
      </c>
      <c r="G131">
        <f>E131+3</f>
        <v>83</v>
      </c>
      <c r="H131" t="s">
        <v>20</v>
      </c>
      <c r="I131">
        <v>15</v>
      </c>
      <c r="J131">
        <v>1</v>
      </c>
      <c r="K131">
        <v>0</v>
      </c>
      <c r="L131">
        <v>0</v>
      </c>
      <c r="N131" t="s">
        <v>114</v>
      </c>
      <c r="O131" t="s">
        <v>27</v>
      </c>
      <c r="Q131">
        <v>2</v>
      </c>
      <c r="R131" t="b">
        <v>0</v>
      </c>
      <c r="S131">
        <v>0</v>
      </c>
    </row>
    <row r="132" spans="1:19" x14ac:dyDescent="0.25">
      <c r="A132" t="s">
        <v>168</v>
      </c>
      <c r="B132">
        <v>4</v>
      </c>
      <c r="C132" t="s">
        <v>19</v>
      </c>
      <c r="D132">
        <f>D131+18</f>
        <v>172</v>
      </c>
      <c r="E132">
        <f>E131</f>
        <v>80</v>
      </c>
      <c r="F132">
        <f>D132+4</f>
        <v>176</v>
      </c>
      <c r="G132">
        <f>E132+3</f>
        <v>83</v>
      </c>
      <c r="H132" t="s">
        <v>20</v>
      </c>
      <c r="I132">
        <v>15</v>
      </c>
      <c r="J132">
        <v>1</v>
      </c>
      <c r="K132">
        <v>0</v>
      </c>
      <c r="L132">
        <v>0</v>
      </c>
      <c r="N132" t="s">
        <v>114</v>
      </c>
      <c r="O132" t="s">
        <v>27</v>
      </c>
      <c r="Q132">
        <v>2</v>
      </c>
      <c r="R132" t="b">
        <v>0</v>
      </c>
      <c r="S132">
        <v>0</v>
      </c>
    </row>
    <row r="133" spans="1:19" x14ac:dyDescent="0.25">
      <c r="A133" t="s">
        <v>169</v>
      </c>
      <c r="B133">
        <v>4</v>
      </c>
      <c r="C133" t="s">
        <v>19</v>
      </c>
      <c r="D133">
        <f>D132+18</f>
        <v>190</v>
      </c>
      <c r="E133">
        <f>E132</f>
        <v>80</v>
      </c>
      <c r="F133">
        <f>D133+4</f>
        <v>194</v>
      </c>
      <c r="G133">
        <f>E133+3</f>
        <v>83</v>
      </c>
      <c r="H133" t="s">
        <v>20</v>
      </c>
      <c r="I133">
        <v>15</v>
      </c>
      <c r="J133">
        <v>1</v>
      </c>
      <c r="K133">
        <v>0</v>
      </c>
      <c r="L133">
        <v>0</v>
      </c>
      <c r="N133" t="s">
        <v>114</v>
      </c>
      <c r="O133" t="s">
        <v>27</v>
      </c>
      <c r="Q133">
        <v>2</v>
      </c>
      <c r="R133" t="b">
        <v>0</v>
      </c>
      <c r="S133">
        <v>0</v>
      </c>
    </row>
    <row r="134" spans="1:19" x14ac:dyDescent="0.25">
      <c r="A134" t="s">
        <v>170</v>
      </c>
      <c r="B134">
        <v>4</v>
      </c>
      <c r="C134" t="s">
        <v>19</v>
      </c>
      <c r="D134">
        <f t="shared" ref="D134:D148" si="4">D129</f>
        <v>101</v>
      </c>
      <c r="E134">
        <f>E129+11</f>
        <v>90</v>
      </c>
      <c r="F134">
        <f>F129</f>
        <v>138</v>
      </c>
      <c r="G134">
        <f>E134+4</f>
        <v>94</v>
      </c>
      <c r="H134" t="s">
        <v>591</v>
      </c>
      <c r="I134">
        <v>8</v>
      </c>
      <c r="J134">
        <v>0</v>
      </c>
      <c r="K134">
        <v>0</v>
      </c>
      <c r="L134">
        <v>0</v>
      </c>
      <c r="N134" t="s">
        <v>114</v>
      </c>
      <c r="O134" t="s">
        <v>27</v>
      </c>
      <c r="P134" t="s">
        <v>187</v>
      </c>
      <c r="Q134">
        <v>3</v>
      </c>
      <c r="R134" t="b">
        <v>1</v>
      </c>
      <c r="S134">
        <v>0</v>
      </c>
    </row>
    <row r="135" spans="1:19" x14ac:dyDescent="0.25">
      <c r="A135" t="s">
        <v>171</v>
      </c>
      <c r="B135">
        <v>4</v>
      </c>
      <c r="C135" t="s">
        <v>19</v>
      </c>
      <c r="D135">
        <f t="shared" si="4"/>
        <v>136</v>
      </c>
      <c r="E135">
        <f>E134+1</f>
        <v>91</v>
      </c>
      <c r="F135">
        <f>D135+4</f>
        <v>140</v>
      </c>
      <c r="G135">
        <f>E135+3</f>
        <v>94</v>
      </c>
      <c r="H135" t="s">
        <v>20</v>
      </c>
      <c r="I135">
        <v>15</v>
      </c>
      <c r="J135">
        <v>1</v>
      </c>
      <c r="K135">
        <v>0</v>
      </c>
      <c r="L135">
        <v>0</v>
      </c>
      <c r="N135" t="s">
        <v>114</v>
      </c>
      <c r="O135" t="s">
        <v>27</v>
      </c>
      <c r="Q135">
        <v>2</v>
      </c>
      <c r="R135" t="b">
        <v>0</v>
      </c>
      <c r="S135">
        <v>0</v>
      </c>
    </row>
    <row r="136" spans="1:19" x14ac:dyDescent="0.25">
      <c r="A136" t="s">
        <v>172</v>
      </c>
      <c r="B136">
        <v>4</v>
      </c>
      <c r="C136" t="s">
        <v>19</v>
      </c>
      <c r="D136">
        <f t="shared" si="4"/>
        <v>154</v>
      </c>
      <c r="E136">
        <f>E135</f>
        <v>91</v>
      </c>
      <c r="F136">
        <f>D136+4</f>
        <v>158</v>
      </c>
      <c r="G136">
        <f>E136+3</f>
        <v>94</v>
      </c>
      <c r="H136" t="s">
        <v>20</v>
      </c>
      <c r="I136">
        <v>15</v>
      </c>
      <c r="J136">
        <v>1</v>
      </c>
      <c r="K136">
        <v>0</v>
      </c>
      <c r="L136">
        <v>0</v>
      </c>
      <c r="N136" t="s">
        <v>114</v>
      </c>
      <c r="O136" t="s">
        <v>27</v>
      </c>
      <c r="Q136">
        <v>2</v>
      </c>
      <c r="R136" t="b">
        <v>0</v>
      </c>
      <c r="S136">
        <v>0</v>
      </c>
    </row>
    <row r="137" spans="1:19" x14ac:dyDescent="0.25">
      <c r="A137" t="s">
        <v>173</v>
      </c>
      <c r="B137">
        <v>4</v>
      </c>
      <c r="C137" t="s">
        <v>19</v>
      </c>
      <c r="D137">
        <f t="shared" si="4"/>
        <v>172</v>
      </c>
      <c r="E137">
        <f>E136</f>
        <v>91</v>
      </c>
      <c r="F137">
        <f>D137+4</f>
        <v>176</v>
      </c>
      <c r="G137">
        <f>E137+3</f>
        <v>94</v>
      </c>
      <c r="H137" t="s">
        <v>20</v>
      </c>
      <c r="I137">
        <v>15</v>
      </c>
      <c r="J137">
        <v>1</v>
      </c>
      <c r="K137">
        <v>0</v>
      </c>
      <c r="L137">
        <v>0</v>
      </c>
      <c r="N137" t="s">
        <v>114</v>
      </c>
      <c r="O137" t="s">
        <v>27</v>
      </c>
      <c r="Q137">
        <v>2</v>
      </c>
      <c r="R137" t="b">
        <v>0</v>
      </c>
      <c r="S137">
        <v>0</v>
      </c>
    </row>
    <row r="138" spans="1:19" x14ac:dyDescent="0.25">
      <c r="A138" t="s">
        <v>174</v>
      </c>
      <c r="B138">
        <v>4</v>
      </c>
      <c r="C138" t="s">
        <v>19</v>
      </c>
      <c r="D138">
        <f t="shared" si="4"/>
        <v>190</v>
      </c>
      <c r="E138">
        <f>E137</f>
        <v>91</v>
      </c>
      <c r="F138">
        <f>D138+4</f>
        <v>194</v>
      </c>
      <c r="G138">
        <f>E138+3</f>
        <v>94</v>
      </c>
      <c r="H138" t="s">
        <v>20</v>
      </c>
      <c r="I138">
        <v>15</v>
      </c>
      <c r="J138">
        <v>1</v>
      </c>
      <c r="K138">
        <v>0</v>
      </c>
      <c r="L138">
        <v>0</v>
      </c>
      <c r="N138" t="s">
        <v>114</v>
      </c>
      <c r="O138" t="s">
        <v>27</v>
      </c>
      <c r="Q138">
        <v>2</v>
      </c>
      <c r="R138" t="b">
        <v>0</v>
      </c>
      <c r="S138">
        <v>0</v>
      </c>
    </row>
    <row r="139" spans="1:19" x14ac:dyDescent="0.25">
      <c r="A139" t="s">
        <v>175</v>
      </c>
      <c r="B139">
        <v>4</v>
      </c>
      <c r="C139" t="s">
        <v>19</v>
      </c>
      <c r="D139">
        <f t="shared" si="4"/>
        <v>101</v>
      </c>
      <c r="E139">
        <f>E134+11</f>
        <v>101</v>
      </c>
      <c r="F139">
        <f>F134</f>
        <v>138</v>
      </c>
      <c r="G139">
        <f>E139+4</f>
        <v>105</v>
      </c>
      <c r="H139" t="s">
        <v>591</v>
      </c>
      <c r="I139">
        <v>8</v>
      </c>
      <c r="J139">
        <v>0</v>
      </c>
      <c r="K139">
        <v>0</v>
      </c>
      <c r="L139">
        <v>0</v>
      </c>
      <c r="N139" t="s">
        <v>114</v>
      </c>
      <c r="O139" t="s">
        <v>27</v>
      </c>
      <c r="P139" t="s">
        <v>188</v>
      </c>
      <c r="Q139">
        <v>3</v>
      </c>
      <c r="R139" t="b">
        <v>1</v>
      </c>
      <c r="S139">
        <v>0</v>
      </c>
    </row>
    <row r="140" spans="1:19" x14ac:dyDescent="0.25">
      <c r="A140" t="s">
        <v>176</v>
      </c>
      <c r="B140">
        <v>4</v>
      </c>
      <c r="C140" t="s">
        <v>19</v>
      </c>
      <c r="D140">
        <f t="shared" si="4"/>
        <v>136</v>
      </c>
      <c r="E140">
        <f>E139+1</f>
        <v>102</v>
      </c>
      <c r="F140">
        <f>D140+4</f>
        <v>140</v>
      </c>
      <c r="G140">
        <f>E140+3</f>
        <v>105</v>
      </c>
      <c r="H140" t="s">
        <v>20</v>
      </c>
      <c r="I140">
        <v>15</v>
      </c>
      <c r="J140">
        <v>1</v>
      </c>
      <c r="K140">
        <v>0</v>
      </c>
      <c r="L140">
        <v>0</v>
      </c>
      <c r="N140" t="s">
        <v>114</v>
      </c>
      <c r="O140" t="s">
        <v>27</v>
      </c>
      <c r="Q140">
        <v>2</v>
      </c>
      <c r="R140" t="b">
        <v>0</v>
      </c>
      <c r="S140">
        <v>0</v>
      </c>
    </row>
    <row r="141" spans="1:19" x14ac:dyDescent="0.25">
      <c r="A141" t="s">
        <v>177</v>
      </c>
      <c r="B141">
        <v>4</v>
      </c>
      <c r="C141" t="s">
        <v>19</v>
      </c>
      <c r="D141">
        <f t="shared" si="4"/>
        <v>154</v>
      </c>
      <c r="E141">
        <f>E140</f>
        <v>102</v>
      </c>
      <c r="F141">
        <f>D141+4</f>
        <v>158</v>
      </c>
      <c r="G141">
        <f>E141+3</f>
        <v>105</v>
      </c>
      <c r="H141" t="s">
        <v>20</v>
      </c>
      <c r="I141">
        <v>15</v>
      </c>
      <c r="J141">
        <v>1</v>
      </c>
      <c r="K141">
        <v>0</v>
      </c>
      <c r="L141">
        <v>0</v>
      </c>
      <c r="N141" t="s">
        <v>114</v>
      </c>
      <c r="O141" t="s">
        <v>27</v>
      </c>
      <c r="Q141">
        <v>2</v>
      </c>
      <c r="R141" t="b">
        <v>0</v>
      </c>
      <c r="S141">
        <v>0</v>
      </c>
    </row>
    <row r="142" spans="1:19" x14ac:dyDescent="0.25">
      <c r="A142" t="s">
        <v>178</v>
      </c>
      <c r="B142">
        <v>4</v>
      </c>
      <c r="C142" t="s">
        <v>19</v>
      </c>
      <c r="D142">
        <f t="shared" si="4"/>
        <v>172</v>
      </c>
      <c r="E142">
        <f>E141</f>
        <v>102</v>
      </c>
      <c r="F142">
        <f>D142+4</f>
        <v>176</v>
      </c>
      <c r="G142">
        <f>E142+3</f>
        <v>105</v>
      </c>
      <c r="H142" t="s">
        <v>20</v>
      </c>
      <c r="I142">
        <v>15</v>
      </c>
      <c r="J142">
        <v>1</v>
      </c>
      <c r="K142">
        <v>0</v>
      </c>
      <c r="L142">
        <v>0</v>
      </c>
      <c r="N142" t="s">
        <v>114</v>
      </c>
      <c r="O142" t="s">
        <v>27</v>
      </c>
      <c r="Q142">
        <v>2</v>
      </c>
      <c r="R142" t="b">
        <v>0</v>
      </c>
      <c r="S142">
        <v>0</v>
      </c>
    </row>
    <row r="143" spans="1:19" x14ac:dyDescent="0.25">
      <c r="A143" t="s">
        <v>179</v>
      </c>
      <c r="B143">
        <v>4</v>
      </c>
      <c r="C143" t="s">
        <v>19</v>
      </c>
      <c r="D143">
        <f t="shared" si="4"/>
        <v>190</v>
      </c>
      <c r="E143">
        <f>E142</f>
        <v>102</v>
      </c>
      <c r="F143">
        <f>D143+4</f>
        <v>194</v>
      </c>
      <c r="G143">
        <f>E143+3</f>
        <v>105</v>
      </c>
      <c r="H143" t="s">
        <v>20</v>
      </c>
      <c r="I143">
        <v>15</v>
      </c>
      <c r="J143">
        <v>1</v>
      </c>
      <c r="K143">
        <v>0</v>
      </c>
      <c r="L143">
        <v>0</v>
      </c>
      <c r="N143" t="s">
        <v>114</v>
      </c>
      <c r="O143" t="s">
        <v>27</v>
      </c>
      <c r="Q143">
        <v>2</v>
      </c>
      <c r="R143" t="b">
        <v>0</v>
      </c>
      <c r="S143">
        <v>0</v>
      </c>
    </row>
    <row r="144" spans="1:19" x14ac:dyDescent="0.25">
      <c r="A144" t="s">
        <v>180</v>
      </c>
      <c r="B144">
        <v>4</v>
      </c>
      <c r="C144" t="s">
        <v>19</v>
      </c>
      <c r="D144">
        <f t="shared" si="4"/>
        <v>101</v>
      </c>
      <c r="E144">
        <f>E139+11</f>
        <v>112</v>
      </c>
      <c r="F144">
        <f>F139</f>
        <v>138</v>
      </c>
      <c r="G144">
        <f>E144+4</f>
        <v>116</v>
      </c>
      <c r="H144" t="s">
        <v>591</v>
      </c>
      <c r="I144">
        <v>8</v>
      </c>
      <c r="J144">
        <v>0</v>
      </c>
      <c r="K144">
        <v>0</v>
      </c>
      <c r="L144">
        <v>0</v>
      </c>
      <c r="N144" t="s">
        <v>114</v>
      </c>
      <c r="O144" t="s">
        <v>27</v>
      </c>
      <c r="P144" t="s">
        <v>189</v>
      </c>
      <c r="Q144">
        <v>3</v>
      </c>
      <c r="R144" t="b">
        <v>1</v>
      </c>
      <c r="S144">
        <v>0</v>
      </c>
    </row>
    <row r="145" spans="1:19" x14ac:dyDescent="0.25">
      <c r="A145" t="s">
        <v>181</v>
      </c>
      <c r="B145">
        <v>4</v>
      </c>
      <c r="C145" t="s">
        <v>19</v>
      </c>
      <c r="D145">
        <f t="shared" si="4"/>
        <v>136</v>
      </c>
      <c r="E145">
        <f>E144+1</f>
        <v>113</v>
      </c>
      <c r="F145">
        <f>D145+4</f>
        <v>140</v>
      </c>
      <c r="G145">
        <f>E145+3</f>
        <v>116</v>
      </c>
      <c r="H145" t="s">
        <v>20</v>
      </c>
      <c r="I145">
        <v>15</v>
      </c>
      <c r="J145">
        <v>1</v>
      </c>
      <c r="K145">
        <v>0</v>
      </c>
      <c r="L145">
        <v>0</v>
      </c>
      <c r="N145" t="s">
        <v>114</v>
      </c>
      <c r="O145" t="s">
        <v>27</v>
      </c>
      <c r="Q145">
        <v>2</v>
      </c>
      <c r="R145" t="b">
        <v>0</v>
      </c>
      <c r="S145">
        <v>0</v>
      </c>
    </row>
    <row r="146" spans="1:19" x14ac:dyDescent="0.25">
      <c r="A146" t="s">
        <v>182</v>
      </c>
      <c r="B146">
        <v>4</v>
      </c>
      <c r="C146" t="s">
        <v>19</v>
      </c>
      <c r="D146">
        <f t="shared" si="4"/>
        <v>154</v>
      </c>
      <c r="E146">
        <f>E145</f>
        <v>113</v>
      </c>
      <c r="F146">
        <f>D146+4</f>
        <v>158</v>
      </c>
      <c r="G146">
        <f>E146+3</f>
        <v>116</v>
      </c>
      <c r="H146" t="s">
        <v>20</v>
      </c>
      <c r="I146">
        <v>15</v>
      </c>
      <c r="J146">
        <v>1</v>
      </c>
      <c r="K146">
        <v>0</v>
      </c>
      <c r="L146">
        <v>0</v>
      </c>
      <c r="N146" t="s">
        <v>114</v>
      </c>
      <c r="O146" t="s">
        <v>27</v>
      </c>
      <c r="Q146">
        <v>2</v>
      </c>
      <c r="R146" t="b">
        <v>0</v>
      </c>
      <c r="S146">
        <v>0</v>
      </c>
    </row>
    <row r="147" spans="1:19" x14ac:dyDescent="0.25">
      <c r="A147" t="s">
        <v>183</v>
      </c>
      <c r="B147">
        <v>4</v>
      </c>
      <c r="C147" t="s">
        <v>19</v>
      </c>
      <c r="D147">
        <f t="shared" si="4"/>
        <v>172</v>
      </c>
      <c r="E147">
        <f>E146</f>
        <v>113</v>
      </c>
      <c r="F147">
        <f>D147+4</f>
        <v>176</v>
      </c>
      <c r="G147">
        <f>E147+3</f>
        <v>116</v>
      </c>
      <c r="H147" t="s">
        <v>20</v>
      </c>
      <c r="I147">
        <v>15</v>
      </c>
      <c r="J147">
        <v>1</v>
      </c>
      <c r="K147">
        <v>0</v>
      </c>
      <c r="L147">
        <v>0</v>
      </c>
      <c r="N147" t="s">
        <v>114</v>
      </c>
      <c r="O147" t="s">
        <v>27</v>
      </c>
      <c r="Q147">
        <v>2</v>
      </c>
      <c r="R147" t="b">
        <v>0</v>
      </c>
      <c r="S147">
        <v>0</v>
      </c>
    </row>
    <row r="148" spans="1:19" x14ac:dyDescent="0.25">
      <c r="A148" t="s">
        <v>184</v>
      </c>
      <c r="B148">
        <v>4</v>
      </c>
      <c r="C148" t="s">
        <v>19</v>
      </c>
      <c r="D148">
        <f t="shared" si="4"/>
        <v>190</v>
      </c>
      <c r="E148">
        <f>E147</f>
        <v>113</v>
      </c>
      <c r="F148">
        <f>D148+4</f>
        <v>194</v>
      </c>
      <c r="G148">
        <f>E148+3</f>
        <v>116</v>
      </c>
      <c r="H148" t="s">
        <v>20</v>
      </c>
      <c r="I148">
        <v>15</v>
      </c>
      <c r="J148">
        <v>1</v>
      </c>
      <c r="K148">
        <v>0</v>
      </c>
      <c r="L148">
        <v>0</v>
      </c>
      <c r="N148" t="s">
        <v>114</v>
      </c>
      <c r="O148" t="s">
        <v>27</v>
      </c>
      <c r="Q148">
        <v>2</v>
      </c>
      <c r="R148" t="b">
        <v>0</v>
      </c>
      <c r="S148">
        <v>0</v>
      </c>
    </row>
    <row r="149" spans="1:19" x14ac:dyDescent="0.25">
      <c r="A149" t="s">
        <v>97</v>
      </c>
      <c r="B149">
        <v>4</v>
      </c>
      <c r="C149" t="s">
        <v>19</v>
      </c>
      <c r="D149">
        <v>7</v>
      </c>
      <c r="E149">
        <f>G119+11</f>
        <v>132</v>
      </c>
      <c r="F149">
        <v>94</v>
      </c>
      <c r="G149">
        <f>E149+3</f>
        <v>135</v>
      </c>
      <c r="H149" t="s">
        <v>591</v>
      </c>
      <c r="I149">
        <v>12</v>
      </c>
      <c r="J149">
        <v>1</v>
      </c>
      <c r="K149">
        <v>0</v>
      </c>
      <c r="L149">
        <v>0</v>
      </c>
      <c r="N149" t="s">
        <v>21</v>
      </c>
      <c r="O149" t="s">
        <v>27</v>
      </c>
      <c r="P149" t="s">
        <v>98</v>
      </c>
      <c r="Q149">
        <v>2</v>
      </c>
      <c r="R149" t="b">
        <v>0</v>
      </c>
      <c r="S149">
        <v>0</v>
      </c>
    </row>
    <row r="150" spans="1:19" x14ac:dyDescent="0.25">
      <c r="A150" t="s">
        <v>198</v>
      </c>
      <c r="B150">
        <v>4</v>
      </c>
      <c r="C150" t="s">
        <v>19</v>
      </c>
      <c r="D150">
        <v>101</v>
      </c>
      <c r="E150">
        <f>G149+4</f>
        <v>139</v>
      </c>
      <c r="F150">
        <v>205</v>
      </c>
      <c r="G150">
        <f>E150+4</f>
        <v>143</v>
      </c>
      <c r="H150" t="s">
        <v>591</v>
      </c>
      <c r="I150">
        <v>9</v>
      </c>
      <c r="J150">
        <v>0</v>
      </c>
      <c r="K150">
        <v>0</v>
      </c>
      <c r="L150">
        <v>0</v>
      </c>
      <c r="N150" t="s">
        <v>21</v>
      </c>
      <c r="O150" t="s">
        <v>585</v>
      </c>
      <c r="P150" s="1" t="s">
        <v>199</v>
      </c>
      <c r="Q150">
        <v>2</v>
      </c>
      <c r="R150" t="b">
        <v>1</v>
      </c>
      <c r="S150">
        <v>0</v>
      </c>
    </row>
    <row r="151" spans="1:19" x14ac:dyDescent="0.25">
      <c r="A151" t="s">
        <v>99</v>
      </c>
      <c r="B151">
        <v>4</v>
      </c>
      <c r="C151" t="s">
        <v>26</v>
      </c>
      <c r="D151">
        <v>5</v>
      </c>
      <c r="E151">
        <f>G149+4</f>
        <v>139</v>
      </c>
      <c r="F151">
        <f>D151+88</f>
        <v>93</v>
      </c>
      <c r="G151">
        <f>E151+80</f>
        <v>219</v>
      </c>
      <c r="I151">
        <v>0</v>
      </c>
      <c r="J151">
        <v>0</v>
      </c>
      <c r="K151">
        <v>0</v>
      </c>
      <c r="L151">
        <v>0</v>
      </c>
      <c r="N151" t="s">
        <v>21</v>
      </c>
      <c r="O151" t="s">
        <v>27</v>
      </c>
      <c r="Q151">
        <v>2</v>
      </c>
      <c r="R151" t="b">
        <v>0</v>
      </c>
      <c r="S151">
        <v>0</v>
      </c>
    </row>
    <row r="152" spans="1:19" x14ac:dyDescent="0.25">
      <c r="A152" t="s">
        <v>197</v>
      </c>
      <c r="B152">
        <v>4</v>
      </c>
      <c r="C152" t="s">
        <v>39</v>
      </c>
      <c r="D152">
        <v>100</v>
      </c>
      <c r="E152">
        <f>G152-28</f>
        <v>191</v>
      </c>
      <c r="F152">
        <f>F157</f>
        <v>203</v>
      </c>
      <c r="G152">
        <f>G151</f>
        <v>219</v>
      </c>
      <c r="I152">
        <v>0</v>
      </c>
      <c r="J152">
        <v>1</v>
      </c>
      <c r="K152">
        <v>0</v>
      </c>
      <c r="L152">
        <v>0</v>
      </c>
      <c r="M152" t="s">
        <v>114</v>
      </c>
      <c r="N152" t="s">
        <v>114</v>
      </c>
      <c r="O152" t="s">
        <v>27</v>
      </c>
      <c r="Q152">
        <v>0</v>
      </c>
      <c r="R152" t="b">
        <v>0</v>
      </c>
      <c r="S152">
        <v>0</v>
      </c>
    </row>
    <row r="153" spans="1:19" x14ac:dyDescent="0.25">
      <c r="A153" t="s">
        <v>539</v>
      </c>
      <c r="B153">
        <v>4</v>
      </c>
      <c r="C153" t="s">
        <v>19</v>
      </c>
      <c r="D153">
        <f>D152+1</f>
        <v>101</v>
      </c>
      <c r="E153">
        <f>E152+2</f>
        <v>193</v>
      </c>
      <c r="F153">
        <v>174</v>
      </c>
      <c r="G153">
        <f>E153+3</f>
        <v>196</v>
      </c>
      <c r="H153" t="s">
        <v>591</v>
      </c>
      <c r="I153">
        <v>12</v>
      </c>
      <c r="J153">
        <v>1</v>
      </c>
      <c r="K153">
        <v>0</v>
      </c>
      <c r="L153">
        <v>0</v>
      </c>
      <c r="N153" t="s">
        <v>114</v>
      </c>
      <c r="O153" t="s">
        <v>27</v>
      </c>
      <c r="P153" t="s">
        <v>537</v>
      </c>
      <c r="Q153">
        <v>3</v>
      </c>
      <c r="R153" t="b">
        <v>0</v>
      </c>
      <c r="S153">
        <v>0</v>
      </c>
    </row>
    <row r="154" spans="1:19" x14ac:dyDescent="0.25">
      <c r="A154" t="s">
        <v>115</v>
      </c>
      <c r="B154">
        <v>4</v>
      </c>
      <c r="C154" t="s">
        <v>19</v>
      </c>
      <c r="D154">
        <f>D152+30</f>
        <v>130</v>
      </c>
      <c r="E154">
        <f>E152+7</f>
        <v>198</v>
      </c>
      <c r="F154">
        <f>D154+18</f>
        <v>148</v>
      </c>
      <c r="G154">
        <f>E154+3</f>
        <v>201</v>
      </c>
      <c r="H154" t="s">
        <v>591</v>
      </c>
      <c r="I154">
        <v>8</v>
      </c>
      <c r="J154">
        <v>0</v>
      </c>
      <c r="K154">
        <v>0</v>
      </c>
      <c r="L154">
        <v>0</v>
      </c>
      <c r="N154" t="s">
        <v>114</v>
      </c>
      <c r="O154" t="s">
        <v>40</v>
      </c>
      <c r="P154" t="s">
        <v>122</v>
      </c>
      <c r="Q154">
        <v>3</v>
      </c>
      <c r="R154" t="b">
        <v>1</v>
      </c>
      <c r="S154">
        <v>0</v>
      </c>
    </row>
    <row r="155" spans="1:19" x14ac:dyDescent="0.25">
      <c r="A155" t="s">
        <v>116</v>
      </c>
      <c r="B155">
        <v>4</v>
      </c>
      <c r="C155" t="s">
        <v>19</v>
      </c>
      <c r="D155">
        <f>D158</f>
        <v>149</v>
      </c>
      <c r="E155">
        <f>E154</f>
        <v>198</v>
      </c>
      <c r="F155">
        <f>D159-1</f>
        <v>166</v>
      </c>
      <c r="G155">
        <f>E155+3</f>
        <v>201</v>
      </c>
      <c r="H155" t="s">
        <v>591</v>
      </c>
      <c r="I155">
        <v>8</v>
      </c>
      <c r="J155">
        <v>0</v>
      </c>
      <c r="K155">
        <v>0</v>
      </c>
      <c r="L155">
        <v>0</v>
      </c>
      <c r="N155" t="s">
        <v>114</v>
      </c>
      <c r="O155" t="s">
        <v>40</v>
      </c>
      <c r="P155" t="s">
        <v>121</v>
      </c>
      <c r="Q155">
        <v>3</v>
      </c>
      <c r="R155" t="b">
        <v>1</v>
      </c>
      <c r="S155">
        <v>0</v>
      </c>
    </row>
    <row r="156" spans="1:19" x14ac:dyDescent="0.25">
      <c r="A156" t="s">
        <v>117</v>
      </c>
      <c r="B156">
        <v>4</v>
      </c>
      <c r="C156" t="s">
        <v>19</v>
      </c>
      <c r="D156">
        <f>D159-1</f>
        <v>166</v>
      </c>
      <c r="E156">
        <f>E155</f>
        <v>198</v>
      </c>
      <c r="F156">
        <f>D160+1</f>
        <v>186</v>
      </c>
      <c r="G156">
        <f>E156+3</f>
        <v>201</v>
      </c>
      <c r="H156" t="s">
        <v>591</v>
      </c>
      <c r="I156">
        <v>8</v>
      </c>
      <c r="J156">
        <v>0</v>
      </c>
      <c r="K156">
        <v>0</v>
      </c>
      <c r="L156">
        <v>0</v>
      </c>
      <c r="N156" t="s">
        <v>114</v>
      </c>
      <c r="O156" t="s">
        <v>40</v>
      </c>
      <c r="P156" t="s">
        <v>119</v>
      </c>
      <c r="Q156">
        <v>3</v>
      </c>
      <c r="R156" t="b">
        <v>1</v>
      </c>
      <c r="S156">
        <v>0</v>
      </c>
    </row>
    <row r="157" spans="1:19" x14ac:dyDescent="0.25">
      <c r="A157" t="s">
        <v>118</v>
      </c>
      <c r="B157">
        <v>4</v>
      </c>
      <c r="C157" t="s">
        <v>19</v>
      </c>
      <c r="D157">
        <f>D160</f>
        <v>185</v>
      </c>
      <c r="E157">
        <f>E156</f>
        <v>198</v>
      </c>
      <c r="F157">
        <f>D157+18</f>
        <v>203</v>
      </c>
      <c r="G157">
        <f>E157+3</f>
        <v>201</v>
      </c>
      <c r="H157" t="s">
        <v>591</v>
      </c>
      <c r="I157">
        <v>8</v>
      </c>
      <c r="J157">
        <v>0</v>
      </c>
      <c r="K157">
        <v>0</v>
      </c>
      <c r="L157">
        <v>0</v>
      </c>
      <c r="N157" t="s">
        <v>114</v>
      </c>
      <c r="O157" t="s">
        <v>40</v>
      </c>
      <c r="P157" t="s">
        <v>120</v>
      </c>
      <c r="Q157">
        <v>3</v>
      </c>
      <c r="R157" t="b">
        <v>1</v>
      </c>
      <c r="S157">
        <v>0</v>
      </c>
    </row>
    <row r="158" spans="1:19" x14ac:dyDescent="0.25">
      <c r="A158" t="s">
        <v>104</v>
      </c>
      <c r="B158">
        <v>4</v>
      </c>
      <c r="C158" t="s">
        <v>27</v>
      </c>
      <c r="D158">
        <f>F154+1</f>
        <v>149</v>
      </c>
      <c r="E158">
        <f>E154</f>
        <v>198</v>
      </c>
      <c r="F158">
        <f>F154+1</f>
        <v>149</v>
      </c>
      <c r="G158">
        <f>G166+3</f>
        <v>217</v>
      </c>
      <c r="I158">
        <v>0</v>
      </c>
      <c r="J158">
        <v>0</v>
      </c>
      <c r="K158">
        <v>0</v>
      </c>
      <c r="L158">
        <v>0</v>
      </c>
      <c r="N158" t="s">
        <v>114</v>
      </c>
      <c r="O158" t="s">
        <v>27</v>
      </c>
      <c r="Q158">
        <v>4</v>
      </c>
      <c r="R158" t="b">
        <v>0</v>
      </c>
      <c r="S158">
        <v>0</v>
      </c>
    </row>
    <row r="159" spans="1:19" x14ac:dyDescent="0.25">
      <c r="A159" t="s">
        <v>105</v>
      </c>
      <c r="B159">
        <v>4</v>
      </c>
      <c r="C159" t="s">
        <v>27</v>
      </c>
      <c r="D159">
        <f>D158+18</f>
        <v>167</v>
      </c>
      <c r="E159">
        <f>E154</f>
        <v>198</v>
      </c>
      <c r="F159">
        <f t="shared" ref="F159:F160" si="5">D159</f>
        <v>167</v>
      </c>
      <c r="G159">
        <f>G158</f>
        <v>217</v>
      </c>
      <c r="I159">
        <v>0</v>
      </c>
      <c r="J159">
        <v>0</v>
      </c>
      <c r="K159">
        <v>0</v>
      </c>
      <c r="L159">
        <v>0</v>
      </c>
      <c r="N159" t="s">
        <v>114</v>
      </c>
      <c r="O159" t="s">
        <v>27</v>
      </c>
      <c r="Q159">
        <v>4</v>
      </c>
      <c r="R159" t="b">
        <v>0</v>
      </c>
      <c r="S159">
        <v>0</v>
      </c>
    </row>
    <row r="160" spans="1:19" x14ac:dyDescent="0.25">
      <c r="A160" t="s">
        <v>106</v>
      </c>
      <c r="B160">
        <v>4</v>
      </c>
      <c r="C160" t="s">
        <v>27</v>
      </c>
      <c r="D160">
        <f>D159+18</f>
        <v>185</v>
      </c>
      <c r="E160">
        <f>E154</f>
        <v>198</v>
      </c>
      <c r="F160">
        <f t="shared" si="5"/>
        <v>185</v>
      </c>
      <c r="G160">
        <f>G159</f>
        <v>217</v>
      </c>
      <c r="I160">
        <v>0</v>
      </c>
      <c r="J160">
        <v>0</v>
      </c>
      <c r="K160">
        <v>0</v>
      </c>
      <c r="L160">
        <v>0</v>
      </c>
      <c r="N160" t="s">
        <v>114</v>
      </c>
      <c r="O160" t="s">
        <v>27</v>
      </c>
      <c r="Q160">
        <v>4</v>
      </c>
      <c r="R160" t="b">
        <v>0</v>
      </c>
      <c r="S160">
        <v>0</v>
      </c>
    </row>
    <row r="161" spans="1:19" x14ac:dyDescent="0.25">
      <c r="A161" t="s">
        <v>123</v>
      </c>
      <c r="B161">
        <v>4</v>
      </c>
      <c r="C161" t="s">
        <v>27</v>
      </c>
      <c r="D161">
        <f>D152</f>
        <v>100</v>
      </c>
      <c r="E161">
        <f>E154+10</f>
        <v>208</v>
      </c>
      <c r="F161">
        <f>F152</f>
        <v>203</v>
      </c>
      <c r="G161">
        <f>E161</f>
        <v>208</v>
      </c>
      <c r="I161">
        <v>0</v>
      </c>
      <c r="J161">
        <v>0</v>
      </c>
      <c r="K161">
        <v>0</v>
      </c>
      <c r="L161">
        <v>0</v>
      </c>
      <c r="N161" t="s">
        <v>114</v>
      </c>
      <c r="O161" t="s">
        <v>27</v>
      </c>
      <c r="Q161">
        <v>4</v>
      </c>
      <c r="R161" t="b">
        <v>0</v>
      </c>
      <c r="S161">
        <v>0</v>
      </c>
    </row>
    <row r="162" spans="1:19" x14ac:dyDescent="0.25">
      <c r="A162" t="s">
        <v>190</v>
      </c>
      <c r="B162">
        <v>4</v>
      </c>
      <c r="C162" t="s">
        <v>19</v>
      </c>
      <c r="D162">
        <f>D152+1</f>
        <v>101</v>
      </c>
      <c r="E162">
        <f>E161+2</f>
        <v>210</v>
      </c>
      <c r="F162">
        <f>D162+36</f>
        <v>137</v>
      </c>
      <c r="G162">
        <f>E162+4</f>
        <v>214</v>
      </c>
      <c r="H162" t="s">
        <v>591</v>
      </c>
      <c r="I162">
        <v>8</v>
      </c>
      <c r="J162">
        <v>0</v>
      </c>
      <c r="K162">
        <v>0</v>
      </c>
      <c r="L162">
        <v>0</v>
      </c>
      <c r="N162" t="s">
        <v>114</v>
      </c>
      <c r="O162" t="s">
        <v>27</v>
      </c>
      <c r="P162" t="s">
        <v>195</v>
      </c>
      <c r="Q162">
        <v>3</v>
      </c>
      <c r="R162" t="b">
        <v>1</v>
      </c>
      <c r="S162">
        <v>0</v>
      </c>
    </row>
    <row r="163" spans="1:19" x14ac:dyDescent="0.25">
      <c r="A163" t="s">
        <v>191</v>
      </c>
      <c r="B163">
        <v>4</v>
      </c>
      <c r="C163" t="s">
        <v>19</v>
      </c>
      <c r="D163">
        <f>D154+6</f>
        <v>136</v>
      </c>
      <c r="E163">
        <f>E162+1</f>
        <v>211</v>
      </c>
      <c r="F163">
        <f>D163+4</f>
        <v>140</v>
      </c>
      <c r="G163">
        <f>E163+3</f>
        <v>214</v>
      </c>
      <c r="H163" t="s">
        <v>20</v>
      </c>
      <c r="I163">
        <v>15</v>
      </c>
      <c r="J163">
        <v>1</v>
      </c>
      <c r="K163">
        <v>0</v>
      </c>
      <c r="L163">
        <v>0</v>
      </c>
      <c r="N163" t="s">
        <v>114</v>
      </c>
      <c r="O163" t="s">
        <v>27</v>
      </c>
      <c r="Q163">
        <v>2</v>
      </c>
      <c r="R163" t="b">
        <v>0</v>
      </c>
      <c r="S163">
        <v>0</v>
      </c>
    </row>
    <row r="164" spans="1:19" x14ac:dyDescent="0.25">
      <c r="A164" t="s">
        <v>192</v>
      </c>
      <c r="B164">
        <v>4</v>
      </c>
      <c r="C164" t="s">
        <v>19</v>
      </c>
      <c r="D164">
        <f>D163+18</f>
        <v>154</v>
      </c>
      <c r="E164">
        <f>E163</f>
        <v>211</v>
      </c>
      <c r="F164">
        <f>D164+4</f>
        <v>158</v>
      </c>
      <c r="G164">
        <f>E164+3</f>
        <v>214</v>
      </c>
      <c r="H164" t="s">
        <v>20</v>
      </c>
      <c r="I164">
        <v>15</v>
      </c>
      <c r="J164">
        <v>1</v>
      </c>
      <c r="K164">
        <v>0</v>
      </c>
      <c r="L164">
        <v>0</v>
      </c>
      <c r="N164" t="s">
        <v>114</v>
      </c>
      <c r="O164" t="s">
        <v>27</v>
      </c>
      <c r="Q164">
        <v>2</v>
      </c>
      <c r="R164" t="b">
        <v>0</v>
      </c>
      <c r="S164">
        <v>0</v>
      </c>
    </row>
    <row r="165" spans="1:19" x14ac:dyDescent="0.25">
      <c r="A165" t="s">
        <v>193</v>
      </c>
      <c r="B165">
        <v>4</v>
      </c>
      <c r="C165" t="s">
        <v>19</v>
      </c>
      <c r="D165">
        <f>D164+18</f>
        <v>172</v>
      </c>
      <c r="E165">
        <f>E164</f>
        <v>211</v>
      </c>
      <c r="F165">
        <f>D165+4</f>
        <v>176</v>
      </c>
      <c r="G165">
        <f>E165+3</f>
        <v>214</v>
      </c>
      <c r="H165" t="s">
        <v>20</v>
      </c>
      <c r="I165">
        <v>15</v>
      </c>
      <c r="J165">
        <v>1</v>
      </c>
      <c r="K165">
        <v>0</v>
      </c>
      <c r="L165">
        <v>0</v>
      </c>
      <c r="N165" t="s">
        <v>114</v>
      </c>
      <c r="O165" t="s">
        <v>27</v>
      </c>
      <c r="Q165">
        <v>2</v>
      </c>
      <c r="R165" t="b">
        <v>0</v>
      </c>
      <c r="S165">
        <v>0</v>
      </c>
    </row>
    <row r="166" spans="1:19" x14ac:dyDescent="0.25">
      <c r="A166" t="s">
        <v>194</v>
      </c>
      <c r="B166">
        <v>4</v>
      </c>
      <c r="C166" t="s">
        <v>19</v>
      </c>
      <c r="D166">
        <f>D165+18</f>
        <v>190</v>
      </c>
      <c r="E166">
        <f>E165</f>
        <v>211</v>
      </c>
      <c r="F166">
        <f>D166+4</f>
        <v>194</v>
      </c>
      <c r="G166">
        <f>E166+3</f>
        <v>214</v>
      </c>
      <c r="H166" t="s">
        <v>20</v>
      </c>
      <c r="I166">
        <v>15</v>
      </c>
      <c r="J166">
        <v>1</v>
      </c>
      <c r="K166">
        <v>0</v>
      </c>
      <c r="L166">
        <v>0</v>
      </c>
      <c r="N166" t="s">
        <v>114</v>
      </c>
      <c r="O166" t="s">
        <v>27</v>
      </c>
      <c r="Q166">
        <v>2</v>
      </c>
      <c r="R166" t="b">
        <v>0</v>
      </c>
      <c r="S166">
        <v>0</v>
      </c>
    </row>
    <row r="167" spans="1:19" x14ac:dyDescent="0.25">
      <c r="A167" t="s">
        <v>100</v>
      </c>
      <c r="B167">
        <v>5</v>
      </c>
      <c r="C167" t="s">
        <v>19</v>
      </c>
      <c r="D167">
        <v>101</v>
      </c>
      <c r="E167">
        <v>20</v>
      </c>
      <c r="F167">
        <v>206</v>
      </c>
      <c r="G167">
        <f>E167+3</f>
        <v>23</v>
      </c>
      <c r="H167" t="s">
        <v>591</v>
      </c>
      <c r="I167">
        <v>6</v>
      </c>
      <c r="J167">
        <v>0</v>
      </c>
      <c r="K167">
        <v>0</v>
      </c>
      <c r="L167">
        <v>0</v>
      </c>
      <c r="N167" t="s">
        <v>21</v>
      </c>
      <c r="O167" t="s">
        <v>27</v>
      </c>
      <c r="P167" t="s">
        <v>101</v>
      </c>
      <c r="Q167">
        <v>3</v>
      </c>
      <c r="R167" t="b">
        <v>1</v>
      </c>
      <c r="S167">
        <v>0</v>
      </c>
    </row>
    <row r="168" spans="1:19" x14ac:dyDescent="0.25">
      <c r="A168" t="s">
        <v>28</v>
      </c>
      <c r="B168">
        <v>5</v>
      </c>
      <c r="C168" t="s">
        <v>26</v>
      </c>
      <c r="D168">
        <v>68</v>
      </c>
      <c r="E168">
        <v>262</v>
      </c>
      <c r="F168">
        <f>D168+40</f>
        <v>108</v>
      </c>
      <c r="G168">
        <v>276</v>
      </c>
      <c r="I168">
        <v>0</v>
      </c>
      <c r="J168">
        <v>0</v>
      </c>
      <c r="K168">
        <v>0</v>
      </c>
      <c r="L168">
        <v>0</v>
      </c>
      <c r="N168" t="s">
        <v>21</v>
      </c>
      <c r="O168" t="s">
        <v>27</v>
      </c>
      <c r="Q168">
        <v>2</v>
      </c>
      <c r="R168" t="b">
        <v>0</v>
      </c>
      <c r="S168">
        <v>0</v>
      </c>
    </row>
    <row r="169" spans="1:19" x14ac:dyDescent="0.25">
      <c r="A169" t="s">
        <v>29</v>
      </c>
      <c r="B169">
        <v>5</v>
      </c>
      <c r="C169" t="s">
        <v>26</v>
      </c>
      <c r="D169">
        <v>112</v>
      </c>
      <c r="E169">
        <v>262</v>
      </c>
      <c r="F169">
        <f t="shared" ref="F169:F174" si="6">D169+15</f>
        <v>127</v>
      </c>
      <c r="G169">
        <v>276</v>
      </c>
      <c r="I169">
        <v>0</v>
      </c>
      <c r="J169">
        <v>0</v>
      </c>
      <c r="K169">
        <v>0</v>
      </c>
      <c r="L169">
        <v>0</v>
      </c>
      <c r="N169" t="s">
        <v>21</v>
      </c>
      <c r="O169" t="s">
        <v>27</v>
      </c>
      <c r="Q169">
        <v>2</v>
      </c>
      <c r="R169" t="b">
        <v>0</v>
      </c>
      <c r="S169">
        <v>0</v>
      </c>
    </row>
    <row r="170" spans="1:19" x14ac:dyDescent="0.25">
      <c r="A170" t="s">
        <v>30</v>
      </c>
      <c r="B170">
        <v>5</v>
      </c>
      <c r="C170" t="s">
        <v>26</v>
      </c>
      <c r="D170">
        <v>131</v>
      </c>
      <c r="E170">
        <v>262</v>
      </c>
      <c r="F170">
        <f t="shared" si="6"/>
        <v>146</v>
      </c>
      <c r="G170">
        <v>276</v>
      </c>
      <c r="I170">
        <v>0</v>
      </c>
      <c r="J170">
        <v>0</v>
      </c>
      <c r="K170">
        <v>0</v>
      </c>
      <c r="L170">
        <v>0</v>
      </c>
      <c r="N170" t="s">
        <v>21</v>
      </c>
      <c r="O170" t="s">
        <v>27</v>
      </c>
      <c r="Q170">
        <v>2</v>
      </c>
      <c r="R170" t="b">
        <v>0</v>
      </c>
      <c r="S170">
        <v>0</v>
      </c>
    </row>
    <row r="171" spans="1:19" x14ac:dyDescent="0.25">
      <c r="A171" t="s">
        <v>31</v>
      </c>
      <c r="B171">
        <v>5</v>
      </c>
      <c r="C171" t="s">
        <v>26</v>
      </c>
      <c r="D171">
        <v>150</v>
      </c>
      <c r="E171">
        <v>262</v>
      </c>
      <c r="F171">
        <f t="shared" si="6"/>
        <v>165</v>
      </c>
      <c r="G171">
        <v>276</v>
      </c>
      <c r="I171">
        <v>0</v>
      </c>
      <c r="J171">
        <v>0</v>
      </c>
      <c r="K171">
        <v>0</v>
      </c>
      <c r="L171">
        <v>0</v>
      </c>
      <c r="N171" t="s">
        <v>21</v>
      </c>
      <c r="O171" t="s">
        <v>27</v>
      </c>
      <c r="Q171">
        <v>2</v>
      </c>
      <c r="R171" t="b">
        <v>0</v>
      </c>
      <c r="S171">
        <v>0</v>
      </c>
    </row>
    <row r="172" spans="1:19" x14ac:dyDescent="0.25">
      <c r="A172" t="s">
        <v>32</v>
      </c>
      <c r="B172">
        <v>5</v>
      </c>
      <c r="C172" t="s">
        <v>26</v>
      </c>
      <c r="D172">
        <v>169</v>
      </c>
      <c r="E172">
        <v>262</v>
      </c>
      <c r="F172">
        <f t="shared" si="6"/>
        <v>184</v>
      </c>
      <c r="G172">
        <v>276</v>
      </c>
      <c r="I172">
        <v>0</v>
      </c>
      <c r="J172">
        <v>0</v>
      </c>
      <c r="K172">
        <v>0</v>
      </c>
      <c r="L172">
        <v>0</v>
      </c>
      <c r="N172" t="s">
        <v>21</v>
      </c>
      <c r="O172" t="s">
        <v>27</v>
      </c>
      <c r="Q172">
        <v>2</v>
      </c>
      <c r="R172" t="b">
        <v>0</v>
      </c>
      <c r="S172">
        <v>0</v>
      </c>
    </row>
    <row r="173" spans="1:19" x14ac:dyDescent="0.25">
      <c r="A173" t="s">
        <v>33</v>
      </c>
      <c r="B173">
        <v>5</v>
      </c>
      <c r="C173" t="s">
        <v>26</v>
      </c>
      <c r="D173">
        <v>188</v>
      </c>
      <c r="E173">
        <v>262</v>
      </c>
      <c r="F173">
        <f t="shared" si="6"/>
        <v>203</v>
      </c>
      <c r="G173">
        <v>276</v>
      </c>
      <c r="I173">
        <v>0</v>
      </c>
      <c r="J173">
        <v>0</v>
      </c>
      <c r="K173">
        <v>0</v>
      </c>
      <c r="L173">
        <v>0</v>
      </c>
      <c r="N173" t="s">
        <v>21</v>
      </c>
      <c r="O173" t="s">
        <v>27</v>
      </c>
      <c r="Q173">
        <v>2</v>
      </c>
      <c r="R173" t="b">
        <v>0</v>
      </c>
      <c r="S173">
        <v>0</v>
      </c>
    </row>
    <row r="174" spans="1:19" x14ac:dyDescent="0.25">
      <c r="A174" t="s">
        <v>34</v>
      </c>
      <c r="B174">
        <v>5</v>
      </c>
      <c r="C174" t="s">
        <v>26</v>
      </c>
      <c r="D174">
        <v>69</v>
      </c>
      <c r="E174">
        <v>280</v>
      </c>
      <c r="F174">
        <f t="shared" si="6"/>
        <v>84</v>
      </c>
      <c r="G174">
        <v>295</v>
      </c>
      <c r="I174">
        <v>0</v>
      </c>
      <c r="J174">
        <v>0</v>
      </c>
      <c r="K174">
        <v>0</v>
      </c>
      <c r="L174">
        <v>0</v>
      </c>
      <c r="N174" t="s">
        <v>21</v>
      </c>
      <c r="O174" t="s">
        <v>27</v>
      </c>
      <c r="Q174">
        <v>2</v>
      </c>
      <c r="R174" t="b">
        <v>0</v>
      </c>
      <c r="S174">
        <v>0</v>
      </c>
    </row>
    <row r="175" spans="1:19" x14ac:dyDescent="0.25">
      <c r="A175" t="s">
        <v>35</v>
      </c>
      <c r="B175">
        <v>5</v>
      </c>
      <c r="C175" t="s">
        <v>26</v>
      </c>
      <c r="D175">
        <v>86</v>
      </c>
      <c r="E175">
        <v>280</v>
      </c>
      <c r="F175">
        <f>D175+40</f>
        <v>126</v>
      </c>
      <c r="G175">
        <v>295</v>
      </c>
      <c r="I175">
        <v>0</v>
      </c>
      <c r="J175">
        <v>0</v>
      </c>
      <c r="K175">
        <v>0</v>
      </c>
      <c r="L175">
        <v>0</v>
      </c>
      <c r="N175" t="s">
        <v>21</v>
      </c>
      <c r="O175" t="s">
        <v>27</v>
      </c>
      <c r="Q175">
        <v>2</v>
      </c>
      <c r="R175" t="b">
        <v>0</v>
      </c>
      <c r="S175">
        <v>0</v>
      </c>
    </row>
    <row r="176" spans="1:19" x14ac:dyDescent="0.25">
      <c r="A176" t="s">
        <v>36</v>
      </c>
      <c r="B176">
        <v>5</v>
      </c>
      <c r="C176" t="s">
        <v>26</v>
      </c>
      <c r="D176">
        <v>129</v>
      </c>
      <c r="E176">
        <v>280</v>
      </c>
      <c r="F176">
        <f>D176+15</f>
        <v>144</v>
      </c>
      <c r="G176">
        <v>295</v>
      </c>
      <c r="I176">
        <v>0</v>
      </c>
      <c r="J176">
        <v>0</v>
      </c>
      <c r="K176">
        <v>0</v>
      </c>
      <c r="L176">
        <v>0</v>
      </c>
      <c r="N176" t="s">
        <v>21</v>
      </c>
      <c r="O176" t="s">
        <v>27</v>
      </c>
      <c r="Q176">
        <v>2</v>
      </c>
      <c r="R176" t="b">
        <v>0</v>
      </c>
      <c r="S176">
        <v>0</v>
      </c>
    </row>
    <row r="177" spans="1:19" x14ac:dyDescent="0.25">
      <c r="A177" t="s">
        <v>37</v>
      </c>
      <c r="B177">
        <v>5</v>
      </c>
      <c r="C177" t="s">
        <v>26</v>
      </c>
      <c r="D177">
        <v>146</v>
      </c>
      <c r="E177">
        <v>280</v>
      </c>
      <c r="F177">
        <f>D177+40</f>
        <v>186</v>
      </c>
      <c r="G177">
        <v>295</v>
      </c>
      <c r="I177">
        <v>0</v>
      </c>
      <c r="J177">
        <v>0</v>
      </c>
      <c r="K177">
        <v>0</v>
      </c>
      <c r="L177">
        <v>0</v>
      </c>
      <c r="N177" t="s">
        <v>21</v>
      </c>
      <c r="O177" t="s">
        <v>27</v>
      </c>
      <c r="Q177">
        <v>2</v>
      </c>
      <c r="R177" t="b">
        <v>0</v>
      </c>
      <c r="S177">
        <v>0</v>
      </c>
    </row>
    <row r="178" spans="1:19" x14ac:dyDescent="0.25">
      <c r="A178" t="s">
        <v>38</v>
      </c>
      <c r="B178">
        <v>5</v>
      </c>
      <c r="C178" t="s">
        <v>26</v>
      </c>
      <c r="D178">
        <v>189</v>
      </c>
      <c r="E178">
        <v>280</v>
      </c>
      <c r="F178">
        <f>D178+15</f>
        <v>204</v>
      </c>
      <c r="G178">
        <v>295</v>
      </c>
      <c r="I178">
        <v>0</v>
      </c>
      <c r="J178">
        <v>0</v>
      </c>
      <c r="K178">
        <v>0</v>
      </c>
      <c r="L178">
        <v>0</v>
      </c>
      <c r="N178" t="s">
        <v>21</v>
      </c>
      <c r="O178" t="s">
        <v>27</v>
      </c>
      <c r="Q178">
        <v>2</v>
      </c>
      <c r="R178" t="b">
        <v>0</v>
      </c>
      <c r="S178">
        <v>0</v>
      </c>
    </row>
    <row r="179" spans="1:19" x14ac:dyDescent="0.25">
      <c r="A179" t="s">
        <v>42</v>
      </c>
      <c r="B179">
        <v>5</v>
      </c>
      <c r="C179" t="s">
        <v>27</v>
      </c>
      <c r="D179">
        <v>68</v>
      </c>
      <c r="E179">
        <v>255</v>
      </c>
      <c r="F179">
        <v>205</v>
      </c>
      <c r="G179">
        <v>255</v>
      </c>
      <c r="I179">
        <v>0</v>
      </c>
      <c r="J179">
        <v>0</v>
      </c>
      <c r="K179">
        <v>0</v>
      </c>
      <c r="L179">
        <v>0</v>
      </c>
      <c r="N179" t="s">
        <v>21</v>
      </c>
      <c r="O179" t="s">
        <v>27</v>
      </c>
      <c r="Q179">
        <v>2</v>
      </c>
      <c r="R179" t="b">
        <v>0</v>
      </c>
      <c r="S179">
        <v>0</v>
      </c>
    </row>
    <row r="180" spans="1:19" x14ac:dyDescent="0.25">
      <c r="A180" t="s">
        <v>203</v>
      </c>
      <c r="B180">
        <v>5</v>
      </c>
      <c r="C180" t="s">
        <v>19</v>
      </c>
      <c r="D180">
        <v>68</v>
      </c>
      <c r="E180">
        <v>237</v>
      </c>
      <c r="F180">
        <v>205</v>
      </c>
      <c r="G180">
        <f>E180+4</f>
        <v>241</v>
      </c>
      <c r="H180" t="s">
        <v>591</v>
      </c>
      <c r="I180">
        <v>12</v>
      </c>
      <c r="J180">
        <v>0</v>
      </c>
      <c r="K180">
        <v>0</v>
      </c>
      <c r="L180">
        <v>0</v>
      </c>
      <c r="N180" t="s">
        <v>21</v>
      </c>
      <c r="O180" t="s">
        <v>585</v>
      </c>
      <c r="P180" s="1" t="s">
        <v>250</v>
      </c>
      <c r="Q180">
        <v>2</v>
      </c>
      <c r="R180" t="b">
        <v>1</v>
      </c>
      <c r="S180">
        <v>0</v>
      </c>
    </row>
  </sheetData>
  <autoFilter ref="A1:S180" xr:uid="{00000000-0001-0000-0000-000000000000}"/>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7"/>
  <sheetViews>
    <sheetView zoomScaleNormal="100" workbookViewId="0">
      <pane xSplit="2" ySplit="1" topLeftCell="C14" activePane="bottomRight" state="frozen"/>
      <selection pane="topRight" activeCell="B1" sqref="B1"/>
      <selection pane="bottomLeft" activeCell="A2" sqref="A2"/>
      <selection pane="bottomRight" activeCell="C34" sqref="C34"/>
    </sheetView>
  </sheetViews>
  <sheetFormatPr defaultRowHeight="15" x14ac:dyDescent="0.25"/>
  <cols>
    <col min="1" max="1" width="15.28515625" style="2" customWidth="1"/>
    <col min="2" max="2" width="83.7109375" style="2" customWidth="1"/>
    <col min="3" max="8" width="55" style="3" customWidth="1"/>
    <col min="9" max="16384" width="9.140625" style="2"/>
  </cols>
  <sheetData>
    <row r="1" spans="1:8" s="5" customFormat="1" x14ac:dyDescent="0.25">
      <c r="A1" s="5" t="s">
        <v>313</v>
      </c>
      <c r="B1" s="5" t="s">
        <v>0</v>
      </c>
      <c r="C1" s="6" t="s">
        <v>245</v>
      </c>
      <c r="D1" s="6" t="s">
        <v>244</v>
      </c>
      <c r="E1" s="6" t="s">
        <v>357</v>
      </c>
      <c r="F1" s="6" t="s">
        <v>392</v>
      </c>
      <c r="G1" s="6" t="s">
        <v>451</v>
      </c>
      <c r="H1" s="6" t="s">
        <v>450</v>
      </c>
    </row>
    <row r="2" spans="1:8" s="8" customFormat="1" x14ac:dyDescent="0.25">
      <c r="A2" s="8" t="s">
        <v>315</v>
      </c>
      <c r="B2" s="8" t="s">
        <v>394</v>
      </c>
      <c r="C2" s="8" t="s">
        <v>394</v>
      </c>
      <c r="D2" s="9" t="s">
        <v>400</v>
      </c>
      <c r="E2" s="9" t="s">
        <v>434</v>
      </c>
      <c r="F2" s="9" t="s">
        <v>434</v>
      </c>
      <c r="G2" s="9" t="s">
        <v>452</v>
      </c>
      <c r="H2" s="9"/>
    </row>
    <row r="3" spans="1:8" s="8" customFormat="1" x14ac:dyDescent="0.25">
      <c r="A3" s="8" t="s">
        <v>315</v>
      </c>
      <c r="B3" s="8" t="s">
        <v>395</v>
      </c>
      <c r="C3" s="8" t="s">
        <v>395</v>
      </c>
      <c r="D3" s="9" t="s">
        <v>401</v>
      </c>
      <c r="E3" s="9" t="s">
        <v>435</v>
      </c>
      <c r="F3" s="9" t="s">
        <v>435</v>
      </c>
      <c r="G3" s="9" t="s">
        <v>453</v>
      </c>
      <c r="H3" s="9"/>
    </row>
    <row r="4" spans="1:8" s="8" customFormat="1" x14ac:dyDescent="0.25">
      <c r="A4" s="8" t="s">
        <v>315</v>
      </c>
      <c r="B4" s="8" t="s">
        <v>396</v>
      </c>
      <c r="C4" s="8" t="s">
        <v>396</v>
      </c>
      <c r="D4" s="9" t="s">
        <v>402</v>
      </c>
      <c r="E4" s="9" t="s">
        <v>436</v>
      </c>
      <c r="F4" s="9" t="s">
        <v>436</v>
      </c>
      <c r="G4" s="9" t="s">
        <v>454</v>
      </c>
      <c r="H4" s="9"/>
    </row>
    <row r="5" spans="1:8" s="8" customFormat="1" x14ac:dyDescent="0.25">
      <c r="A5" s="8" t="s">
        <v>315</v>
      </c>
      <c r="B5" s="8" t="s">
        <v>397</v>
      </c>
      <c r="C5" s="8" t="s">
        <v>397</v>
      </c>
      <c r="D5" s="9" t="s">
        <v>403</v>
      </c>
      <c r="E5" s="9" t="s">
        <v>437</v>
      </c>
      <c r="F5" s="9" t="s">
        <v>437</v>
      </c>
      <c r="G5" s="9" t="s">
        <v>455</v>
      </c>
      <c r="H5" s="9"/>
    </row>
    <row r="6" spans="1:8" s="8" customFormat="1" x14ac:dyDescent="0.25">
      <c r="A6" s="8" t="s">
        <v>315</v>
      </c>
      <c r="B6" s="8" t="s">
        <v>398</v>
      </c>
      <c r="C6" s="8" t="s">
        <v>398</v>
      </c>
      <c r="D6" s="9" t="s">
        <v>404</v>
      </c>
      <c r="E6" s="9" t="s">
        <v>404</v>
      </c>
      <c r="F6" s="9" t="s">
        <v>404</v>
      </c>
      <c r="G6" s="9" t="s">
        <v>456</v>
      </c>
      <c r="H6" s="9"/>
    </row>
    <row r="7" spans="1:8" s="8" customFormat="1" x14ac:dyDescent="0.25">
      <c r="A7" s="8" t="s">
        <v>315</v>
      </c>
      <c r="B7" s="8" t="s">
        <v>406</v>
      </c>
      <c r="C7" s="8" t="s">
        <v>406</v>
      </c>
      <c r="D7" s="9" t="s">
        <v>407</v>
      </c>
      <c r="E7" s="9" t="s">
        <v>561</v>
      </c>
      <c r="F7" s="9" t="s">
        <v>561</v>
      </c>
      <c r="G7" s="9" t="s">
        <v>562</v>
      </c>
      <c r="H7" s="9"/>
    </row>
    <row r="8" spans="1:8" s="8" customFormat="1" x14ac:dyDescent="0.25">
      <c r="A8" s="8" t="s">
        <v>315</v>
      </c>
      <c r="B8" s="8" t="s">
        <v>399</v>
      </c>
      <c r="C8" s="8" t="s">
        <v>399</v>
      </c>
      <c r="D8" s="9" t="s">
        <v>405</v>
      </c>
      <c r="E8" s="9" t="s">
        <v>438</v>
      </c>
      <c r="F8" s="9" t="s">
        <v>438</v>
      </c>
      <c r="G8" s="9" t="s">
        <v>457</v>
      </c>
      <c r="H8" s="9"/>
    </row>
    <row r="9" spans="1:8" s="8" customFormat="1" ht="30" x14ac:dyDescent="0.25">
      <c r="A9" s="8" t="s">
        <v>315</v>
      </c>
      <c r="B9" s="8" t="s">
        <v>408</v>
      </c>
      <c r="C9" s="8" t="s">
        <v>408</v>
      </c>
      <c r="D9" s="9" t="s">
        <v>418</v>
      </c>
      <c r="E9" s="9" t="s">
        <v>439</v>
      </c>
      <c r="F9" s="9" t="s">
        <v>439</v>
      </c>
      <c r="G9" s="9" t="s">
        <v>458</v>
      </c>
      <c r="H9" s="9"/>
    </row>
    <row r="10" spans="1:8" s="8" customFormat="1" x14ac:dyDescent="0.25">
      <c r="A10" s="8" t="s">
        <v>315</v>
      </c>
      <c r="B10" s="8" t="s">
        <v>409</v>
      </c>
      <c r="C10" s="8" t="s">
        <v>409</v>
      </c>
      <c r="D10" s="9" t="s">
        <v>419</v>
      </c>
      <c r="E10" s="9" t="s">
        <v>440</v>
      </c>
      <c r="F10" s="9" t="s">
        <v>440</v>
      </c>
      <c r="G10" s="9" t="s">
        <v>459</v>
      </c>
      <c r="H10" s="9"/>
    </row>
    <row r="11" spans="1:8" s="8" customFormat="1" x14ac:dyDescent="0.25">
      <c r="A11" s="8" t="s">
        <v>315</v>
      </c>
      <c r="B11" s="8" t="s">
        <v>410</v>
      </c>
      <c r="C11" s="8" t="s">
        <v>410</v>
      </c>
      <c r="D11" s="9" t="s">
        <v>420</v>
      </c>
      <c r="E11" s="9" t="s">
        <v>441</v>
      </c>
      <c r="F11" s="9" t="s">
        <v>441</v>
      </c>
      <c r="G11" s="9" t="s">
        <v>460</v>
      </c>
      <c r="H11" s="9"/>
    </row>
    <row r="12" spans="1:8" s="8" customFormat="1" x14ac:dyDescent="0.25">
      <c r="A12" s="8" t="s">
        <v>315</v>
      </c>
      <c r="B12" s="8" t="s">
        <v>411</v>
      </c>
      <c r="C12" s="8" t="s">
        <v>411</v>
      </c>
      <c r="D12" s="9" t="s">
        <v>421</v>
      </c>
      <c r="E12" s="9" t="s">
        <v>421</v>
      </c>
      <c r="F12" s="9" t="s">
        <v>421</v>
      </c>
      <c r="G12" s="9" t="s">
        <v>461</v>
      </c>
      <c r="H12" s="9"/>
    </row>
    <row r="13" spans="1:8" s="8" customFormat="1" x14ac:dyDescent="0.25">
      <c r="A13" s="8" t="s">
        <v>315</v>
      </c>
      <c r="B13" s="8" t="s">
        <v>412</v>
      </c>
      <c r="C13" s="8" t="s">
        <v>412</v>
      </c>
      <c r="D13" s="9" t="s">
        <v>422</v>
      </c>
      <c r="E13" s="9" t="s">
        <v>442</v>
      </c>
      <c r="F13" s="9" t="s">
        <v>442</v>
      </c>
      <c r="G13" s="9" t="s">
        <v>462</v>
      </c>
      <c r="H13" s="9"/>
    </row>
    <row r="14" spans="1:8" s="8" customFormat="1" ht="45" x14ac:dyDescent="0.25">
      <c r="A14" s="8" t="s">
        <v>315</v>
      </c>
      <c r="B14" s="8" t="s">
        <v>413</v>
      </c>
      <c r="C14" s="9" t="s">
        <v>530</v>
      </c>
      <c r="D14" s="9" t="s">
        <v>425</v>
      </c>
      <c r="E14" s="9" t="s">
        <v>447</v>
      </c>
      <c r="F14" s="9" t="s">
        <v>447</v>
      </c>
      <c r="G14" s="9" t="s">
        <v>463</v>
      </c>
      <c r="H14" s="9"/>
    </row>
    <row r="15" spans="1:8" s="8" customFormat="1" ht="30" x14ac:dyDescent="0.25">
      <c r="A15" s="8" t="s">
        <v>315</v>
      </c>
      <c r="B15" s="8" t="s">
        <v>414</v>
      </c>
      <c r="C15" s="9" t="s">
        <v>528</v>
      </c>
      <c r="D15" s="9" t="s">
        <v>426</v>
      </c>
      <c r="E15" s="9" t="s">
        <v>448</v>
      </c>
      <c r="F15" s="9" t="s">
        <v>448</v>
      </c>
      <c r="G15" s="9" t="s">
        <v>464</v>
      </c>
      <c r="H15" s="9"/>
    </row>
    <row r="16" spans="1:8" s="8" customFormat="1" x14ac:dyDescent="0.25">
      <c r="A16" s="8" t="s">
        <v>315</v>
      </c>
      <c r="B16" s="8" t="s">
        <v>415</v>
      </c>
      <c r="C16" s="8" t="s">
        <v>623</v>
      </c>
      <c r="D16" s="9" t="s">
        <v>423</v>
      </c>
      <c r="E16" s="9" t="s">
        <v>443</v>
      </c>
      <c r="F16" s="9" t="s">
        <v>443</v>
      </c>
      <c r="G16" s="9" t="s">
        <v>465</v>
      </c>
      <c r="H16" s="9"/>
    </row>
    <row r="17" spans="1:8" s="8" customFormat="1" x14ac:dyDescent="0.25">
      <c r="A17" s="8" t="s">
        <v>315</v>
      </c>
      <c r="B17" s="8" t="s">
        <v>416</v>
      </c>
      <c r="C17" s="8" t="s">
        <v>416</v>
      </c>
      <c r="D17" s="9" t="s">
        <v>424</v>
      </c>
      <c r="E17" s="9" t="s">
        <v>424</v>
      </c>
      <c r="F17" s="9" t="s">
        <v>424</v>
      </c>
      <c r="G17" s="9" t="s">
        <v>466</v>
      </c>
      <c r="H17" s="9"/>
    </row>
    <row r="18" spans="1:8" s="8" customFormat="1" ht="60" x14ac:dyDescent="0.25">
      <c r="A18" s="8" t="s">
        <v>315</v>
      </c>
      <c r="B18" s="8" t="s">
        <v>430</v>
      </c>
      <c r="C18" s="9" t="s">
        <v>417</v>
      </c>
      <c r="D18" s="9" t="s">
        <v>427</v>
      </c>
      <c r="E18" s="9" t="s">
        <v>449</v>
      </c>
      <c r="F18" s="9" t="s">
        <v>449</v>
      </c>
      <c r="G18" s="9" t="s">
        <v>593</v>
      </c>
      <c r="H18" s="9"/>
    </row>
    <row r="19" spans="1:8" s="8" customFormat="1" x14ac:dyDescent="0.25">
      <c r="A19" s="8" t="s">
        <v>315</v>
      </c>
      <c r="B19" s="8" t="s">
        <v>428</v>
      </c>
      <c r="C19" s="9" t="s">
        <v>428</v>
      </c>
      <c r="D19" s="9" t="s">
        <v>431</v>
      </c>
      <c r="E19" s="9" t="s">
        <v>444</v>
      </c>
      <c r="F19" s="9" t="s">
        <v>444</v>
      </c>
      <c r="G19" s="9" t="s">
        <v>467</v>
      </c>
      <c r="H19" s="9"/>
    </row>
    <row r="20" spans="1:8" s="8" customFormat="1" x14ac:dyDescent="0.25">
      <c r="A20" s="8" t="s">
        <v>315</v>
      </c>
      <c r="B20" s="8" t="s">
        <v>429</v>
      </c>
      <c r="C20" s="9" t="s">
        <v>429</v>
      </c>
      <c r="D20" s="9" t="s">
        <v>432</v>
      </c>
      <c r="E20" s="9" t="s">
        <v>445</v>
      </c>
      <c r="F20" s="9" t="s">
        <v>445</v>
      </c>
      <c r="G20" s="9" t="s">
        <v>468</v>
      </c>
      <c r="H20" s="9"/>
    </row>
    <row r="21" spans="1:8" s="8" customFormat="1" x14ac:dyDescent="0.25">
      <c r="A21" s="8" t="s">
        <v>315</v>
      </c>
      <c r="B21" s="8" t="s">
        <v>592</v>
      </c>
      <c r="C21" s="8" t="s">
        <v>589</v>
      </c>
      <c r="D21" s="9" t="s">
        <v>433</v>
      </c>
      <c r="E21" s="9" t="s">
        <v>446</v>
      </c>
      <c r="F21" s="9" t="s">
        <v>446</v>
      </c>
      <c r="G21" s="9" t="s">
        <v>469</v>
      </c>
      <c r="H21" s="9"/>
    </row>
    <row r="22" spans="1:8" x14ac:dyDescent="0.25">
      <c r="A22" s="2" t="s">
        <v>314</v>
      </c>
      <c r="B22" s="2" t="s">
        <v>23</v>
      </c>
      <c r="C22" s="2" t="s">
        <v>521</v>
      </c>
      <c r="D22" s="3" t="s">
        <v>252</v>
      </c>
      <c r="E22" s="3" t="s">
        <v>316</v>
      </c>
      <c r="F22" s="3" t="s">
        <v>358</v>
      </c>
      <c r="G22" s="3" t="s">
        <v>470</v>
      </c>
      <c r="H22" s="3" t="s">
        <v>254</v>
      </c>
    </row>
    <row r="23" spans="1:8" ht="15" customHeight="1" x14ac:dyDescent="0.25">
      <c r="A23" s="2" t="s">
        <v>314</v>
      </c>
      <c r="B23" s="2" t="s">
        <v>24</v>
      </c>
      <c r="C23" s="2" t="s">
        <v>622</v>
      </c>
      <c r="D23" s="3" t="s">
        <v>251</v>
      </c>
      <c r="E23" s="3" t="s">
        <v>317</v>
      </c>
      <c r="F23" s="3" t="s">
        <v>359</v>
      </c>
      <c r="G23" s="3" t="s">
        <v>471</v>
      </c>
      <c r="H23" s="3" t="s">
        <v>255</v>
      </c>
    </row>
    <row r="24" spans="1:8" x14ac:dyDescent="0.25">
      <c r="A24" s="2" t="s">
        <v>314</v>
      </c>
      <c r="B24" s="2" t="s">
        <v>201</v>
      </c>
      <c r="C24" s="3" t="s">
        <v>202</v>
      </c>
      <c r="D24" s="3" t="s">
        <v>243</v>
      </c>
      <c r="E24" s="3" t="s">
        <v>318</v>
      </c>
      <c r="F24" s="3" t="s">
        <v>318</v>
      </c>
      <c r="G24" s="3" t="s">
        <v>472</v>
      </c>
      <c r="H24" s="3" t="s">
        <v>256</v>
      </c>
    </row>
    <row r="25" spans="1:8" x14ac:dyDescent="0.25">
      <c r="A25" s="2" t="s">
        <v>314</v>
      </c>
      <c r="B25" s="2" t="s">
        <v>43</v>
      </c>
      <c r="C25" s="3" t="s">
        <v>587</v>
      </c>
      <c r="D25" s="3" t="s">
        <v>242</v>
      </c>
      <c r="E25" s="3" t="s">
        <v>319</v>
      </c>
      <c r="F25" s="3" t="s">
        <v>360</v>
      </c>
      <c r="G25" s="3" t="s">
        <v>473</v>
      </c>
      <c r="H25" s="3" t="s">
        <v>257</v>
      </c>
    </row>
    <row r="26" spans="1:8" ht="60" x14ac:dyDescent="0.25">
      <c r="A26" s="2" t="s">
        <v>314</v>
      </c>
      <c r="B26" s="2" t="s">
        <v>46</v>
      </c>
      <c r="C26" s="3" t="s">
        <v>560</v>
      </c>
      <c r="D26" s="3" t="s">
        <v>241</v>
      </c>
      <c r="E26" s="3" t="s">
        <v>320</v>
      </c>
      <c r="F26" s="3" t="s">
        <v>361</v>
      </c>
      <c r="G26" s="3" t="s">
        <v>474</v>
      </c>
      <c r="H26" s="3" t="s">
        <v>258</v>
      </c>
    </row>
    <row r="27" spans="1:8" x14ac:dyDescent="0.25">
      <c r="A27" s="2" t="s">
        <v>314</v>
      </c>
      <c r="B27" s="2" t="s">
        <v>48</v>
      </c>
      <c r="C27" s="3" t="s">
        <v>49</v>
      </c>
      <c r="D27" s="3" t="s">
        <v>240</v>
      </c>
      <c r="E27" s="3" t="s">
        <v>321</v>
      </c>
      <c r="F27" s="3" t="s">
        <v>49</v>
      </c>
      <c r="G27" s="3" t="s">
        <v>475</v>
      </c>
      <c r="H27" s="3" t="s">
        <v>259</v>
      </c>
    </row>
    <row r="28" spans="1:8" x14ac:dyDescent="0.25">
      <c r="A28" s="2" t="s">
        <v>314</v>
      </c>
      <c r="B28" s="2" t="s">
        <v>51</v>
      </c>
      <c r="C28" s="3" t="s">
        <v>52</v>
      </c>
      <c r="D28" s="3" t="s">
        <v>239</v>
      </c>
      <c r="E28" s="3" t="s">
        <v>322</v>
      </c>
      <c r="F28" s="3" t="s">
        <v>362</v>
      </c>
      <c r="G28" s="3" t="s">
        <v>476</v>
      </c>
      <c r="H28" s="3" t="s">
        <v>260</v>
      </c>
    </row>
    <row r="29" spans="1:8" x14ac:dyDescent="0.25">
      <c r="A29" s="2" t="s">
        <v>314</v>
      </c>
      <c r="B29" s="2" t="s">
        <v>54</v>
      </c>
      <c r="D29" s="3" t="s">
        <v>238</v>
      </c>
      <c r="E29" s="3" t="s">
        <v>323</v>
      </c>
      <c r="F29" s="3" t="s">
        <v>363</v>
      </c>
      <c r="G29" s="3" t="s">
        <v>477</v>
      </c>
      <c r="H29" s="3" t="s">
        <v>261</v>
      </c>
    </row>
    <row r="30" spans="1:8" x14ac:dyDescent="0.25">
      <c r="A30" s="2" t="s">
        <v>314</v>
      </c>
      <c r="B30" s="2" t="s">
        <v>56</v>
      </c>
      <c r="C30" s="3" t="s">
        <v>57</v>
      </c>
      <c r="D30" s="3" t="s">
        <v>237</v>
      </c>
      <c r="E30" s="3" t="s">
        <v>324</v>
      </c>
      <c r="F30" s="3" t="s">
        <v>324</v>
      </c>
      <c r="G30" s="3" t="s">
        <v>478</v>
      </c>
      <c r="H30" s="3" t="s">
        <v>262</v>
      </c>
    </row>
    <row r="31" spans="1:8" ht="45" x14ac:dyDescent="0.25">
      <c r="A31" s="2" t="s">
        <v>314</v>
      </c>
      <c r="B31" s="2" t="s">
        <v>594</v>
      </c>
      <c r="C31" s="3" t="s">
        <v>604</v>
      </c>
      <c r="D31" s="3" t="s">
        <v>602</v>
      </c>
      <c r="E31" s="3" t="s">
        <v>603</v>
      </c>
      <c r="F31" s="3" t="s">
        <v>365</v>
      </c>
      <c r="G31" s="3" t="s">
        <v>601</v>
      </c>
      <c r="H31" s="3" t="s">
        <v>600</v>
      </c>
    </row>
    <row r="32" spans="1:8" x14ac:dyDescent="0.25">
      <c r="A32" s="2" t="s">
        <v>314</v>
      </c>
      <c r="B32" s="2" t="s">
        <v>58</v>
      </c>
      <c r="C32" s="3" t="s">
        <v>596</v>
      </c>
      <c r="D32" s="3" t="s">
        <v>597</v>
      </c>
      <c r="E32" s="3" t="s">
        <v>364</v>
      </c>
      <c r="F32" s="3" t="s">
        <v>364</v>
      </c>
      <c r="G32" s="3" t="s">
        <v>598</v>
      </c>
      <c r="H32" s="3" t="s">
        <v>599</v>
      </c>
    </row>
    <row r="33" spans="1:8" ht="45" x14ac:dyDescent="0.25">
      <c r="A33" s="2" t="s">
        <v>314</v>
      </c>
      <c r="B33" s="2" t="s">
        <v>595</v>
      </c>
      <c r="C33" s="3" t="s">
        <v>624</v>
      </c>
      <c r="D33" s="3" t="s">
        <v>602</v>
      </c>
      <c r="E33" s="3" t="s">
        <v>603</v>
      </c>
      <c r="F33" s="3" t="s">
        <v>365</v>
      </c>
      <c r="G33" s="3" t="s">
        <v>601</v>
      </c>
      <c r="H33" s="3" t="s">
        <v>600</v>
      </c>
    </row>
    <row r="34" spans="1:8" x14ac:dyDescent="0.25">
      <c r="A34" s="2" t="s">
        <v>314</v>
      </c>
      <c r="B34" s="2" t="s">
        <v>61</v>
      </c>
      <c r="C34" s="3" t="s">
        <v>523</v>
      </c>
      <c r="D34" s="3" t="s">
        <v>236</v>
      </c>
      <c r="E34" s="3" t="s">
        <v>325</v>
      </c>
      <c r="F34" s="3" t="s">
        <v>366</v>
      </c>
      <c r="G34" s="3" t="s">
        <v>479</v>
      </c>
      <c r="H34" s="3" t="s">
        <v>263</v>
      </c>
    </row>
    <row r="35" spans="1:8" x14ac:dyDescent="0.25">
      <c r="A35" s="2" t="s">
        <v>314</v>
      </c>
      <c r="B35" s="2" t="s">
        <v>62</v>
      </c>
      <c r="C35" s="3" t="s">
        <v>609</v>
      </c>
      <c r="D35" s="3" t="s">
        <v>235</v>
      </c>
      <c r="E35" s="3" t="s">
        <v>326</v>
      </c>
      <c r="F35" s="3" t="s">
        <v>367</v>
      </c>
      <c r="G35" s="3" t="s">
        <v>480</v>
      </c>
      <c r="H35" s="3" t="s">
        <v>264</v>
      </c>
    </row>
    <row r="36" spans="1:8" ht="30" x14ac:dyDescent="0.25">
      <c r="A36" s="2" t="s">
        <v>314</v>
      </c>
      <c r="B36" s="2" t="s">
        <v>608</v>
      </c>
      <c r="C36" s="3" t="s">
        <v>612</v>
      </c>
      <c r="D36" s="3" t="s">
        <v>606</v>
      </c>
      <c r="E36" s="3" t="s">
        <v>606</v>
      </c>
      <c r="F36" s="3" t="s">
        <v>606</v>
      </c>
      <c r="G36" s="3" t="s">
        <v>606</v>
      </c>
      <c r="H36" s="3" t="s">
        <v>606</v>
      </c>
    </row>
    <row r="37" spans="1:8" ht="30" x14ac:dyDescent="0.25">
      <c r="A37" s="2" t="s">
        <v>314</v>
      </c>
      <c r="B37" s="2" t="s">
        <v>607</v>
      </c>
      <c r="C37" s="3" t="s">
        <v>611</v>
      </c>
      <c r="D37" s="3" t="s">
        <v>605</v>
      </c>
      <c r="E37" s="3" t="s">
        <v>605</v>
      </c>
      <c r="F37" s="3" t="s">
        <v>605</v>
      </c>
      <c r="G37" s="3" t="s">
        <v>605</v>
      </c>
      <c r="H37" s="3" t="s">
        <v>605</v>
      </c>
    </row>
    <row r="38" spans="1:8" ht="30" x14ac:dyDescent="0.25">
      <c r="A38" s="2" t="s">
        <v>314</v>
      </c>
      <c r="B38" s="2" t="s">
        <v>63</v>
      </c>
      <c r="C38" s="3" t="s">
        <v>64</v>
      </c>
      <c r="D38" s="3" t="s">
        <v>234</v>
      </c>
      <c r="E38" s="3" t="s">
        <v>327</v>
      </c>
      <c r="F38" s="3" t="s">
        <v>368</v>
      </c>
      <c r="G38" s="3" t="s">
        <v>481</v>
      </c>
      <c r="H38" s="3" t="s">
        <v>265</v>
      </c>
    </row>
    <row r="39" spans="1:8" ht="30" x14ac:dyDescent="0.25">
      <c r="A39" s="2" t="s">
        <v>314</v>
      </c>
      <c r="B39" s="2" t="s">
        <v>68</v>
      </c>
      <c r="C39" s="3" t="s">
        <v>69</v>
      </c>
      <c r="D39" s="3" t="s">
        <v>233</v>
      </c>
      <c r="E39" s="3" t="s">
        <v>328</v>
      </c>
      <c r="F39" s="3" t="s">
        <v>369</v>
      </c>
      <c r="G39" s="3" t="s">
        <v>482</v>
      </c>
      <c r="H39" s="3" t="s">
        <v>266</v>
      </c>
    </row>
    <row r="40" spans="1:8" ht="30" x14ac:dyDescent="0.25">
      <c r="A40" s="2" t="s">
        <v>314</v>
      </c>
      <c r="B40" s="2" t="s">
        <v>73</v>
      </c>
      <c r="C40" s="3" t="s">
        <v>74</v>
      </c>
      <c r="D40" s="3" t="s">
        <v>232</v>
      </c>
      <c r="E40" s="3" t="s">
        <v>329</v>
      </c>
      <c r="F40" s="3" t="s">
        <v>370</v>
      </c>
      <c r="G40" s="3" t="s">
        <v>483</v>
      </c>
      <c r="H40" s="3" t="s">
        <v>267</v>
      </c>
    </row>
    <row r="41" spans="1:8" ht="30" x14ac:dyDescent="0.25">
      <c r="A41" s="2" t="s">
        <v>314</v>
      </c>
      <c r="B41" s="2" t="s">
        <v>78</v>
      </c>
      <c r="C41" s="3" t="s">
        <v>79</v>
      </c>
      <c r="D41" s="3" t="s">
        <v>231</v>
      </c>
      <c r="E41" s="3" t="s">
        <v>330</v>
      </c>
      <c r="F41" s="3" t="s">
        <v>371</v>
      </c>
      <c r="G41" s="3" t="s">
        <v>484</v>
      </c>
      <c r="H41" s="3" t="s">
        <v>268</v>
      </c>
    </row>
    <row r="42" spans="1:8" ht="30" x14ac:dyDescent="0.25">
      <c r="A42" s="2" t="s">
        <v>314</v>
      </c>
      <c r="B42" s="2" t="s">
        <v>83</v>
      </c>
      <c r="C42" s="3" t="s">
        <v>84</v>
      </c>
      <c r="D42" s="3" t="s">
        <v>230</v>
      </c>
      <c r="E42" s="3" t="s">
        <v>331</v>
      </c>
      <c r="F42" s="3" t="s">
        <v>372</v>
      </c>
      <c r="G42" s="3" t="s">
        <v>485</v>
      </c>
      <c r="H42" s="3" t="s">
        <v>269</v>
      </c>
    </row>
    <row r="43" spans="1:8" ht="45" x14ac:dyDescent="0.25">
      <c r="A43" s="2" t="s">
        <v>314</v>
      </c>
      <c r="B43" s="2" t="s">
        <v>87</v>
      </c>
      <c r="C43" s="3" t="s">
        <v>88</v>
      </c>
      <c r="D43" s="3" t="s">
        <v>229</v>
      </c>
      <c r="E43" s="3" t="s">
        <v>332</v>
      </c>
      <c r="F43" s="3" t="s">
        <v>373</v>
      </c>
      <c r="G43" s="3" t="s">
        <v>486</v>
      </c>
      <c r="H43" s="3" t="s">
        <v>270</v>
      </c>
    </row>
    <row r="44" spans="1:8" ht="285" x14ac:dyDescent="0.25">
      <c r="A44" s="2" t="s">
        <v>314</v>
      </c>
      <c r="B44" s="2" t="s">
        <v>102</v>
      </c>
      <c r="C44" s="4" t="s">
        <v>525</v>
      </c>
      <c r="D44" s="3" t="s">
        <v>247</v>
      </c>
      <c r="E44" s="3" t="s">
        <v>333</v>
      </c>
      <c r="F44" s="3" t="s">
        <v>374</v>
      </c>
      <c r="G44" s="3" t="s">
        <v>487</v>
      </c>
      <c r="H44" s="3" t="s">
        <v>295</v>
      </c>
    </row>
    <row r="45" spans="1:8" x14ac:dyDescent="0.25">
      <c r="A45" s="2" t="s">
        <v>314</v>
      </c>
      <c r="B45" s="2" t="s">
        <v>531</v>
      </c>
      <c r="C45" s="3" t="s">
        <v>544</v>
      </c>
      <c r="D45" s="3" t="s">
        <v>236</v>
      </c>
      <c r="E45" s="3" t="s">
        <v>325</v>
      </c>
      <c r="F45" s="3" t="s">
        <v>366</v>
      </c>
      <c r="G45" s="3" t="s">
        <v>479</v>
      </c>
      <c r="H45" s="3" t="s">
        <v>263</v>
      </c>
    </row>
    <row r="46" spans="1:8" x14ac:dyDescent="0.25">
      <c r="A46" s="2" t="s">
        <v>314</v>
      </c>
      <c r="B46" s="2" t="s">
        <v>538</v>
      </c>
      <c r="C46" s="3" t="s">
        <v>541</v>
      </c>
      <c r="D46" s="3" t="s">
        <v>236</v>
      </c>
      <c r="E46" s="3" t="s">
        <v>325</v>
      </c>
      <c r="F46" s="3" t="s">
        <v>366</v>
      </c>
      <c r="G46" s="3" t="s">
        <v>479</v>
      </c>
      <c r="H46" s="3" t="s">
        <v>263</v>
      </c>
    </row>
    <row r="47" spans="1:8" x14ac:dyDescent="0.25">
      <c r="A47" s="2" t="s">
        <v>314</v>
      </c>
      <c r="B47" s="2" t="s">
        <v>539</v>
      </c>
      <c r="C47" s="3" t="s">
        <v>540</v>
      </c>
      <c r="D47" s="3" t="s">
        <v>236</v>
      </c>
      <c r="E47" s="3" t="s">
        <v>325</v>
      </c>
      <c r="F47" s="3" t="s">
        <v>366</v>
      </c>
      <c r="G47" s="3" t="s">
        <v>479</v>
      </c>
      <c r="H47" s="3" t="s">
        <v>263</v>
      </c>
    </row>
    <row r="48" spans="1:8" x14ac:dyDescent="0.25">
      <c r="A48" s="2" t="s">
        <v>314</v>
      </c>
      <c r="B48" s="2" t="s">
        <v>115</v>
      </c>
      <c r="C48" s="3" t="s">
        <v>122</v>
      </c>
      <c r="D48" s="3" t="s">
        <v>217</v>
      </c>
      <c r="E48" s="3" t="s">
        <v>217</v>
      </c>
      <c r="F48" s="3" t="s">
        <v>217</v>
      </c>
      <c r="G48" s="3" t="s">
        <v>466</v>
      </c>
      <c r="H48" s="3" t="s">
        <v>271</v>
      </c>
    </row>
    <row r="49" spans="1:8" x14ac:dyDescent="0.25">
      <c r="A49" s="2" t="s">
        <v>314</v>
      </c>
      <c r="B49" s="2" t="s">
        <v>116</v>
      </c>
      <c r="C49" s="3" t="s">
        <v>533</v>
      </c>
      <c r="D49" s="3" t="s">
        <v>216</v>
      </c>
      <c r="E49" s="3" t="s">
        <v>334</v>
      </c>
      <c r="F49" s="3" t="s">
        <v>334</v>
      </c>
      <c r="G49" s="3" t="s">
        <v>488</v>
      </c>
      <c r="H49" s="3" t="s">
        <v>272</v>
      </c>
    </row>
    <row r="50" spans="1:8" x14ac:dyDescent="0.25">
      <c r="A50" s="2" t="s">
        <v>314</v>
      </c>
      <c r="B50" s="2" t="s">
        <v>117</v>
      </c>
      <c r="C50" s="3" t="s">
        <v>119</v>
      </c>
      <c r="D50" s="3" t="s">
        <v>215</v>
      </c>
      <c r="E50" s="3" t="s">
        <v>335</v>
      </c>
      <c r="F50" s="3" t="s">
        <v>335</v>
      </c>
      <c r="G50" s="3" t="s">
        <v>489</v>
      </c>
      <c r="H50" s="3" t="s">
        <v>273</v>
      </c>
    </row>
    <row r="51" spans="1:8" x14ac:dyDescent="0.25">
      <c r="A51" s="2" t="s">
        <v>314</v>
      </c>
      <c r="B51" s="2" t="s">
        <v>118</v>
      </c>
      <c r="C51" s="3" t="s">
        <v>534</v>
      </c>
      <c r="D51" s="3" t="s">
        <v>214</v>
      </c>
      <c r="E51" s="3" t="s">
        <v>336</v>
      </c>
      <c r="F51" s="3" t="s">
        <v>375</v>
      </c>
      <c r="G51" s="3" t="s">
        <v>490</v>
      </c>
      <c r="H51" s="3" t="s">
        <v>274</v>
      </c>
    </row>
    <row r="52" spans="1:8" x14ac:dyDescent="0.25">
      <c r="A52" s="2" t="s">
        <v>314</v>
      </c>
      <c r="B52" s="2" t="s">
        <v>130</v>
      </c>
      <c r="C52" s="3" t="s">
        <v>107</v>
      </c>
      <c r="D52" s="3" t="s">
        <v>228</v>
      </c>
      <c r="E52" s="3" t="s">
        <v>337</v>
      </c>
      <c r="F52" s="3" t="s">
        <v>337</v>
      </c>
      <c r="G52" s="3" t="s">
        <v>491</v>
      </c>
      <c r="H52" s="3" t="s">
        <v>275</v>
      </c>
    </row>
    <row r="53" spans="1:8" x14ac:dyDescent="0.25">
      <c r="A53" s="2" t="s">
        <v>314</v>
      </c>
      <c r="B53" s="2" t="s">
        <v>135</v>
      </c>
      <c r="C53" s="3" t="s">
        <v>108</v>
      </c>
      <c r="D53" s="3" t="s">
        <v>227</v>
      </c>
      <c r="E53" s="3" t="s">
        <v>338</v>
      </c>
      <c r="F53" s="3" t="s">
        <v>376</v>
      </c>
      <c r="G53" s="3" t="s">
        <v>492</v>
      </c>
      <c r="H53" s="3" t="s">
        <v>276</v>
      </c>
    </row>
    <row r="54" spans="1:8" ht="30" x14ac:dyDescent="0.25">
      <c r="A54" s="2" t="s">
        <v>314</v>
      </c>
      <c r="B54" s="2" t="s">
        <v>140</v>
      </c>
      <c r="C54" s="3" t="s">
        <v>109</v>
      </c>
      <c r="D54" s="3" t="s">
        <v>226</v>
      </c>
      <c r="E54" s="3" t="s">
        <v>339</v>
      </c>
      <c r="F54" s="3" t="s">
        <v>339</v>
      </c>
      <c r="G54" s="3" t="s">
        <v>493</v>
      </c>
      <c r="H54" s="3" t="s">
        <v>277</v>
      </c>
    </row>
    <row r="55" spans="1:8" x14ac:dyDescent="0.25">
      <c r="A55" s="2" t="s">
        <v>314</v>
      </c>
      <c r="B55" s="2" t="s">
        <v>145</v>
      </c>
      <c r="C55" s="3" t="s">
        <v>110</v>
      </c>
      <c r="D55" s="3" t="s">
        <v>225</v>
      </c>
      <c r="E55" s="3" t="s">
        <v>340</v>
      </c>
      <c r="F55" s="3" t="s">
        <v>377</v>
      </c>
      <c r="G55" s="3" t="s">
        <v>494</v>
      </c>
      <c r="H55" s="3" t="s">
        <v>278</v>
      </c>
    </row>
    <row r="56" spans="1:8" x14ac:dyDescent="0.25">
      <c r="A56" s="2" t="s">
        <v>314</v>
      </c>
      <c r="B56" s="2" t="s">
        <v>150</v>
      </c>
      <c r="C56" s="3" t="s">
        <v>111</v>
      </c>
      <c r="D56" s="3" t="s">
        <v>224</v>
      </c>
      <c r="E56" s="3" t="s">
        <v>341</v>
      </c>
      <c r="F56" s="3" t="s">
        <v>378</v>
      </c>
      <c r="G56" s="3" t="s">
        <v>495</v>
      </c>
      <c r="H56" s="3" t="s">
        <v>279</v>
      </c>
    </row>
    <row r="57" spans="1:8" x14ac:dyDescent="0.25">
      <c r="A57" s="2" t="s">
        <v>314</v>
      </c>
      <c r="B57" s="2" t="s">
        <v>155</v>
      </c>
      <c r="C57" s="3" t="s">
        <v>112</v>
      </c>
      <c r="D57" s="3" t="s">
        <v>223</v>
      </c>
      <c r="E57" s="3" t="s">
        <v>342</v>
      </c>
      <c r="F57" s="3" t="s">
        <v>379</v>
      </c>
      <c r="G57" s="3" t="s">
        <v>496</v>
      </c>
      <c r="H57" s="3" t="s">
        <v>280</v>
      </c>
    </row>
    <row r="58" spans="1:8" x14ac:dyDescent="0.25">
      <c r="A58" s="2" t="s">
        <v>314</v>
      </c>
      <c r="B58" s="2" t="s">
        <v>160</v>
      </c>
      <c r="C58" s="3" t="s">
        <v>113</v>
      </c>
      <c r="D58" s="3" t="s">
        <v>222</v>
      </c>
      <c r="E58" s="3" t="s">
        <v>343</v>
      </c>
      <c r="F58" s="3" t="s">
        <v>380</v>
      </c>
      <c r="G58" s="3" t="s">
        <v>497</v>
      </c>
      <c r="H58" s="3" t="s">
        <v>281</v>
      </c>
    </row>
    <row r="59" spans="1:8" x14ac:dyDescent="0.25">
      <c r="A59" s="2" t="s">
        <v>314</v>
      </c>
      <c r="B59" s="2" t="s">
        <v>92</v>
      </c>
      <c r="C59" s="3" t="s">
        <v>93</v>
      </c>
      <c r="D59" s="3" t="s">
        <v>221</v>
      </c>
      <c r="E59" s="3" t="s">
        <v>344</v>
      </c>
      <c r="F59" s="3" t="s">
        <v>344</v>
      </c>
      <c r="G59" s="3" t="s">
        <v>498</v>
      </c>
      <c r="H59" s="3" t="s">
        <v>282</v>
      </c>
    </row>
    <row r="60" spans="1:8" ht="30" x14ac:dyDescent="0.25">
      <c r="A60" s="2" t="s">
        <v>314</v>
      </c>
      <c r="B60" s="2" t="s">
        <v>95</v>
      </c>
      <c r="C60" s="3" t="s">
        <v>526</v>
      </c>
      <c r="D60" s="3" t="s">
        <v>220</v>
      </c>
      <c r="E60" s="3" t="s">
        <v>345</v>
      </c>
      <c r="F60" s="3" t="s">
        <v>381</v>
      </c>
      <c r="G60" s="3" t="s">
        <v>499</v>
      </c>
      <c r="H60" s="4" t="s">
        <v>283</v>
      </c>
    </row>
    <row r="61" spans="1:8" x14ac:dyDescent="0.25">
      <c r="A61" s="2" t="s">
        <v>314</v>
      </c>
      <c r="B61" s="2" t="s">
        <v>97</v>
      </c>
      <c r="C61" s="3" t="s">
        <v>527</v>
      </c>
      <c r="D61" s="3" t="s">
        <v>248</v>
      </c>
      <c r="E61" s="3" t="s">
        <v>346</v>
      </c>
      <c r="F61" s="3" t="s">
        <v>382</v>
      </c>
      <c r="G61" s="3" t="s">
        <v>500</v>
      </c>
      <c r="H61" s="3" t="s">
        <v>284</v>
      </c>
    </row>
    <row r="62" spans="1:8" x14ac:dyDescent="0.25">
      <c r="A62" s="2" t="s">
        <v>314</v>
      </c>
      <c r="B62" s="2" t="s">
        <v>206</v>
      </c>
      <c r="C62" s="3" t="s">
        <v>207</v>
      </c>
      <c r="D62" s="3" t="s">
        <v>219</v>
      </c>
      <c r="E62" s="3" t="s">
        <v>347</v>
      </c>
      <c r="F62" s="3" t="s">
        <v>383</v>
      </c>
      <c r="G62" s="3" t="s">
        <v>501</v>
      </c>
      <c r="H62" s="3" t="s">
        <v>285</v>
      </c>
    </row>
    <row r="63" spans="1:8" ht="165" x14ac:dyDescent="0.25">
      <c r="A63" s="2" t="s">
        <v>314</v>
      </c>
      <c r="B63" s="2" t="s">
        <v>185</v>
      </c>
      <c r="C63" s="4" t="s">
        <v>536</v>
      </c>
      <c r="D63" s="3" t="s">
        <v>218</v>
      </c>
      <c r="E63" s="3" t="s">
        <v>348</v>
      </c>
      <c r="F63" s="3" t="s">
        <v>384</v>
      </c>
      <c r="G63" s="3" t="s">
        <v>502</v>
      </c>
      <c r="H63" s="3" t="s">
        <v>286</v>
      </c>
    </row>
    <row r="64" spans="1:8" ht="30" x14ac:dyDescent="0.25">
      <c r="A64" s="2" t="s">
        <v>314</v>
      </c>
      <c r="B64" s="2" t="s">
        <v>165</v>
      </c>
      <c r="C64" s="10" t="s">
        <v>545</v>
      </c>
      <c r="D64" s="3" t="s">
        <v>213</v>
      </c>
      <c r="E64" s="3" t="s">
        <v>349</v>
      </c>
      <c r="F64" s="3" t="s">
        <v>385</v>
      </c>
      <c r="G64" s="3" t="s">
        <v>503</v>
      </c>
      <c r="H64" s="3" t="s">
        <v>287</v>
      </c>
    </row>
    <row r="65" spans="1:8" x14ac:dyDescent="0.25">
      <c r="A65" s="2" t="s">
        <v>314</v>
      </c>
      <c r="B65" s="2" t="s">
        <v>170</v>
      </c>
      <c r="C65" s="2" t="s">
        <v>543</v>
      </c>
      <c r="D65" s="3" t="s">
        <v>212</v>
      </c>
      <c r="E65" s="3" t="s">
        <v>350</v>
      </c>
      <c r="F65" s="3" t="s">
        <v>386</v>
      </c>
      <c r="G65" s="3" t="s">
        <v>504</v>
      </c>
      <c r="H65" s="3" t="s">
        <v>288</v>
      </c>
    </row>
    <row r="66" spans="1:8" x14ac:dyDescent="0.25">
      <c r="A66" s="2" t="s">
        <v>314</v>
      </c>
      <c r="B66" s="2" t="s">
        <v>175</v>
      </c>
      <c r="C66" s="3" t="s">
        <v>188</v>
      </c>
      <c r="D66" s="3" t="s">
        <v>211</v>
      </c>
      <c r="E66" s="3" t="s">
        <v>351</v>
      </c>
      <c r="F66" s="3" t="s">
        <v>387</v>
      </c>
      <c r="G66" s="3" t="s">
        <v>505</v>
      </c>
      <c r="H66" s="4" t="s">
        <v>289</v>
      </c>
    </row>
    <row r="67" spans="1:8" x14ac:dyDescent="0.25">
      <c r="A67" s="2" t="s">
        <v>314</v>
      </c>
      <c r="B67" s="2" t="s">
        <v>180</v>
      </c>
      <c r="C67" s="3" t="s">
        <v>189</v>
      </c>
      <c r="D67" s="3" t="s">
        <v>210</v>
      </c>
      <c r="E67" s="3" t="s">
        <v>352</v>
      </c>
      <c r="F67" s="3" t="s">
        <v>388</v>
      </c>
      <c r="G67" s="3" t="s">
        <v>506</v>
      </c>
      <c r="H67" s="3" t="s">
        <v>290</v>
      </c>
    </row>
    <row r="68" spans="1:8" ht="165" x14ac:dyDescent="0.25">
      <c r="A68" s="2" t="s">
        <v>314</v>
      </c>
      <c r="B68" s="2" t="s">
        <v>198</v>
      </c>
      <c r="C68" s="4" t="s">
        <v>535</v>
      </c>
      <c r="D68" s="3" t="s">
        <v>209</v>
      </c>
      <c r="E68" s="3" t="s">
        <v>353</v>
      </c>
      <c r="F68" s="3" t="s">
        <v>389</v>
      </c>
      <c r="G68" s="3" t="s">
        <v>507</v>
      </c>
      <c r="H68" s="3" t="s">
        <v>291</v>
      </c>
    </row>
    <row r="69" spans="1:8" x14ac:dyDescent="0.25">
      <c r="A69" s="2" t="s">
        <v>314</v>
      </c>
      <c r="B69" s="2" t="s">
        <v>190</v>
      </c>
      <c r="C69" s="3" t="s">
        <v>195</v>
      </c>
      <c r="D69" s="3" t="s">
        <v>195</v>
      </c>
      <c r="E69" s="3" t="s">
        <v>354</v>
      </c>
      <c r="F69" s="3" t="s">
        <v>390</v>
      </c>
      <c r="G69" s="3" t="s">
        <v>508</v>
      </c>
      <c r="H69" s="3" t="s">
        <v>292</v>
      </c>
    </row>
    <row r="70" spans="1:8" ht="255" x14ac:dyDescent="0.25">
      <c r="A70" s="2" t="s">
        <v>314</v>
      </c>
      <c r="B70" s="2" t="s">
        <v>100</v>
      </c>
      <c r="C70" s="3" t="s">
        <v>529</v>
      </c>
      <c r="D70" s="3" t="s">
        <v>208</v>
      </c>
      <c r="E70" s="3" t="s">
        <v>355</v>
      </c>
      <c r="F70" s="3" t="s">
        <v>391</v>
      </c>
      <c r="G70" s="3" t="s">
        <v>509</v>
      </c>
      <c r="H70" s="3" t="s">
        <v>293</v>
      </c>
    </row>
    <row r="71" spans="1:8" ht="76.5" customHeight="1" x14ac:dyDescent="0.25">
      <c r="A71" s="2" t="s">
        <v>314</v>
      </c>
      <c r="B71" s="2" t="s">
        <v>203</v>
      </c>
      <c r="C71" s="3" t="s">
        <v>542</v>
      </c>
      <c r="D71" s="3" t="s">
        <v>253</v>
      </c>
      <c r="E71" s="3" t="s">
        <v>356</v>
      </c>
      <c r="F71" s="3" t="s">
        <v>393</v>
      </c>
      <c r="G71" s="3" t="s">
        <v>510</v>
      </c>
      <c r="H71" s="3" t="s">
        <v>296</v>
      </c>
    </row>
    <row r="72" spans="1:8" ht="122.25" customHeight="1" x14ac:dyDescent="0.25">
      <c r="A72" s="2" t="s">
        <v>314</v>
      </c>
      <c r="B72" s="2" t="s">
        <v>551</v>
      </c>
      <c r="C72" s="3" t="s">
        <v>588</v>
      </c>
      <c r="D72" s="3" t="s">
        <v>590</v>
      </c>
      <c r="E72" s="3" t="s">
        <v>590</v>
      </c>
      <c r="F72" s="3" t="s">
        <v>590</v>
      </c>
      <c r="G72" s="3" t="s">
        <v>590</v>
      </c>
      <c r="H72" s="3" t="s">
        <v>590</v>
      </c>
    </row>
    <row r="73" spans="1:8" ht="30" x14ac:dyDescent="0.25">
      <c r="A73" s="2" t="s">
        <v>314</v>
      </c>
      <c r="B73" s="11" t="s">
        <v>563</v>
      </c>
      <c r="C73" s="3" t="s">
        <v>586</v>
      </c>
      <c r="D73" s="3" t="s">
        <v>586</v>
      </c>
      <c r="E73" s="3" t="s">
        <v>586</v>
      </c>
      <c r="F73" s="3" t="s">
        <v>586</v>
      </c>
      <c r="G73" s="3" t="s">
        <v>586</v>
      </c>
      <c r="H73" s="3" t="s">
        <v>586</v>
      </c>
    </row>
    <row r="74" spans="1:8" ht="30" x14ac:dyDescent="0.25">
      <c r="A74" s="2" t="s">
        <v>314</v>
      </c>
      <c r="B74" s="2" t="s">
        <v>549</v>
      </c>
      <c r="C74" s="3" t="s">
        <v>586</v>
      </c>
      <c r="D74" s="3" t="s">
        <v>586</v>
      </c>
      <c r="E74" s="3" t="s">
        <v>586</v>
      </c>
      <c r="F74" s="3" t="s">
        <v>586</v>
      </c>
      <c r="G74" s="3" t="s">
        <v>586</v>
      </c>
      <c r="H74" s="3" t="s">
        <v>586</v>
      </c>
    </row>
    <row r="75" spans="1:8" ht="30" x14ac:dyDescent="0.25">
      <c r="A75" s="2" t="s">
        <v>314</v>
      </c>
      <c r="B75" s="2" t="s">
        <v>564</v>
      </c>
      <c r="C75" s="3" t="s">
        <v>586</v>
      </c>
      <c r="D75" s="3" t="s">
        <v>586</v>
      </c>
      <c r="E75" s="3" t="s">
        <v>586</v>
      </c>
      <c r="F75" s="3" t="s">
        <v>586</v>
      </c>
      <c r="G75" s="3" t="s">
        <v>586</v>
      </c>
      <c r="H75" s="3" t="s">
        <v>586</v>
      </c>
    </row>
    <row r="76" spans="1:8" ht="30" x14ac:dyDescent="0.25">
      <c r="A76" s="2" t="s">
        <v>314</v>
      </c>
      <c r="B76" s="2" t="s">
        <v>565</v>
      </c>
      <c r="C76" s="3" t="s">
        <v>586</v>
      </c>
      <c r="D76" s="3" t="s">
        <v>586</v>
      </c>
      <c r="E76" s="3" t="s">
        <v>586</v>
      </c>
      <c r="F76" s="3" t="s">
        <v>586</v>
      </c>
      <c r="G76" s="3" t="s">
        <v>586</v>
      </c>
      <c r="H76" s="3" t="s">
        <v>586</v>
      </c>
    </row>
    <row r="77" spans="1:8" ht="30" x14ac:dyDescent="0.25">
      <c r="A77" s="2" t="s">
        <v>314</v>
      </c>
      <c r="B77" s="2" t="s">
        <v>566</v>
      </c>
      <c r="C77" s="3" t="s">
        <v>586</v>
      </c>
      <c r="D77" s="3" t="s">
        <v>586</v>
      </c>
      <c r="E77" s="3" t="s">
        <v>586</v>
      </c>
      <c r="F77" s="3" t="s">
        <v>586</v>
      </c>
      <c r="G77" s="3" t="s">
        <v>586</v>
      </c>
      <c r="H77" s="3" t="s">
        <v>586</v>
      </c>
    </row>
    <row r="78" spans="1:8" ht="30" x14ac:dyDescent="0.25">
      <c r="A78" s="2" t="s">
        <v>314</v>
      </c>
      <c r="B78" s="2" t="s">
        <v>567</v>
      </c>
      <c r="C78" s="3" t="s">
        <v>586</v>
      </c>
      <c r="D78" s="3" t="s">
        <v>586</v>
      </c>
      <c r="E78" s="3" t="s">
        <v>586</v>
      </c>
      <c r="F78" s="3" t="s">
        <v>586</v>
      </c>
      <c r="G78" s="3" t="s">
        <v>586</v>
      </c>
      <c r="H78" s="3" t="s">
        <v>586</v>
      </c>
    </row>
    <row r="79" spans="1:8" ht="30" x14ac:dyDescent="0.25">
      <c r="A79" s="2" t="s">
        <v>314</v>
      </c>
      <c r="B79" s="2" t="s">
        <v>568</v>
      </c>
      <c r="C79" s="3" t="s">
        <v>586</v>
      </c>
      <c r="D79" s="3" t="s">
        <v>586</v>
      </c>
      <c r="E79" s="3" t="s">
        <v>586</v>
      </c>
      <c r="F79" s="3" t="s">
        <v>586</v>
      </c>
      <c r="G79" s="3" t="s">
        <v>586</v>
      </c>
      <c r="H79" s="3" t="s">
        <v>586</v>
      </c>
    </row>
    <row r="80" spans="1:8" ht="30" x14ac:dyDescent="0.25">
      <c r="A80" s="2" t="s">
        <v>314</v>
      </c>
      <c r="B80" s="2" t="s">
        <v>569</v>
      </c>
      <c r="C80" s="3" t="s">
        <v>586</v>
      </c>
      <c r="D80" s="3" t="s">
        <v>586</v>
      </c>
      <c r="E80" s="3" t="s">
        <v>586</v>
      </c>
      <c r="F80" s="3" t="s">
        <v>586</v>
      </c>
      <c r="G80" s="3" t="s">
        <v>586</v>
      </c>
      <c r="H80" s="3" t="s">
        <v>586</v>
      </c>
    </row>
    <row r="81" spans="1:8" ht="30" x14ac:dyDescent="0.25">
      <c r="A81" s="2" t="s">
        <v>314</v>
      </c>
      <c r="B81" s="2" t="s">
        <v>548</v>
      </c>
      <c r="C81" s="3" t="s">
        <v>586</v>
      </c>
      <c r="D81" s="3" t="s">
        <v>586</v>
      </c>
      <c r="E81" s="3" t="s">
        <v>586</v>
      </c>
      <c r="F81" s="3" t="s">
        <v>586</v>
      </c>
      <c r="G81" s="3" t="s">
        <v>586</v>
      </c>
      <c r="H81" s="3" t="s">
        <v>586</v>
      </c>
    </row>
    <row r="82" spans="1:8" ht="30" x14ac:dyDescent="0.25">
      <c r="A82" s="2" t="s">
        <v>314</v>
      </c>
      <c r="B82" s="2" t="s">
        <v>570</v>
      </c>
      <c r="C82" s="3" t="s">
        <v>586</v>
      </c>
      <c r="D82" s="3" t="s">
        <v>586</v>
      </c>
      <c r="E82" s="3" t="s">
        <v>586</v>
      </c>
      <c r="F82" s="3" t="s">
        <v>586</v>
      </c>
      <c r="G82" s="3" t="s">
        <v>586</v>
      </c>
      <c r="H82" s="3" t="s">
        <v>586</v>
      </c>
    </row>
    <row r="83" spans="1:8" ht="30" x14ac:dyDescent="0.25">
      <c r="A83" s="2" t="s">
        <v>314</v>
      </c>
      <c r="B83" s="2" t="s">
        <v>571</v>
      </c>
      <c r="C83" s="3" t="s">
        <v>586</v>
      </c>
      <c r="D83" s="3" t="s">
        <v>586</v>
      </c>
      <c r="E83" s="3" t="s">
        <v>586</v>
      </c>
      <c r="F83" s="3" t="s">
        <v>586</v>
      </c>
      <c r="G83" s="3" t="s">
        <v>586</v>
      </c>
      <c r="H83" s="3" t="s">
        <v>586</v>
      </c>
    </row>
    <row r="84" spans="1:8" ht="30" x14ac:dyDescent="0.25">
      <c r="A84" s="2" t="s">
        <v>314</v>
      </c>
      <c r="B84" s="2" t="s">
        <v>572</v>
      </c>
      <c r="C84" s="3" t="s">
        <v>586</v>
      </c>
      <c r="D84" s="3" t="s">
        <v>586</v>
      </c>
      <c r="E84" s="3" t="s">
        <v>586</v>
      </c>
      <c r="F84" s="3" t="s">
        <v>586</v>
      </c>
      <c r="G84" s="3" t="s">
        <v>586</v>
      </c>
      <c r="H84" s="3" t="s">
        <v>586</v>
      </c>
    </row>
    <row r="85" spans="1:8" ht="30" x14ac:dyDescent="0.25">
      <c r="A85" s="2" t="s">
        <v>314</v>
      </c>
      <c r="B85" s="2" t="s">
        <v>573</v>
      </c>
      <c r="C85" s="3" t="s">
        <v>586</v>
      </c>
      <c r="D85" s="3" t="s">
        <v>586</v>
      </c>
      <c r="E85" s="3" t="s">
        <v>586</v>
      </c>
      <c r="F85" s="3" t="s">
        <v>586</v>
      </c>
      <c r="G85" s="3" t="s">
        <v>586</v>
      </c>
      <c r="H85" s="3" t="s">
        <v>586</v>
      </c>
    </row>
    <row r="86" spans="1:8" ht="30" x14ac:dyDescent="0.25">
      <c r="A86" s="2" t="s">
        <v>314</v>
      </c>
      <c r="B86" s="2" t="s">
        <v>574</v>
      </c>
      <c r="C86" s="3" t="s">
        <v>586</v>
      </c>
      <c r="D86" s="3" t="s">
        <v>586</v>
      </c>
      <c r="E86" s="3" t="s">
        <v>586</v>
      </c>
      <c r="F86" s="3" t="s">
        <v>586</v>
      </c>
      <c r="G86" s="3" t="s">
        <v>586</v>
      </c>
      <c r="H86" s="3" t="s">
        <v>586</v>
      </c>
    </row>
    <row r="87" spans="1:8" ht="30" x14ac:dyDescent="0.25">
      <c r="A87" s="2" t="s">
        <v>314</v>
      </c>
      <c r="B87" s="2" t="s">
        <v>575</v>
      </c>
      <c r="C87" s="3" t="s">
        <v>586</v>
      </c>
      <c r="D87" s="3" t="s">
        <v>586</v>
      </c>
      <c r="E87" s="3" t="s">
        <v>586</v>
      </c>
      <c r="F87" s="3" t="s">
        <v>586</v>
      </c>
      <c r="G87" s="3" t="s">
        <v>586</v>
      </c>
      <c r="H87" s="3" t="s">
        <v>586</v>
      </c>
    </row>
    <row r="88" spans="1:8" ht="30" x14ac:dyDescent="0.25">
      <c r="A88" s="2" t="s">
        <v>314</v>
      </c>
      <c r="B88" s="2" t="s">
        <v>576</v>
      </c>
      <c r="C88" s="3" t="s">
        <v>586</v>
      </c>
      <c r="D88" s="3" t="s">
        <v>586</v>
      </c>
      <c r="E88" s="3" t="s">
        <v>586</v>
      </c>
      <c r="F88" s="3" t="s">
        <v>586</v>
      </c>
      <c r="G88" s="3" t="s">
        <v>586</v>
      </c>
      <c r="H88" s="3" t="s">
        <v>586</v>
      </c>
    </row>
    <row r="89" spans="1:8" ht="30" x14ac:dyDescent="0.25">
      <c r="A89" s="2" t="s">
        <v>314</v>
      </c>
      <c r="B89" s="2" t="s">
        <v>577</v>
      </c>
      <c r="C89" s="3" t="s">
        <v>586</v>
      </c>
      <c r="D89" s="3" t="s">
        <v>586</v>
      </c>
      <c r="E89" s="3" t="s">
        <v>586</v>
      </c>
      <c r="F89" s="3" t="s">
        <v>586</v>
      </c>
      <c r="G89" s="3" t="s">
        <v>586</v>
      </c>
      <c r="H89" s="3" t="s">
        <v>586</v>
      </c>
    </row>
    <row r="90" spans="1:8" ht="30" x14ac:dyDescent="0.25">
      <c r="A90" s="2" t="s">
        <v>314</v>
      </c>
      <c r="B90" s="2" t="s">
        <v>578</v>
      </c>
      <c r="C90" s="3" t="s">
        <v>586</v>
      </c>
      <c r="D90" s="3" t="s">
        <v>586</v>
      </c>
      <c r="E90" s="3" t="s">
        <v>586</v>
      </c>
      <c r="F90" s="3" t="s">
        <v>586</v>
      </c>
      <c r="G90" s="3" t="s">
        <v>586</v>
      </c>
      <c r="H90" s="3" t="s">
        <v>586</v>
      </c>
    </row>
    <row r="91" spans="1:8" ht="30" x14ac:dyDescent="0.25">
      <c r="A91" s="2" t="s">
        <v>314</v>
      </c>
      <c r="B91" s="2" t="s">
        <v>579</v>
      </c>
      <c r="C91" s="3" t="s">
        <v>586</v>
      </c>
      <c r="D91" s="3" t="s">
        <v>586</v>
      </c>
      <c r="E91" s="3" t="s">
        <v>586</v>
      </c>
      <c r="F91" s="3" t="s">
        <v>586</v>
      </c>
      <c r="G91" s="3" t="s">
        <v>586</v>
      </c>
      <c r="H91" s="3" t="s">
        <v>586</v>
      </c>
    </row>
    <row r="92" spans="1:8" ht="30" x14ac:dyDescent="0.25">
      <c r="A92" s="2" t="s">
        <v>314</v>
      </c>
      <c r="B92" s="2" t="s">
        <v>580</v>
      </c>
      <c r="C92" s="3" t="s">
        <v>586</v>
      </c>
      <c r="D92" s="3" t="s">
        <v>586</v>
      </c>
      <c r="E92" s="3" t="s">
        <v>586</v>
      </c>
      <c r="F92" s="3" t="s">
        <v>586</v>
      </c>
      <c r="G92" s="3" t="s">
        <v>586</v>
      </c>
      <c r="H92" s="3" t="s">
        <v>586</v>
      </c>
    </row>
    <row r="93" spans="1:8" ht="30" x14ac:dyDescent="0.25">
      <c r="A93" s="2" t="s">
        <v>314</v>
      </c>
      <c r="B93" s="2" t="s">
        <v>581</v>
      </c>
      <c r="C93" s="3" t="s">
        <v>586</v>
      </c>
      <c r="D93" s="3" t="s">
        <v>586</v>
      </c>
      <c r="E93" s="3" t="s">
        <v>586</v>
      </c>
      <c r="F93" s="3" t="s">
        <v>586</v>
      </c>
      <c r="G93" s="3" t="s">
        <v>586</v>
      </c>
      <c r="H93" s="3" t="s">
        <v>586</v>
      </c>
    </row>
    <row r="94" spans="1:8" ht="30" x14ac:dyDescent="0.25">
      <c r="A94" s="2" t="s">
        <v>314</v>
      </c>
      <c r="B94" s="11" t="s">
        <v>582</v>
      </c>
      <c r="C94" s="3" t="s">
        <v>586</v>
      </c>
      <c r="D94" s="3" t="s">
        <v>586</v>
      </c>
      <c r="E94" s="3" t="s">
        <v>586</v>
      </c>
      <c r="F94" s="3" t="s">
        <v>586</v>
      </c>
      <c r="G94" s="3" t="s">
        <v>586</v>
      </c>
      <c r="H94" s="3" t="s">
        <v>586</v>
      </c>
    </row>
    <row r="95" spans="1:8" ht="30" x14ac:dyDescent="0.25">
      <c r="A95" s="2" t="s">
        <v>314</v>
      </c>
      <c r="B95" s="2" t="s">
        <v>546</v>
      </c>
      <c r="C95" s="3" t="s">
        <v>586</v>
      </c>
      <c r="D95" s="3" t="s">
        <v>586</v>
      </c>
      <c r="E95" s="3" t="s">
        <v>586</v>
      </c>
      <c r="F95" s="3" t="s">
        <v>586</v>
      </c>
      <c r="G95" s="3" t="s">
        <v>586</v>
      </c>
      <c r="H95" s="3" t="s">
        <v>586</v>
      </c>
    </row>
    <row r="96" spans="1:8" ht="30" x14ac:dyDescent="0.25">
      <c r="A96" s="2" t="s">
        <v>314</v>
      </c>
      <c r="B96" s="2" t="s">
        <v>583</v>
      </c>
      <c r="C96" s="3" t="s">
        <v>586</v>
      </c>
      <c r="D96" s="3" t="s">
        <v>586</v>
      </c>
      <c r="E96" s="3" t="s">
        <v>586</v>
      </c>
      <c r="F96" s="3" t="s">
        <v>586</v>
      </c>
      <c r="G96" s="3" t="s">
        <v>586</v>
      </c>
      <c r="H96" s="3" t="s">
        <v>586</v>
      </c>
    </row>
    <row r="97" spans="1:8" ht="30" x14ac:dyDescent="0.25">
      <c r="A97" s="2" t="s">
        <v>314</v>
      </c>
      <c r="B97" s="2" t="s">
        <v>584</v>
      </c>
      <c r="C97" s="3" t="s">
        <v>586</v>
      </c>
      <c r="D97" s="3" t="s">
        <v>586</v>
      </c>
      <c r="E97" s="3" t="s">
        <v>586</v>
      </c>
      <c r="F97" s="3" t="s">
        <v>586</v>
      </c>
      <c r="G97" s="3" t="s">
        <v>586</v>
      </c>
      <c r="H97" s="3" t="s">
        <v>586</v>
      </c>
    </row>
  </sheetData>
  <conditionalFormatting sqref="C2">
    <cfRule type="duplicateValues" dxfId="13" priority="13"/>
  </conditionalFormatting>
  <conditionalFormatting sqref="B7">
    <cfRule type="duplicateValues" dxfId="12" priority="11"/>
  </conditionalFormatting>
  <conditionalFormatting sqref="B48:B1048576 B22:B30 B1:B2 B32:B36 B38:B44">
    <cfRule type="duplicateValues" dxfId="11" priority="17"/>
  </conditionalFormatting>
  <conditionalFormatting sqref="C9:C12">
    <cfRule type="duplicateValues" dxfId="10" priority="9"/>
  </conditionalFormatting>
  <conditionalFormatting sqref="C13">
    <cfRule type="duplicateValues" dxfId="9" priority="8"/>
  </conditionalFormatting>
  <conditionalFormatting sqref="C21">
    <cfRule type="duplicateValues" dxfId="8" priority="7"/>
  </conditionalFormatting>
  <conditionalFormatting sqref="B3:B6 B8:B21">
    <cfRule type="duplicateValues" dxfId="7" priority="22"/>
  </conditionalFormatting>
  <conditionalFormatting sqref="C3:C6 C8 C14:C20">
    <cfRule type="duplicateValues" dxfId="6" priority="24"/>
  </conditionalFormatting>
  <conditionalFormatting sqref="B45">
    <cfRule type="duplicateValues" dxfId="5" priority="6"/>
  </conditionalFormatting>
  <conditionalFormatting sqref="B46">
    <cfRule type="duplicateValues" dxfId="4" priority="5"/>
  </conditionalFormatting>
  <conditionalFormatting sqref="B47">
    <cfRule type="duplicateValues" dxfId="3" priority="4"/>
  </conditionalFormatting>
  <conditionalFormatting sqref="C7">
    <cfRule type="duplicateValues" dxfId="2" priority="3"/>
  </conditionalFormatting>
  <conditionalFormatting sqref="B31">
    <cfRule type="duplicateValues" dxfId="1" priority="2"/>
  </conditionalFormatting>
  <conditionalFormatting sqref="B37">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workbookViewId="0">
      <selection activeCell="C21" sqref="C21"/>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7" t="s">
        <v>297</v>
      </c>
      <c r="B1" s="7" t="s">
        <v>517</v>
      </c>
      <c r="C1" s="7" t="s">
        <v>298</v>
      </c>
      <c r="D1" s="7" t="s">
        <v>299</v>
      </c>
      <c r="E1" s="7" t="s">
        <v>300</v>
      </c>
      <c r="F1" s="7" t="s">
        <v>311</v>
      </c>
    </row>
    <row r="2" spans="1:6" x14ac:dyDescent="0.25">
      <c r="A2" t="s">
        <v>245</v>
      </c>
      <c r="B2" t="s">
        <v>518</v>
      </c>
      <c r="C2" t="s">
        <v>20</v>
      </c>
      <c r="E2" t="s">
        <v>302</v>
      </c>
    </row>
    <row r="3" spans="1:6" x14ac:dyDescent="0.25">
      <c r="A3" t="s">
        <v>245</v>
      </c>
      <c r="B3" t="s">
        <v>518</v>
      </c>
      <c r="C3" t="s">
        <v>20</v>
      </c>
      <c r="D3" t="s">
        <v>39</v>
      </c>
      <c r="E3" t="s">
        <v>303</v>
      </c>
    </row>
    <row r="4" spans="1:6" x14ac:dyDescent="0.25">
      <c r="A4" t="s">
        <v>245</v>
      </c>
      <c r="B4" t="s">
        <v>518</v>
      </c>
      <c r="C4" t="s">
        <v>20</v>
      </c>
      <c r="D4" t="s">
        <v>26</v>
      </c>
      <c r="E4" t="s">
        <v>304</v>
      </c>
    </row>
    <row r="5" spans="1:6" x14ac:dyDescent="0.25">
      <c r="A5" t="s">
        <v>245</v>
      </c>
      <c r="B5" t="s">
        <v>518</v>
      </c>
      <c r="C5" t="s">
        <v>20</v>
      </c>
      <c r="D5" t="s">
        <v>301</v>
      </c>
      <c r="E5" t="s">
        <v>305</v>
      </c>
    </row>
    <row r="6" spans="1:6" x14ac:dyDescent="0.25">
      <c r="A6" t="s">
        <v>244</v>
      </c>
      <c r="B6" t="s">
        <v>518</v>
      </c>
      <c r="C6" t="s">
        <v>20</v>
      </c>
      <c r="E6" t="s">
        <v>302</v>
      </c>
    </row>
    <row r="7" spans="1:6" x14ac:dyDescent="0.25">
      <c r="A7" t="s">
        <v>244</v>
      </c>
      <c r="B7" t="s">
        <v>518</v>
      </c>
      <c r="C7" t="s">
        <v>20</v>
      </c>
      <c r="D7" t="s">
        <v>39</v>
      </c>
      <c r="E7" t="s">
        <v>303</v>
      </c>
    </row>
    <row r="8" spans="1:6" x14ac:dyDescent="0.25">
      <c r="A8" t="s">
        <v>244</v>
      </c>
      <c r="B8" t="s">
        <v>518</v>
      </c>
      <c r="C8" t="s">
        <v>20</v>
      </c>
      <c r="D8" t="s">
        <v>26</v>
      </c>
      <c r="E8" t="s">
        <v>304</v>
      </c>
    </row>
    <row r="9" spans="1:6" x14ac:dyDescent="0.25">
      <c r="A9" t="s">
        <v>244</v>
      </c>
      <c r="B9" t="s">
        <v>518</v>
      </c>
      <c r="C9" t="s">
        <v>20</v>
      </c>
      <c r="D9" t="s">
        <v>301</v>
      </c>
      <c r="E9" t="s">
        <v>305</v>
      </c>
    </row>
    <row r="10" spans="1:6" x14ac:dyDescent="0.25">
      <c r="A10" t="s">
        <v>520</v>
      </c>
      <c r="B10" t="s">
        <v>518</v>
      </c>
      <c r="C10" t="s">
        <v>20</v>
      </c>
      <c r="E10" t="s">
        <v>302</v>
      </c>
    </row>
    <row r="11" spans="1:6" x14ac:dyDescent="0.25">
      <c r="A11" t="s">
        <v>520</v>
      </c>
      <c r="B11" t="s">
        <v>518</v>
      </c>
      <c r="C11" t="s">
        <v>20</v>
      </c>
      <c r="D11" t="s">
        <v>39</v>
      </c>
      <c r="E11" t="s">
        <v>303</v>
      </c>
    </row>
    <row r="12" spans="1:6" x14ac:dyDescent="0.25">
      <c r="A12" t="s">
        <v>520</v>
      </c>
      <c r="B12" t="s">
        <v>518</v>
      </c>
      <c r="C12" t="s">
        <v>20</v>
      </c>
      <c r="D12" t="s">
        <v>26</v>
      </c>
      <c r="E12" t="s">
        <v>304</v>
      </c>
    </row>
    <row r="13" spans="1:6" x14ac:dyDescent="0.25">
      <c r="A13" t="s">
        <v>520</v>
      </c>
      <c r="B13" t="s">
        <v>518</v>
      </c>
      <c r="C13" t="s">
        <v>20</v>
      </c>
      <c r="D13" t="s">
        <v>301</v>
      </c>
      <c r="E13" t="s">
        <v>305</v>
      </c>
    </row>
    <row r="14" spans="1:6" x14ac:dyDescent="0.25">
      <c r="A14" t="s">
        <v>392</v>
      </c>
      <c r="B14" t="s">
        <v>518</v>
      </c>
      <c r="C14" t="s">
        <v>20</v>
      </c>
      <c r="E14" t="s">
        <v>302</v>
      </c>
    </row>
    <row r="15" spans="1:6" x14ac:dyDescent="0.25">
      <c r="A15" t="s">
        <v>392</v>
      </c>
      <c r="B15" t="s">
        <v>518</v>
      </c>
      <c r="C15" t="s">
        <v>20</v>
      </c>
      <c r="D15" t="s">
        <v>39</v>
      </c>
      <c r="E15" t="s">
        <v>303</v>
      </c>
    </row>
    <row r="16" spans="1:6" x14ac:dyDescent="0.25">
      <c r="A16" t="s">
        <v>392</v>
      </c>
      <c r="B16" t="s">
        <v>518</v>
      </c>
      <c r="C16" t="s">
        <v>20</v>
      </c>
      <c r="D16" t="s">
        <v>26</v>
      </c>
      <c r="E16" t="s">
        <v>304</v>
      </c>
    </row>
    <row r="17" spans="1:6" x14ac:dyDescent="0.25">
      <c r="A17" t="s">
        <v>392</v>
      </c>
      <c r="B17" t="s">
        <v>518</v>
      </c>
      <c r="C17" t="s">
        <v>20</v>
      </c>
      <c r="D17" t="s">
        <v>301</v>
      </c>
      <c r="E17" t="s">
        <v>305</v>
      </c>
    </row>
    <row r="18" spans="1:6" x14ac:dyDescent="0.25">
      <c r="A18" t="s">
        <v>294</v>
      </c>
      <c r="B18" t="s">
        <v>518</v>
      </c>
      <c r="C18" t="s">
        <v>310</v>
      </c>
      <c r="E18" t="s">
        <v>308</v>
      </c>
      <c r="F18" t="s">
        <v>312</v>
      </c>
    </row>
    <row r="19" spans="1:6" x14ac:dyDescent="0.25">
      <c r="A19" t="s">
        <v>294</v>
      </c>
      <c r="B19" t="s">
        <v>518</v>
      </c>
      <c r="C19" t="s">
        <v>310</v>
      </c>
      <c r="D19" t="s">
        <v>39</v>
      </c>
      <c r="E19" t="s">
        <v>307</v>
      </c>
      <c r="F19" t="s">
        <v>312</v>
      </c>
    </row>
    <row r="20" spans="1:6" x14ac:dyDescent="0.25">
      <c r="A20" t="s">
        <v>294</v>
      </c>
      <c r="B20" t="s">
        <v>518</v>
      </c>
      <c r="C20" t="s">
        <v>310</v>
      </c>
      <c r="D20" t="s">
        <v>26</v>
      </c>
      <c r="E20" t="s">
        <v>309</v>
      </c>
      <c r="F20" t="s">
        <v>312</v>
      </c>
    </row>
    <row r="21" spans="1:6" x14ac:dyDescent="0.25">
      <c r="A21" t="s">
        <v>294</v>
      </c>
      <c r="B21" t="s">
        <v>518</v>
      </c>
      <c r="C21" t="s">
        <v>310</v>
      </c>
      <c r="D21" t="s">
        <v>301</v>
      </c>
      <c r="E21" t="s">
        <v>306</v>
      </c>
      <c r="F21" t="s">
        <v>312</v>
      </c>
    </row>
    <row r="22" spans="1:6" x14ac:dyDescent="0.25">
      <c r="A22" t="s">
        <v>451</v>
      </c>
      <c r="B22" t="s">
        <v>519</v>
      </c>
      <c r="C22" t="s">
        <v>516</v>
      </c>
      <c r="E22" t="s">
        <v>512</v>
      </c>
      <c r="F22" t="s">
        <v>511</v>
      </c>
    </row>
    <row r="23" spans="1:6" x14ac:dyDescent="0.25">
      <c r="A23" t="s">
        <v>451</v>
      </c>
      <c r="B23" t="s">
        <v>519</v>
      </c>
      <c r="C23" t="s">
        <v>516</v>
      </c>
      <c r="D23" t="s">
        <v>39</v>
      </c>
      <c r="E23" t="s">
        <v>513</v>
      </c>
      <c r="F23" t="s">
        <v>511</v>
      </c>
    </row>
    <row r="24" spans="1:6" x14ac:dyDescent="0.25">
      <c r="A24" t="s">
        <v>451</v>
      </c>
      <c r="B24" t="s">
        <v>519</v>
      </c>
      <c r="C24" t="s">
        <v>516</v>
      </c>
      <c r="D24" t="s">
        <v>26</v>
      </c>
      <c r="E24" t="s">
        <v>514</v>
      </c>
      <c r="F24" t="s">
        <v>511</v>
      </c>
    </row>
    <row r="25" spans="1:6" x14ac:dyDescent="0.25">
      <c r="A25" t="s">
        <v>451</v>
      </c>
      <c r="B25" t="s">
        <v>519</v>
      </c>
      <c r="C25" t="s">
        <v>516</v>
      </c>
      <c r="D25" t="s">
        <v>301</v>
      </c>
      <c r="E25" t="s">
        <v>515</v>
      </c>
      <c r="F25" t="s">
        <v>511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scorecard_template_elements</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2022-02-02T03:49:25Z</dcterms:modified>
</cp:coreProperties>
</file>