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analysis/global_scorecards/"/>
    </mc:Choice>
  </mc:AlternateContent>
  <xr:revisionPtr revIDLastSave="527" documentId="13_ncr:1_{359C2F2A-CF47-4184-8CC1-6CC8B0EC5B6E}" xr6:coauthVersionLast="47" xr6:coauthVersionMax="47" xr10:uidLastSave="{27D0F983-AF44-4394-AF68-4B91DF54D2A3}"/>
  <bookViews>
    <workbookView xWindow="-120" yWindow="-120" windowWidth="29040" windowHeight="16440" activeTab="1" xr2:uid="{00000000-000D-0000-FFFF-FFFF00000000}"/>
  </bookViews>
  <sheets>
    <sheet name="scorecard_template_elements" sheetId="1" r:id="rId1"/>
    <sheet name="languages" sheetId="2" r:id="rId2"/>
    <sheet name="credits" sheetId="6" r:id="rId3"/>
    <sheet name="fonts" sheetId="3" r:id="rId4"/>
    <sheet name="City tasks for scorecards" sheetId="5" r:id="rId5"/>
  </sheets>
  <definedNames>
    <definedName name="_xlnm._FilterDatabase" localSheetId="1" hidden="1">languages!$B$1:$R$1</definedName>
    <definedName name="_xlnm._FilterDatabase" localSheetId="0" hidden="1">scorecard_template_elements!$A$1:$T$188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7" i="1" l="1"/>
  <c r="D117" i="1"/>
  <c r="D120" i="1"/>
  <c r="F120" i="1"/>
  <c r="E161" i="1"/>
  <c r="E137" i="1"/>
  <c r="E79" i="1"/>
  <c r="E35" i="1"/>
  <c r="E29" i="1"/>
  <c r="F31" i="1"/>
  <c r="D31" i="1"/>
  <c r="A64" i="1"/>
  <c r="A65" i="1" s="1"/>
  <c r="A59" i="1"/>
  <c r="A60" i="1" s="1"/>
  <c r="A54" i="1"/>
  <c r="A55" i="1" s="1"/>
  <c r="A49" i="1"/>
  <c r="A50" i="1" s="1"/>
  <c r="A44" i="1"/>
  <c r="A45" i="1" s="1"/>
  <c r="A39" i="1"/>
  <c r="A40" i="1" s="1"/>
  <c r="G179" i="1"/>
  <c r="G180" i="1"/>
  <c r="E181" i="1" s="1"/>
  <c r="G181" i="1" s="1"/>
  <c r="E182" i="1" s="1"/>
  <c r="G182" i="1" s="1"/>
  <c r="E183" i="1" s="1"/>
  <c r="G183" i="1" s="1"/>
  <c r="E184" i="1" s="1"/>
  <c r="G184" i="1" s="1"/>
  <c r="E185" i="1" s="1"/>
  <c r="G185" i="1" s="1"/>
  <c r="E186" i="1"/>
  <c r="E188" i="1"/>
  <c r="G187" i="1"/>
  <c r="F6" i="1"/>
  <c r="F7" i="1" s="1"/>
  <c r="F8" i="1" s="1"/>
  <c r="F9" i="1" s="1"/>
  <c r="D72" i="1"/>
  <c r="F70" i="1"/>
  <c r="D137" i="1"/>
  <c r="D130" i="1"/>
  <c r="D163" i="1"/>
  <c r="G5" i="1"/>
  <c r="G4" i="1"/>
  <c r="G3" i="1"/>
  <c r="F118" i="1"/>
  <c r="F115" i="1"/>
  <c r="F177" i="1"/>
  <c r="F178" i="1" s="1"/>
  <c r="D69" i="1"/>
  <c r="F79" i="1" l="1"/>
  <c r="G13" i="1" l="1"/>
  <c r="G123" i="1"/>
  <c r="B164" i="2"/>
  <c r="B163" i="2"/>
  <c r="B162" i="2"/>
  <c r="B161" i="2"/>
  <c r="B160" i="2"/>
  <c r="B159" i="2"/>
  <c r="B158" i="2"/>
  <c r="B157" i="2"/>
  <c r="B156" i="2"/>
  <c r="B155" i="2"/>
  <c r="B154" i="2"/>
  <c r="B153" i="2"/>
  <c r="B152" i="2"/>
  <c r="B151" i="2"/>
  <c r="B150" i="2"/>
  <c r="B149" i="2"/>
  <c r="B148" i="2"/>
  <c r="B147" i="2"/>
  <c r="B146" i="2"/>
  <c r="B145" i="2"/>
  <c r="B144" i="2"/>
  <c r="B143" i="2"/>
  <c r="B142" i="2"/>
  <c r="B141" i="2"/>
  <c r="B140" i="2"/>
  <c r="D178" i="1"/>
  <c r="G124" i="1"/>
  <c r="G11" i="1"/>
  <c r="E190" i="1"/>
  <c r="E189" i="1"/>
  <c r="G189" i="1" s="1"/>
  <c r="F189" i="1"/>
  <c r="F190" i="1"/>
  <c r="D121" i="1"/>
  <c r="P5" i="1" l="1"/>
  <c r="P4" i="1"/>
  <c r="P3" i="1"/>
  <c r="F63" i="1"/>
  <c r="F33" i="1"/>
  <c r="E22" i="1"/>
  <c r="F35" i="1"/>
  <c r="D16" i="1"/>
  <c r="D18" i="1" s="1"/>
  <c r="D19" i="1" s="1"/>
  <c r="D170" i="1"/>
  <c r="E68" i="1"/>
  <c r="F121" i="1"/>
  <c r="D119" i="1"/>
  <c r="G119" i="1"/>
  <c r="G116" i="1"/>
  <c r="E117" i="1" s="1"/>
  <c r="G117" i="1" s="1"/>
  <c r="F116" i="1"/>
  <c r="F16" i="1"/>
  <c r="F17" i="1" s="1"/>
  <c r="D23" i="1"/>
  <c r="D24" i="1" s="1"/>
  <c r="E16" i="1"/>
  <c r="E127" i="1"/>
  <c r="G127" i="1" s="1"/>
  <c r="E126" i="1"/>
  <c r="E128" i="1" s="1"/>
  <c r="D172" i="1"/>
  <c r="F160" i="1"/>
  <c r="F127" i="1"/>
  <c r="D67" i="1"/>
  <c r="D79" i="1" s="1"/>
  <c r="F40" i="1" l="1"/>
  <c r="G16" i="1"/>
  <c r="E17" i="1"/>
  <c r="D17" i="1"/>
  <c r="E121" i="1"/>
  <c r="E120" i="1"/>
  <c r="G120" i="1" s="1"/>
  <c r="D26" i="1"/>
  <c r="D25" i="1" s="1"/>
  <c r="F119" i="1"/>
  <c r="F130" i="1"/>
  <c r="D139" i="1"/>
  <c r="F65" i="1"/>
  <c r="F60" i="1"/>
  <c r="F45" i="1"/>
  <c r="F55" i="1"/>
  <c r="F50" i="1"/>
  <c r="D22" i="1"/>
  <c r="F19" i="1"/>
  <c r="F18" i="1"/>
  <c r="D162" i="1" l="1"/>
  <c r="D129" i="1"/>
  <c r="F129" i="1" s="1"/>
  <c r="D71" i="1"/>
  <c r="P2" i="1" l="1"/>
  <c r="G6" i="1"/>
  <c r="G8" i="1" s="1"/>
  <c r="E9" i="1" s="1"/>
  <c r="G9" i="1" s="1"/>
  <c r="G188" i="1"/>
  <c r="G190" i="1" s="1"/>
  <c r="D171" i="1"/>
  <c r="F171" i="1" s="1"/>
  <c r="F163" i="1"/>
  <c r="D138" i="1"/>
  <c r="F138" i="1" s="1"/>
  <c r="F143" i="1" s="1"/>
  <c r="F139" i="1"/>
  <c r="F148" i="1" l="1"/>
  <c r="F153" i="1" s="1"/>
  <c r="D167" i="1"/>
  <c r="F167" i="1"/>
  <c r="D143" i="1"/>
  <c r="D148" i="1" s="1"/>
  <c r="D153" i="1" s="1"/>
  <c r="D140" i="1"/>
  <c r="D144" i="1"/>
  <c r="D164" i="1" l="1"/>
  <c r="D168" i="1"/>
  <c r="F172" i="1"/>
  <c r="D173" i="1"/>
  <c r="D134" i="1"/>
  <c r="F134" i="1"/>
  <c r="F144" i="1"/>
  <c r="D149" i="1"/>
  <c r="D145" i="1"/>
  <c r="D141" i="1"/>
  <c r="F140" i="1"/>
  <c r="D174" i="1" l="1"/>
  <c r="F173" i="1"/>
  <c r="D169" i="1"/>
  <c r="F168" i="1"/>
  <c r="D165" i="1"/>
  <c r="F164" i="1"/>
  <c r="D135" i="1"/>
  <c r="D131" i="1"/>
  <c r="F145" i="1"/>
  <c r="D150" i="1"/>
  <c r="D154" i="1"/>
  <c r="F154" i="1" s="1"/>
  <c r="F149" i="1"/>
  <c r="D142" i="1"/>
  <c r="F141" i="1"/>
  <c r="D146" i="1"/>
  <c r="F26" i="1"/>
  <c r="G22" i="1"/>
  <c r="E23" i="1" s="1"/>
  <c r="G23" i="1" s="1"/>
  <c r="E24" i="1" s="1"/>
  <c r="G17" i="1" s="1"/>
  <c r="F23" i="1"/>
  <c r="F58" i="1"/>
  <c r="F53" i="1"/>
  <c r="F48" i="1"/>
  <c r="F43" i="1"/>
  <c r="F38" i="1"/>
  <c r="D28" i="1"/>
  <c r="D61" i="1" s="1"/>
  <c r="D80" i="1"/>
  <c r="D85" i="1" l="1"/>
  <c r="D90" i="1" s="1"/>
  <c r="D95" i="1" s="1"/>
  <c r="D100" i="1" s="1"/>
  <c r="D105" i="1" s="1"/>
  <c r="D110" i="1" s="1"/>
  <c r="F80" i="1"/>
  <c r="F85" i="1" s="1"/>
  <c r="F90" i="1" s="1"/>
  <c r="F95" i="1" s="1"/>
  <c r="F100" i="1" s="1"/>
  <c r="F105" i="1" s="1"/>
  <c r="F110" i="1" s="1"/>
  <c r="D81" i="1"/>
  <c r="D82" i="1" s="1"/>
  <c r="G24" i="1"/>
  <c r="E25" i="1" s="1"/>
  <c r="D29" i="1"/>
  <c r="F29" i="1" s="1"/>
  <c r="F169" i="1"/>
  <c r="D166" i="1"/>
  <c r="F166" i="1" s="1"/>
  <c r="F170" i="1" s="1"/>
  <c r="F165" i="1"/>
  <c r="D175" i="1"/>
  <c r="F175" i="1" s="1"/>
  <c r="F174" i="1"/>
  <c r="D136" i="1"/>
  <c r="F135" i="1"/>
  <c r="F131" i="1"/>
  <c r="D132" i="1"/>
  <c r="F150" i="1"/>
  <c r="D155" i="1"/>
  <c r="F155" i="1" s="1"/>
  <c r="D151" i="1"/>
  <c r="F146" i="1"/>
  <c r="F142" i="1"/>
  <c r="D147" i="1"/>
  <c r="D56" i="1"/>
  <c r="D36" i="1"/>
  <c r="D41" i="1"/>
  <c r="D51" i="1"/>
  <c r="D46" i="1"/>
  <c r="F72" i="1"/>
  <c r="F76" i="1" s="1"/>
  <c r="F36" i="1" l="1"/>
  <c r="G25" i="1"/>
  <c r="D86" i="1"/>
  <c r="D91" i="1" s="1"/>
  <c r="D96" i="1" s="1"/>
  <c r="D101" i="1" s="1"/>
  <c r="D106" i="1" s="1"/>
  <c r="D111" i="1" s="1"/>
  <c r="D87" i="1"/>
  <c r="D92" i="1" s="1"/>
  <c r="D97" i="1" s="1"/>
  <c r="D102" i="1" s="1"/>
  <c r="D107" i="1" s="1"/>
  <c r="D112" i="1" s="1"/>
  <c r="D83" i="1"/>
  <c r="D88" i="1" s="1"/>
  <c r="D93" i="1" s="1"/>
  <c r="D98" i="1" s="1"/>
  <c r="D103" i="1" s="1"/>
  <c r="D108" i="1" s="1"/>
  <c r="D113" i="1" s="1"/>
  <c r="F136" i="1"/>
  <c r="D133" i="1"/>
  <c r="F133" i="1" s="1"/>
  <c r="F128" i="1" s="1"/>
  <c r="F137" i="1" s="1"/>
  <c r="F132" i="1"/>
  <c r="F147" i="1"/>
  <c r="D152" i="1"/>
  <c r="F151" i="1"/>
  <c r="D156" i="1"/>
  <c r="F156" i="1" s="1"/>
  <c r="D76" i="1"/>
  <c r="D73" i="1" s="1"/>
  <c r="D37" i="1" l="1"/>
  <c r="F41" i="1"/>
  <c r="F46" i="1" s="1"/>
  <c r="F51" i="1" s="1"/>
  <c r="F56" i="1" s="1"/>
  <c r="F61" i="1" s="1"/>
  <c r="E26" i="1"/>
  <c r="G26" i="1" s="1"/>
  <c r="E27" i="1" s="1"/>
  <c r="F91" i="1"/>
  <c r="D84" i="1"/>
  <c r="D89" i="1" s="1"/>
  <c r="D94" i="1" s="1"/>
  <c r="D99" i="1" s="1"/>
  <c r="D104" i="1" s="1"/>
  <c r="D109" i="1" s="1"/>
  <c r="D114" i="1" s="1"/>
  <c r="D30" i="1"/>
  <c r="D157" i="1"/>
  <c r="F157" i="1" s="1"/>
  <c r="F152" i="1"/>
  <c r="D77" i="1"/>
  <c r="F77" i="1" s="1"/>
  <c r="F96" i="1"/>
  <c r="F92" i="1"/>
  <c r="F93" i="1" s="1"/>
  <c r="F86" i="1"/>
  <c r="F87" i="1" s="1"/>
  <c r="F88" i="1" s="1"/>
  <c r="F81" i="1"/>
  <c r="D32" i="1" l="1"/>
  <c r="D34" i="1"/>
  <c r="D42" i="1"/>
  <c r="F37" i="1"/>
  <c r="D38" i="1" s="1"/>
  <c r="E31" i="1"/>
  <c r="E30" i="1"/>
  <c r="E18" i="1"/>
  <c r="E19" i="1" s="1"/>
  <c r="F89" i="1"/>
  <c r="F94" i="1"/>
  <c r="E28" i="1"/>
  <c r="F30" i="1"/>
  <c r="D64" i="1"/>
  <c r="F73" i="1"/>
  <c r="D74" i="1"/>
  <c r="D78" i="1"/>
  <c r="F74" i="1" s="1"/>
  <c r="F97" i="1"/>
  <c r="F98" i="1" s="1"/>
  <c r="F99" i="1" s="1"/>
  <c r="F101" i="1"/>
  <c r="F82" i="1"/>
  <c r="D47" i="1" l="1"/>
  <c r="F42" i="1"/>
  <c r="D43" i="1" s="1"/>
  <c r="D33" i="1"/>
  <c r="F32" i="1"/>
  <c r="F34" i="1"/>
  <c r="E32" i="1"/>
  <c r="G31" i="1"/>
  <c r="D59" i="1"/>
  <c r="D49" i="1"/>
  <c r="D54" i="1"/>
  <c r="D44" i="1"/>
  <c r="D39" i="1"/>
  <c r="G18" i="1"/>
  <c r="G19" i="1"/>
  <c r="F78" i="1"/>
  <c r="D75" i="1"/>
  <c r="F75" i="1" s="1"/>
  <c r="F71" i="1" s="1"/>
  <c r="F102" i="1"/>
  <c r="F103" i="1" s="1"/>
  <c r="F104" i="1" s="1"/>
  <c r="F106" i="1"/>
  <c r="F83" i="1"/>
  <c r="D52" i="1" l="1"/>
  <c r="F47" i="1"/>
  <c r="D48" i="1" s="1"/>
  <c r="D45" i="1"/>
  <c r="D40" i="1"/>
  <c r="D65" i="1"/>
  <c r="D60" i="1"/>
  <c r="D55" i="1"/>
  <c r="D50" i="1"/>
  <c r="F44" i="1"/>
  <c r="F54" i="1"/>
  <c r="F49" i="1"/>
  <c r="F64" i="1"/>
  <c r="F59" i="1"/>
  <c r="F39" i="1"/>
  <c r="E33" i="1"/>
  <c r="E34" i="1"/>
  <c r="G29" i="1"/>
  <c r="G32" i="1" s="1"/>
  <c r="G33" i="1" s="1"/>
  <c r="F107" i="1"/>
  <c r="F111" i="1"/>
  <c r="F108" i="1"/>
  <c r="F109" i="1" s="1"/>
  <c r="F84" i="1"/>
  <c r="D57" i="1" l="1"/>
  <c r="F52" i="1"/>
  <c r="D53" i="1" s="1"/>
  <c r="F68" i="1"/>
  <c r="F69" i="1" s="1"/>
  <c r="F112" i="1"/>
  <c r="D62" i="1" l="1"/>
  <c r="F62" i="1" s="1"/>
  <c r="D63" i="1" s="1"/>
  <c r="F57" i="1"/>
  <c r="D58" i="1" s="1"/>
  <c r="F113" i="1"/>
  <c r="F114" i="1" s="1"/>
  <c r="G126" i="1" l="1"/>
  <c r="E130" i="1" l="1"/>
  <c r="E129" i="1"/>
  <c r="G129" i="1" s="1"/>
  <c r="E131" i="1" l="1"/>
  <c r="G121" i="1" s="1"/>
  <c r="G122" i="1" s="1"/>
  <c r="E134" i="1"/>
  <c r="E135" i="1"/>
  <c r="E136" i="1"/>
  <c r="G130" i="1"/>
  <c r="E132" i="1" l="1"/>
  <c r="G131" i="1"/>
  <c r="G137" i="1"/>
  <c r="E138" i="1"/>
  <c r="E143" i="1" l="1"/>
  <c r="G143" i="1" s="1"/>
  <c r="G138" i="1"/>
  <c r="E139" i="1"/>
  <c r="E133" i="1"/>
  <c r="G133" i="1" s="1"/>
  <c r="G132" i="1"/>
  <c r="E144" i="1" l="1"/>
  <c r="E148" i="1"/>
  <c r="G148" i="1" s="1"/>
  <c r="G139" i="1"/>
  <c r="E140" i="1"/>
  <c r="E141" i="1" l="1"/>
  <c r="G140" i="1"/>
  <c r="E149" i="1"/>
  <c r="E153" i="1"/>
  <c r="G153" i="1" s="1"/>
  <c r="G144" i="1"/>
  <c r="E145" i="1"/>
  <c r="E154" i="1" l="1"/>
  <c r="E150" i="1"/>
  <c r="G149" i="1"/>
  <c r="G145" i="1"/>
  <c r="E146" i="1"/>
  <c r="E142" i="1"/>
  <c r="G142" i="1" s="1"/>
  <c r="G141" i="1"/>
  <c r="E147" i="1" l="1"/>
  <c r="G147" i="1" s="1"/>
  <c r="G146" i="1"/>
  <c r="G150" i="1"/>
  <c r="E151" i="1"/>
  <c r="E155" i="1"/>
  <c r="G154" i="1"/>
  <c r="E156" i="1" l="1"/>
  <c r="G155" i="1"/>
  <c r="G151" i="1"/>
  <c r="E152" i="1"/>
  <c r="G152" i="1" s="1"/>
  <c r="E157" i="1" l="1"/>
  <c r="G157" i="1" s="1"/>
  <c r="G156" i="1"/>
  <c r="G128" i="1" l="1"/>
  <c r="E158" i="1" l="1"/>
  <c r="G158" i="1" s="1"/>
  <c r="G134" i="1"/>
  <c r="G135" i="1" s="1"/>
  <c r="G136" i="1" s="1"/>
  <c r="E159" i="1" l="1"/>
  <c r="E160" i="1"/>
  <c r="G160" i="1" s="1"/>
  <c r="G161" i="1" l="1"/>
  <c r="G159" i="1"/>
  <c r="G167" i="1" l="1"/>
  <c r="E176" i="1"/>
  <c r="E177" i="1" s="1"/>
  <c r="G177" i="1" s="1"/>
  <c r="E178" i="1" s="1"/>
  <c r="G178" i="1" s="1"/>
  <c r="E36" i="1"/>
  <c r="G35" i="1"/>
  <c r="G36" i="1" l="1"/>
  <c r="E38" i="1"/>
  <c r="G38" i="1" l="1"/>
  <c r="G39" i="1" s="1"/>
  <c r="G40" i="1" s="1"/>
  <c r="E37" i="1"/>
  <c r="G37" i="1" s="1"/>
  <c r="E39" i="1"/>
  <c r="E40" i="1" s="1"/>
  <c r="E41" i="1" l="1"/>
  <c r="E43" i="1" s="1"/>
  <c r="E44" i="1" s="1"/>
  <c r="E45" i="1" s="1"/>
  <c r="G41" i="1" l="1"/>
  <c r="G43" i="1" s="1"/>
  <c r="G44" i="1" s="1"/>
  <c r="G45" i="1" s="1"/>
  <c r="E42" i="1"/>
  <c r="G42" i="1" s="1"/>
  <c r="E46" i="1" l="1"/>
  <c r="G46" i="1" s="1"/>
  <c r="G48" i="1" s="1"/>
  <c r="G49" i="1" s="1"/>
  <c r="G50" i="1" s="1"/>
  <c r="E48" i="1" l="1"/>
  <c r="E47" i="1" s="1"/>
  <c r="G47" i="1" l="1"/>
  <c r="E51" i="1"/>
  <c r="E56" i="1" s="1"/>
  <c r="E61" i="1" s="1"/>
  <c r="E49" i="1"/>
  <c r="E50" i="1" s="1"/>
  <c r="E53" i="1" l="1"/>
  <c r="E52" i="1" s="1"/>
  <c r="G52" i="1" s="1"/>
  <c r="G51" i="1"/>
  <c r="G53" i="1" s="1"/>
  <c r="G54" i="1" s="1"/>
  <c r="G55" i="1" s="1"/>
  <c r="E63" i="1"/>
  <c r="G61" i="1"/>
  <c r="G63" i="1" s="1"/>
  <c r="G64" i="1" s="1"/>
  <c r="G65" i="1" s="1"/>
  <c r="G56" i="1"/>
  <c r="G58" i="1" s="1"/>
  <c r="G59" i="1" s="1"/>
  <c r="G60" i="1" s="1"/>
  <c r="E58" i="1"/>
  <c r="E54" i="1" l="1"/>
  <c r="E55" i="1" s="1"/>
  <c r="E62" i="1"/>
  <c r="G62" i="1" s="1"/>
  <c r="G27" i="1" s="1"/>
  <c r="G30" i="1" s="1"/>
  <c r="E64" i="1"/>
  <c r="E65" i="1" s="1"/>
  <c r="E57" i="1"/>
  <c r="G57" i="1" s="1"/>
  <c r="E59" i="1"/>
  <c r="E60" i="1" s="1"/>
  <c r="G34" i="1" l="1"/>
  <c r="G68" i="1"/>
  <c r="E69" i="1" s="1"/>
  <c r="G69" i="1" s="1"/>
  <c r="G28" i="1" l="1"/>
  <c r="G66" i="1"/>
  <c r="E67" i="1" s="1"/>
  <c r="G67" i="1" l="1"/>
  <c r="E72" i="1"/>
  <c r="E71" i="1"/>
  <c r="G71" i="1" s="1"/>
  <c r="E73" i="1" l="1"/>
  <c r="G72" i="1"/>
  <c r="G73" i="1" l="1"/>
  <c r="E74" i="1"/>
  <c r="G79" i="1"/>
  <c r="E80" i="1"/>
  <c r="G80" i="1" s="1"/>
  <c r="E81" i="1" l="1"/>
  <c r="E85" i="1"/>
  <c r="G85" i="1" s="1"/>
  <c r="E75" i="1"/>
  <c r="G74" i="1"/>
  <c r="E82" i="1" l="1"/>
  <c r="G81" i="1"/>
  <c r="E76" i="1"/>
  <c r="E77" i="1" s="1"/>
  <c r="E78" i="1" s="1"/>
  <c r="G75" i="1"/>
  <c r="E90" i="1"/>
  <c r="G90" i="1" s="1"/>
  <c r="E86" i="1"/>
  <c r="G86" i="1" l="1"/>
  <c r="E87" i="1"/>
  <c r="E95" i="1"/>
  <c r="G95" i="1" s="1"/>
  <c r="E91" i="1"/>
  <c r="G82" i="1"/>
  <c r="E83" i="1"/>
  <c r="G87" i="1" l="1"/>
  <c r="E88" i="1"/>
  <c r="E84" i="1"/>
  <c r="G84" i="1" s="1"/>
  <c r="G83" i="1"/>
  <c r="G91" i="1"/>
  <c r="E92" i="1"/>
  <c r="E96" i="1"/>
  <c r="E100" i="1"/>
  <c r="G100" i="1" s="1"/>
  <c r="E101" i="1" l="1"/>
  <c r="E105" i="1"/>
  <c r="G105" i="1" s="1"/>
  <c r="G96" i="1"/>
  <c r="E97" i="1"/>
  <c r="E93" i="1"/>
  <c r="G92" i="1"/>
  <c r="G88" i="1"/>
  <c r="E89" i="1"/>
  <c r="G89" i="1" s="1"/>
  <c r="E98" i="1" l="1"/>
  <c r="G97" i="1"/>
  <c r="G93" i="1"/>
  <c r="E94" i="1"/>
  <c r="G94" i="1" s="1"/>
  <c r="E106" i="1"/>
  <c r="E110" i="1"/>
  <c r="G110" i="1" s="1"/>
  <c r="G101" i="1"/>
  <c r="E102" i="1"/>
  <c r="E111" i="1" l="1"/>
  <c r="G102" i="1"/>
  <c r="E103" i="1"/>
  <c r="E107" i="1"/>
  <c r="G106" i="1"/>
  <c r="G98" i="1"/>
  <c r="E99" i="1"/>
  <c r="G99" i="1" s="1"/>
  <c r="E108" i="1" l="1"/>
  <c r="G107" i="1"/>
  <c r="G103" i="1"/>
  <c r="E104" i="1"/>
  <c r="G104" i="1" s="1"/>
  <c r="E112" i="1"/>
  <c r="G111" i="1"/>
  <c r="G112" i="1" l="1"/>
  <c r="E113" i="1"/>
  <c r="E109" i="1"/>
  <c r="G109" i="1" s="1"/>
  <c r="G108" i="1"/>
  <c r="E114" i="1" l="1"/>
  <c r="G114" i="1" s="1"/>
  <c r="G113" i="1"/>
  <c r="G76" i="1" l="1"/>
  <c r="G77" i="1" s="1"/>
  <c r="G78" i="1" s="1"/>
  <c r="E163" i="1"/>
  <c r="E170" i="1" s="1"/>
  <c r="E162" i="1"/>
  <c r="G162" i="1" s="1"/>
  <c r="E164" i="1" l="1"/>
  <c r="G164" i="1" s="1"/>
  <c r="G170" i="1"/>
  <c r="G163" i="1"/>
  <c r="E167" i="1"/>
  <c r="E168" i="1"/>
  <c r="E169" i="1"/>
  <c r="E165" i="1" l="1"/>
  <c r="E171" i="1"/>
  <c r="G171" i="1" s="1"/>
  <c r="E166" i="1"/>
  <c r="G166" i="1" s="1"/>
  <c r="G165" i="1"/>
  <c r="E172" i="1" l="1"/>
  <c r="G172" i="1" l="1"/>
  <c r="E173" i="1"/>
  <c r="E174" i="1" l="1"/>
  <c r="G173" i="1"/>
  <c r="E175" i="1" l="1"/>
  <c r="G175" i="1" s="1"/>
  <c r="G168" i="1" s="1"/>
  <c r="G169" i="1" s="1"/>
  <c r="G174" i="1"/>
</calcChain>
</file>

<file path=xl/sharedStrings.xml><?xml version="1.0" encoding="utf-8"?>
<sst xmlns="http://schemas.openxmlformats.org/spreadsheetml/2006/main" count="4619" uniqueCount="1882">
  <si>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</si>
  <si>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</si>
  <si>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</si>
  <si>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</si>
  <si>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</si>
  <si>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</si>
  <si>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</si>
  <si>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</si>
  <si>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</si>
  <si>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</si>
  <si>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</si>
  <si>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</si>
  <si>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</si>
  <si>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</si>
  <si>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</si>
  <si>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</si>
  <si>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</si>
  <si>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</si>
  <si>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</si>
  <si>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</si>
  <si>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</si>
  <si>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</si>
  <si>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</si>
  <si>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</si>
  <si>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</si>
  <si>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</si>
  <si>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</si>
  <si>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</si>
  <si>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</si>
  <si>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</si>
  <si>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</si>
  <si>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</si>
  <si>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</si>
  <si>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</si>
  <si>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</si>
  <si>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</si>
  <si>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</si>
  <si>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</si>
  <si>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health_header</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</si>
  <si>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</si>
  <si>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</si>
  <si>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</si>
  <si>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</si>
  <si>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</si>
  <si>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</si>
  <si>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</si>
  <si>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</si>
  <si>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</si>
  <si>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</si>
  <si>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</si>
  <si>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</si>
  <si>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</si>
  <si>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</si>
  <si>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</si>
  <si>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</si>
  <si>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</si>
  <si>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</si>
  <si>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</si>
  <si>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</si>
  <si>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</si>
  <si>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</si>
  <si>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</si>
  <si>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</si>
  <si>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eaf2ec</t>
  </si>
  <si>
    <t>Measurable target</t>
  </si>
  <si>
    <t>Policy identified</t>
  </si>
  <si>
    <t>table_hline_mid</t>
  </si>
  <si>
    <t>def2ff</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</si>
  <si>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</si>
  <si>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</si>
  <si>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</si>
  <si>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</si>
  <si>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</si>
  <si>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</si>
  <si>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</si>
  <si>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</si>
  <si>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</si>
  <si>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</si>
  <si>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</si>
  <si>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</si>
  <si>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</si>
  <si>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</si>
  <si>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</si>
  <si>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</si>
  <si>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</si>
  <si>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</si>
  <si>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</si>
  <si>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</si>
  <si>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</si>
  <si>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</si>
  <si>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</si>
  <si>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</si>
  <si>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</si>
  <si>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</si>
  <si>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</si>
  <si>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</si>
  <si>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</si>
  <si>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</si>
  <si>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</si>
  <si>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</si>
  <si>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</si>
  <si>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</si>
  <si>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</si>
  <si>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</si>
  <si>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</si>
  <si>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</si>
  <si>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</si>
  <si>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</si>
  <si>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</si>
  <si>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</si>
  <si>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</si>
  <si>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</si>
  <si>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</si>
  <si>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</si>
  <si>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</si>
  <si>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</si>
  <si>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</si>
  <si>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</si>
  <si>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</si>
  <si>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</si>
  <si>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</si>
  <si>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</si>
  <si>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</si>
  <si>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</si>
  <si>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</si>
  <si>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</si>
  <si>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</si>
  <si>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</si>
  <si>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</si>
  <si>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</si>
  <si>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</si>
  <si>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</si>
  <si>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</si>
  <si>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</si>
  <si>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</si>
  <si>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</si>
  <si>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infographic</t>
  </si>
  <si>
    <t>Infographic to be inserted here…</t>
  </si>
  <si>
    <t>suggested_citation</t>
  </si>
  <si>
    <t>68% (17/25)</t>
  </si>
  <si>
    <t>pct_access_500m_pt.jpg</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</si>
  <si>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</si>
  <si>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</si>
  <si>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</si>
  <si>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</si>
  <si>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</si>
  <si>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</si>
  <si>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</si>
  <si>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</si>
  <si>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</si>
  <si>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</si>
  <si>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</si>
  <si>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</si>
  <si>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</si>
  <si>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</si>
  <si>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</si>
  <si>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</si>
  <si>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</si>
  <si>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</si>
  <si>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</si>
  <si>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</si>
  <si>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</si>
  <si>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</si>
  <si>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</si>
  <si>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</si>
  <si>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</si>
  <si>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</si>
  <si>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</si>
  <si>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</si>
  <si>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</si>
  <si>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</si>
  <si>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Population %
with access
within
500m to…</t>
  </si>
  <si>
    <t>Neighbourhood population density (per km²)</t>
  </si>
  <si>
    <t>Neighbourhood intersection density (per km²)</t>
  </si>
  <si>
    <t>Population % with access within 500m to...</t>
  </si>
  <si>
    <t>Thai</t>
  </si>
  <si>
    <t>https://linux.thai.net/pub/thailinux/software/fonts-tlwg/fonts/</t>
  </si>
  <si>
    <t>fonts/ttf-tlwg-0.7.3/waree.ttf</t>
  </si>
  <si>
    <t>fonts/ttf-tlwg-0.7.3/waree-Bold.ttf</t>
  </si>
  <si>
    <t>fonts/ttf-tlwg-0.7.3/waree-Oblique.ttf</t>
  </si>
  <si>
    <t>fonts/ttf-tlwg-0.7.3/waree-BoldOblique.ttf</t>
  </si>
  <si>
    <t>waree</t>
  </si>
  <si>
    <t>Install</t>
  </si>
  <si>
    <t>no</t>
  </si>
  <si>
    <t>yes</t>
  </si>
  <si>
    <t>Global Healthy &amp; Sustainable City-Indicators Collaboration</t>
  </si>
  <si>
    <t>cover_logo</t>
  </si>
  <si>
    <t>City planning requirements</t>
  </si>
  <si>
    <t>Specific standard or aim</t>
  </si>
  <si>
    <t>Consistent with health evidence</t>
  </si>
  <si>
    <t>Employment distribution requirements</t>
  </si>
  <si>
    <t>Melbourne</t>
  </si>
  <si>
    <t>city_text</t>
  </si>
  <si>
    <t>Bangkok</t>
  </si>
  <si>
    <t>Mexico City</t>
  </si>
  <si>
    <t>series_intro</t>
  </si>
  <si>
    <t>title_year</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</si>
  <si>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</si>
  <si>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</si>
  <si>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</si>
  <si>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</si>
  <si>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</si>
  <si>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</si>
  <si>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</si>
  <si>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</si>
  <si>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</si>
  <si>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</si>
  <si>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</si>
  <si>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</si>
  <si>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</si>
  <si>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</si>
  <si>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</si>
  <si>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</si>
  <si>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</si>
  <si>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</si>
  <si>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</si>
  <si>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</si>
  <si>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</si>
  <si>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</si>
  <si>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</si>
  <si>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</si>
  <si>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</si>
  <si>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</si>
  <si>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</si>
  <si>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</si>
  <si>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</si>
  <si>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</si>
  <si>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</si>
  <si>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</si>
  <si>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</si>
  <si>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</si>
  <si>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28%</t>
  </si>
  <si>
    <t>64%</t>
  </si>
  <si>
    <t>83%</t>
  </si>
  <si>
    <t>72%</t>
  </si>
  <si>
    <t>33%</t>
  </si>
  <si>
    <t>8%</t>
  </si>
  <si>
    <t>36%</t>
  </si>
  <si>
    <t>60%</t>
  </si>
  <si>
    <t>Policy quality rating for specific, measurable policies aligned with consensus evidence on healthy cities</t>
  </si>
  <si>
    <t>0%</t>
  </si>
  <si>
    <t>Vietnamese</t>
  </si>
  <si>
    <t>Tamil</t>
  </si>
  <si>
    <t>Māori</t>
  </si>
  <si>
    <t>Kanuri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</si>
  <si>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</si>
  <si>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</si>
  <si>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</si>
  <si>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</si>
  <si>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</si>
  <si>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</si>
  <si>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</si>
  <si>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</si>
  <si>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</si>
  <si>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</si>
  <si>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</si>
  <si>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INSERT LOGO</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</si>
  <si>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</si>
  <si>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</si>
  <si>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</si>
  <si>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</si>
  <si>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</si>
  <si>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</si>
  <si>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</si>
  <si>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</si>
  <si>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</si>
  <si>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</si>
  <si>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</si>
  <si>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</si>
  <si>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</si>
  <si>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Fødevaremarkedet</t>
  </si>
  <si>
    <t>Ethvert offentligt åbent rum</t>
  </si>
  <si>
    <t>Stort offentligt åbent rum</t>
  </si>
  <si>
    <t>Stop for offentlig transport</t>
  </si>
  <si>
    <t>Offentlig transport med rutekørsel</t>
  </si>
  <si>
    <t>Offentlig transport med rutekørsel (ikke evalueret)</t>
  </si>
  <si>
    <t>Nabolag walkability i forhold til 25 byer</t>
  </si>
  <si>
    <t>Lav</t>
  </si>
  <si>
    <t>Gennemsnitlig</t>
  </si>
  <si>
    <t>Høj</t>
  </si>
  <si>
    <t>Identificerede politikker</t>
  </si>
  <si>
    <t>Globalt samarbejde om sunde og bæredygtige byindikatorer</t>
  </si>
  <si>
    <t>Infografik, der skal indsættes her ...</t>
  </si>
  <si>
    <t>Politikkvalitetsvurdering for specifikke, målbare politikker, der er i overensstemmelse med konsensusbevis om sunde byer</t>
  </si>
  <si>
    <t>Krav til byplanlægning</t>
  </si>
  <si>
    <t>Specifikke sundhedsfokuserede foranstaltninger i storbyens bypolitik</t>
  </si>
  <si>
    <t>Specifikke sundhedsfokuserede foranstaltninger i storbyens transportpolitik</t>
  </si>
  <si>
    <t>Krav til sundhedskonsekvensanalyse i by-/transportpolitik/lovgivning</t>
  </si>
  <si>
    <t>Oplysninger om de offentlige udgifter til infrastruktur for forskellige transportformer</t>
  </si>
  <si>
    <t>Luftforureningspolitikker i forbindelse med transportplanlægning</t>
  </si>
  <si>
    <t>Luftforureningspolitikker i forbindelse med fysisk planlægning</t>
  </si>
  <si>
    <t>Politik identificeret</t>
  </si>
  <si>
    <t>Specifik standard eller mål</t>
  </si>
  <si>
    <t>Målbart mål</t>
  </si>
  <si>
    <t>I overensstemmelse med sundhedsbeviser</t>
  </si>
  <si>
    <t>Krav til boligtæthed</t>
  </si>
  <si>
    <t>Krav til gadeforbindelse</t>
  </si>
  <si>
    <t>Parkeringsrestriktioner for at modvirke bilbrug</t>
  </si>
  <si>
    <t>Levering af fodgængerinfrastruktur</t>
  </si>
  <si>
    <t>Levering af cykelinfrastruktur</t>
  </si>
  <si>
    <t>Gå deltagelse mål</t>
  </si>
  <si>
    <t>Mål for cykeldeltagelse</t>
  </si>
  <si>
    <t>Nem adgang til hyppig offentlig transport er en afgørende faktor for sunde og bæredygtige transportsystemer. Offentlig transport i nærheden af boliger og beskæftigelse øger andelen af offentlige transporter og tilskynder dermed til transportrelateret gang. at tilbyde adgang til regionale job og tjenester; forbedring af sundhed, økonomisk udvikling og social inklusion; og reducere forurening og CO2-emissioner. Hyppigheden af tjenester tilskynder også til brug af offentlig transport ud over nærheden af stationer eller stop.</t>
  </si>
  <si>
    <t>Krav til fordeling af beskæftigelsen</t>
  </si>
  <si>
    <t>Minimumskrav til adgang til offentlig transport</t>
  </si>
  <si>
    <t>Mål for brug af offentlig transport</t>
  </si>
  <si>
    <t>Lokal adgang til offentlige åbne rum af høj kvalitet fremmer rekreativ fysisk aktivitet og mental sundhed. Nærliggende offentlige åbne rum skaber hyggelige, attraktive miljøer, hjælper med at afkøle byen og beskytter biodiversiteten. Som byer fortætne og private åbne rum falder, giver mere offentlige åbne rum er afgørende for befolkningens sundhed. At have offentligt åbent rum inden for 400 m fra hjemmet kan tilskynde til at gå. Adgang til større parker kan også være vigtig.</t>
  </si>
  <si>
    <t>Minimumskrav til adgang til offentlige åbne områder</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</si>
  <si>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</si>
  <si>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</si>
  <si>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</si>
  <si>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</si>
  <si>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</si>
  <si>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</si>
  <si>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</si>
  <si>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</si>
  <si>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</si>
  <si>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</si>
  <si>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</si>
  <si>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</si>
  <si>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</si>
  <si>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</si>
  <si>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</si>
  <si>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</si>
  <si>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</si>
  <si>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</si>
  <si>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</si>
  <si>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</si>
  <si>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</si>
  <si>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</si>
  <si>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</si>
  <si>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</si>
  <si>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</si>
  <si>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</si>
  <si>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</si>
  <si>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</si>
  <si>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</si>
  <si>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</si>
  <si>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</si>
  <si>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Parada do transporte público</t>
  </si>
  <si>
    <t>Transporte público com serviço regular</t>
  </si>
  <si>
    <t>Transporte público com serviço regular (não avaliado)</t>
  </si>
  <si>
    <t>Baixo</t>
  </si>
  <si>
    <t>Média</t>
  </si>
  <si>
    <t>% população dentro de 500m de transporte público com 20 minutos ou melhor frequência média durante a semana</t>
  </si>
  <si>
    <t>Colaboração Global saudável &amp; sustentável de indicadores da cidade</t>
  </si>
  <si>
    <t>Infográfico a ser inserido aqui...</t>
  </si>
  <si>
    <t>Classificação de qualidade de políticas para políticas específicas e mensuráveis alinhadas com evidências de consenso em cidades saudáveis</t>
  </si>
  <si>
    <t>Requisitos de planejamento da cidade</t>
  </si>
  <si>
    <t>Ações específicas voltadas à saúde na política urbana metropolitana</t>
  </si>
  <si>
    <t>Ações específicas voltadas à saúde na política de transporte metropolitano</t>
  </si>
  <si>
    <t>Requisitos de Avaliação de Impacto na Saúde na política/legislação urbana/transporte</t>
  </si>
  <si>
    <t>Informações sobre os gastos do governo com infraestrutura para diferentes modos de transporte</t>
  </si>
  <si>
    <t>Políticas de poluição do ar relacionadas ao planejamento de transportes</t>
  </si>
  <si>
    <t>Políticas de poluição do ar relacionadas ao planejamento do uso da terra</t>
  </si>
  <si>
    <t>Padrão ou objetivo específicos</t>
  </si>
  <si>
    <t>Alvo mensurável</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</si>
  <si>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</si>
  <si>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</si>
  <si>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</si>
  <si>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</si>
  <si>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</si>
  <si>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</si>
  <si>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Metas de participação ambulante</t>
  </si>
  <si>
    <t>Metas de participação do ciclismo</t>
  </si>
  <si>
    <t>O fácil acesso ao transporte público frequente é um determinante fundamental de sistemas de transporte saudáveis e sustentáveis. O transporte público perto da habitação e do emprego aumenta a parcela de moda das viagens de transporte público, incentivando assim a caminhada relacionada ao transporte; oferecendo acesso a empregos e serviços regionais; melhorar a saúde, o desenvolvimento econômico e a inclusão social; e redução da poluição e das emissões de carbono. A frequência dos serviços também incentiva o uso do transporte público, além da proximidade de estações ou paradas.</t>
  </si>
  <si>
    <t>Requisitos de distribuição de emprego</t>
  </si>
  <si>
    <t>Requisitos mínimos para acesso ao transporte público</t>
  </si>
  <si>
    <t>Metas para o uso do transporte público</t>
  </si>
  <si>
    <t>O acesso local a um espaço público aberto de alta qualidade promove atividade física recreativa e saúde mental. O espaço público próximo cria ambientes convívios, atraentes, ajuda a resfriar a cidade e protege a biodiversidade. À medida que as cidades se desesquem e o espaço aberto privado diminui, proporcionar mais espaço público é fundamental para a saúde da população. Ter espaço público aberto dentro de 400 m de casas pode incentivar a caminhada. O acesso a parques maiores também pode ser importante.</t>
  </si>
  <si>
    <t>Requisitos mínimos para acesso ao espaço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</si>
  <si>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</si>
  <si>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</si>
  <si>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</si>
  <si>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</si>
  <si>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</si>
  <si>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</si>
  <si>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</si>
  <si>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</si>
  <si>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</si>
  <si>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</si>
  <si>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</si>
  <si>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</si>
  <si>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</si>
  <si>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Provisão de infraestruturas pedonais</t>
  </si>
  <si>
    <t>Provisão de infraestruturas cicláveis</t>
  </si>
  <si>
    <t>Metas de participação no ciclismo</t>
  </si>
  <si>
    <t>O fácil acesso aos transportes públicos frequentes é um determinante fundamental dos sistemas de transporte saudáveis e sustentáveis. Os transportes públicos perto da habitação e do emprego aumentam a quota de modo das viagens de transporte público, incentivando assim a caminhada relacionada com os transportes; que oferece acesso a empregos e serviços regionais; melhoria da saúde, do desenvolvimento económico e da inclusão social; e a redução da poluição e das emissões de carbono. A frequência de serviços também incentiva o uso dos transportes públicos, para além da proximidade de estações ou paragens.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</si>
  <si>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</si>
  <si>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</si>
  <si>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</si>
  <si>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</si>
  <si>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</si>
  <si>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พื้นที่เปิดโล่งสาธารณะใด ๆ</t>
  </si>
  <si>
    <t>พื้นที่เปิดโล่งสาธารณะขนาดใหญ่</t>
  </si>
  <si>
    <t>จุดจอดระบบขนส่งสาธารณะ</t>
  </si>
  <si>
    <t>ระบบขนส่งสาธารณะพร้อมบริการปกติ</t>
  </si>
  <si>
    <t>ระบบขนส่งสาธารณะพร้อมบริการปกติ (ไม่ได้รับการประเมิน)</t>
  </si>
  <si>
    <t>ต่ํา</t>
  </si>
  <si>
    <t>เฉลี่ย</t>
  </si>
  <si>
    <t>สูง</t>
  </si>
  <si>
    <t>นโยบายที่ระบุ</t>
  </si>
  <si>
    <t>ความร่วมมือด้านตัวชี้วัดเมืองที่ดีต่อสุขภาพและยั่งยืนระดับโลก</t>
  </si>
  <si>
    <t>อินโฟกราฟิกที่จะแทรกที่นี่...</t>
  </si>
  <si>
    <t>การให้คะแนนคุณภาพนโยบายสําหรับนโยบายเฉพาะที่วัดได้ซึ่งสอดคล้องกับหลักฐานฉันทามติเกี่ยวกับเมืองที่มีสุขภาพดี</t>
  </si>
  <si>
    <t>ข้อกําหนดในการวางแผนเมือง</t>
  </si>
  <si>
    <t>การดําเนินการที่เน้นสุขภาพเฉพาะในนโยบายเมืองมหานคร</t>
  </si>
  <si>
    <t>การดําเนินการที่เน้นสุขภาพเฉพาะในนโยบายการขนส่งมวลชนมหานคร</t>
  </si>
  <si>
    <t>ข้อกําหนดการประเมินผลกระทบต่อสุขภาพในนโยบาย / กฎหมายในเมือง / การขนส่ง</t>
  </si>
  <si>
    <t>ข้อมูลเกี่ยวกับรายจ่ายของรัฐบาลเกี่ยวกับโครงสร้างพื้นฐานสําหรับโหมดการขนส่งที่แตกต่างกัน</t>
  </si>
  <si>
    <t>นโยบายมลพิษทางอากาศที่เกี่ยวข้องกับการวางแผนการขนส่ง</t>
  </si>
  <si>
    <t>นโยบายมลพิษทางอากาศที่เกี่ยวข้องกับการวางแผนการใช้ที่ดิน</t>
  </si>
  <si>
    <t>มาตรฐานเฉพาะหรือจุดมุ่งหมาย</t>
  </si>
  <si>
    <t>เป้าหมายที่วัดได้</t>
  </si>
  <si>
    <t>สอดคล้องกับหลักฐานด้านสุขภาพ</t>
  </si>
  <si>
    <t>ความต้องการความหนาแน่นของที่อยู่อาศัย</t>
  </si>
  <si>
    <t>ข้อกําหนดการเชื่อมต่อถนน</t>
  </si>
  <si>
    <t>ข้อ จํากัด ที่จอดรถเพื่อกีดกันการใช้รถยนต์</t>
  </si>
  <si>
    <t>การจัดหาโครงสร้างพื้นฐานทางเท้า</t>
  </si>
  <si>
    <t>การจัดหาโครงสร้างพื้นฐานการขี่จักรยาน</t>
  </si>
  <si>
    <t>เป้าหมายการมีส่วนร่วมในการเดิน</t>
  </si>
  <si>
    <t>เป้าหมายการมีส่วนร่วมในการขี่จักรยาน</t>
  </si>
  <si>
    <t>การเข้าถึงระบบขนส่งสาธารณะบ่อยครั้งเป็นเรื่องง่ายเป็นปัจจัยสําคัญของระบบขนส่งที่มีสุขภาพดีและยั่งยืน ระบบขนส่งสาธารณะใกล้ที่อยู่อาศัยและการจ้างงานเพิ่มส่วนแบ่งโหมดของการเดินทางด้วยระบบขนส่งสาธารณะจึงส่งเสริมการเดินที่เกี่ยวข้องกับการขนส่ง เสนอการเข้าถึงงานและบริการระดับภูมิภาค การปรับปรุงสุขภาพการพัฒนาเศรษฐกิจและการมีส่วนร่วมทางสังคม และลดมลพิษและการปล่อยก๊าซคาร์บอน ความถี่ของบริการยังส่งเสริมการใช้ระบบขนส่งสาธารณะนอกเหนือจากความใกล้ชิดของสถานีหรือจุดแวะพัก</t>
  </si>
  <si>
    <t>ข้อกําหนดการกระจายการจ้างงาน</t>
  </si>
  <si>
    <t>ข้อกําหนดขั้นต่ําสําหรับการเข้าถึงระบบขนส่งสาธารณะ</t>
  </si>
  <si>
    <t>เป้าหมายสําหรับการใช้ระบบขนส่งสาธารณะ</t>
  </si>
  <si>
    <t>การเข้าถึงพื้นที่เปิดโล่งสาธารณะที่มีคุณภาพสูงในท้องถิ่นส่งเสริมการออกกําลังกายเพื่อการพักผ่อนหย่อนใจและสุขภาพจิต พื้นที่เปิดโล่งสาธารณะใกล้เคียงสร้างสภาพแวดล้อมที่มีชีวิตชีวาและน่าสนใจช่วยทําให้เมืองเย็นลงและปกป้องความหลากหลายทางชีวภาพ เมื่อเมืองต่างๆ ลดทอนพื้นที่เปิดโล่งและพื้นที่เปิดโล่งส่วนตัวลดลง การให้พื้นที่เปิดโล่งสาธารณะมากขึ้นจึงมีความสําคัญต่อสุขภาพของประชากร การมีพื้นที่เปิดโล่งสาธารณะภายใน 400 เมตรของบ้านสามารถกระตุ้นให้เดินได้ การเข้าถึงสวนสาธารณะขนาดใหญ่อาจมีความสําคัญเช่นกัน</t>
  </si>
  <si>
    <t>ข้อกําหนดขั้นต่ําสําหรับการเข้าถึงพื้นที่เปิดโล่งสาธารณะ</t>
  </si>
  <si>
    <t>Chinese - Traditional</t>
  </si>
  <si>
    <t>便利商店</t>
  </si>
  <si>
    <t>任何公共開放空間</t>
  </si>
  <si>
    <t>大型公共開放空間</t>
  </si>
  <si>
    <t>提供定期服務的公共交通</t>
  </si>
  <si>
    <t>低</t>
  </si>
  <si>
    <t>高</t>
  </si>
  <si>
    <t>中/6</t>
  </si>
  <si>
    <t>高/19</t>
  </si>
  <si>
    <t>具體標準或目標</t>
  </si>
  <si>
    <t>可衡量的目標</t>
  </si>
  <si>
    <t>Resumé</t>
  </si>
  <si>
    <t>แทรกโลโก้</t>
  </si>
  <si>
    <t>INSERIR LOGOTIPO</t>
  </si>
  <si>
    <t>INSERTAR LOGOTIPO</t>
  </si>
  <si>
    <t>INDSÆT LOGO</t>
  </si>
  <si>
    <t>Dette arbejde er licenseret under en Creative Commons Attribution-NonCommercial 4.0 International License.</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</si>
  <si>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</si>
  <si>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</si>
  <si>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</si>
  <si>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งานนี้ได้รับอนุญาตภายใต้ใบอนุญาตครีเอทีฟคอมมอนส์แสดงที่มา - ไม่ใช่เชิงพาณิชย์ 4.0 ใบอนุญาตระหว่างประเทศ</t>
  </si>
  <si>
    <t>default</t>
  </si>
  <si>
    <t>Ciudad de México</t>
  </si>
  <si>
    <t>title_series_line1</t>
  </si>
  <si>
    <t>title_series_line2</t>
  </si>
  <si>
    <t>language</t>
  </si>
  <si>
    <t>Dansk</t>
  </si>
  <si>
    <t>Portuguese - Brazil (Auto-translation)</t>
  </si>
  <si>
    <t>Thai (Auto-translation)</t>
  </si>
  <si>
    <t>Danish (Auto-translation)</t>
  </si>
  <si>
    <t>Dansk (Auto-oversættelse)</t>
  </si>
  <si>
    <t>Português - Brasil</t>
  </si>
  <si>
    <t>Português - Brasil (Auto-tradução)</t>
  </si>
  <si>
    <t>Português - Portugal</t>
  </si>
  <si>
    <t>ภาษาไทย (แปลอัตโนมัติ)</t>
  </si>
  <si>
    <t>ภาษาไทย</t>
  </si>
  <si>
    <t>中文 - 繁體中文</t>
  </si>
  <si>
    <t>São Paulo</t>
  </si>
  <si>
    <t>Lisboa</t>
  </si>
  <si>
    <t>บางกอก</t>
  </si>
  <si>
    <t>香港</t>
  </si>
  <si>
    <t>Vietnamese (Auto-translation)</t>
  </si>
  <si>
    <t>Tiếng Việt (Tự động dịch)</t>
  </si>
  <si>
    <t>Hà Nội</t>
  </si>
  <si>
    <t>Chợ thực phẩm</t>
  </si>
  <si>
    <t>Cửa hàng tiện lợi</t>
  </si>
  <si>
    <t>Bất kỳ không gian mở công cộng nào</t>
  </si>
  <si>
    <t>Không gian mở công cộng rộng lớn</t>
  </si>
  <si>
    <t>Dừng giao thông công cộng</t>
  </si>
  <si>
    <t>Giao thông công cộng với dịch vụ thường xuyên</t>
  </si>
  <si>
    <t>Giao thông công cộng với dịch vụ thường xuyên (không được đánh giá)</t>
  </si>
  <si>
    <t>Khả năng đi bộ khu phố so với 25 thành phố</t>
  </si>
  <si>
    <t>Thấp</t>
  </si>
  <si>
    <t>Trung bình</t>
  </si>
  <si>
    <t>Cao</t>
  </si>
  <si>
    <t>CHÈN LOGO</t>
  </si>
  <si>
    <t>Infographic sẽ được chèn vào đây...</t>
  </si>
  <si>
    <t>Xếp hạng chất lượng chính sách cho các chính sách cụ thể, có thể đo lường được phù hợp với bằng chứng đồng thuận về các thành phố lành mạnh</t>
  </si>
  <si>
    <t>Yêu cầu quy hoạch thành phố</t>
  </si>
  <si>
    <t>Các hành động tập trung vào sức khỏe cụ thể trong chính sách đô thị đô thị</t>
  </si>
  <si>
    <t>Thông tin về chi tiêu của chính phủ cho cơ sở hạ tầng cho các phương thức vận tải khác nhau</t>
  </si>
  <si>
    <t>Chính sách ô nhiễm không khí liên quan đến quy hoạch sử dụng đất</t>
  </si>
  <si>
    <t>Chính sách được xác định</t>
  </si>
  <si>
    <t>Tiêu chuẩn hoặc mục tiêu cụ thể</t>
  </si>
  <si>
    <t>Mục tiêu có thể đo lường được</t>
  </si>
  <si>
    <t>Phù hợp với bằng chứng sức khỏe</t>
  </si>
  <si>
    <t>Yêu cầu mật độ nhà ở</t>
  </si>
  <si>
    <t>Yêu cầu kết nối đường phố</t>
  </si>
  <si>
    <t>Hạn chế đỗ xe để ngăn cản việc sử dụng xe hơi</t>
  </si>
  <si>
    <t>Cung cấp cơ sở hạ tầng cho người đi bộ</t>
  </si>
  <si>
    <t>Cung cấp cơ sở hạ tầng đi xe đạp</t>
  </si>
  <si>
    <t>Mục tiêu tham gia đi bộ</t>
  </si>
  <si>
    <t>Yêu cầu phân phối việc làm</t>
  </si>
  <si>
    <t>Mục tiêu sử dụng phương tiện giao thông công cộng</t>
  </si>
  <si>
    <t>Tamil (Auto-translation)</t>
  </si>
  <si>
    <t>உலகளாவிய ஆரோக்கியமான மற்றும் நிலையான நகர-குறிகாட்டிகள் ஒத்துழைப்பு</t>
  </si>
  <si>
    <t>சென்னை</t>
  </si>
  <si>
    <t>உணவு சந்தை</t>
  </si>
  <si>
    <t>வசதியான கடை</t>
  </si>
  <si>
    <t>எந்தவொரு பொது திறந்த வெளியும்</t>
  </si>
  <si>
    <t>பெரிய பொது திறந்த வெளி</t>
  </si>
  <si>
    <t>பொது போக்குவரத்து நிறுத்தம்</t>
  </si>
  <si>
    <t>வழக்கமான சேவையுடன் கூடிய பொதுப் போக்குவரத்து</t>
  </si>
  <si>
    <t>வழக்கமான சேவையுடன் பொது போக்குவரத்து (மதிப்பீடு செய்யப்படவில்லை)</t>
  </si>
  <si>
    <t>தாழ்வானது</t>
  </si>
  <si>
    <t>நிரலளவு</t>
  </si>
  <si>
    <t>உயரிடம்</t>
  </si>
  <si>
    <t>அடையாளம் காணப்பட்ட கொள்கைகள்</t>
  </si>
  <si>
    <t>லோகோவை செருகு</t>
  </si>
  <si>
    <t>இன்போ இங்கே செருகப்பட வேண்டும் ...</t>
  </si>
  <si>
    <t>ஆரோக்கியமான நகரங்கள் குறித்த ஒருமித்த ஆதாரங்களுடன் இணைந்த குறிப்பிட்ட, அளவிடக்கூடிய கொள்கைகளுக்கான கொள்கை தர மதிப்பீடு</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</si>
  <si>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</si>
  <si>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</si>
  <si>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</si>
  <si>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</si>
  <si>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</si>
  <si>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</si>
  <si>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காணிப் பயன்பாட்டுதிட்டமிடல் தொடர்பான காற்று மாசுறுதல் கொள்கைகள்</t>
  </si>
  <si>
    <t>கொள்கை அடையாளம் காணப்பட்டது</t>
  </si>
  <si>
    <t>குறிப்பிட்ட தரநிலை அல்லது நோக்கம்</t>
  </si>
  <si>
    <t>அளவிடக்கூடிய இலக்கு</t>
  </si>
  <si>
    <t>சுகாதார ஆதாரங்களுடன் ஒத்த</t>
  </si>
  <si>
    <t>வீடமைப்பு அடர்த்திதேவைகள்</t>
  </si>
  <si>
    <t>தெரு இணைப்பு தேவைகள்</t>
  </si>
  <si>
    <t>கார் பயன்பாட்டை ஊக்கப்படுத்த பார்க்கிங் கட்டுப்பாடுகள்</t>
  </si>
  <si>
    <t>பாதசாரிகள் உள்கட்டமைப்பு வசதி</t>
  </si>
  <si>
    <t>சைக்கிள் ஓட்டுதல் உள்கட்டமைப்பு வசதிகள்</t>
  </si>
  <si>
    <t>நடைபயிற்சி பங்கேற்பு இலக்குகள்</t>
  </si>
  <si>
    <t>சைக்கிள் ஓட்டுதல் பங்கேற்பு இலக்குகள்</t>
  </si>
  <si>
    <t>அடிக்கடி பொதுப் போக்குவரத்தை எளிதாக அணுகுவது ஆரோக்கியமான மற்றும் நிலையான போக்குவரத்து அமைப்புகளை தீர்மானிக்கும் ஒரு முக்கிய காரணியாகும். வீட்டு வசதி மற்றும் வேலைவாய்ப்புக்கு அருகில் உள்ள பொதுப் போக்குவரத்து பொதுப் போக்குவரத்து பயணங்களின் பயன்முறை பங்கை அதிகரிக்கிறது, இதனால் போக்குவரத்து தொடர்பான நடைபயிற்சிஊக்குவிக்கிறது; பிராந்திய வேலைகள் மற்றும் சேவைகளை அணுகுதல்; சுகாதாரம், பொருளாதார மேம்பாடு மற்றும் சமூக உள்ளடக்கத்தை மேம்படுத்துதல்; மற்றும் மாசு மற்றும் கார்பன் உமிழ்வுகளைக் குறைத்தல். சேவைகளின் அதிர்வெண், நிலையங்கள் அல்லது நிறுத்தங்களின் அருகாமையில் கூடுதலாக, பொது போக்குவரத்து பயன்பாட்டை ஊக்குவிக்கிறது.</t>
  </si>
  <si>
    <t>வேலைவாய்ப்பு விநியோகதேவைகள்</t>
  </si>
  <si>
    <t>பொது போக்குவரத்து அணுகலுக்கான குறைந்தபட்ச தேவைகள்</t>
  </si>
  <si>
    <t>பொதுப் போக்குவரத்து பயன்பாட்டிற்கான இலக்குகள்</t>
  </si>
  <si>
    <t>உயர்தர பொது திறந்த வெளிக்கான உள்ளூர் அணுகல் பொழுதுபோக்கு உடல் செயல்பாடு மற்றும் மன ஆரோக்கியத்தை ஊக்குவிக்கிறது. அருகிலுள்ள பொது திறந்தவெளி, கவர்ச்சிகரமான சூழல்களை உருவாக்குகிறது, நகரத்தை குளிர்விக்க உதவுகிறது மற்றும் பல்லுயிரினத்தைப் பாதுகாக்கிறது. நகரங்கள் குகைமற்றும் தனியார் திறந்தவெளி வீழ்ச்சியடையும் போது, அதிக பொது திறந்த வெளியை வழங்குவது மக்கள் தொகை ஆரோக்கியத்திற்கு முக்கியமானது. 400 மீ வீடுகளுக்குள் பொது திறந்த வெளி யை வைத்திருப்பது நடைபயிற்சியை ஊக்குவிக்கும். பெரிய பூங்காக்களை அணுகுவதும் முக்கியமானதாக இருக்கலாம்.</t>
  </si>
  <si>
    <t>பொது திறந்த வெளி அணுகலுக்கான குறைந்தபட்ச தேவைகள்</t>
  </si>
  <si>
    <t>இந்த வேலை ஒரு கிரியேட்டிவ் காமன்ஸ் கீழ் உரிமம்-அல்லாத வணிக 4.0 சர்வதேச உரிமம்.</t>
  </si>
  <si>
    <t>Catalan</t>
  </si>
  <si>
    <t>València</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</si>
  <si>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</si>
  <si>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</si>
  <si>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</si>
  <si>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</si>
  <si>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</si>
  <si>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</si>
  <si>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</si>
  <si>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</si>
  <si>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INSEREIX UN LOGOTIP</t>
  </si>
  <si>
    <t>Infografia que s'inserirà aquí...</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</si>
  <si>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</si>
  <si>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</si>
  <si>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</si>
  <si>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</si>
  <si>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</si>
  <si>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</si>
  <si>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</si>
  <si>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</si>
  <si>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https://github.com/googlefonts/noto-cjk/blob/main/Sans/Variable/TTF/Subset/NotoSansHK-VF.ttf</t>
  </si>
  <si>
    <t>German (Auto-translation)</t>
  </si>
  <si>
    <t>Köln</t>
  </si>
  <si>
    <t xml:space="preserve">Colaboración global de indicadores de ciudades saludables y sostenibles </t>
  </si>
  <si>
    <t>Mercado</t>
  </si>
  <si>
    <t>Tienda de Conveniencia</t>
  </si>
  <si>
    <t>Espacio público abierto grande</t>
  </si>
  <si>
    <t>Caminabilidad del barrio en relación con las 25 ciudades</t>
  </si>
  <si>
    <t>Infografía a insertar aquí...</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</si>
  <si>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</si>
  <si>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</si>
  <si>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</si>
  <si>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</si>
  <si>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</si>
  <si>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</si>
  <si>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</si>
  <si>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la evaluación de impacto en la salud, presentes en la política/legislación urbana/de transporte</t>
  </si>
  <si>
    <t>Norma u objetivo específico</t>
  </si>
  <si>
    <t>Requisitos de densidad de viviendas</t>
  </si>
  <si>
    <t xml:space="preserve">El acceso a transporte público frecuente es un determinante clave para tener sistemas de transporte saludables y sostenibles. Su frecuencia, así como su cercanía a la vivienda y el empleo puede fomentar el uso de este modo de transporte y aumentar la proporción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</si>
  <si>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numero de espacios abiertos privados disminuye, proveer de espacios públicos es crucial para la salud poblacional. Tener un espacio público a menos de 400m alienta a la caminata, mientras que el acceso a parques grandes puede también ser importante.</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</si>
  <si>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</si>
  <si>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</si>
  <si>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</si>
  <si>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</si>
  <si>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</si>
  <si>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Walkability policy in {city}</t>
  </si>
  <si>
    <t>Public transport policy in {city}</t>
  </si>
  <si>
    <t>Public open space policy in {city}</t>
  </si>
  <si>
    <t>ஆங்கிலம்</t>
  </si>
  <si>
    <t>பொது போக்குவரத்து அணுகல் % மக்கள் தொகை</t>
  </si>
  <si>
    <t>{city} நடைப்பயணக் கொள்கை</t>
  </si>
  <si>
    <t>{city} பொது போக்குவரத்து கொள்கை</t>
  </si>
  <si>
    <t>{city} பொது திறந்த வெளி கொள்கை</t>
  </si>
  <si>
    <t>fonts/Aaram-Regular.ttf</t>
  </si>
  <si>
    <t>https://github.com/dejavu-fonts/dejavu-fonts/releases</t>
  </si>
  <si>
    <t>https://github.com/enathu/aaram/blob/gh-pages/build/Aaram-Regular.ttf  (may have a missing glyph; unclear which)</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</si>
  <si>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</si>
  <si>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</si>
  <si>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</si>
  <si>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</si>
  <si>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</si>
  <si>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</si>
  <si>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</si>
  <si>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</si>
  <si>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</si>
  <si>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Rapport om sunde og bæredygtige byindikatorer:</t>
  </si>
  <si>
    <t>Sammenligninger med 25 byer internationalt</t>
  </si>
  <si>
    <t>Gent</t>
  </si>
  <si>
    <t>Dagligvarebutik</t>
  </si>
  <si>
    <t>% befolkning med adgang til offentlig transport</t>
  </si>
  <si>
    <t>pr. km²</t>
  </si>
  <si>
    <t>Befolkningstætheden i nabolaget</t>
  </si>
  <si>
    <t>Tæthed i vejkryds i nabolaget</t>
  </si>
  <si>
    <t>Bericht über gesunde und nachhaltige Stadtindikatoren:</t>
  </si>
  <si>
    <t>Vergleiche mit 25 Städten international</t>
  </si>
  <si>
    <t>Global Healthy &amp; Sustainable City-Indicators Zusammenarbeit</t>
  </si>
  <si>
    <t>Lebensmittelmarkt</t>
  </si>
  <si>
    <t>Nachbarschaftsladen</t>
  </si>
  <si>
    <t>Jeder öffentliche Freiraum</t>
  </si>
  <si>
    <t>Großer öffentlicher Freiraum</t>
  </si>
  <si>
    <t>Haltestelle der öffentlichen Verkehrsmittel</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</si>
  <si>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</si>
  <si>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</si>
  <si>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</si>
  <si>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</si>
  <si>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</si>
  <si>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</si>
  <si>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</si>
  <si>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</si>
  <si>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</si>
  <si>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Nachbarschaft Straßenkreuzungsdichte</t>
  </si>
  <si>
    <t>LOGO EINFÜGEN</t>
  </si>
  <si>
    <t>Infografik wird hier eingefügt...</t>
  </si>
  <si>
    <t>Politische Präsenz in {city}</t>
  </si>
  <si>
    <t>Richtlinienqualität in {city}</t>
  </si>
  <si>
    <t>Bewertung der Politikqualität für spezifische, messbare Maßnahmen, die auf Konsensergebnisse zu gesunden Städten abgestimmt sind</t>
  </si>
  <si>
    <t>Städtebauliche Anforderungen</t>
  </si>
  <si>
    <t>Spezifische gesundheitsorientierte Maßnahmen in der städtischen Stadtpolitik</t>
  </si>
  <si>
    <t>Spezifische gesundheitsorientierte Maßnahmen in der städtischen Verkehrspolitik</t>
  </si>
  <si>
    <t>Anforderungen an die Gesundheitsverträglichkeitsprüfung in der Stadt-/Verkehrspolitik/-gesetzgebung</t>
  </si>
  <si>
    <t>Informationen über die staatlichen Infrastrukturausgaben für verschiedene Verkehrsträger</t>
  </si>
  <si>
    <t>Luftverschmutzungspolitik im Zusammenhang mit der Verkehrsplanung</t>
  </si>
  <si>
    <t>Luftverschmutzungspolitik im Zusammenhang mit der Flächennutzungsplanung</t>
  </si>
  <si>
    <t>Begehbarkeitsrichtlinie in {city}</t>
  </si>
  <si>
    <t>ÖPNV-Politik in {city}</t>
  </si>
  <si>
    <t>Öffentliche Freiraumpolitik in {city}</t>
  </si>
  <si>
    <t>Richtlinie identifiziert</t>
  </si>
  <si>
    <t>Spezifische Norm oder Zielsetzung</t>
  </si>
  <si>
    <t>Messbares Ziel</t>
  </si>
  <si>
    <t>Im Einklang mit gesundheitsbezogenen Erkenntnissen</t>
  </si>
  <si>
    <t>Anforderungen an die Gehäusedichte</t>
  </si>
  <si>
    <t>Anforderungen an die Straßenkonnektivität</t>
  </si>
  <si>
    <t>Parkbeschränkungen, um die Nutzung von Autos zu verhindern</t>
  </si>
  <si>
    <t>Bereitstellung von Fußgängerinfrastruktur</t>
  </si>
  <si>
    <t>Bereitstellung von Fahrradinfrastruktur</t>
  </si>
  <si>
    <t>Walking Partizipationsziele</t>
  </si>
  <si>
    <t>Ziele für die Teilnahme am Radsport</t>
  </si>
  <si>
    <t>Der einfache Zugang zu häufigen öffentlichen Verkehrsmitteln ist ein schlüsselfaktor für gesunde und nachhaltige Verkehrssysteme. Öffentliche Verkehrsmittel in der Nähe von Wohnraum und Beschäftigung erhöhen den Anteil der Verkehrsmittel an Fahrten mit öffentlichen Verkehrsmitteln und fördern so das verkehrsbezogene Gehen; Zugang zu regionalen Arbeitsplätzen und Dienstleistungen; Verbesserung der Gesundheit, der wirtschaftlichen Entwicklung und der sozialen Inklusion; und Verringerung der Umweltverschmutzung und der Kohlenstoffemissionen. Die Häufigkeit der Dienste fördert neben der Nähe von Bahnhöfen oder Haltestellen auch die Nutzung öffentlicher Verkehrsmittel.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</si>
  <si>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</si>
  <si>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</si>
  <si>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</si>
  <si>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</si>
  <si>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</si>
  <si>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</si>
  <si>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Deutsch (Automatische Übersetzung)</t>
  </si>
  <si>
    <t>Informe de Indicadores de Ciudades Saludables y Sostenibles:</t>
  </si>
  <si>
    <t>Comparaciones con 25 ciudades a nivel internacional</t>
  </si>
  <si>
    <t>por km²</t>
  </si>
  <si>
    <t>Relatório de Indicadores urbanos saudáveis e sustentáveis:</t>
  </si>
  <si>
    <t>Comparações com 25 cidades internacionalmente</t>
  </si>
  <si>
    <t>% população com acesso ao transporte público</t>
  </si>
  <si>
    <t>Densidade populacional do bairro</t>
  </si>
  <si>
    <t>Densidade de cruzamento de rua do bairro</t>
  </si>
  <si>
    <t>Política de walkability em {city}</t>
  </si>
  <si>
    <t>Comparações com 25 cidades a nível internacional</t>
  </si>
  <si>
    <t>% da população com acesso aos transportes públicos</t>
  </si>
  <si>
    <t>Presença política em {city}</t>
  </si>
  <si>
    <t>Qualidade de política em {city}</t>
  </si>
  <si>
    <t>Política de transportes públicos em {city}</t>
  </si>
  <si>
    <t>รายงานตัวชี้วัดเมืองที่ดีต่อสุขภาพและยั่งยืน:</t>
  </si>
  <si>
    <t>เปรียบเทียบกับ 25 เมืองในระดับสากล</t>
  </si>
  <si>
    <t>% ประชากรที่สามารถเข้าถึงระบบขนส่งสาธารณะ</t>
  </si>
  <si>
    <t>ต่อ ตร.กม.²</t>
  </si>
  <si>
    <t>ความหนาแน่นของประชากรในละแวกใกล้เคียง</t>
  </si>
  <si>
    <t>ความหนาแน่นของทางแยกถนนในละแวกใกล้เคียง</t>
  </si>
  <si>
    <t>คุณภาพนโยบายใน {city}</t>
  </si>
  <si>
    <t>นโยบายความสามารถในการเดินใน {city}</t>
  </si>
  <si>
    <t>นโยบายระบบขนส่งสาธารณะใน {city}</t>
  </si>
  <si>
    <t>นโยบายพื้นที่เปิดโล่งสาธารณะใน {city}</t>
  </si>
  <si>
    <t>每平方公里</t>
  </si>
  <si>
    <t>鄰里人口密度</t>
  </si>
  <si>
    <t>ஆரோக்கியமான மற்றும் நிலையான நகர குறிகாட்டிகள் அறிக்கை:</t>
  </si>
  <si>
    <t>சர்வதேச அளவில் 25 நகரங்களுடன் ஒப்பீடுகள்</t>
  </si>
  <si>
    <t>பாங்காக்</t>
  </si>
  <si>
    <t>ஒரு கி.மீ²</t>
  </si>
  <si>
    <t>சுற்றுப்புற மக்கள் தொகை அடர்த்தி</t>
  </si>
  <si>
    <t>அக்கம் பக்க தெரு சந்திப்பு அடர்த்தி</t>
  </si>
  <si>
    <t>So sánh với 25 thành phố quốc tế</t>
  </si>
  <si>
    <t>trên mỗi km²</t>
  </si>
  <si>
    <t>Mật độ dân số khu phố</t>
  </si>
  <si>
    <t>Mật độ giao lộ đường phố lân cận</t>
  </si>
  <si>
    <t>% de població amb accés al transport públic</t>
  </si>
  <si>
    <t>Presència de polítiques a {city}</t>
  </si>
  <si>
    <t>Qualitat de la política a {city}</t>
  </si>
  <si>
    <t>Dân số %
có quyền truy cập
ở trong
500m đến…</t>
  </si>
  <si>
    <t>மக்கள் தொகை %
அணுகலுடன்
உள்ளே
500 மீ...</t>
  </si>
  <si>
    <t>ประชากร %
ด้วยการเข้าถึง
ภายใน
500m ถึง…</t>
  </si>
  <si>
    <t>População %
com acesso
dentro de
500m para…</t>
  </si>
  <si>
    <t>% Bevölkerung
mit Zugang
innenhalb
von 500m zu …</t>
  </si>
  <si>
    <t>% Befolkning
med adgang
inden for
500 m til …</t>
  </si>
  <si>
    <t>% befolkning inden for 500 mio. offentlig transport med
20 min eller bedre gennemsnitlig ugedagsfrekvens</t>
  </si>
  <si>
    <t>% der Bevölkerung innerhalb von 500 m von öffentlichen Verkehrsmitteln
mit 20 Minuten oder besser durchschnittliche Wochentagsfrequenz</t>
  </si>
  <si>
    <t>% da população dentro de 500 m de transportes públicos
com 20 minutos ou melhor frequência média diária</t>
  </si>
  <si>
    <t xml:space="preserve">% மக்கள் தொகை 1.5 ஹெக்டேர் அல்லது அதற்கு மேற்பட்ட பரப்பளவு
கொண்ட பொது திறந்த வெளியின் 500 மீ க்குள் </t>
  </si>
  <si>
    <t>Dutch (Auto-translation)</t>
  </si>
  <si>
    <t>Nederlands (Auto-vertaling)</t>
  </si>
  <si>
    <t>Nederlands</t>
  </si>
  <si>
    <t>Czech (Auto-translation)</t>
  </si>
  <si>
    <t>Čeština (automatický překlad)</t>
  </si>
  <si>
    <t>Čeština</t>
  </si>
  <si>
    <t>Zpráva o ukazatelích zdravého a udržitelného města:</t>
  </si>
  <si>
    <t>Srovnání s 25 městy na mezinárodní úrovni</t>
  </si>
  <si>
    <t>Globální spolupráce mezi zdravými a udržitelnými městy a ukazateli</t>
  </si>
  <si>
    <t>Olomoucký</t>
  </si>
  <si>
    <t>Trh s potravinami</t>
  </si>
  <si>
    <t>Samoobsluze</t>
  </si>
  <si>
    <t>Jakýkoli veřejný otevřený prostor</t>
  </si>
  <si>
    <t>Velký veřejný otevřený prostor</t>
  </si>
  <si>
    <t>Zastávka MHD</t>
  </si>
  <si>
    <t>Veřejná doprava s pravidelnou dopravou</t>
  </si>
  <si>
    <t>Veřejná doprava s linkovou dopravou (nehodnoceno)</t>
  </si>
  <si>
    <t>Průchodnost v sousedství ve vztahu k 25 městům</t>
  </si>
  <si>
    <t>Nízký</t>
  </si>
  <si>
    <t>Průměrný</t>
  </si>
  <si>
    <t>Vysoko</t>
  </si>
  <si>
    <t>% obyvatel s přístupem k veřejné dopravě</t>
  </si>
  <si>
    <t>% obyvatel do 500 m od veřejné dopravy s 20 minutami nebo lepší průměrnou frekvencí pracovních dnů</t>
  </si>
  <si>
    <t xml:space="preserve">% populace do 500 m od veřejného otevřeného prostoru o rozloze 1,5 hektaru nebo větší </t>
  </si>
  <si>
    <t>Zjištěné politiky</t>
  </si>
  <si>
    <t>za km²</t>
  </si>
  <si>
    <t>Hustota obyvatelstva sousedství</t>
  </si>
  <si>
    <t>Hustota křižovatek ulic v sousedství</t>
  </si>
  <si>
    <t>VLOŽIT LOGO</t>
  </si>
  <si>
    <t>Infografika, která má být vložena sem...</t>
  </si>
  <si>
    <t>Přítomnost politiky v {city}</t>
  </si>
  <si>
    <t>Kvalita politiky v {city}</t>
  </si>
  <si>
    <t>Hodnocení kvality politik pro konkrétní, měřitelné politiky v souladu s konsenzuálními důkazy o zdravých městech</t>
  </si>
  <si>
    <t>Požadavky na územní plánování</t>
  </si>
  <si>
    <t>Konkrétní opatření zaměřená na zdraví v metropolitní městské politice</t>
  </si>
  <si>
    <t>Konkrétní opatření zaměřená na zdraví v metropolitní dopravní politice</t>
  </si>
  <si>
    <t>Požadavky na posuzování dopadů na zdraví v městské/dopravní politice/právních předpisech</t>
  </si>
  <si>
    <t>Informace o veřejných výdajích na infrastrukturu pro různé druhy dopravy</t>
  </si>
  <si>
    <t>Politiky v oblasti znečištění ovzduší související s plánováním dopravy</t>
  </si>
  <si>
    <t>Politiky v oblasti znečištění ovzduší související s územním plánováním</t>
  </si>
  <si>
    <t>Zásady průchodnosti v {city}</t>
  </si>
  <si>
    <t>Politika veřejné dopravy v {city}</t>
  </si>
  <si>
    <t>Politika veřejného otevřeného prostoru v {city}</t>
  </si>
  <si>
    <t>Zjištěná politika</t>
  </si>
  <si>
    <t>Specifický standard nebo cíl</t>
  </si>
  <si>
    <t>Měřitelný cíl</t>
  </si>
  <si>
    <t>V souladu se zdravotními důkazy</t>
  </si>
  <si>
    <t>Požadavky na hustotu tělesa</t>
  </si>
  <si>
    <t>Požadavky na připojení ulice</t>
  </si>
  <si>
    <t>Parkovací omezení, která odrazují od používání automobilů</t>
  </si>
  <si>
    <t>Poskytování infrastruktury pro chodce</t>
  </si>
  <si>
    <t>Zajištění cyklistické infrastruktury</t>
  </si>
  <si>
    <t>Cíle účasti v chůzi</t>
  </si>
  <si>
    <t>Cíle pro účast cyklistů</t>
  </si>
  <si>
    <t>Snadný přístup k časté veřejné dopravě je klíčovým faktorem zdravých a udržitelných dopravních systémů. Veřejná doprava v blízkosti bydlení a zaměstnanosti zvyšuje podíl cest veřejnou dopravou, čímž podporuje chůzi související s dopravou; nabízení přístupu k regionálním pracovním místům a službám; zlepšení zdraví, hospodářského rozvoje a sociálního začlenění; a snížení znečištění a emisí uhlíku. Četnost služeb kromě blízkosti stanic nebo zastávek podporuje také využívání veřejné dopravy.</t>
  </si>
  <si>
    <t>Požadavky na rozdělení pracovních míst</t>
  </si>
  <si>
    <t>Minimální požadavky na přístup k veřejné dopravě</t>
  </si>
  <si>
    <t>Cíle pro použití ve veřejné dopravě</t>
  </si>
  <si>
    <t>Místní přístup k vysoce kvalitnímu veřejnému otevřenému prostoru podporuje rekreační fyzickou aktivitu a duševní zdraví. Nedaleký veřejný otevřený prostor vytváří příjemné, atraktivní prostředí, pomáhá ochlazovat město a chrání biologickou rozmanitost. Vzhledem k tomu, že města zahušťují a soukromý otevřený prostor upadá, je poskytování více veřejného otevřeného prostoru rozhodující pro zdraví obyvatelstva. Mít veřejný otevřený prostor do 400 m od domů může podpořit chůzi. Důležitý může být také přístup do větších parků.</t>
  </si>
  <si>
    <t>Minimální požadavky na přístup do veřejného otevřeného prostoru</t>
  </si>
  <si>
    <t>Toto dílo je licencováno pod Creative Commons Attribution-NonCommercial 4.0 International License.</t>
  </si>
  <si>
    <t>Rapport gezonde en duurzame stadsindicatoren:</t>
  </si>
  <si>
    <t>Vergelijkingen met 25 steden internationaal</t>
  </si>
  <si>
    <t>Wereldwijde samenwerking op het gebied van gezonde en duurzame stadsindicatoren</t>
  </si>
  <si>
    <t>Voedselmarkt</t>
  </si>
  <si>
    <t>Buurtwinkel</t>
  </si>
  <si>
    <t>Elke openbare open ruimte</t>
  </si>
  <si>
    <t>Grote openbare open ruimte</t>
  </si>
  <si>
    <t>Halte van het openbaar vervoer</t>
  </si>
  <si>
    <t>Openbaar vervoer met regelmatige dienst</t>
  </si>
  <si>
    <t>Openbaar vervoer met regelmatige dienst (niet geëvalueerd)</t>
  </si>
  <si>
    <t>Laag</t>
  </si>
  <si>
    <t>Gemiddeld</t>
  </si>
  <si>
    <t>Hoog</t>
  </si>
  <si>
    <t>% bevolking met toegang tot het openbaar vervoer</t>
  </si>
  <si>
    <t>% bevolking binnen 500m van het openbaar vervoermet 20 minuten of beter gemiddelde weekdag frequentie</t>
  </si>
  <si>
    <t xml:space="preserve">% bevolking binnen 500m van de openbare open ruimtevan oppervlakte 1,5 hectare of groter </t>
  </si>
  <si>
    <t>Vastgesteld beleid</t>
  </si>
  <si>
    <t>Bevolkingsdichtheid buurt</t>
  </si>
  <si>
    <t>Buurtstraat kruispunt dichtheid</t>
  </si>
  <si>
    <t>LOGO INVOEGEN</t>
  </si>
  <si>
    <t>Infographic hier in te voegen...</t>
  </si>
  <si>
    <t>Beleidskwaliteitsbeoordeling voor specifiek, meetbaar beleid dat is afgestemd op consensusmateriaal over gezonde steden</t>
  </si>
  <si>
    <t>Stedenbouwkundige vereisten</t>
  </si>
  <si>
    <t>Specifieke gezondheidsgerichte acties in het grootstedelijk stedelijk beleid</t>
  </si>
  <si>
    <t>Specifieke op gezondheid gerichte acties in het grootstedelijk vervoersbeleid</t>
  </si>
  <si>
    <t>Gezondheidseffectbeoordelingsvereisten in stedelijk/vervoersbeleid/wetgeving</t>
  </si>
  <si>
    <t>Informatie over overheidsuitgaven voor infrastructuur voor verschillende vervoerswijzen</t>
  </si>
  <si>
    <t>Beleid inzake luchtverontreiniging in verband met vervoersplanning</t>
  </si>
  <si>
    <t>Beleid inzake luchtverontreiniging in verband met ruimtelijke ordening</t>
  </si>
  <si>
    <t>Beleid geïdentificeerd</t>
  </si>
  <si>
    <t>Specifieke norm of doel</t>
  </si>
  <si>
    <t>Meetbaar doel</t>
  </si>
  <si>
    <t>In overeenstemming met gezondheidsbewijs</t>
  </si>
  <si>
    <t>Eisen woningdichtheid</t>
  </si>
  <si>
    <t>Vereisten voor straatconnectiviteit</t>
  </si>
  <si>
    <t>Parkeerbeperkingen om autogebruik te ontmoedigen</t>
  </si>
  <si>
    <t>Aanleg van voetgangersinfrastructuur</t>
  </si>
  <si>
    <t>Aanleg fietsinfrastructuur</t>
  </si>
  <si>
    <t>Doelstellingen voor deelname aan wandelen</t>
  </si>
  <si>
    <t>Doelstellingen voor fietsdeelname</t>
  </si>
  <si>
    <t>Gemakkelijke toegang tot frequent openbaar vervoer is een belangrijke determinant van gezonde en duurzame vervoerssystemen. Openbaar vervoer in de buurt van woningen en werkgelegenheid verhoogt het vervoersdeel van het openbaar vervoer, waardoor vervoergerelateerd lopen wordt aangemoedigd; het bieden van toegang tot regionale banen en diensten; verbetering van de gezondheid, economische ontwikkeling en sociale inclusiviteit; en het verminderen van vervuiling en koolstofemissies. De frequentie van de diensten stimuleert ook het gebruik van het openbaar vervoer, naast de nabijheid van stations of haltes.</t>
  </si>
  <si>
    <t>Vereisten voor arbeidsverdeling</t>
  </si>
  <si>
    <t>Minimumeisen voor toegang tot het openbaar vervoer</t>
  </si>
  <si>
    <t>Doelstellingen voor het gebruik van het openbaar vervoer</t>
  </si>
  <si>
    <t>Lokale toegang tot hoogwaardige openbare open ruimte bevordert recreatieve fysieke activiteit en geestelijke gezondheid. Nabijgelegen openbare open ruimte creëert gezellige, aantrekkelijke omgevingen, helpt de stad te koelen en beschermt de biodiversiteit. Naarmate steden verdichten en de particuliere open ruimte afneemt, is het bieden van meer openbare open ruimte van cruciaal belang voor de gezondheid van de bevolking. Het hebben van openbare open ruimte binnen 400 m van woningen kan het lopen aanmoedigen. Toegang tot grotere parken kan ook belangrijk zijn.</t>
  </si>
  <si>
    <t>Minimumeisen voor de toegang tot de openbare open ruimte</t>
  </si>
  <si>
    <t>Dit werk is gelicenseerd onder een Creative Commons Naamsvermelding-NonCommercial 4.0 International License.</t>
  </si>
  <si>
    <t>Počet
obyvatel %
s přístupem
wdo 500 m...</t>
  </si>
  <si>
    <t>Bevolking %
met toegang
binnen
500m tot...</t>
  </si>
  <si>
    <t>Politiktilstedeværelse i {city}</t>
  </si>
  <si>
    <t>Politikkvalitet i {city}</t>
  </si>
  <si>
    <t>Gangbarhedspolitik i {city}</t>
  </si>
  <si>
    <t>Politik for offentlig transport i {city}</t>
  </si>
  <si>
    <t>Politik for offentlig åbning af rummet i {city}</t>
  </si>
  <si>
    <t>Beleidsaanwezigheid in {city}</t>
  </si>
  <si>
    <t>Beleidskwaliteit in {city}</t>
  </si>
  <si>
    <t>Beloopbaarheidsbeleid in {city}</t>
  </si>
  <si>
    <t>Openbaar vervoersbeleid in {city}</t>
  </si>
  <si>
    <t>Openbaar open ruimte beleid in {city}</t>
  </si>
  <si>
    <t>Política de caminabilidad en {city}</t>
  </si>
  <si>
    <t>Política de transporte público en {city}</t>
  </si>
  <si>
    <t>Política de espacios públicos abiertos en {city}</t>
  </si>
  <si>
    <t>Presencia de políticas en {city}</t>
  </si>
  <si>
    <t>Calidad de la política en {city}</t>
  </si>
  <si>
    <t>Qualidade da política em {city}</t>
  </si>
  <si>
    <t>Política de transporte público em {city}</t>
  </si>
  <si>
    <t>Política de espaço público aberto em {city}</t>
  </si>
  <si>
    <t>{city} இல் கொள்கை இருப்பு</t>
  </si>
  <si>
    <t>{city} கொள்கைதரம்</t>
  </si>
  <si>
    <t>การแสดงตนของนโยบายใน {city}</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</si>
  <si>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</si>
  <si>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</si>
  <si>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</si>
  <si>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</si>
  <si>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</si>
  <si>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</si>
  <si>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</si>
  <si>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</si>
  <si>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</si>
  <si>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</si>
  <si>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</si>
  <si>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</si>
  <si>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</si>
  <si>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</si>
  <si>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</si>
  <si>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</si>
  <si>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</si>
  <si>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</si>
  <si>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</si>
  <si>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</si>
  <si>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</si>
  <si>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</si>
  <si>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</si>
  <si>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</si>
  <si>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</si>
  <si>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</si>
  <si>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</si>
  <si>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</si>
  <si>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</si>
  <si>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</si>
  <si>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</si>
  <si>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</si>
  <si>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</si>
  <si>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</si>
  <si>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</si>
  <si>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</si>
  <si>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</si>
  <si>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</si>
  <si>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</si>
  <si>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</si>
  <si>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</si>
  <si>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</si>
  <si>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</si>
  <si>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</si>
  <si>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</si>
  <si>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</si>
  <si>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</si>
  <si>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</si>
  <si>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</si>
  <si>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</si>
  <si>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</si>
  <si>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</si>
  <si>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</si>
  <si>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</si>
  <si>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</si>
  <si>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 xml:space="preserve">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https://doi.org/INSERT-DOI-HERE. </t>
  </si>
  <si>
    <t>(below) Percentage of population with access to amenities within 500 metres (m) in {city}, {country}.</t>
  </si>
  <si>
    <t>Walkability in {city}</t>
  </si>
  <si>
    <t>Median score for 25 cities internationally</t>
  </si>
  <si>
    <t>Spanish - Spain</t>
  </si>
  <si>
    <t>Spanish - Mexico</t>
  </si>
  <si>
    <t>Neighbourhood walkability in relative to 25 cities</t>
  </si>
  <si>
    <t>China</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</si>
  <si>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</si>
  <si>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aaram</t>
  </si>
  <si>
    <t>fonts/dejavu-fonts-ttf-2.37/ttf/DejaVuSansCondensed.ttf</t>
  </si>
  <si>
    <t>Urban design and transport policies supporting health and sustainability</t>
  </si>
  <si>
    <t>% of 25 cities with requirement met, by country income</t>
  </si>
  <si>
    <t>Requirements for public transport access to employment and services</t>
  </si>
  <si>
    <t>Mean 1000 m neighbourhood population per km²</t>
  </si>
  <si>
    <t>Mean 1000 m neighbourhood street intersections per km²</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</si>
  <si>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&gt;15,000 persons per km²) may have decreasing benefits for physical activity.  This is an important topic for future research.</t>
  </si>
  <si>
    <t>mask_hero_2</t>
  </si>
  <si>
    <t>walkability_above_median_pct</t>
  </si>
  <si>
    <t>(above) {:.1f}% of population live in neighbourhoods with walkability scores greater than the 25 international city median</t>
  </si>
  <si>
    <t>optimal_range - Mean 1000 m neighbourhood population per km²</t>
  </si>
  <si>
    <t>optimal_range - Mean 1000 m neighbourhood street intersections per km²</t>
  </si>
  <si>
    <t>(above) {:.1f}% of population meet minimum threshold* for neighbourhood street intersection density ({:,} {})</t>
  </si>
  <si>
    <t>(above) {:.1f}% of population meet minimum threshold* for neighbourhood population density ({:,} {})</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</si>
  <si>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</si>
  <si>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Phoenix' population with access within 500m to a food market, convenience store, any public open space or a large public open space or a public transport stop is well below average compared with other cities studied.</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</si>
  <si>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conveience stoes and food markets in Seattle, is well below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</si>
  <si>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such as walkability and public transport, São Paulo lacks standards and measurable targets .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</si>
  <si>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However,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residents have access to some public open space within 500m, only 54% live within 500m of a larger public open space.  Compared with other cities studied, more Hong Kong residents have access to all amenities studied within 500m.</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</si>
  <si>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</si>
  <si>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</si>
  <si>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residents live in Graz live neighbourhoods meeting density thresholds, and 81.3% live in neighbourhoods meeting street connectivity thresholds.  The vast majority of residents (92%) have access to public transport stops with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</si>
  <si>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Ghent is just below average compared with other cities. However, the quality of available policies in terms of their specificity, measurability and consistence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live in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</si>
  <si>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</si>
  <si>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</si>
  <si>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</si>
  <si>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Overall, the availability and quality of urban and transport policies supporting health and sustainability in Odense are well above average compared with other cities studied. However, Odense does not have a requirements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</si>
  <si>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with a regular service is well above average. The proportion with access to a large public open space is below average.</t>
  </si>
  <si>
    <t>The availability and quality of urban and transport policies supporting health and sustainability in Valencia are well above average compared with other cities studied. Relative to the 25 cities in this international study, the majority of neighbourhoods are walkable, and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</si>
  <si>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residents of Vic live in neighbourhoods meeting minimum population density thresholds and 56% meet street connectivity thresholds. Almost 60% of residents have access to public transport stops with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other cities studied; and the proportion with access to any public open space and a convenience store was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</si>
  <si>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</si>
  <si>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</si>
  <si>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The availability of urban and transport policies supporting health and sustainability in Adelaide is above average compared with other cities studies.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</si>
  <si>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Overall, the availability and quality of urban and transport policies supporting health and sustainability in Melbourne is above average compared with other cities.  However,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</si>
  <si>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Overall, the availability and quality of urban and transport policies supporting health and sustainability in Sydney is above average compared with other cities.  However,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</si>
  <si>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</si>
  <si>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(a sota) Percentatge de població amb accés a serveis a menys de 500 metres (m) a {city}, {country}.</t>
  </si>
  <si>
    <t>Caminabilitat a {city}</t>
  </si>
  <si>
    <t>Resum</t>
  </si>
  <si>
    <t>總結</t>
  </si>
  <si>
    <t>(výše) {:.1f}% populace splňuje minimální práh* pro hustotu obyvatelstva sousedství ({:,} {})</t>
  </si>
  <si>
    <t>(výše) {:.1f}% obyvatel splňuje minimální práh* pro hustotu křižovatky ulic v sousedství ({:,} {})</t>
  </si>
  <si>
    <t>(výše) {:.1f}% obyvatel žije ve čtvrtích se skóre průchodnosti vyšším než 25 mezinárodních městských mediánů</t>
  </si>
  <si>
    <t>Medián skóre pro 25 měst na mezinárodní úrovni</t>
  </si>
  <si>
    <t>(níže) Procento populace s přístupem k vybavení do 500 metrů (m) v {city}, {country}.</t>
  </si>
  <si>
    <t>Průchodnost v {city}</t>
  </si>
  <si>
    <t>* Prahové hodnoty jsou založeny na našem modelování prvků zastavěného prostředí potřebných k dosažení cíle Globálního akčního plánu Světové zdravotnické organizace pro fyzickou aktivitu o 15% relativní snížení nedostatečné fyzické aktivity chůzí.  Našli jsme předběžné důkazy, že hustota uličních křižovatek nad 250 na km² a ultra husté čtvrti (&gt;15 000 osob na km²) mohou mít klesající přínos pro fyzickou aktivitu.  To je důležité téma pro budoucí výzkum.</t>
  </si>
  <si>
    <t>Urbanistické a dopravní politiky podporující zdraví a udržitelnost</t>
  </si>
  <si>
    <t>% z 25 měst s splněným požadavkem podle příjmů země</t>
  </si>
  <si>
    <t>Pochůzné čtvrti poskytují příležitosti pro aktivní, zdravý a udržitelný životní styl tím, že mají dostatečnou, ale ne nadměrnou hustotu obyvatelstva, aby podpořily odpovídající poskytování místní občanské vybavenosti, včetně služeb veřejné dopravy. Pochůzné čtvrti mají také smíšené využití půdy a dobře propojené ulice, aby zajistily blízký a pohodlný přístup k cílům. Vysoce kvalitní infrastruktura pro chodce a omezení dopravy prostřednictvím řízení poptávky po používání automobilů mohou také podpořit chůzi pro dopravu.</t>
  </si>
  <si>
    <t>Požadavky na přístup veřejné dopravy k zaměstnání a službám</t>
  </si>
  <si>
    <t>Shrnutí</t>
  </si>
  <si>
    <t>Dostupnost a kvalita městské a dopravní politiky podporující zdraví a udržitelnost je v Olomouci ve srovnání s ostatními městy těsně podprůměrná.  Zdá se, že Olomouc nemá ve své metropolitní městské a dopravní politice konkrétní opatření zaměřená na zdraví ani požadavky na posuzování dopadů na zdraví. V mnoha oblastech politiky navíc postrádá konkrétní normy a měřitelné cíle.  Nicméně ve srovnání s 25 městy v této studii je většina čtvrtí v Olomouci schůdná, s výjimkou vnějších příměstských oblastí.  Pokud jde o prahové hodnoty pro dosažení cílů WHO pro zvýšení fyzické aktivity, žádný obyvatel Olomouce nežije ve čtvrtích splňujících minimální prahové hodnoty hustoty a 54,2 % splňuje prahové hodnoty pro připojení k ulicím. Drtivá většina obyvatel (89 %) má přístup k zastávkám MHD s 500m, i když údaje o četnosti spojů nebyly pro Olomouc k dispozici.  Podobně drtivá většina obyvatel má veřejný otevřený prostor do 500 m, ale pouze 46% má přístup k většímu veřejnému otevřenému prostoru. Přístup do většího veřejného otevřeného prostoru se zdál být prostorově vzorovaný. Podíl obyvatel Olomouce se zkoumaným přístupem k veškeré občanské vybavenosti je podobný jako u ostatních zkoumaných měst.</t>
  </si>
  <si>
    <t>Dostupnost městských a dopravních politik podporujících zdraví a udržitelnost v Kolíně nad Rýnem je ve srovnání s jinými městy těsně podprůměrná.  Kvalita dostupných politik je však právě nadprůměrná, pokud jde o jejich specifičnost, měřitelnost a soulad se zdravotními důkazy. Zdá se, že Kolín nad Rýnem nemá ve své metropolitní dopravní politice konkrétní opatření zaměřená na zdraví ani požadavky na posouzení dopadů na zdraví.  Nicméně většina čtvrtí v Kolíně nad Rýnem je ve srovnání s jinými studovanými městy schůdná.  Zatímco pouze 21,6 % čtvrtí splňuje prahové hodnoty hustoty, aby bylo dosaženo cílů WHO v oblasti zvýšení fyzické aktivity, 72 % dosahuje prahových hodnot pro připojení k ulicím.  Šedesát procent obyvatel má přístup k zastávkám veřejné dopravy s pravidelnou dopravou do 500 metrů.  Drtivá většina obyvatel má veřejný otevřený prostor do 500 m, ale pouze dvě třetiny mají přístup k většímu veřejnému otevřenému prostoru.  Ve srovnání s ostatními studovanými městy je podíl obyvatel Kolína nad Rýnem s přístupem k obchodům se smíšeným zbožím, trhům s potravinami a velkému veřejnému otevřenému prostoru do 500 metrů nadprůměrný.</t>
  </si>
  <si>
    <t>(ovenfor) {:.1f}% af befolkningen opfylder minimumsgrænsen* for befolkningstæthed i nabolaget ({:,} {})</t>
  </si>
  <si>
    <t>(ovenfor) {:.1f}% af befolkningen opfylder minimumgrænsen* for vejkrydstæthed i nabolaget ({:}{})</t>
  </si>
  <si>
    <t>(ovenfor) {:.1f}% af befolkningen bor i kvarterer med walkability score større end de 25 internationale by median</t>
  </si>
  <si>
    <t>Median score for 25 byer internationalt</t>
  </si>
  <si>
    <t xml:space="preserve">Denne korte rapport skitserer, hvordan {city} klarer sig på et udvalg af rumlige og politiske indikatorer for sunde og bæredygtige byer. Vores samarbejdsundersøgelse undersøgte den rumlige fordeling af bydesign og transportfunktioner og tilstedeværelsen og kvaliteten af byplanlægningspolitikker, der fremmer sundhed og bæredygtighed for 25 byer i 19 lande. Yderligere oplysninger om undersøgelsen findes på https://doi.org/INSERT-DOI-HERE. </t>
  </si>
  <si>
    <t>(nedenfor) Procentdel af indbyggere med adgang til faciliteter inden for 500 meter (m) i {city}, {country}.</t>
  </si>
  <si>
    <t>Walkability i {city}</t>
  </si>
  <si>
    <t>* Tærskler er baseret på vores modellering af indbyggede miljøfunktioner, der kræves for at nå Verdenssundhedsorganisationens globale handlingsplan for fysisk aktivitet mål om en 15% relativ reduktion i utilstrækkelig fysisk aktivitet gennem gang.  Vi fandt foreløbige beviser for, at vejkrydstæthed over 250 pr km² og ultra-tætte kvarterer ( &gt; 15.000 personer pr km²) kan have faldende fordele for fysisk aktivitet.  Dette er et vigtigt emne for fremtidig forskning.</t>
  </si>
  <si>
    <t>Bydesign- og transportpolitik, der støtter sundhed og bæredygtighed</t>
  </si>
  <si>
    <t>% af 25 byer med krav opfyldt, efter landindkomst</t>
  </si>
  <si>
    <t>Walkable kvarterer giver muligheder for aktiv, sund og bæredygtig livsstil ved at have tilstrækkelig, men ikke overdreven befolkningstæthed til at støtte tilstrækkelig levering af lokale faciliteter, herunder offentlige transporttjenester. Walkable kvarterer har også blandede arealanvendelser og velforbundne gader for at sikre nærliggende og bekvem adgang til destinationer. Fodgængerinfrastruktur af høj kvalitet og reduktion af trafikken gennem styring af efterspørgslen efter brug af biler kan også tilskynde til at gå til transport.</t>
  </si>
  <si>
    <t>Krav til offentlig transport adgang til beskæftigelse og tjenesteydelser</t>
  </si>
  <si>
    <t>Samlet set ligger tilgængeligheden og kvaliteten af by- og transportpolitikken, der understøtter sundhed og bæredygtighed i Odense, et godt stykke over gennemsnittet sammenlignet med andre undersøgte byer. Odense har dog ikke krav til sundhedsfaglig effektvurdering af transport- og arealanvendelsesindsatser.  For mange af sine byggede miljø- og transportstandarder mangler det også målbare mål. I forhold til de 25 byer i denne internationale undersøgelse er de fleste kvarterer i Odense walkable, undtagen i udkanten af byerne. Med hensyn til at nå WHO's mål om at øge den fysiske aktivitet, mens ingen indbyggere bor i kvarterer, der opfylder minimumsgrænserne for befolkningstæthed, bor 85 % i kvarterer, der opfylder gadeforbindelsestærskler.  Næsten 60% af beboerne har adgang til offentlige transportstop med rutekørsel inden for 500m.  Næsten alle beboere har nogle offentlige åbne rum inden for 500m, og omkring tre fjerdedele af beboerne har også adgang til større offentlige åbne rum.   Sammenlignet med andre undersøgte byer ligger andelen af befolkningen i Odense med adgang til store offentlige åbne rum et godt stykke over gennemsnittet.</t>
  </si>
  <si>
    <t>Buurt beloopbaarheid in vergelijking met 25 steden</t>
  </si>
  <si>
    <t>(boven) {:.1f}% van de bevolking voldoet aan minimumdrempel* voor buurtbevolkingsdichtheid ({:,} {})</t>
  </si>
  <si>
    <t>(boven) {:.1f}% van de bevolking voldoet aan minimumdrempel* voor de dichtheid van kruispunten in buurtstraten ({:,} {})</t>
  </si>
  <si>
    <t>(boven) {:.1f}% van de bevolking woont in buurten met beloopbaarheidsscores die groter zijn dan de 25 internationale stadsmediaan</t>
  </si>
  <si>
    <t>Mediane score voor 25 steden internationaal</t>
  </si>
  <si>
    <t xml:space="preserve">Dit korte rapport schetst hoe {city} presteert op een selectie van ruimtelijke en beleidsindicatoren van gezonde en duurzame steden. Onze gezamenlijke studie onderzocht de ruimtelijke verdeling van stedenbouwkundige en transportfuncties en de aanwezigheid en kwaliteit van stadsplanningsbeleid dat gezondheid en duurzaamheid bevordert voor 25 steden in 19 landen. Verdere details van het onderzoek zijn beschikbaar op https://doi.org/INSERT-DOI-HERE. </t>
  </si>
  <si>
    <t>* Drempels zijn gebaseerd op onze modellering van functies van de gebouwde omgeving die nodig zijn om het wereldwijde actieplan voor fysieke activiteit van de Wereldgezondheidsorganisatie te bereiken, namelijk een relatieve vermindering van 15% in onvoldoende fysieke activiteit door middel van wandelen.  We vonden voorlopig bewijs dat de dichtheid van kruispunten van straten boven 250 per km² en ultradichte buurten (&gt; 15.000 personen per km²) afnemende voordelen kunnen hebben voor fysieke activiteit.  Dit is een belangrijk onderwerp voor toekomstig onderzoek.</t>
  </si>
  <si>
    <t>Stadsontwerp- en vervoersbeleid ter ondersteuning van gezondheid en duurzaamheid</t>
  </si>
  <si>
    <t>% van 25 steden waaraan de behoefte is voldaan, naar landinkomen</t>
  </si>
  <si>
    <t>Beloopbare buurten bieden mogelijkheden voor een actieve, gezonde en duurzame levensstijl door voldoende maar niet overmatige bevolkingsdichtheid te hebben om voldoende lokale voorzieningen te bieden, waaronder openbaar vervoer. Beloopbare buurten hebben ook gemengd landgebruik en goed verbonden straten, om nabije en gemakkelijke toegang tot bestemmingen te garanderen. Hoogwaardige voetgangersinfrastructuur en het verminderen van het verkeer door de vraag naar autogebruik te beheren, kunnen ook het lopen voor transport stimuleren.</t>
  </si>
  <si>
    <t>Eisen voor de toegang van het openbaar vervoer tot werkgelegenheid en diensten</t>
  </si>
  <si>
    <t>Samenvatting</t>
  </si>
  <si>
    <t>De beschikbaarheid van stedelijk en transportbeleid ter ondersteuning van gezondheid en duurzaamheid in Gent ligt net onder het gemiddelde in vergelijking met andere steden. De kwaliteit van het beschikbare beleid in termen van specificiteit, meetbaarheid en consistentie met gezondheidsgegevens is echter iets boven het gemiddelde.  Gent lijkt geen gezondheidseffectbeoordelingen van stedelijke en vervoersinterventies te vereisen.  Het lijkt ook te ontbreken aan specifieke normen of meetbare doelstellingen voor het openbaarvervoersbeleid.  Toch zijn veel gentse wijken in vergelijking met de 25 steden in deze internationale studie zeer beloopbaar, met een lagere beloopbaarheid aan de stedelijke rand. In termen van drempels om de WHO-doelstellingen te bereiken om de fysieke activiteit te verhogen, wonen er geen bewoners in Gentse woonbuurten die voldoen aan de dichtheidsdrempels, hoewel slechts 55% in buurten woont die voldoen aan de drempels voor straatconnectiviteit.  De meerderheid van de inwoners (87%) heeft toegang tot haltes van het openbaar vervoer binnen 500 meter, hoewel de frequentie van de servicegegevens niet beschikbaar was.  Terwijl de overgrote meerderheid van de bewoners toegang heeft tot een aantal openbare open ruimte binnen 500m, woont slechts 63% binnen 500m van een grotere openbare open ruimte.  Dat laatste lijkt ruimtelijk gemodelleerd.  In vergelijking met andere onderzochte steden is het aandeel van de bevolking in Gent met toegang tot voedselmarkten en grote openbare open ruimte binnen 500m bovengemiddeld.</t>
  </si>
  <si>
    <t>Begehbarkeit der Nachbarschaft in relativ zu 25 Städten</t>
  </si>
  <si>
    <t>(oben) {:.1f}% der Bevölkerung erreichen Mindestschwelle* für die Bevölkerungsdichte in der Nachbarschaft ({:,} {})</t>
  </si>
  <si>
    <t>(oben) {:.1f}% der Bevölkerung erreichen Mindestschwelle* für die Nachbarschaftsstraßen-Kreuzungsdichte ({:,} {})</t>
  </si>
  <si>
    <t>(oben) {:.1f}% der Bevölkerung lebt in Stadtteilen mit Begehbarkeitswerten, die über dem Median der 25 internationalen Städte liegen</t>
  </si>
  <si>
    <t>Medianwert für 25 Städte international</t>
  </si>
  <si>
    <t xml:space="preserve">Dieser kurze Bericht beschreibt, wie {city} bei einer Auswahl von räumlichen und politischen Indikatoren für gesunde und nachhaltige Städte abschneidet. Unsere gemeinsame Studie untersuchte die räumliche Verteilung von Stadtgestaltung und Verkehrsmerkmalen sowie das Vorhandensein und die Qualität von Stadtplanungspolitiken, die Gesundheit und Nachhaltigkeit für 25 Städte in 19 Ländern fördern. Weitere Details der Studie finden Sie unter https://doi.org/INSERT-DOI-HERE. </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</si>
  <si>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Beweise dafür, dass die Straßenkreuzungsdichte über 250 pro km² und ultradichte Nachbarschaften (&gt;15.000 Personen pro km²) abnehmende Vorteile für körperliche Aktivität haben können.  Dies ist ein wichtiges Thema für die zukünftige Forschung.</t>
  </si>
  <si>
    <t>Städtebau und Verkehrspolitik zur Förderung von Gesundheit und Nachhaltigkeit</t>
  </si>
  <si>
    <t>% der 25 Städte mit erfülltem Bedarf, nach Ländereinkommen</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</si>
  <si>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Begehbare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für den Transport fördern.</t>
  </si>
  <si>
    <t>Anforderungen an den Zugang öffentlicher Verkehrsmittel zu Beschäftigung und Dienstleistungen</t>
  </si>
  <si>
    <t>Zusammenfassung</t>
  </si>
  <si>
    <t xml:space="preserve">Die Verfügbarkeit und Qualität von Stadt- und Verkehrspolitiken, die Gesundheit und Nachhaltigkeit in Graz unterstützen, ist im Vergleich zu anderen untersuchten Städten weit überdurchschnittlich.  Graz scheint jedoch keine Politik zu haben, die gesundheitsbezogene Folgenabschätzungen von Städtischen und Verkehrsinterventionen vorschreibt, und es wurden keine Informationen über die Ausgaben für die Verkehrsinfrastruktur nach Verkehrsträgern ermittelt.  Es scheint auch an messbaren Zielen für einige Standards für die Begehbarkeit und den öffentlichen Verkehr zu fehlen.  Dennoch sind die meisten Grazer Stadtteile im Vergleich zu den 25 Städten dieser internationalen Studie sehr gut begehbar. In Bezug auf die Schwellenwerte zur Erreichung der WHO-Ziele zur Steigerung der körperlichen Aktivität leben 44% der Einwohner in Grazer Stadtteilen, die die Dichteschwellenwerte erreichen, und 81,3% leben in Stadtteilen, die die Schwellenwerte für die Straßenanbindung erfüllen.  Die überwiegende Mehrheit der Einwohner (92%) hat Zugang zu Haltestellen des öffentlichen Nahverkehrs mit 500 m, obwohl die Häufigkeit der Servicedaten nicht verfügbar waren.  Während die überwiegende Mehrheit der Bewohner auch Zugang zu einigen öffentlichen Freiflächen im Umkreis von 500 m hat, leben nur 39% innerhalb von 500 m einer größeren öffentlichen Freifläche, und dieser Zugang scheint deutlich räumlich gemustert zu sein, mit Zugang hoch im Norden der Stadt und entlang der Mur, aber niedriger im Süden, insbesondere westlich der Mur. Im Vergleich zu anderen untersuchten Städten ist der Anteil der Grazer Bevölkerung mit Zugang zu großen öffentlichen Freiflächen unterdurchschnittlich. </t>
  </si>
  <si>
    <t>Die Verfügbarkeit von Policen zur Unterstützung begehbarer Quartiere in Bern ist im Vergleich zu anderen Städten überdurchschnittlich hoch.  Die Qualität der verfügbaren Maßnahmen ist jedoch nur durchschnittlich in Bezug auf ihre Spezifität, Messbarkeit und Übereinstimmung mit Gesundheitsnachweisen. Bern scheint keine Anforderung an eine gesundheitliche Folgenabschätzung von städtischen und verkehrsbezogenen Interventionen zu haben.  Dennoch ist die überwiegende Mehrheit der Berner Quartiere im Vergleich zu anderen untersuchten Städten begehbar.  Fast 60 % der Bevölkerung leben in Stadtvierteln, die dichte Schwellenwerte erfüllen, um die Ziele der WHO zur Steigerung der körperlichen Aktivität zu erreichen, und 98,2 % erreichen die Schwellenwerte für die Straßenanbindung.  Fast alle Einwohner (91,8%) haben Zugang zu Haltestellen des öffentlichen Nahverkehrs mit regelmäßigem Service.  Alle Bewohner haben Zugang zu öffentlichen Freiflächen im Umkreis von 500 m und 80%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</si>
  <si>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Die Verfügbarkeit von Stadt- und Verkehrspolitiken, die Gesundheit und Nachhaltigkeit unterstützen, ist in Köln im Vergleich zu anderen Städten knapp unterdurchschnittlich.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anderen untersuchten Städten begehbar.  Während nur 21,6 % der Stadtviertel die Dichteschwellenwerte erfüllen, um die WHO-Ziele zur Steigerung der körperlichen Aktivität zu erreichen, erreichen 72 % die Schwellenwerte für die Straßenanbindung.  Sechzig Prozent der Einwohner haben Zugang zu Haltestellen der öffentlichen Verkehrsmittel mit regelmäßigen Verbindungen im Umkreis von 500 m.  Die überwiegende Mehrheit der Bewohner hat öffentliche Freiflächen im Umkreis von 500 m, aber nur zwei Drittel haben Zugang zu größeren öffentlichen Freiflächen.  Im Vergleich zu anderen untersuchten Städten ist der Anteil der Kölner Bevölkerung mit Zugang zu Convenience-Stores, Lebensmittelmärkten und großen öffentlichen Freiflächen im Umkreis von 500m überdurchschnittlich hoch.</t>
  </si>
  <si>
    <t>% de 25 ciudades con requisitos cumplidos, por ingresos del país</t>
  </si>
  <si>
    <t>Requisitos para el acceso del transporte público al empleo y a los servicios</t>
  </si>
  <si>
    <t>Mediana de las 25 ciudades a nivel internacional</t>
  </si>
  <si>
    <t>Caminabilidad en {city}</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</si>
  <si>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</si>
  <si>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Viabilidade de passeio no bairro em relação a 25 cidades</t>
  </si>
  <si>
    <t>(acima) {:.1f}% da população cumpre o limite mínimo* para a densidade populacional da vizinhança ({:,} {})</t>
  </si>
  <si>
    <t>(acima) {:.1f}% da população cumpre o limite mínimo* para a densidade de intersecção de rua da vizinhança ({:,} {})</t>
  </si>
  <si>
    <t>(acima) {:.1f}% da população vive em bairros com pontuação de caminhabilidade maior do que a mediana de 25 cidades internacionais</t>
  </si>
  <si>
    <t xml:space="preserve">Este breve relatório descreve como {city} se sai em uma seleção de indicadores espaciais e políticos de cidades saudáveis e sustentáveis. Nosso estudo colaborativo analisou a distribuição espacial das características de projeto e transporte urbano e a presença e qualidade das políticas de planejamento urbano que promovem a saúde e a sustentabilidade para 25 cidades em 19 países. Mais detalhes do estudo estão disponíveis em https://doi.org/INSERT-DOI-HERE. </t>
  </si>
  <si>
    <t>Comparações com os valores médios de todas as cidades incluídas neste estudo internacional poderiam informar mudanças necessárias para as políticas municipais locais. Os mapas mostram a distribuição de recursos de design urbano e transporte em {city}, e identificam áreas que poderiam se beneficiar mais das intervenções para criar ambientes saudáveis e sustentáveis.</t>
  </si>
  <si>
    <t>(abaixo) Porcentagem da população com acesso a comodidades dentro de 500 metros (m) em {city}, {country}.</t>
  </si>
  <si>
    <t>Walkability em {city}</t>
  </si>
  <si>
    <t>* Os limiares baseiam-se na nossa modelagem de recursos ambientais construídos necessários para atingir a meta de Ação Global para Atividade Física da Organização Mundial da Saúde de uma redução relativa de 15% na atividade física insuficiente através da caminhada.  Encontramos evidências preliminares de que a densidade de cruzamentos de ruas acima de 250 por km² e bairros ultransos (&gt; 15.000 pessoas por km²) pode ter benefícios cada vez menores para a atividade física.  Este é um tema importante para futuras pesquisas.</t>
  </si>
  <si>
    <t>Políticas urbanas de design e transporte que apoiam a saúde e a sustentabilidade</t>
  </si>
  <si>
    <t>% das 25 cidades com exigência atendida, pela renda do país</t>
  </si>
  <si>
    <t>Os bairros andáveis oferecem oportunidades para estilos de vida ativos, saudáveis e sustentáveis, por meio de uma densidade populacional suficiente, mas não excessiva, para apoiar a oferta adequada de comodidades locais, incluindo serviços de transporte público. Os bairros walkable também têm usos mistos de terra e ruas bem conectadas, para garantir acesso próximo e conveniente aos destinos. Infraestrutura de pedestres de alta qualidade e redução do tráfego através do gerenciamento da demanda pelo uso do carro também podem incentivar a caminhada para o transporte.</t>
  </si>
  <si>
    <t>Requisitos para o acesso do transporte público ao emprego e serviços</t>
  </si>
  <si>
    <t>Resumo</t>
  </si>
  <si>
    <t xml:space="preserve">A disponibilidade e a qualidade das políticas urbanas e de transporte que apoiam a saúde e a sustentabilidade em São Paulo estão acima da média em relação a outras cidades. São Paulo incorpora ações voltadas à saúde em sua política de transporte metropolitano, mas esse foco está em falta em sua política urbana metropolitana.  Também não possui requisitos para avaliação do impacto na saúde das intervenções urbanas e de transporte.  Em algumas áreas políticas, como a caminhabilidade e o transporte público, São Paulo carece de padrões e metas mensuráveis. No entanto, a grande maioria dos bairros de São Paulo é altamente andável em relação às 25 cidades deste estudo internacional.  Para atingir as metas da OMS para aumentar a atividade física, 99% dos moradores de São Paulo vivem em bairros que atendem aos limites de densidade e 70% vivem em bairros que atendem aos limites de conectividade de rua.  No entanto, notadamente alguns moradores paulistas podem morar em bairros que excedam níveis de densidade e conectividade de rua que incentivam a atividade física. Noventa e quatro por cento dos moradores vivem em bairros com acesso a paradas de transporte público com serviços regulares.  Quase três quartos dos moradores têm acesso a algum espaço público aberto dentro de 500m, mas apenas 16% vivem dentro de 500m de um espaço público maior aberto.  O percentual da população paulista com acesso a 500m de um mercado de alimentos, loja de conveniência ou qualquer espaço público aberto é um pouco abaixo da média em relação a outras cidades estudadas, mas o acesso a grandes espaços públicos é bem abaixo da média. </t>
  </si>
  <si>
    <t>Por favor, forneça uma foto de "imagem de herói" de alta resolução mostrando um convívio, um espaço público ambulante e urbano para esta cidade, idealmente em formato .jpg com dimensões na proporção de 1:1 (por exemplo, 1000px por 1000px)</t>
  </si>
  <si>
    <t xml:space="preserve">Este breve relatório descreve como {city} se apresenta numa seleção de indicadores espaciais e políticos de cidades saudáveis e sustentáveis. O nosso estudo colaborativo analisou a distribuição espacial de características de design urbano e transportes e a presença e qualidade das políticas de urbanismo que promovem a saúde e a sustentabilidade de 25 cidades em 19 países. Mais detalhes sobre o estudo estão disponíveis em https://doi.org/INSERT-DOI-HERE. </t>
  </si>
  <si>
    <t>As comparações com os valores medianos de todas as cidades incluídas neste estudo internacional podem informar as mudanças necessárias para as políticas locais da cidade. Os mapas mostram a distribuição de características de design urbano e transporte através de {city}, e identificam áreas que mais poderiam beneficiar de intervenções para criar ambientes saudáveis e sustentáveis.</t>
  </si>
  <si>
    <t>(abaixo) Percentagem de população com acesso a comodidades dentro de 500 metros (m) em {city}, {country}.</t>
  </si>
  <si>
    <t>* Os limiares baseiam-se na nossa modelação de características ambientais construídas necessárias para atingir o objetivo do Plano de Ação Global para a Atividade Física da Organização Mundial de Saúde de uma redução relativa de 15% na atividade física insuficiente através da caminhada.  Encontramos provas preliminares de que a densidade da intersecção de rua acima de 250 por km² e os bairros ultra-densos (&gt;15.000 pessoas por km²) podem ter benefícios decrescentes para a atividade física.  Este é um tema importante para a investigação futura.</t>
  </si>
  <si>
    <t>Políticas de conceção urbana e de transportes que apoiem a saúde e a sustentabilidade</t>
  </si>
  <si>
    <t>% das 25 cidades com requisitos cumpridos, por rendimento do país</t>
  </si>
  <si>
    <t>Requisitos para o acesso dos transportes públicos ao emprego e aos serviços</t>
  </si>
  <si>
    <t>25 நகரங்களுக்கு ஒப்பிடுகையில் அண்டை நடைபயிற்சி</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</si>
  <si>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</si>
  <si>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</si>
  <si>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</si>
  <si>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</si>
  <si>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சுகாதாரம் மற்றும் நிலைத்தன்மையை ஆதரிக்கும் நகர்ப்புற வடிவமைப்பு மற்றும் போக்குவரத்து கொள்கைகள்</t>
  </si>
  <si>
    <t>தேவைபூர்த்தி செய்யப்பட்ட 25 நகரங்களில்% நாட்டின் வருமானத்தின் மூலம்</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</si>
  <si>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ஆகியவையும் போக்குவரத்துக்கு நடைபயிற்சியை ஊக்குவிக்கும்.</t>
  </si>
  <si>
    <t>வேலை மற்றும் சேவைகளுக்கான பொதுப் போக்குவரத்து அணுகலுக்கான தேவைகள்</t>
  </si>
  <si>
    <t>சுருக்கம்</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</si>
  <si>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முறைசாரா பொது போக்குவரத்து வாய்ப்புகள் இல்லை.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</si>
  <si>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ความสามารถในการเดินในละแวกใกล้เคียงเมื่อเทียบกับ 25 เมือง</t>
  </si>
  <si>
    <t>(ข้างบน) {:.1f}% ของประชากรตรงตามเกณฑ์ต่ําสุด* สําหรับความหนาแน่นของประชากรในละแวกใกล้เคียง ({:,} {})</t>
  </si>
  <si>
    <t>(ข้างบน) {:.1f}% ของประชากรตรงตามเกณฑ์ขั้นต่ํา* สําหรับความหนาแน่นของจุดตัดถนนละแวกใกล้เคียง ({:,} {})</t>
  </si>
  <si>
    <t>(ข้างบน) {:.1f}% ของประชากรอาศัยอยู่ในละแวกใกล้เคียงที่มีคะแนนความสามารถในการเดินได้มากกว่าค่ามัธยฐานของเมืองต่างประเทศ 25 แห่ง</t>
  </si>
  <si>
    <t>คะแนนมัธยฐานสําหรับ 25 เมืองในระดับสากล</t>
  </si>
  <si>
    <t xml:space="preserve">รายงานสั้น ๆ นี้สรุปว่า {city} ดําเนินการอย่างไรกับการเลือกตัวชี้วัดเชิงพื้นที่และนโยบายของเมืองที่มีสุขภาพดีและยั่งยืน การศึกษาความร่วมมือของเราตรวจสอบการกระจายเชิงพื้นที่ของคุณสมบัติการออกแบบและการขนส่งในเมืองและการมีและคุณภาพของนโยบายการวางผังเมืองที่ส่งเสริมสุขภาพและความยั่งยืนสําหรับ 25 เมืองใน 19 ประเทศ สามารถดูรายละเอียดเพิ่มเติมของการศึกษาได้ที่ https://doi.org/INSERT-DOI-HERE </t>
  </si>
  <si>
    <t>การเปรียบเทียบกับค่ามัธยฐานสําหรับทุกเมืองที่รวมอยู่ในการศึกษาระหว่างประเทศนี้สามารถแจ้งการเปลี่ยนแปลงที่จําเป็นสําหรับนโยบายเมืองท้องถิ่น แผนที่แสดงการกระจายของคุณลักษณะการออกแบบและการขนส่งในเมืองทั่วทั้ง {city} และระบุพื้นที่ที่จะได้รับประโยชน์สูงสุดจากการแทรกแซงเพื่อสร้างสภาพแวดล้อมที่ดีต่อสุขภาพและยั่งยืน</t>
  </si>
  <si>
    <t>(ด้านล่าง) เปอร์เซ็นต์ของประชากรที่สามารถเข้าถึงสิ่งอํานวยความสะดวกภายใน 500 เมตร (ม.) ใน {city}, {country}</t>
  </si>
  <si>
    <t>* เกณฑ์จะขึ้นอยู่กับการสร้างแบบจําลองของคุณสมบัติสภาพแวดล้อมที่สร้างขึ้นของเราที่จําเป็นในการเข้าถึงแผนปฏิบัติการทั่วโลกขององค์การอนามัยโลกสําหรับเป้าหมายการออกกําลังกายของการลดสัมพัทธ์ 15% ในการออกกําลังกายไม่เพียงพอผ่านการเดิน  เราพบหลักฐานเบื้องต้นว่าความหนาแน่นของทางแยกถนนสูงกว่า 250 ต่อตร.กม. และพื้นที่ใกล้เคียงที่หนาแน่นเป็นพิเศษ (&gt; 15,000 คนต่อตร.กม.) อาจมีประโยชน์ลดลงสําหรับการออกกําลังกาย  นี่เป็นหัวข้อสําคัญสําหรับการวิจัยในอนาคต</t>
  </si>
  <si>
    <t>นโยบายการออกแบบและการขนส่งในเมืองที่สนับสนุนสุขภาพและความยั่งยืน</t>
  </si>
  <si>
    <t>% ของ 25 เมืองที่มีความต้องการตรงตาม, ตามรายได้ของประเทศ</t>
  </si>
  <si>
    <t>ย่านที่เดินได้เปิดโอกาสให้มีวิถีชีวิตที่กระตือรือร้นมีสุขภาพดีและยั่งยืนผ่านการมีความหนาแน่นของประชากรเพียงพอ แต่ไม่มากเกินไปเพื่อรองรับการจัดหาสิ่งอํานวยความสะดวกในท้องถิ่นอย่างเพียงพอรวมถึงบริการขนส่งสาธารณะ ย่านที่เดินได้ยังมีการใช้ที่ดินแบบผสมผสานและถนนที่เชื่อมต่อกันอย่างดีเพื่อให้แน่ใจว่าเข้าถึงจุดหมายปลายทางที่ใกล้เคียงและสะดวก โครงสร้างพื้นฐานทางเท้าที่มีคุณภาพสูงและการลดการจราจรผ่านการจัดการความต้องการใช้รถยนต์ยังสามารถส่งเสริมการเดินเพื่อการขนส่ง</t>
  </si>
  <si>
    <t>ข้อกําหนดสําหรับการเข้าถึงระบบขนส่งสาธารณะไปยังการจ้างงานและบริการ</t>
  </si>
  <si>
    <t>สรุป</t>
  </si>
  <si>
    <t>Báo cáo chỉ số thành phố lành mạnh và bền vững:</t>
  </si>
  <si>
    <t>Hợp tác các chỉ số thành phố lành mạnh và bền vững toàn cầu</t>
  </si>
  <si>
    <t>% dân số được tiếp cận với phương tiện giao thông công cộng</t>
  </si>
  <si>
    <t>(trên) {:.1f}% dân số đáp ứng ngưỡng tối thiểu* đối với mật độ dân số khu phố ({:,} {})</t>
  </si>
  <si>
    <t>(trên) {:.1f}% dân số đáp ứng ngưỡng tối thiểu* đối với mật độ giao lộ đường phố lân cận ({:,} {})</t>
  </si>
  <si>
    <t>(trên) {:.1f}% dân số sống trong các khu phố có điểm số đi bộ lớn hơn mức trung bình 25 thành phố quốc tế</t>
  </si>
  <si>
    <t>Điểm trung bình của 25 thành phố quốc tế</t>
  </si>
  <si>
    <t>(dưới đây) Tỷ lệ dân số có quyền truy cập vào các tiện nghi trong vòng 500 mét (m) trong {city}, {country}.</t>
  </si>
  <si>
    <t>Khả năng đi bộ trong {city}</t>
  </si>
  <si>
    <t>* Ngưỡng này dựa trên mô hình của chúng tôi về các tính năng môi trường được xây dựng cần thiết để đạt được mục tiêu Kế hoạch hành động toàn cầu về hoạt động thể chất của Tổ chức Y tế Thế giới về giảm tương đối 15% hoạt động thể chất không đủ thông qua đi bộ.  Chúng tôi đã tìm thấy bằng chứng sơ bộ cho thấy mật độ giao lộ đường phố trên 250 trên mỗi km² và các khu phố siêu dày đặc (&gt;15.000 người mỗi km²) có thể có lợi ích giảm cho hoạt động thể chất.  Đây là một chủ đề quan trọng cho nghiên cứu trong tương lai.</t>
  </si>
  <si>
    <t>Sự hiện diện chính sách tại {city}</t>
  </si>
  <si>
    <t>Chính sách thiết kế và giao thông đô thị hỗ trợ sức khỏe và tính bền vững</t>
  </si>
  <si>
    <t>Chất lượng chính sách tại {city}</t>
  </si>
  <si>
    <t>% của 25 thành phố có yêu cầu đáp ứng, theo thu nhập quốc gia</t>
  </si>
  <si>
    <t>Các hành động tập trung vào sức khỏe cụ thể trong chính sách giao thông đô thị</t>
  </si>
  <si>
    <t>Yêu cầu đánh giá tác động sức khỏe trong chính sách / pháp luật đô thị / giao thông vận tải</t>
  </si>
  <si>
    <t>Chính sách ô nhiễm không khí liên quan đến quy hoạch giao thông vận tải</t>
  </si>
  <si>
    <t>Các khu phố có thể đi bộ cung cấp cơ hội cho lối sống năng động, lành mạnh và bền vững thông qua việc có mật độ dân số đầy đủ nhưng không quá mức để hỗ trợ cung cấp đầy đủ các tiện nghi địa phương, bao gồm các dịch vụ giao thông công cộng. Các khu phố có thể đi bộ cũng có sử dụng đất hỗn hợp và các đường phố được kết nối tốt, để đảm bảo tiếp cận gần và thuận tiện đến các điểm đến. Cơ sở hạ tầng dành cho người đi bộ chất lượng cao và giảm lưu lượng giao thông thông qua việc quản lý nhu cầu sử dụng xe hơi cũng có thể khuyến khích đi bộ để vận chuyển.</t>
  </si>
  <si>
    <t>Chính sách đi bộ trong {city}</t>
  </si>
  <si>
    <t>Chính sách giao thông công cộng tại {city}</t>
  </si>
  <si>
    <t>Chính sách không gian mở công cộng trong {city}</t>
  </si>
  <si>
    <t>Mục tiêu tham gia đi xe đạp</t>
  </si>
  <si>
    <t>Dễ dàng tiếp cận với giao thông công cộng thường xuyên là một yếu tố quyết định quan trọng của hệ thống giao thông lành mạnh và bền vững. Giao thông công cộng gần nhà ở và việc làm làm tăng tỷ lệ phương thức của các chuyến đi giao thông công cộng, do đó khuyến khích đi bộ liên quan đến giao thông; cung cấp quyền truy cập vào việc làm và dịch vụ khu vực; nâng cao sức khỏe, phát triển kinh tế và bao trùm xã hội; và giảm ô nhiễm và khí thải carbon. Tần suất của các dịch vụ cũng khuyến khích sử dụng phương tiện giao thông công cộng, ngoài sự gần gũi của các trạm hoặc điểm dừng.</t>
  </si>
  <si>
    <t>Yêu cầu về tiếp cận giao thông công cộng đối với việc làm và dịch vụ</t>
  </si>
  <si>
    <t>Yêu cầu tối thiểu để tiếp cận giao thông công cộng</t>
  </si>
  <si>
    <t>Tiếp cận địa phương với không gian mở công cộng chất lượng cao thúc đẩy hoạt động thể chất giải trí và sức khỏe tâm thần. Không gian mở công cộng gần đó tạo ra môi trường vui vẻ, hấp dẫn, giúp làm mát thành phố và bảo vệ đa dạng sinh học. Khi các thành phố biến mất và không gian mở tư nhân suy giảm, việc cung cấp nhiều không gian mở công cộng hơn là rất quan trọng đối với sức khỏe dân số. Có không gian mở công cộng trong vòng 400 m từ nhà có thể khuyến khích đi bộ. Việc tiếp cận các công viên lớn hơn cũng có thể rất quan trọng.</t>
  </si>
  <si>
    <t>Yêu cầu tối thiểu đối với quyền truy cập không gian mở công cộng</t>
  </si>
  <si>
    <t>Tóm tắt</t>
  </si>
  <si>
    <t>Tác phẩm này được cấp phép theo Giấy phép Quốc tế Creative Commons Attribution-NonCommercial 4.0.</t>
  </si>
  <si>
    <t xml:space="preserve">Nhìn chung, sự sẵn có và chất lượng của các chính sách đô thị và giao thông hỗ trợ sức khỏe và tính bền vững ở Hà Nội thấp hơn mức trung bình so với các thành phố khác. Hà Nội dường như không có các hành động tập trung vào sức khỏe cụ thể trong các chính sách đô thị hoặc giao thông đô thị.  Tuy nhiên, không giống như nhiều thành phố khác, nó dường như có yêu cầu đánh giá tác động sức khỏe của các can thiệp đô thị và giao thông, mặc dù không có chính sách ô nhiễm không khí liên quan đến sử dụng đất và quy hoạch giao thông.  Nó cũng dường như thiếu các tiêu chuẩn cụ thể hoặc các mục tiêu có thể đo lường được cho các tính năng môi trường xây dựng hỗ trợ sức khỏe.  Tuy nhiên, các khu phố trong nội thành Hà Nội có khả năng đi bộ cao so với 25 thành phố trong nghiên cứu quốc tế này. Về ngưỡng để đạt được mục tiêu của WHO để tăng hoạt động thể chất, gần 93% cư dân sống trong các khu phố đáp ứng ngưỡng mật độ, mặc dù chỉ có 56% sống trong các khu phố đáp ứng ngưỡng kết nối đường phố. Tuy nhiên, một số cư dân Hannoi có thể sống trong các khu phố vượt quá mật độ và kết nối đường phố khuyến khích hoạt động thể chất.  Chỉ có 11,2% cư dân cũng có quyền truy cập vào các điểm dừng giao thông công cộng với các dịch vụ thường xuyên, nhưng các dịch vụ giao thông công cộng không chính thức không được bao gồm.  Chỉ có 25% cư dân có quyền truy cập vào một số không gian mở công cộng trong vòng 500m và chỉ có 14% sống trong vòng 500m của một không gian mở công cộng lớn hơn.  So với các thành phố khác được nghiên cứu, tỷ lệ cư dân ở Hà Nội có quyền truy cập trong vòng 500m vào không gian mở công cộng và giao thông công cộng với các dịch vụ thường xuyên thấp hơn mức trung bình. </t>
  </si>
  <si>
    <t>Ākarana</t>
  </si>
  <si>
    <t>Aotearoa</t>
  </si>
  <si>
    <t>Te iwi whānui %me te uru ki te 500m ki...</t>
  </si>
  <si>
    <t>% te iwi whānui i roto i te 500m o te kawenga tūmatanui me te 20 meneti, te auautanga wawaenga pai ake rānei o te wiki</t>
  </si>
  <si>
    <t>20 நிமிடங்கள் அல்லது சிறந்த சராசரி வார நாள் அதிர்வெண்
கொண்ட பொது போக்குவரத்து 500 மீ உள்ள % மக்கள் தொகை</t>
  </si>
  <si>
    <t>% ประชากรภายใน 500 เมตรของการขนส่งสาธารณะด้วย
20 นาทีหรือความถี่เฉลี่ยวันธรรมดาที่ดีกว่า</t>
  </si>
  <si>
    <t>% dân số trong vòng 500m của giao thông công cộng
với tần suất trung bình trong tuần 20 phút hoặc tốt hơn</t>
  </si>
  <si>
    <t xml:space="preserve">% befolkning inden for 500 m af det offentlige åbne
område på 1,5 ha eller derover </t>
  </si>
  <si>
    <t xml:space="preserve">% der Bevölkerung innerhalb von 500 m der öffentlichen
Freifläche der Fläche 1,5 Hektar oder größer </t>
  </si>
  <si>
    <t xml:space="preserve">% te iwi whānui i roto i te 500m o te horahanga mokowā tuwhera tūmatanui 1.5 heketea, nui ake rānei </t>
  </si>
  <si>
    <t xml:space="preserve">% de población a 500m, o menos, de espacios públicos
abierto de 1.5 hectáreas o más </t>
  </si>
  <si>
    <t xml:space="preserve">% população dentro de 500m de espaço público aberto de
área de 1,5 hectares ou maior </t>
  </si>
  <si>
    <t xml:space="preserve">% ประชากรภายใน 500 เมตรของพื้นที่เปิดโล่งสาธารณะพื้นที่ 1.5
เฮกตาร์หรือใหญ่กว่า </t>
  </si>
  <si>
    <t xml:space="preserve">% dân số trong phạm vi 500m từ không gian mở
công cộng diện tích 1,5 ha trở lên </t>
  </si>
  <si>
    <t>Māori (Auto-translation)</t>
  </si>
  <si>
    <t>Pūrongo Tūtohu Hauora, Mārō hoki:</t>
  </si>
  <si>
    <t>Ngā whakataurite me ngā tāone e 25 i te ao whānui</t>
  </si>
  <si>
    <t>Hauora Huri noa &amp; ngā Tūtohu-ā-Taone Mārō</t>
  </si>
  <si>
    <t>Pātaka ōrite</t>
  </si>
  <si>
    <t>Ngā mokowā tuwhera tūmatanui</t>
  </si>
  <si>
    <t>Mokowā tuwhera tūmatanui nui</t>
  </si>
  <si>
    <t>Tūnga waka tūmatanui</t>
  </si>
  <si>
    <t>Te kawenga tūmatanui me te ratonga auau</t>
  </si>
  <si>
    <t>Te kawenga tūmatanui me te ratonga auau (kāore i arotakea)</t>
  </si>
  <si>
    <t>Te haerenga paetata e pātahi ana ki ngā tāone e 25</t>
  </si>
  <si>
    <t>Iti</t>
  </si>
  <si>
    <t>Wawaenga</t>
  </si>
  <si>
    <t>Tiketike</t>
  </si>
  <si>
    <t>% te iwi whānui me te uru ki te kawenga tūmatanui</t>
  </si>
  <si>
    <t>(i runga) {:.1f}% o te iwi whānui e tūtaki ana ki te paepae mōkito* mō te kiato o te iwi whānui paetata ({:,} {})</t>
  </si>
  <si>
    <t>(i runga) {:.1f}% o te iwi whānui e tūtaki ana ki te paepae mōkito* mō te kiato o te tiriti paetata ({:,} {})</t>
  </si>
  <si>
    <t>(i runga) {:.1f}% o te iwi whānui e noho ana i ngā rohe me ngā tapeke hīkoi nui ake i te taone ao whānui e 25</t>
  </si>
  <si>
    <t>Ngā kaupapahere i tāutua</t>
  </si>
  <si>
    <t>ia km²</t>
  </si>
  <si>
    <t>Kiato o te iwi whānui paetata</t>
  </si>
  <si>
    <t>Kiato whakawhitinga tiriti paetata</t>
  </si>
  <si>
    <t>Tapeke pāpāho mō ngā tāone e 25 i te ao whānui</t>
  </si>
  <si>
    <t>Homai koa tētahi whakaahua taumira tiketike 'hero atahanga' e whakaatu ana i tētahi mokowā ā-taone, mokowā tūmatanui rānei mō tēnei taone, i roto i te hōputu .jpg me ngā ahu i te ōwehenga o te 21:10 (hei tauira. 2100px mā te 1000px)</t>
  </si>
  <si>
    <t>Homai koa tētahi whakaahua taumira tiketike 'hero atahanga' e whakaatu ana i tētahi mokowā ā-taone, mokowā tūmatanui rānei mō tēnei taone, i roto i te hōputu .jpg me ngā ahu i te ōwehenga o te 1:1 (hei tauira. 1000px mā te 1000px)</t>
  </si>
  <si>
    <t>KŌKUHU MOKO</t>
  </si>
  <si>
    <t>Mōhiohio whakairoiro hei kōkuhu ki konei...</t>
  </si>
  <si>
    <t xml:space="preserve">Ka whakahuahuatia e tēnei pūrongo poto he pēhea te mahi a {city} i runga i tētahi tīpakonga o ngā tohu mokowā me ngā kaupapahere o ngā tāone hauora, pūmau hoki. I tirohia e ta mātau akoranga ngātahi te tuari mokowā o ngā āhuahira hoahoa taone me ngā āhuahira waka me te aroaro me te kounga o ngā kaupapahere whakarite taone e whakatoko ana i te hauora me te toitūtanga mō ngā tāone e 25 puta noa i ngā whenua e 19. E wātea ana ētahi atu taipitopito o te akoranga i https://doi.org/INSERT-DOI-HERE. </t>
  </si>
  <si>
    <t>Ka whakamōhio atu pea ngā whakataurite ki ngā uara waenga mō ngā tāone katoa i roto i tēnei akoranga aowhānui ki ngā huringa e hiahiatia ana mō ngā kaupapahere taone paetata. E whakaatu ana ngā mahere i te tuaritanga o ngā āhuahira hoahoa taone me ngā āhuahira kawenga puta noa i {city}, me te tāutu i ngā wāhi e tino whai hua ana mai i ngā raweketanga hei waihanga i ngā taiao hauora, pūmau hoki.</t>
  </si>
  <si>
    <t>(whakararo) Ōrautanga o te iwi whānui whai āheitanga ki ngā taonga i roto i te 500 mita (m) i {city}, {country}.</t>
  </si>
  <si>
    <t>Haere i roto i {city}</t>
  </si>
  <si>
    <t>* E ai ki tā mātou tauira o ngā āhuahira taiao hanga e hiahiatia ana kia tae ki te Mahere Hohenga Ao Hauora Ao mō te ūnga Hohenga Ā-Tinana o tētahi 15% whakaiti pātahi i roto i ngā ngohe ā-tinana iti rawa mā te haere.  I kitea e mātou he whakaaturanga tuatahi nā te kiato whakawhitinga tiriti i runga ake i te 250 mō ia km² me ngā rohe tino nui (&gt;15,000 tangata mō ia km²) ka whakahekea pea ngā painga mō ngā ngohe ōkiko.  He kaupapa hira tēnei mo te rangahau ā muri ake.</t>
  </si>
  <si>
    <t>Te aroaro o te kaupapahere i {city}</t>
  </si>
  <si>
    <t>Ngā kaupapahere hoahoa taone me ngā kaupapahere kawenga e tautoko ana i te hauora me te toitūtanga</t>
  </si>
  <si>
    <t>Kounga kaupapahere i {city}</t>
  </si>
  <si>
    <t>Whakatauranga kounga kaupapahere mō ngā kaupapahere tauwhāiti, ka taea te whakarārangi ki ngā whakaaturanga whakaaro i runga i ngā tāone hauora</t>
  </si>
  <si>
    <t>Ngā whakaritenga whakarite taone</t>
  </si>
  <si>
    <t>% o ngā tāone e 25 me ngā whakaritenga i tutuki, na te moni whiwhinga whenua</t>
  </si>
  <si>
    <t>Ngā mahi arotahi hauora tauwhāiti i roto i te kaupapahere taone o metropolitan</t>
  </si>
  <si>
    <t>Ngā mahi arotahi hauora tauwhāiti i roto i te kaupapahere waka metropolitan</t>
  </si>
  <si>
    <t>Ngā whakaritenga Aromatawai Pānga Hauora i roto i te kaupapahere taone/whakawhitinga/ture</t>
  </si>
  <si>
    <t>Mōhiohio mō ngā whakapaunga kāwanatanga mō ngā hanganga mō ngā aratau kawenga rerekē</t>
  </si>
  <si>
    <t>Ngā kaupapahere pokenga hau e pā ana ki te whakaritenga kawenga</t>
  </si>
  <si>
    <t>Ngā kaupapahere poke hau e pā ana ki te whakaritenga whakamahi whenua</t>
  </si>
  <si>
    <t>Mā ngā rohe haere e whakarato wāhi mō ngā āhuatanga hohe, hauora, pūmau hoki mā te nui rawa, engari kāore i te nui rawa te kiato o te iwi whānui hei tautoko i ngā whakarato tika o ngā taonga paetata, tae atu ki ngā ratonga waka tūmatanui. Kei a rātau anō ētahi whakamahinga whenua whāranu me ngā tiriti tūhono pai, hei whakarite i te urunga tōtika me te urunga pai ki ngā ūnga. Ka taea hoki e te hanganga kaiwaewae tino kounga me te whakaiti i ngā waka mā te whakahaere i te tono mō te whakamahinga motokā, ka whakahauhau hoki i te haere mo te waka.</t>
  </si>
  <si>
    <t>Kaupapahere haere i {city}</t>
  </si>
  <si>
    <t>Kaupapahere waka tūmatanui i {city}</t>
  </si>
  <si>
    <t>Kaupapahere mokowā tuwhera tūmatanui i {city}</t>
  </si>
  <si>
    <t>Kua tāutua te kaupapahere</t>
  </si>
  <si>
    <t>Paerewa tauwhāiti, whāinga rānei</t>
  </si>
  <si>
    <t>ūnga ka taea te whakawātea</t>
  </si>
  <si>
    <t>E ōrite ana ki ngā whakaaturanga hauora</t>
  </si>
  <si>
    <t>Ngā whakaritenga kiato whare</t>
  </si>
  <si>
    <t>Ngā whakaritenga tūhonotanga tiriti</t>
  </si>
  <si>
    <t>Ngā rāhuitanga pāka hei whakapōrahi i te whakamahinga o te motokā</t>
  </si>
  <si>
    <t>Te whakarato hanganga a Pedestrian</t>
  </si>
  <si>
    <t>Kei te pai ake te whakarato hanganga</t>
  </si>
  <si>
    <t>E haere ana i ngā ūnga whai wāhitanga</t>
  </si>
  <si>
    <t>Ngā ūnga whai wāhitanga</t>
  </si>
  <si>
    <t>Ko te urunga ngāwari ki te kawenga tūmatanui auau he ārai kī o ngā pūnaha waka hauora, pūmau hoki. Ko te kawenga tūmatanui e tata ana ki te whare me te mahi ka whakanui ake i te tiri aratau o ngā haerenga waka tūmatanui, nā reira ka whakahauhau i te haere ā-waka; tuku āheitanga ki ngā mahi ā-rohe me ngā ratonga; te whakapiki i te hauora, te whanaketanga ohaoha, me te whānuitanga pāpori; me te whakaiti i te pokenga me te kohu waro. E whakahau ana hoki te auautanga o ngā ratonga i te whakamahinga waka tūmatanui, tāpiri atu ki te tatanga atu o ngā pou, ngā tūnga rānei.</t>
  </si>
  <si>
    <t>Ngā whakaritenga mō te urunga kawenga tūmatanui ki te mahi me ngā ratonga</t>
  </si>
  <si>
    <t>Ngā whakaritenga tuari mahi</t>
  </si>
  <si>
    <t>Ngā whakaritenga mōkito mō te urunga kawenga tūmatanui</t>
  </si>
  <si>
    <t>Ngā ūnga mō te whakamahinga kawenga tūmatanui</t>
  </si>
  <si>
    <t>Ko te urunga paetata ki te mokowā tuwhera tūmatanui tino kounga e whakatoko ana i ngā ngohe ā-tinana hākinakina me te hauora hinengaro. Mā te mokowā tuwhera tūmatanui e waihanga i ngā taiao ātaahua, ātaahua hoki, ka āwhina ki te whakamātao i te taone me te pare i te tipua tipua. I te whakapekatanga o ngā tāone e whakarewa ana, e tūwhera ana i te mokowā tuwhera tūmataiti, he tino nui te whakarato mokowā tuwhera tūmatanui mō te hauora o te iwi whānui. Ka taea e te whai mokowā tuwhera tūmatanui i roto i te 400 m o nga kāinga te whakahauhau i te haere. He mea hira hoki te āheitanga ki ngā pāka nui ake.</t>
  </si>
  <si>
    <t>Ngā whakaritenga mōkito mō te urunga mokowā tuwhera tūmatanui</t>
  </si>
  <si>
    <t>Whakarāpopototanga</t>
  </si>
  <si>
    <t>Kua raihanatia tēnei mahi i raro i tētahi Raihana Ao Whānui-Kore 4.0.</t>
  </si>
  <si>
    <t>Ko te nuinga o te wā, ko te wāteatanga me te kounga o ngā kaupapahere taone me ngā kawenga e tautoko ana i te hauora me te toitūtanga i Ākarana, kei raro iho i te wawaenga i whakatauritetia ki ētahi atu tāone. Te āhua nei kāore he kaupapahere whakarite waka a Ākarana e whakauru ana i ngā mahi arotahi hauora, i te whakahaeretanga pokenga hau rānei; kāore he whakaritenga mō te aromatawai pānga hauora, te kiato whare rānei me ngā paerewa tūhonotanga tiriti.  E pātahi ana ki ngā tāone e 25 i roto i tēnei akoranga ao whānui, he iti noa iho te hīkoi o te nuinga o nga rohe i Ākarana.  Kotahi anake i roto i ngā rohe e rima, iti iho rānei e tūtaki ana ki ngā paepae tūhonotanga kiato me te tiriti kia taea ai ngā ūnga WHO hei whakanui ake i ngā ngohe ōkiko. Ko te 56% anake o ngā tangata e āhei ana ki ngā kawenga tūmatanui e tū ana me ngā ratonga auau.  Ko te nuinga o nga tangata whenua e whai wāhi tuwhera ana i roto i te 500m, ahakoa e rua ngā tuatoru e uru ana ki te mokowā tuwhera tūmatanui nui ake.   I whakatauritetia ki ētahi atu tāone i ako, he iti noa iho te ōrautanga o te iwi whānui me te uru ki tētahi mākete kai, ki tētahi tūnga waka tūmatanui rānei me tētahi ratonga auau i raro iho i te wawaenga.</t>
  </si>
  <si>
    <t xml:space="preserve">Tato stručná zpráva nastiňuje, jak si {city} vede při výběru prostorových a politických ukazatelů zdravých a udržitelných měst. Naše společná studie zkoumala prostorové rozložení prvků městského designu a dopravy a přítomnost a kvalitu politik městského plánování, které podporují zdraví a udržitelnost ve 25 městech v 19 zemích. Další podrobnosti o studii jsou k dispozici na https://doi.org/INSERT-DOI-HERE. </t>
  </si>
  <si>
    <t>Srovnání s mediánem hodnot pro všechna města zahrnutá do této mezinárodní studie by mohlo informovat o změnách potřebných pro místní městské politiky. Mapy ukazují rozložení prvků městského designu a dopravy v rámci {city} a identifikují oblasti, které by mohly nejvíce těžit z intervencí k vytvoření zdravého a udržitelného prostředí.</t>
  </si>
  <si>
    <t>Sammenligninger med medianværdierne for alle byer, der indgår i denne internationale undersøgelse, kan danne grundlag for de ændringer, der er nødvendige for de lokale bypolitikker. Kortene viser fordelingen af bydesign og transportfunktioner på tværs af {city}, og identificere områder, der kunne drage størst fordel af interventioner for at skabe sunde og bæredygtige miljøer.</t>
  </si>
  <si>
    <t>Vergelijkingen met de mediane waarden voor alle steden die in deze internationale studie zijn opgenomen, kunnen de veranderingen informeren die nodig zijn voor het lokale stadsbeleid. De kaarten tonen de verdeling van stedenbouwkundige en transportfuncties over {city} en identificeren gebieden die het meest kunnen profiteren van interventies om gezonde en duurzame omgevingen te creëren.</t>
  </si>
  <si>
    <t>Beloopbaarheid in {city}</t>
  </si>
  <si>
    <t>(hieronder) Percentage van de bevolking met toegang tot voorzieningen binnen 500 meter (m) in {city}, {country}.</t>
  </si>
  <si>
    <t>Begehbarkeit in {city}</t>
  </si>
  <si>
    <t>(unten) Prozentsatz der Bevölkerung mit Zugang zu Annehmlichkeiten innerhalb von 500 Metern (m) in {city}, {country}.</t>
  </si>
  <si>
    <t>Vergleiche mit den Medianwerten für alle städte, die in dieser internationalen Studie enthalten sind, könnten zu den für die lokale Stadtpolitik erforderlichen Änderungen führen. Die Karten zeigen die Verteilung von Stadtgestaltung und Verkehrsmerkmalen in {city} und identifizieren Gebiete, die am meisten von Interventionen profitieren könnten, um eine gesunde und nachhaltige Umwelt zu schaffen.</t>
  </si>
  <si>
    <t>Māori (whakawhiti-aunoa)</t>
  </si>
  <si>
    <t xml:space="preserve">இந்த சுருக்கமான அறிக்கை {city} ஆரோக்கியமான மற்றும் நிலையான நகரங்களின் இடம் சார்ந்த மற்றும் கொள்கை குறிகாட்டிகளின் தேர்வை எவ்வாறு செய்கிறது என்பதை கோடிட்டுக் காட்டுகிறது. நகர்ப்புற வடிவமைப்பு மற்றும் போக்குவரத்து அம்சங்களின் இடச்சார்ந்த விநியோகம் மற்றும் 19 நாடுகளில் உள்ள 25 நகரங்களுக்கு சுகாதாரம் மற்றும் நிலைத்தன்மையை ஊக்குவிக்கும் நகர திட்டமிடல் கொள்கைகளின் இருப்பு மற்றும் தரம் ஆகியவற்றை எங்கள் கூட்டு ஆய்வு ஆய்வு செய்தது. ஆய்வின் கூடுதல் விவரங்கள் https://doi.org/INSERT-DOI-HERE கிடைக்கின்றன. </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</si>
  <si>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 முழுவதும் நகர்ப்புற வடிவமைப்பு மற்றும் போக்குவரத்து அம்சங்களின் விநியோகத்தை வரைபடங்கள் காட்டுகின்றன, மேலும் ஆரோக்கியமான மற்றும் நிலையான சூழலை உருவாக்க தலையீடுகளிலிருந்து மிகவும் பயனடையக்கூடிய பகுதிகளை அடையாளம் காட்டுகின்றன.</t>
  </si>
  <si>
    <t>(கீழே) {city}, {country} 500 மீட்டர் (மீ) க்குள் வசதிகளை ப் பெறும் மக்கள் தொகை சதவீதம்.</t>
  </si>
  <si>
    <t>{city} நடைப்பயணம்</t>
  </si>
  <si>
    <t>ความสามารถในการเดินใน {city}</t>
  </si>
  <si>
    <t>Báo cáo ngắn gọn này trình bày cách {city} hoạt động dựa trên việc lựa chọn các chỉ số chính sách và không gian của các thành phố lành mạnh và bền vững. Nghiên cứu hợp tác của chúng tôi đã xem xét sự phân bố không gian của các đặc điểm giao thông và thiết kế đô thị cũng như sự hiện diện và chất lượng của các chính sách quy hoạch thành phố nhằm thúc đẩy sức khỏe và tính bền vững cho 25 thành phố trên 19 quốc gia. Thông tin chi tiết về nghiên cứu có tại https://doi.org/INSERT-DOI-HERE.</t>
  </si>
  <si>
    <t>So sánh với các giá trị trung bình của tất cả các thành phố trong nghiên cứu quốc tế này có thể cung cấp thông tin về những thay đổi cần thiết cho các chính sách của thành phố địa phương. Các bản đồ cho thấy sự phân bố của các đặc điểm giao thông và thiết kế đô thị trên khắp {city}, đồng thời xác định các khu vực có thể được hưởng lợi nhiều nhất từ ​​các biện pháp can thiệp nhằm tạo ra môi trường lành mạnh và bền vững.</t>
  </si>
  <si>
    <t>Mākete kai</t>
  </si>
  <si>
    <t>The availability and quality of urban and transport policies supporting health and sustainability in Mexico City is just below average compared with other cities. Mexico City does not appear to have specific health-focussed actions in its metropolitan transport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</si>
  <si>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(acima) {:.1f}% da população cumpre o limiar mínimo* para a densidade populacional do bairro ({:,} {})</t>
  </si>
  <si>
    <t>(acima) {:.1f}% da população cumpre o limiar mínimo* para a densidade de intersecção de rua do bairro ({:,} {})</t>
  </si>
  <si>
    <t>(மேலே) {:.1f}% மக்கள் 25 சர்வதேச நகர சராசரியை விட அதிகமான நடைத்திறன் மதிப்பெண்களுடன் சுற்றுப்புறங்களில் வாழ்கின்றனர்</t>
  </si>
  <si>
    <t>(மேலே) {:.1f}% மக்கள் தொகை, அக்கம்பக்க மக்கள்தொகை அடர்த்திக்கான குறைந்தபட்ச வரம்பு* ({:,} {})</t>
  </si>
  <si>
    <t>(மேலே) {:.1f}% மக்கள் தொகை, அக்கம்பக்க தெரு வெட்டு அடர்த்திக்கான குறைந்தபட்ச வரம்பு* ({:,} {})</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</si>
  <si>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</si>
  <si>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c2c2c2</t>
  </si>
  <si>
    <t>Healthy and Sustainable City Indicators Report</t>
  </si>
  <si>
    <t>Zpráva o ukazatelích zdravého a udržitelného města</t>
  </si>
  <si>
    <t>Rapport over sunde og bæredygtige byindikatorer</t>
  </si>
  <si>
    <t>Rapport over indicatoren voor gezonde en duurzame steden</t>
  </si>
  <si>
    <t>Pūrongo Tūtohu Taone Hauora, Mārō hoki</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</si>
  <si>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</si>
  <si>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</si>
  <si>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</si>
  <si>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</si>
  <si>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Báo cáo chỉ số thành phố lành mạnh và bền vững</t>
  </si>
  <si>
    <t>Bericht über gesunde und nachhaltige Stadtindikatoren</t>
  </si>
  <si>
    <t>Population density</t>
  </si>
  <si>
    <t>Densitat de població</t>
  </si>
  <si>
    <t>人口密度</t>
  </si>
  <si>
    <t>Hustota zalidnění</t>
  </si>
  <si>
    <t>Befolkningstætheden</t>
  </si>
  <si>
    <t>Bevolkingsdichtheid</t>
  </si>
  <si>
    <t>Bevölkerungsdichte</t>
  </si>
  <si>
    <t>Te kiato o te iwi whānui</t>
  </si>
  <si>
    <t>Densidad de población</t>
  </si>
  <si>
    <t>Densidade populacional</t>
  </si>
  <si>
    <t>மக்கள் தொகை அடர்த்தி</t>
  </si>
  <si>
    <t>ความหนาแน่นของประชากรใน</t>
  </si>
  <si>
    <t>Mật độ dân số tại</t>
  </si>
  <si>
    <t>Street connectivity</t>
  </si>
  <si>
    <t>Straatconnectiviteit</t>
  </si>
  <si>
    <t>Straßenanbindung</t>
  </si>
  <si>
    <t>Public transport access</t>
  </si>
  <si>
    <t>Toegang tot het openbaar vervoer</t>
  </si>
  <si>
    <t>Öffentliche Verkehrsmittel</t>
  </si>
  <si>
    <t>Public open space access</t>
  </si>
  <si>
    <t>Toegang tot openbare open ruimte</t>
  </si>
  <si>
    <t>Öffentlicher Freiraumzugang</t>
  </si>
  <si>
    <t>Gadeforbindelse</t>
  </si>
  <si>
    <t>Tūhonotanga tiriti</t>
  </si>
  <si>
    <t>Adgang til offentlig transport</t>
  </si>
  <si>
    <t>Urunga waka tūmatanui</t>
  </si>
  <si>
    <t>Adgang til offentlige åbne områder</t>
  </si>
  <si>
    <t>Urunga mokowā tuwhera tūmatanui</t>
  </si>
  <si>
    <t>Accés al transport públic</t>
  </si>
  <si>
    <t>Densidad de intersección de calles</t>
  </si>
  <si>
    <t>Acceso a transporte público</t>
  </si>
  <si>
    <t>Acceso espacios públicos abiertos</t>
  </si>
  <si>
    <t>Uliční konektivita</t>
  </si>
  <si>
    <t>Přístup veřejnou dopravou</t>
  </si>
  <si>
    <t>Přístup do veřejného otevřeného prostoru</t>
  </si>
  <si>
    <t>Conectividade de rua</t>
  </si>
  <si>
    <t>Acesso ao transporte público</t>
  </si>
  <si>
    <t>Acesso ao espaço público</t>
  </si>
  <si>
    <t>இல் தெரு இணைப்பு</t>
  </si>
  <si>
    <t>பொது போக்குவரத்து அணுகல்</t>
  </si>
  <si>
    <t>இல் பொது திறந்த வெளி அணுகல்</t>
  </si>
  <si>
    <t>การเชื่อมต่อถนนใน</t>
  </si>
  <si>
    <t>การเข้าถึงระบบขนส่งสาธารณะใน</t>
  </si>
  <si>
    <t>การเข้าถึงพื้นที่เปิดโล่งสาธารณะใน</t>
  </si>
  <si>
    <t>Truy cập giao thông công cộng trong</t>
  </si>
  <si>
    <t>Truy cập không gian mở công cộng trong</t>
  </si>
  <si>
    <t>Kết nối đường phố trong</t>
  </si>
  <si>
    <t>citation_series</t>
  </si>
  <si>
    <t>Population data</t>
  </si>
  <si>
    <t>citation_population</t>
  </si>
  <si>
    <t>citation_boundaries</t>
  </si>
  <si>
    <t>citation_features</t>
  </si>
  <si>
    <t>citation_colour</t>
  </si>
  <si>
    <t>Urban boundaries</t>
  </si>
  <si>
    <t>Urban features</t>
  </si>
  <si>
    <t>Colour scale</t>
  </si>
  <si>
    <t>Full report including data, methods and limitations has been published as</t>
  </si>
  <si>
    <t>citation_doi</t>
  </si>
  <si>
    <t>Dades de població</t>
  </si>
  <si>
    <t>Límits urbans</t>
  </si>
  <si>
    <t>Característiques urbanes</t>
  </si>
  <si>
    <t>Escala de color</t>
  </si>
  <si>
    <t>Úplná zpráva včetně dat, metod a omezení byla publikována v</t>
  </si>
  <si>
    <t>Údaje o obyvatelstvu</t>
  </si>
  <si>
    <t>Městské hranice</t>
  </si>
  <si>
    <t>Městské prvky</t>
  </si>
  <si>
    <t>Barevná škála</t>
  </si>
  <si>
    <t>Den fulde rapport med data, metoder og begrænsninger er blevet offentliggjort i</t>
  </si>
  <si>
    <t>Befolkningsdata</t>
  </si>
  <si>
    <t>Bygrænser</t>
  </si>
  <si>
    <t>Urban funktioner</t>
  </si>
  <si>
    <t>Farveskala</t>
  </si>
  <si>
    <t>Het volledige rapport met gegevens, methoden en beperkingen is gepubliceerd in</t>
  </si>
  <si>
    <t>Bevolkingsgegevens</t>
  </si>
  <si>
    <t>Stedelijke grenzen</t>
  </si>
  <si>
    <t>Stedelijk kenmerk</t>
  </si>
  <si>
    <t>Kleurenschaal</t>
  </si>
  <si>
    <t>Bevölkerungsdaten</t>
  </si>
  <si>
    <t>Der vollständige Bericht mit Daten, Methoden und Einschränkungen wurde als</t>
  </si>
  <si>
    <t>Stadtgrenzen</t>
  </si>
  <si>
    <t>Farbskala</t>
  </si>
  <si>
    <t>Kua whakaputaina te pūrongo katoa tae atu ki ngā raraunga, ngā aratuka me ngā tepenga hei</t>
  </si>
  <si>
    <t>Ngā āhuahira taone</t>
  </si>
  <si>
    <t>Tauine tae</t>
  </si>
  <si>
    <t>El informe completo que incluye datos, métodos y limitaciones se ha publicado en</t>
  </si>
  <si>
    <t>Datos sobre  población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</si>
  <si>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</si>
  <si>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</si>
  <si>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</si>
  <si>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</si>
  <si>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</si>
  <si>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</si>
  <si>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</si>
  <si>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</si>
  <si>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</si>
  <si>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</si>
  <si>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</si>
  <si>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நிற அளவு</t>
  </si>
  <si>
    <t>รายงานฉบับเต็มรวมถึงข้อมูล วิธีการ และข้อจํากัดได้รับการเผยแพร่เป็น</t>
  </si>
  <si>
    <t>ข้อมูลประชากร</t>
  </si>
  <si>
    <t>เขตแดนเมือง</t>
  </si>
  <si>
    <t>คุณสมบัติในเมือง</t>
  </si>
  <si>
    <t>ระดับสี</t>
  </si>
  <si>
    <t>Báo cáo đầy đủ bao gồm dữ liệu, phương pháp và hạn chế đã được công bố như</t>
  </si>
  <si>
    <t>Thang màu</t>
  </si>
  <si>
    <t>Đặc điểm đô thị</t>
  </si>
  <si>
    <t>Ranh giới đô thị</t>
  </si>
  <si>
    <t>Dữ liệu dân số</t>
  </si>
  <si>
    <t>Raraunga iwi whānui</t>
  </si>
  <si>
    <t>Ngā rohe taone</t>
  </si>
  <si>
    <t>மக்கள் தொகை தரவு</t>
  </si>
  <si>
    <t>citation_word</t>
  </si>
  <si>
    <t>Citation</t>
  </si>
  <si>
    <t>Citace</t>
  </si>
  <si>
    <t>Citat</t>
  </si>
  <si>
    <t>Bronvermelding</t>
  </si>
  <si>
    <t>Zitiervorschlag</t>
  </si>
  <si>
    <t>Torokī</t>
  </si>
  <si>
    <t>Cita bibliográfica</t>
  </si>
  <si>
    <t>Citação</t>
  </si>
  <si>
    <t>மேற்கோள்</t>
  </si>
  <si>
    <t>ข้อมูลอ้างอิง</t>
  </si>
  <si>
    <t>Trích dẫn</t>
  </si>
  <si>
    <t>Global Healthy &amp; Sustainable City-Indicators Collaboration. 2022. {city}, {country}—Healthy and Sustainable City Indicators  Report: Comparisons with 25 cities internationally ({language}). https://doi.org/INSERT-DOI-HERE</t>
  </si>
  <si>
    <t>Español de España</t>
  </si>
  <si>
    <t>Español de México</t>
  </si>
  <si>
    <t>logos</t>
  </si>
  <si>
    <t>Informe d'indicadors sobre ciutats saludables i sostenibles:</t>
  </si>
  <si>
    <t>Comparacions entre 25 ciutats a nivell internacional</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</si>
  <si>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</si>
  <si>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</si>
  <si>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</si>
  <si>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</si>
  <si>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</si>
  <si>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</si>
  <si>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(a dalt) {:.1f}% de població que compleix el llindar mínim* de densitat de població a nivell de barri ({:,} {})</t>
  </si>
  <si>
    <t>(a dalt) {:.1f}% de població que compleix el llindar mínim* de densitat d'interseccions de carrers a nivell de barri ({:,} {})</t>
  </si>
  <si>
    <t>(a dalt) {:.1f}% de població que viu en barris amb puntuacions de caminabilitat superiors a la mediana de les 25 ciutats internacionals</t>
  </si>
  <si>
    <t>% de població
amb accés
a menys de
500 m a…</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</si>
  <si>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</si>
  <si>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</si>
  <si>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</si>
  <si>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</si>
  <si>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</si>
  <si>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 xml:space="preserve">Aquest breu informe descriu com {city}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https://doi.org/INSERT-DOI-HERE. </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</si>
  <si>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</si>
  <si>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</si>
  <si>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</si>
  <si>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</si>
  <si>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</si>
  <si>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</si>
  <si>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</si>
  <si>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</si>
  <si>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</si>
  <si>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</si>
  <si>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</si>
  <si>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Informe de Indicadores de ciudades saludables y sostenibles:</t>
  </si>
  <si>
    <t>Tienda de barrio</t>
  </si>
  <si>
    <t>Baja</t>
  </si>
  <si>
    <t>Media</t>
  </si>
  <si>
    <t>(arriba) {:.1f}% de la población cumple con el umbral mínimo* de densidad de población a nivel de barrio ({:,} {})</t>
  </si>
  <si>
    <t>(arriba) {:.1f}% de la población cumple con el umbral mínimo* de densidad de intersecciones de calles a nivel de barrio ({:,} {})</t>
  </si>
  <si>
    <t>(arriba) {:.1f}% de la población que vive en barrios con puntuaciones de caminabilidad superiores a la mediana de las 25 ciudades internacionales</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</si>
  <si>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</si>
  <si>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</si>
  <si>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</si>
  <si>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</si>
  <si>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</si>
  <si>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 e identifican las áreas que más podrían beneficiarse de intervenciones para crear entornos saludables y sostenibles.</t>
  </si>
  <si>
    <t>(abajo) Porcentaje de población con acceso a servicios en menos de 500 metros (m) en {city}, {country}.</t>
  </si>
  <si>
    <t>Políticas de diseño urbano y de transporte que promueven la salud y la sostenibilidad</t>
  </si>
  <si>
    <t>% de las 25 ciudades con requisitos cumplidos, por nivel de renta del país</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</si>
  <si>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</si>
  <si>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</si>
  <si>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</si>
  <si>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</si>
  <si>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</si>
  <si>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</si>
  <si>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</si>
  <si>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</si>
  <si>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</si>
  <si>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La disponibilidad y la calidad de las políticas urbanas y de transporte que promueven la salud y la sostenibilidad en Vic están por encima de la media en comparación con otras ciudades. Sin embargo, Vic no parece tener acciones específicas centradas en la salud en sus políticas de transporte, ni tampoco en los requisitos para la evaluación del impacto en la salud. En relación a las 25 ciudades de este estudio internacional, alrededor de la mitad de los barrios de Vic son muy caminables, aunque este patrón se concentra en el centro de la ciudad. En cuanto a los umbrales para alcanzar los objetivos de la OMS para aumentar la actividad física, sólo el 24% de los residentes de Vic viven en barrios que cumplen los umbrales mínimos de densidad de población, y el 56% cumplen los umbrales de conectividad de las calles. Casi el 60% de los residentes tiene acceso a paradas de transporte público con 500m, aunque no se cuenta con datos sobre la frecuencia de los servicios. Del mismo modo, la gran mayoría de los residentes tienen acceso a un espacio público abierto a menos de 500 m, y tres cuartas partes de los residentes tienen acceso a un espacio abierto público de grandes dimensiones. El acceso a espacios abiertos públicos más grandes presenta diferencias territoriales, siendo los barrios del sur de Vic los que se encuentran menos servidos. La proporción de la población con acceso al transporte público a menos de 500m en Vic es inferior a la del resto de ciudades estudiadas; y la proporción con el acceso a cualquier espacio público abierto y tiendas de barrio se encuentran cerca de la media.</t>
  </si>
  <si>
    <t>City</t>
  </si>
  <si>
    <t>Hero image 1</t>
  </si>
  <si>
    <t>Hero image 2</t>
  </si>
  <si>
    <t>Executive summary</t>
  </si>
  <si>
    <t>Translation checked</t>
  </si>
  <si>
    <t>Notes</t>
  </si>
  <si>
    <t>English (default)</t>
  </si>
  <si>
    <t xml:space="preserve">Māori </t>
  </si>
  <si>
    <t>Yes</t>
  </si>
  <si>
    <t>-</t>
  </si>
  <si>
    <t>???</t>
  </si>
  <si>
    <t>&gt; 50% of Maiduguri residents speak Kanuri.  Apparently this could be represented in a roman script, but we cannot generate a translation as a placeholder.</t>
  </si>
  <si>
    <t>Apartments (CH)</t>
  </si>
  <si>
    <t>Palacio de Bellas Artes (JS)</t>
  </si>
  <si>
    <t>Auto</t>
  </si>
  <si>
    <t>Chao Phraya (CH)</t>
  </si>
  <si>
    <t>Khlong San (CH)</t>
  </si>
  <si>
    <t>Would French translation be appropriate?</t>
  </si>
  <si>
    <t>Swanston St (CH)</t>
  </si>
  <si>
    <t>Brunswick (CH)</t>
  </si>
  <si>
    <t>Caminabilidad a nivel colonia en relación con las 25 ciudades</t>
  </si>
  <si>
    <t>(arriba) {:.1f}% de la población cumple con el umbral mínimo* de densidad de población en la colonia ({:,} {})</t>
  </si>
  <si>
    <t>(arriba) {:.1f}% de la población cumple con el umbral mínimo* de densidad de intersección de calles en la colonia ({:,} {})</t>
  </si>
  <si>
    <t>(arriba) {:.1f}% de la población vive en colonias con puntuaciones de caminabilidad superiores a la mediana de las 25 ciudades internacionales</t>
  </si>
  <si>
    <t>% de población
con acceso
a 500m o menos a...</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</si>
  <si>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</si>
  <si>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</si>
  <si>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</si>
  <si>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</si>
  <si>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https://doi.org/INSERT-DOI-HERE.  </t>
  </si>
  <si>
    <t>Las comparaciones con las medias para todas las ciudades incluidas en este estudio internacional podrían informar los cambios necesarios para las políticas locales de la ciudad. Los mapas muestran la distribución del diseño urbano y las características de transporte en {city}, e identifican las áreas que podrían beneficiarse más de las intervenciones para crear entornos saludables y sostenibles.</t>
  </si>
  <si>
    <t>(abajo) Porcentaje de población con acceso a servicios dentro de 500 metros (m), o menos,  en {city}, {country}.</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</si>
  <si>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</si>
  <si>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</si>
  <si>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La disponibilidad y calidad de las políticas urbanas y de transporte que apoyan la salud y la sostenibilidad en la Ciudad de México (CDMX) está justo por debajo del promedio en comparación con otras ciudades. La política de transporte metropolitano de la CDMX no parece tener acciones específicas centradas en la salud, ni requisitos para la evaluación de impacto de las intervenciones urbanas o de transporte en la salud pública. También carece de políticas de contaminación del aire relacionadas con el uso de suelo. Muchos de los estándares de políticas disponibles carecen de especificidad, mensurabilidad y/o consistencia con la evidencia de salud pública. No obstante, en relación con las 25 ciudades de este estudio internacional, la mayoría de las colonias de la ciudad son caminables. En cuanto a los umbrales para las intervenciones en el entorno construido para lograr los objetivos de la OMS de aumentar la actividad física, el 98.1% de los residentes de la CDMX vive en colonias que alcanzan el umbral de densidad mínima y el 77% alcanza el umbral de conectividad de calles. Sin embargo, muchos de sus residentes viven en colonias que superan los niveles de densidad y conectividad de calles que fomentan la actividad física. Solo el 20% de los residentes tiene acceso a paradas de transporte público con servicios regulares, con evidencia de que el acceso a este tiene un patrón espacial que favorece al centro de la ciudad. Solo el 50% de los residentes tiene acceso a algún espacio público abierto a 500 m, o menos,  y aún menos (20%) tiene acceso a un espacio público grande. La proporción de la población con acceso a servicios a 500 m, o menos, está por debajo del promedio en comparación con otras ciudades estudiadas.</t>
  </si>
  <si>
    <t>Market in the central square, Vic, Spain</t>
  </si>
  <si>
    <t>Urban park in Vic, Spain</t>
  </si>
  <si>
    <t>Català</t>
  </si>
  <si>
    <t>ความพร้อมใช้งานและคุณภาพของนโยบายที่สนับสนุนย่านที่สามารถเดินได้ในกรุงเทพฯต่ํากว่าค่าเฉลี่ย กรุงเทพฯ ขาดมาตรฐานนโยบายที่เฉพาะเจาะจงวัดได้และสอดคล้องกับหลักฐานในเมืองที่มีสุขภาพดี  นอกจากเมืองชั้นในแล้วย่านนี้ส่วนใหญ่ยังมีความสามารถในการเดินต่ําเมื่อเทียบกับ 25 เมืองในการศึกษาระดับนานาชาตินี้   แม้ว่าชาวกรุงเทพฯ ส่วนใหญ่ที่อาศัยอยู่ในละแวกใกล้เคียงที่ตรงตามเกณฑ์ความหนาแน่นเพื่อให้บรรลุเป้าหมายของ WHO เพื่อเพิ่มการออกกําลังกาย แต่น้อยกว่าครึ่งหนึ่งดูเหมือนจะอาศัยอยู่ในละแวกใกล้เคียงที่ตรงตามเกณฑ์การเชื่อมต่อถนน ชาวกรุงเทพฯ บางคนอาจอาศัยอยู่ในละแวกใกล้เคียงที่เกินระดับความหนาแน่นและการเชื่อมต่อถนนที่ส่งเสริมการออกกําลังกาย  ผู้อยู่อาศัยส่วนน้อยสามารถเข้าถึงจุดจอดระบบขนส่งสาธารณะปกติและพื้นที่เปิดโล่งสาธารณะในระยะ 500 ม. และยิ่งน้อยกว่า (6.5%) สามารถเข้าถึงพื้นที่เปิดโล่งสาธารณะขนาดใหญ่ได้  เมื่อเทียบกับเมืองอื่น ๆ ที่ศึกษาสัดส่วนของผู้อยู่อาศัยในกรุงเทพฯที่มีการเข้าถึงภายใน 500 เมตรกับสิ่งอํานวยความสะดวกทั้งหมดที่ศึกษาอยู่ต่ํากว่าค่าเฉลี่ย</t>
  </si>
  <si>
    <t>เปรียบเทียบ 25 เมืองในระดับสากล</t>
  </si>
  <si>
    <t>กรุงเทพมหานคร</t>
  </si>
  <si>
    <t>ประเทศไทย</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</si>
  <si>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</si>
  <si>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</si>
  <si>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</si>
  <si>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</si>
  <si>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</si>
  <si>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</si>
  <si>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</si>
  <si>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</si>
  <si>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</si>
  <si>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 xml:space="preserve">(บน) {:.1f} ร้อยละของประชากรตรงตามเกณฑ์ขั้นต่ำ* สำหรับย่านที่มีประชากรหนาแน่น ({:,} {}) </t>
  </si>
  <si>
    <t>(บน) {:.1f} ร้อยละของประชากรตรงตามเกณฑ์ขั้นต่ำ* สำหรับย่านที่มีทางแยกหนาแน่น ({:,} {})</t>
  </si>
  <si>
    <t>(บน) {:.1f} ร้อยละของประชากรที่อาศัยอยู่ในย่านที่มีคะแนนความสามารถในการเดินมากกว่าค่าเฉลี่ยของ 25 เมืองในระดับสากล</t>
  </si>
  <si>
    <t xml:space="preserve">ร้อยละของประชากรที่สามารถเข้าถึง...ในระยะ 500 เมตร </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</si>
  <si>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</si>
  <si>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</si>
  <si>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</si>
  <si>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</si>
  <si>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</si>
  <si>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</si>
  <si>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อินโฟกราฟิกจะแทรกที่นี่...</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</si>
  <si>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</si>
  <si>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</si>
  <si>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นโยบายการออกแบบเมืองและการขนส่งที่สนับสนุนการมีสุขภาพดีและความยั่งยืน</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</si>
  <si>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</si>
  <si>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</si>
  <si>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ร้อยละของ 25 เมืองที่ตรงตามข้อกำหนดตามรายได้ของประเทศ</t>
  </si>
  <si>
    <t>การดำเนินการที่เน้นสุขภาพเฉพาะด้านในนโยบายเขตเมืองของเมืองใหญ่</t>
  </si>
  <si>
    <t>การดำเนินการที่เน้นสุขภาพเฉพาะด้านในนโยบายการขนส่งในเมืองใหญ่</t>
  </si>
  <si>
    <t>ข้อกำหนดการประเมินผลกระทบด้านสุขภาพในเมือง/นโยบายการขนส่ง/กฎหมาย</t>
  </si>
  <si>
    <t>ข้อมูลรายจ่ายภาครัฐด้านโครงสร้างพื้นฐานสำหรับรูปแบบการขนส่งต่างๆ</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</si>
  <si>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 รวมถึงบริการขนส่งสาธารณะ 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</si>
  <si>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ข้อกำหนดความหนาแน่นของที่อยู่อาศัย</t>
  </si>
  <si>
    <t>ข้อกำหนดการเชื่อมต่อถนน</t>
  </si>
  <si>
    <t>การสร้างเงื่อนไขในการจอดรถเพื่อลดการใช้รถยนต์</t>
  </si>
  <si>
    <t>การจัดหาโครงสร้างพื้นฐานสำหรับคนเดินเท้า</t>
  </si>
  <si>
    <t>การจัดหาโครงสร้างพื้นฐานสำหรับการขี่จักรยาน</t>
  </si>
  <si>
    <t>การเชื่อมต่อถนน</t>
  </si>
  <si>
    <t>การเข้าถึงการขนส่งสาธารณะ</t>
  </si>
  <si>
    <t>การเข้าถึงพื้นที่เปิดโล่งสาธารณะ</t>
  </si>
  <si>
    <t>ระบบขนส่งสาธารณะที่เข้าถึงได้ง่ายคือหัวใจสำคัญของการขนส่งที่ยั่งยืนและดีต่อสุขภาพ การขนส่งสาธารณะที่อยู่ใกล้ที่อยู่อาศัยและการจ้างงานควรมีการเพิ่มรูปแบบให้เชื่อมต่อ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</si>
  <si>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ข้อกำหนดสำหรับระบบขนส่งสาธารณะที่เข้าถึงการจ้างงานและบริการต่าง ๆ</t>
  </si>
  <si>
    <t>ข้อกำหนดของการกระจายการจ้างงาน</t>
  </si>
  <si>
    <t>ข้อกำหนดขั้นต่ำสำหรับการเข้าถึงระบบขนส่งสาธารณะ</t>
  </si>
  <si>
    <t>เป้าหมายการใช้ระบบขนส่งสาธารณะ</t>
  </si>
  <si>
    <t>การเข้าถึงพื้นที่เปิดโล่งสาธารณะที่มีคุณภาพสูงในท้องถิ่นช่วยส่งเสริมกิจกรรมทางกายและสุขภาพจิต การมีพื้นที่เปิดโล่งอยู่ใกล้จะช่วยสร้างสภาพแวดล้อมที่น่ารื่นรมย์และน่าดึงดูดใจ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เมตรจะกระตุ้นให้มีการเดินได้มากขึ้น การเข้าถึงสวนสาธารณะที่มีขนาดใหญ่ขึ้นก็มีความสำคัญเช่นกัน</t>
  </si>
  <si>
    <t>ข้อกำหนดขั้นต่ำสำหรับการเข้าถึงพื้นที่เปิดโล่งสาธารณะ</t>
  </si>
  <si>
    <t>รายงานฉบับสมบูรณ์รวมถึงข้อมูล วิธีการ และข้อจำกัดในการเผยแพร่</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</si>
  <si>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</si>
  <si>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</si>
  <si>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</si>
  <si>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</si>
  <si>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</si>
  <si>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Credits - Study Executive</t>
  </si>
  <si>
    <t>Kornsupha Nitvimol</t>
  </si>
  <si>
    <t>Deepti Adlakha, Jonathan Arundel, Geoff Boeing, Ester Cerin, Billie Giles-Corti, Carl Higgs, Erica Hinckson, Shirley Liu, Melanie Lowe, Anne Vernez Moudon, Jim Sallis &amp; Deborah Salvo </t>
  </si>
  <si>
    <t>Babatunji Amotara, Joseph Samali Mshelia, Adewale L. Oyeyemi, Adetoyeje Oyeyemi, Adamu Ahmad Rufai &amp; Garba Sambo</t>
  </si>
  <si>
    <t>Ligia Vizeu Barrozo &amp; Alex Florindo</t>
  </si>
  <si>
    <t>Minh Hieu Trinh, Thanh Phuong Ho &amp; Mark Stevenson</t>
  </si>
  <si>
    <t>Jonathan Arundel, Pinki Bhasin, Carl Higgs &amp; Melanie Lowe</t>
  </si>
  <si>
    <t>Tamara Bozovic, Erica Hinckson &amp; Suzanne Mavoa</t>
  </si>
  <si>
    <t>Klaus Gebel, Bernhard Inninger, Oliver Konrad &amp; Sylvia Titze</t>
  </si>
  <si>
    <t>Klaus Gebel &amp; Anne Luise Mueller</t>
  </si>
  <si>
    <t>Marcel Beyeler, Klaus Gebel &amp; Blaise Kropf</t>
  </si>
  <si>
    <t>Sien Benoit, Ilse De Bourdeaudhuij, Maite Dewinter, Delfien Van Dyck, Nico Van de Weghe &amp; Frank Witlox</t>
  </si>
  <si>
    <t>Jan Dygryn, Prof Karel Fromel, Lea Manakova, Josef Mitas &amp; Michal Vorlicek</t>
  </si>
  <si>
    <t>Lars Breum Christiansen, Jasper Schipperijn &amp; Jens Troelsen</t>
  </si>
  <si>
    <t>Claire Cleland, Sara Ferguson &amp; Ruth Hunter</t>
  </si>
  <si>
    <t>Deepti Adlakha &amp; Felix John</t>
  </si>
  <si>
    <t>Eugen Resendiz Bontrud &amp; Deborah Salvo</t>
  </si>
  <si>
    <t>Eugen Resendiz Bontrud</t>
  </si>
  <si>
    <t>Felix John</t>
  </si>
  <si>
    <t>Carolina Duarte, Andreia Pizarro, Maria Paula Santos, David Vale &amp; Claudia Viana</t>
  </si>
  <si>
    <t>Adewale L. Oyeyemi</t>
  </si>
  <si>
    <t>Klaus Gebel</t>
  </si>
  <si>
    <t>Poh-chin Lai</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</si>
  <si>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 i identifiquen les àrees que més podrien beneficiar-se d'intervencions per a crear entorns saludables i sostenibles.</t>
  </si>
  <si>
    <t>* Els llindars es basen en la nostra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</si>
  <si>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Qualificació de la qualitat de les polítiques específiques i mesurables alineades amb l'evidència sobre ciutats saludables</t>
  </si>
  <si>
    <t>Requisits per a la planificació urbana</t>
  </si>
  <si>
    <t>% de les 25 ciutats amb requisit complert, per nivell de renda del país</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</si>
  <si>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</si>
  <si>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</si>
  <si>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</si>
  <si>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</si>
  <si>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Polítiques de caminabilitat a {city}</t>
  </si>
  <si>
    <t>Polítiques de transport públic a {city}</t>
  </si>
  <si>
    <t>Polítiques d'espais públics oberts a {city}</t>
  </si>
  <si>
    <t>Criteri o objectiu específic</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</si>
  <si>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</si>
  <si>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</si>
  <si>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</si>
  <si>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</si>
  <si>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</si>
  <si>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L'informe complet que inclou dades, mètodes i limitacions, s'ha publicat a</t>
  </si>
  <si>
    <t>Aquesta obra està sota a una llicència internacional Creative Commons-No Comercial 4.0.</t>
  </si>
  <si>
    <t>En general, la disponibilitat i la qualitat de les polítiques urbanes i de transport que promouen la salut i la sostenibilitat a Barcelona estan molt per sobre la mitjana en comparació a moltes altres ciutats de l'estudi. No obstant això, Barcelona no compta encara amb accions específicament enfocades a la salut en polítiques urbanes i de transport metropolitanes, ni tampoc amb els requisits per a l'avaluació de l'impacte en la salut.  En relació amb les 25 ciutats d'aquest estudi internacional, la majoria de barris de Barcelona són molt caminables. Per tant, la majoria dels barris compleixen els llindars de densitat de població i connectivitat dels carrers necessaris per l'assoliment dels objectius de l'OMS per incrementar l'activitat física. Tres quartes parts dels residents tenen accés a parades de transport públic amb serveis regulars i la majoria dels residents tenen algun espai públic obert a menys de 500m; no obstant això, menys de dos terços tenen accés a un espai públic de grans dimensions.  En comparació amb la resta de ciutats estudiades, la proporció de població de Barcelona amb accés a menys de 500m a un mercat d'alimentació, a una botiga de barri i a un servei de transport públic amb servei regular està molt per sobre de la mitjana. La proporció de població amb accés a un espai públic obert de grans dimensions està per sota de la mitjana.</t>
  </si>
  <si>
    <t>La disponibilitat i qualitat de les polítiques urbanes i de transport que promouen la salut i la sostenibilitat a València estan molt per damunt de la mitjana en comparació amb altres ciutats estudiades. En relació amb les 25 ciutats d'aquest estudi internacional, la majoria dels barris són caminables i compleixen els llindars de densitat de població i connectivitat necessaris per tal d'assolir els objectius de l'OMS per augmentar l'activitat física.  La majoria dels residents tenen accés a parades de transport públic amb servei regular i espais públics oberts a menys de 500 m, però només el 43% té accés a un espai públic de grans dimensions.  En comparació amb altres ciutats estudiades, la proporció de població que compta amb accés a menys de 500 metres a un mercat d'aliments, a una botiga de barri i a un servei de transport públic regular està per sobre de la mitjana; i l'accés a qualsevol espai públic obert i a un espai públic obert de grans dimensions està per sota de la mitjana.</t>
  </si>
  <si>
    <t>La disponibilitat i la qualitat de les polítiques urbanes i de transport que promouen la salut i la sostenibilitat a Vic estan per sobre de la mitjana en comparació amb altres ciutats.  No obstant això, Vic no sembla tenir accions específiques centrades en la salut en les seves polítiques de transport, ni tampoc en els requisits per a l'avaluació de l'impacte en la salut.  En relació amb les 25 ciutats d'aquest estudi internacional, al voltant de la meitat dels barris de Vic són molt caminables, tot i que aquest patró es concentra al centre de la ciutat. Pel que fa als llindars per assolir els objectius de l'OMS per augmentar l'activitat física, només el 24% dels residents de Vic viuen en barris que compleixen els llindars mínims de densitat de població, i el 56% compleixen els llindars de connectivitat dels carrers. Gairebé el 60% dels residents tenen accés a parades de transport públic amb 500m, tot i que no es compta amb dades sobre la freqüència dels serveis.  De la mateixa manera, la gran majoria dels residents tenen accés a un espai públic obert a menys de 500 m, i tres quartes parts dels residents tenen accés a un espai públic obert de grans dimensions. L'accés a grans espais públics oberts presenta diferencies territorials, sent els barris del sud de Vic els que es troben menys servits. La proporció de la població amb accés al transport públic a menys de 500m a Vic és inferior a la de la resta de ciutats estudiades; i la proporció amb l'accés a qualsevol espai públic obert i a botigues de barri es troben prop de la mitjana.</t>
  </si>
  <si>
    <t>% de población a menos de 500m de transporte público cuya
frecuencia promedio entre semana es de 20 minutos o menos</t>
  </si>
  <si>
    <t xml:space="preserve">% de población a menos 500m de espacios públicos
abiertos de 1.5 hectáreas o más </t>
  </si>
  <si>
    <t>% de población
con acceso 
a menos de
500m a...</t>
  </si>
  <si>
    <t xml:space="preserve">Este breve informe describe cómo {city}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https://doi.org/INSERT-DOI-HERE.  </t>
  </si>
  <si>
    <t>* Los umbrales se basan en nuestra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</si>
  <si>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</si>
  <si>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</si>
  <si>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</si>
  <si>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</si>
  <si>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</si>
  <si>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Políticas de caminabilidad en {city}</t>
  </si>
  <si>
    <t>Políticas de transporte público en {city}</t>
  </si>
  <si>
    <t>Criterio u objetivo específico</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</si>
  <si>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</si>
  <si>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</si>
  <si>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</si>
  <si>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</si>
  <si>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</si>
  <si>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</si>
  <si>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</si>
  <si>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</si>
  <si>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En general, la disponibilidad y la calidad de las políticas urbanas y de transporte que promueven la salud y la sostenibilidad en Barcelona están muy por encima de la media en comparación con otras muchas ciudades del estudio. Sin embargo, Barcelona no cuenta todavía con acciones específicamente enfocadas a la salud en políticas urbanas y de transporte metropolitanas, ni tampoco con los requisitos para la evaluación del impacto en la salud. En relación a las 25 ciudades de este estudio internacional, la mayoría de barrios de Barcelona son muy caminables. Por tanto, la mayoría de los barrios cumplen los umbrales de densidad de población y conectividad de las calles necesarias para la consecución de los objetivos de la OMS para aumentar la actividad física. Tres cuartas partes de los residentes tienen acceso a paradas de transporte público con servicios regulares y la mayoría de residentes tienen algún espacio público abierto a menos de 500m; sin embargo, menos de dos tercios tienen acceso a un espacio público de grandes dimensiones. En comparación con el resto de ciudades estudiadas, la proporción de población de Barcelona con acceso a menos de 500m a un mercado de alimentación, a una tienda de barrio y a un servicio de transporte público regular está muy por encima de la media. La proporción de población con acceso a un espacio público abierto de grandes dimensiones está por debajo de la media.</t>
  </si>
  <si>
    <t>La disponibilidad y calidad de las políticas urbanas y de transporte que promueven la salud y la sostenibilidad en Valencia están muy por encima de la media en comparación con otras ciudades estudiadas. En relación con las 25 ciudades de este estudio internacional, la mayoría de los barrios son caminables y cumplen con los umbrales de densidad de población y conectividad necesarios para alcanzar los objetivos de la OMS para aumentar la actividad física. La mayoría de los residentes tienen acceso a paradas de transporte público con servicio regular y a espacios públicos abiertos a menos de 500 m, pero sólo el 43% tiene acceso a un espacio público de grandes dimensiones. En comparación con otras ciudades estudiadas, la proporción de población que cuenta con acceso a menos de 500 metros a un mercado de alimentos, una tienda de barrio y a un servicio de transporte público regular está por encima de la media; y el acceso a cualquier espacio público abierto y a un espacio público abierto de grandes dimensiones está por debajo de la media.</t>
  </si>
  <si>
    <t>study_executive</t>
  </si>
  <si>
    <t>local_collaborators</t>
  </si>
  <si>
    <t>study_executive_names</t>
  </si>
  <si>
    <t>local_collaborators_names</t>
  </si>
  <si>
    <t>Study executive</t>
  </si>
  <si>
    <t>ผู้บริหารการศึกษา</t>
  </si>
  <si>
    <t>Giám đốc điều hành nghiên cứu</t>
  </si>
  <si>
    <t>ஆய்வு நிர்வாகி</t>
  </si>
  <si>
    <t>Executivo de estudo</t>
  </si>
  <si>
    <t>Kaiwhakahaere ako</t>
  </si>
  <si>
    <t>Studienleitung</t>
  </si>
  <si>
    <t>Studie executive</t>
  </si>
  <si>
    <t>Studieleder</t>
  </si>
  <si>
    <t>Vedoucí studie</t>
  </si>
  <si>
    <t>Chinese - Simplified</t>
  </si>
  <si>
    <t>研究主管</t>
  </si>
  <si>
    <t>Estudi executiu</t>
  </si>
  <si>
    <t>translation_names</t>
  </si>
  <si>
    <t>{citation_series}: {citation_doi} | {citation_population}: Schiavina, M. et al. (2019): GHS population grid multitemporal (1975, 1990, 2000, 2015) R2019A. European Commission, Joint Research Centre (JRC). https://doi.org/10.2905/42E8BE89-54FF-464E-BE7B-BF9E64DA5218 | {citation_boundaries}: Florczyk, A. et al. (2019): GHS Urban Centre Database 2015, multitemporal and multidimensional attributes, R2019A. European Commission, Joint Research Centre (JRC). https://data.jrc.ec.europa.eu/dataset/53473144-b88c-44bc-b4a3-4583ed1f547e | {citation_features}: OpenStreetMap contributors. Openstreetmap (2020). https://planet.osm.org/pbf/planet-200803.osm.pbf.torrent | {citation_colour}: Crameri, F. (2018). Scientific colour-maps (3.0.4). Zenodo. https://doi.org/10.5281/zenodo.1287763</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</si>
  <si>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</si>
  <si>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</si>
  <si>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</si>
  <si>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</si>
  <si>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</si>
  <si>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</si>
  <si>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</si>
  <si>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</si>
  <si>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</si>
  <si>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</si>
  <si>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</si>
  <si>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</si>
  <si>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</si>
  <si>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</si>
  <si>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</si>
  <si>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</si>
  <si>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</si>
  <si>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</si>
  <si>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</si>
  <si>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</si>
  <si>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</si>
  <si>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</si>
  <si>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</si>
  <si>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</si>
  <si>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</si>
  <si>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</si>
  <si>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</si>
  <si>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</si>
  <si>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</si>
  <si>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</si>
  <si>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</si>
  <si>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Střední /6</t>
  </si>
  <si>
    <t>Midt /6</t>
  </si>
  <si>
    <t>Midden /6</t>
  </si>
  <si>
    <t>Mitte /6</t>
  </si>
  <si>
    <t>Waenganui /6</t>
  </si>
  <si>
    <t>Medio
 /6</t>
  </si>
  <si>
    <t>Meio /6</t>
  </si>
  <si>
    <t>நடு /6</t>
  </si>
  <si>
    <t>ปานกลาง /6</t>
  </si>
  <si>
    <t>กลาง /6</t>
  </si>
  <si>
    <t>Giữa /6</t>
  </si>
  <si>
    <t>Vysoká /19</t>
  </si>
  <si>
    <t>Høj /19</t>
  </si>
  <si>
    <t>Hoog /19</t>
  </si>
  <si>
    <t>Hoch /19</t>
  </si>
  <si>
    <t>Tiketike /19</t>
  </si>
  <si>
    <t>Alto
 /19</t>
  </si>
  <si>
    <t>Alta /19</t>
  </si>
  <si>
    <t>உயர் /19</t>
  </si>
  <si>
    <t>สูง /19</t>
  </si>
  <si>
    <t>Cao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</si>
  <si>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</si>
  <si>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</si>
  <si>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</si>
  <si>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</si>
  <si>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</si>
  <si>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</si>
  <si>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</si>
  <si>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</si>
  <si>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</si>
  <si>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</si>
  <si>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</si>
  <si>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中文 - 簡體中文</t>
  </si>
  <si>
    <t>健康和可持續城市指標報告:</t>
  </si>
  <si>
    <t>健康与可持续城市指标报告</t>
  </si>
  <si>
    <t>與全球25個城市的比較</t>
  </si>
  <si>
    <t>与全球25个城市的比较</t>
  </si>
  <si>
    <t>全球健康與可持續城市 - 指標合作</t>
  </si>
  <si>
    <t>全球健康与可持续城市 – 指标合作</t>
  </si>
  <si>
    <t>中国</t>
  </si>
  <si>
    <t>食品市場</t>
  </si>
  <si>
    <t>农贸市场</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</si>
  <si>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</si>
  <si>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</si>
  <si>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</si>
  <si>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</si>
  <si>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</si>
  <si>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</si>
  <si>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</si>
  <si>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</si>
  <si>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</si>
  <si>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</si>
  <si>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500米範圍內可乘搭平日班次平均為二十分鐘或更频 密的公共交通的人口百分比</t>
  </si>
  <si>
    <t>500米范围內可搭乘平日班次平均为二十分钟或更频密的公共交通的人口百分比</t>
  </si>
  <si>
    <t>500米範圍內面積1.5公頃或以上的公共開放空間的人口百分比</t>
  </si>
  <si>
    <t>500米范围內面积1.5公顷或以上的公共开放空间的人口百分比</t>
  </si>
  <si>
    <t>%的人口符合鄰里人口密度的最小閾值</t>
  </si>
  <si>
    <t>%的人口符合邻里人口密度的最小阈值</t>
  </si>
  <si>
    <t>%的人口符合鄰里街道交匯處密度的最小閾值</t>
  </si>
  <si>
    <t>%的人口符合邻里街道交汇处密度的最小阈值</t>
  </si>
  <si>
    <t>%的人口居住在比25個城市可步行性中位數高的社區</t>
  </si>
  <si>
    <t>%的人口居住在比25个城市可步行性中位数高的社区</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</si>
  <si>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</si>
  <si>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</si>
  <si>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</si>
  <si>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</si>
  <si>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</si>
  <si>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</si>
  <si>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</si>
  <si>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</si>
  <si>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</si>
  <si>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</si>
  <si>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</si>
  <si>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這項全球性的研究通過分析及比較各城市可步行性指標的中位數，從而提出針對各地規 劃政策的建議。以下各圖表分別顯示香港在城市設計和運輸系統的分佈，並從中識別出 可以作出改善的領域，以締造一個健康和可持續發展的環境。</t>
  </si>
  <si>
    <t>这项全球性的研究通过分析及比较各城市可步行性指标的中位数，从而提出针对各地规 划政策的建议。 以下图表分别显示香港在城市设计和运输系统的分布，并从中识别出可 以做出改善的领域，以打造一个健康和可持续发展的环境。</t>
  </si>
  <si>
    <t>（下圖）500米（m）範圍內設有生活服務設施的人口百分比</t>
  </si>
  <si>
    <t>（下图）500米（m）范围内设有生活服务设施的人口百分比</t>
  </si>
  <si>
    <t>香港的可步行性</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</si>
  <si>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</si>
  <si>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</si>
  <si>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促進健康和可持續性的城市規劃和交通政策</t>
  </si>
  <si>
    <t>促进健康和可持续性的城市规划和交通运输政策</t>
  </si>
  <si>
    <t>針對具體、可衡量的政策，及作為健康城市所具備的條 件的效能評級</t>
  </si>
  <si>
    <t>针对具体、可衡量的政策，及作为健康城市所具备的条 件的效能评级</t>
  </si>
  <si>
    <t>城市規劃指標</t>
  </si>
  <si>
    <t>城市规划指标</t>
  </si>
  <si>
    <t>25個符合指標的城 市的百分比（按國家收入）</t>
  </si>
  <si>
    <t>25个符合指标的城 市的百分比（按国家收入）</t>
  </si>
  <si>
    <t>都市市區政策中以健康為前提而制定的措施</t>
  </si>
  <si>
    <t>城市市区政策中以健康为前提而制定的措施</t>
  </si>
  <si>
    <t>都市運輸政策中以健康為前提而制定的措施</t>
  </si>
  <si>
    <t>城市交通运输政策中以健康为前提而制定的政策</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</si>
  <si>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</si>
  <si>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</si>
  <si>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</si>
  <si>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</si>
  <si>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</si>
  <si>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</si>
  <si>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</si>
  <si>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</si>
  <si>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</si>
  <si>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</si>
  <si>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香港 ：與可步行性相關的政策</t>
  </si>
  <si>
    <t>香港 ：与可步行相关的政策</t>
  </si>
  <si>
    <t>香港：公共交通運輸政策</t>
  </si>
  <si>
    <t>香港：公共交通运输政策</t>
  </si>
  <si>
    <t>香港：公共開放空間政策</t>
  </si>
  <si>
    <t>香港：公共开放空间政策</t>
  </si>
  <si>
    <t>具体标准或目标</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</si>
  <si>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</si>
  <si>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</si>
  <si>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</si>
  <si>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</si>
  <si>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</si>
  <si>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</si>
  <si>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</si>
  <si>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</si>
  <si>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</si>
  <si>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</si>
  <si>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</si>
  <si>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</si>
  <si>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</si>
  <si>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</si>
  <si>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</si>
  <si>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</si>
  <si>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</si>
  <si>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</si>
  <si>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</si>
  <si>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</si>
  <si>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</si>
  <si>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</si>
  <si>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</si>
  <si>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</si>
  <si>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</si>
  <si>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</si>
  <si>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</si>
  <si>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</si>
  <si>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</si>
  <si>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</si>
  <si>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</si>
  <si>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</si>
  <si>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</si>
  <si>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研究報告全文刊載於</t>
  </si>
  <si>
    <t>研究报告全文刊载于</t>
  </si>
  <si>
    <t>人口數據庫</t>
  </si>
  <si>
    <t>人口数据</t>
  </si>
  <si>
    <t>市區邊界</t>
  </si>
  <si>
    <t>城市边界</t>
  </si>
  <si>
    <t>市區特徵</t>
  </si>
  <si>
    <t>城市特征</t>
  </si>
  <si>
    <t>色階表</t>
  </si>
  <si>
    <t>色阶表</t>
  </si>
  <si>
    <t>{citation_series} {citation_doi} | Population data: Schiavina, M. et al. (2019): GHS population grid multitemporal (1975, 1990, 2000, 2015) R2019A. European Commission, Joint Research Centre (JRC). https://doi.org/10.2905/42E8BE89-54FF-464E-BE7B-BF9E64DA5218 | {citation_boundaries}: Florczyk, A. et al. (2019): GHS Urban Centre Database 2015, multitemporal and multidimensional attributes, R2019A. European Commission, Joint Research Centre (JRC). https://data.jrc.ec.europa.eu/dataset/53473144-b88c-44bc-b4a3-4583ed1f547e | {citation_features}: OpenStreetMap contributors. Openstreetmap (2020). https://planet.osm.org/pbf/planet-200803.osm.pbf.torrent | {citation_colour}: Crameri, F. (2018). Scientific colour-maps (3.0.4). Zenodo. https://doi.org/10.5281/zenodo.1287763</t>
  </si>
  <si>
    <t>參考資料</t>
  </si>
  <si>
    <t>参考资料</t>
  </si>
  <si>
    <t>总结</t>
  </si>
  <si>
    <t>本作品依據知識共享姓名標示-非商業性4.0國際公眾授權條款授權</t>
  </si>
  <si>
    <t>本作品依据知识共享署名-非商业性使用4.0国际公共许可协议授权</t>
  </si>
  <si>
    <t>在全球25個城市中，⾹港就⼈⼝健康和可持續發展相關⽅⾯⽽制定的市區和違輸政策的整體表現平均。現有的政策在具體性、可衡量性和符合健康要索等⽅⾯則⾼於平均指標。然⽽，⾹港在都市市區或違輸政策中幾乎沒有以健康為重點的具體措施，對⼈⼝健康的影響亦未被納⼊制定市區和交通規劃政策所須要評估的範圍內。雖然現有政策已確⽴不同的標準，但當中許多缺乏責質可衡量的⽬標。儘管如此，和這項全球性研究中的25個城市相⽐，⾹港絕⼤多歎社區都⾮常適合步⾏。就為達到世界衛⽣組織所訂⽴有關增加⾝體活動的⽬標⽽設定的閾值⽽⾔，⾹港近乎100%的⼈⼝都居住在密度達到閾值的社區，⽽92%的⼈⼝居住在街道連接性亦達到閾值的社區。但我們不能忽視，這當中有部分居⺠居住在密度和街道連接性超過可以促進⾝體活動的⽔平的社區。分析結果同時顯⽰，絕⼤多戴居⺠(83.6%)可以⽅便使⽤提供定期服務的公共交通站。此外，雖然近90%的居⺠可以使⽤500⽶範圍內的一些公共開放空問，但責際上只有54%的居⺠居住在⼤型公共開放空問的500⽶範圍內。最後，與研究中的其他城市相⽐，⽐例較多的⾹港居⺠可以在500⽶範圍內使⽤所有⽣活服務設施。</t>
  </si>
  <si>
    <t>在全球25个城市中，⾹港就⼈⼝健康和可持续发展相关⽅⾯⽽制定的市区和交通运输政策的整体表现平均。现有的政策在具体性、可衡量性和符合健康要索等⽅⾯则⾼于平均指标。然⽽，⾹港在都市市区或交通运输政策中几乎没有以健康为重点的具体措施，对⼈⼝健康的影响亦未被纳⼊制定市区和交通规划政策所须要评估的范围内。虽然现有政策已确⽴不同的标准，但当中许多缺乏质素可衡量的⽬标。尽管如此，和这项全球性研究中的25个城市相⽐，⾹港绝⼤多数社区都⾮常适合步⾏。就为达到世界卫 ⽣组织所制定有关增加⾝体活动的⽬标⽽设定的阈值⽽⾔，⾹港近乎100%的⼈⼝都居住在密度达到阈值的社区，⽽92%的⼈⼝居住在街道连接性亦达到阈值的社区。但我们不能忽视，这当中有部分居⺠居住在密度和街道连接性超过可以促进⾝体活动的⽔平的社区。分析结果同时显⽰，绝⼤多数居⺠(83.6%)可以⽅便使⽤提供定期服务的公共交通站。此外，虽然近90%的居⺠可以使⽤500⽶范围内的一些公共开放空问，但实际上只有54%的居⺠居住在⼤型公共开放空间的500⽶范围内。最后，与研究中的其他城市相⽐，⽐例较多的⾹港居⺠可以在500⽶范围内使⽤所有⽣活服务设施。</t>
  </si>
  <si>
    <t>翻译</t>
  </si>
  <si>
    <t>翻譯</t>
  </si>
  <si>
    <t>fonts/NotoSansCJKsc-VF.ttf</t>
  </si>
  <si>
    <t>noto_sans_sc</t>
  </si>
  <si>
    <t>https://github.com/googlefonts/noto-cjk/raw/main/Sans/Variable/TTF/NotoSansCJKsc-VF.ttf</t>
  </si>
  <si>
    <t>Poh-chin Lai &amp; Ester Cerin</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</si>
  <si>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市有關促進健康和可持續性的規劃政策和效能作出分析。詳細研究內容可參考此連結:  https://doi.org/INSERT-DOI-HERE。</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</si>
  <si>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城市有关促进健康和可持续性的规划政策和效能作出分析。详细研究内容可参考此链 接: https://doi.org/INSERT-DOI-HERE。</t>
  </si>
  <si>
    <t>香港: 現有政策</t>
  </si>
  <si>
    <t>香港: 现有政策</t>
  </si>
  <si>
    <t>香港: 政策效能</t>
  </si>
  <si>
    <t>fonts/NotoSansCJKtc-VF.ttf</t>
  </si>
  <si>
    <t>Note: Used Taiwan Chinese Traditional font as HK font was missing some glyphs (eg 内) - https://github.com/googlefonts/noto-cjk/blob/main/Sans/Variable/TTF/Subset/NotoSansHK-VF.ttf  , https://github.com/googlefonts/noto-cjk/raw/main/Sans/Variable/TTF/NotoSansCJKtc-VF.ttf</t>
  </si>
  <si>
    <t>Please provide a high resolution 'hero image' photo showing a convivial, walkable city street or public space for this city, ideally in .jpg format with dimensions in the ratio of 21:10 (e.g. 2100px by 1000px)</t>
  </si>
  <si>
    <t>Poskytněte prosím fotografii s vysokým rozlišením "hrdina" zobrazující příjemný městský street nebo veřejný prostor pro toto město, ideálně ve formátu .jpg s rozměry v poměru 21: 10 (např. 2100px x 1000px)</t>
  </si>
  <si>
    <t>Angiv venligst et billede i høj opløsning af 'heltebillede', der viser en hyggelig, walkable by street eller offentlige rum til denne by, ideelt i .jpg format med dimensioner i forholdet mellem 21:10 (f.eks. 2100px ved 1000px)</t>
  </si>
  <si>
    <t>Geef een hoge resolutie 'hero image' foto met een gezellige, beloopbare stadstreet of openbare ruimte voor deze stad, idealiter in .jpg formaat met afmetingen in de verhouding van 21:10 (bijv. 2100px bij 1000px)</t>
  </si>
  <si>
    <t>Bitte stellen Sie ein hochauflösendes "Heldenbild" -Foto zur Verfügung, das einen geselligen, begehbaren Stadtstreet oder öffentlichen Raum für diese Stadt zeigt, idealerweise in .jpg Format mit Abmessungen im Verhältnis 21:10 (z. B. 2100px x 1000px)</t>
  </si>
  <si>
    <t>Por favor, forneça uma foto de "imagem heróia" de alta resolução mostrando um convívio, um estreet da cidade andável ou espaço público para esta cidade, idealmente em .jpg formato com dimensões na proporção de 21:10 (por exemplo, 2100px por 1000px)</t>
  </si>
  <si>
    <t>โปรดระบุภาพ 'ภาพฮีโร่' ความละเอียดสูงที่แสดง street เมืองที่น่าเชื่อถือและเดินได้หรือพื้นที่สาธารณะสําหรับเมืองนี้เหมาะอย่างยิ่งในรูปแบบ.jpgที่มีขนาดในอัตราส่วน 21:10 (เช่น 2100px x 1000px)</t>
  </si>
  <si>
    <t>Vui lòng cung cấp một bức ảnh 'hình ảnh anh hùng' có độ phân giải cao cho thấy một street thành phố vui vẻ, có thể đi bộ hoặc không gian công cộng cho thành phố này, lý tưởng nhất là ở định dạng .jpg với kích thước theo tỷ lệ 21: 10 (ví dụ: 2100px x 1000px)</t>
  </si>
  <si>
    <t>Please provide a high resolution 'hero image' photo showing a convivial, walkable city street or public space for this city, ideally in .jpg format with dimensions in the ratio of 1:1 (e.g. 1000px by 1000px)</t>
  </si>
  <si>
    <t>Poskytněte prosím fotografii "hrdiny" ve vysokém rozlišení zobrazující příjemný městský street nebo veřejný prostor pro toto město, ideálně ve formátu .jpg s rozměry v poměru 1: 1 (např. 1000px x 1000px)</t>
  </si>
  <si>
    <t>Angiv venligst et billede i høj opløsning af 'heltebillede', der viser en hyggelig, walkable by street eller offentlige rum til denne by, ideelt i .jpg format med dimensioner i forholdet 1:1 (f.eks. 1000px ved 1000px)</t>
  </si>
  <si>
    <t>Geef een hoge resolutie 'heldenbeeld'-foto met een gezellige, beloopbare stadsstreet of openbare ruimte voor deze stad, idealiter in .jpg formaat met afmetingen in de verhouding van 1: 1 (bijv. 1000px bij 1000px)</t>
  </si>
  <si>
    <t>Bitte stellen Sie ein hochauflösendes "Heldenbild" -Foto zur Verfügung, das eine gesellige, begehbare Stadtstreet oder einen öffentlichen Raum für diese Stadt zeigt, idealerweise in .jpg Format mit Abmessungen im Verhältnis 1: 1 (z. B. 1000px x 1000px)</t>
  </si>
  <si>
    <t>Por favor, forneça uma foto de "imagem heróia" de alta resolução mostrando um convívio, um estreet de cidade andável ou espaço público para esta cidade, idealmente em .jpg formato com dimensões na proporção de 1:1 (por exemplo, 1000px por 1000px)</t>
  </si>
  <si>
    <t>โปรดระบุภาพ 'ภาพฮีโร่' ความละเอียดสูงที่แสดง street เมืองที่น่าเชื่อถือและเดินได้หรือพื้นที่สาธารณะสําหรับเมืองนี้เหมาะอย่างยิ่งในรูปแบบ.jpgที่มีขนาดในอัตราส่วน 1: 1 (เช่น 1000px x 1000px)</t>
  </si>
  <si>
    <t>Vui lòng cung cấp một bức ảnh 'hình ảnh anh hùng' có độ phân giải cao cho thấy một street thành phố vui vẻ, có thể đi bộ hoặc không gian công cộng cho thành phố này, lý tưởng nhất là ở định dạng .jpg với kích thước theo tỷ lệ 1: 1 (ví dụ: 1000px x 1000px)</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</si>
  <si>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live in neighbourhoods that meet density thresholds required to achieve WHO targets to increase physical activity, less than one half appear to live in neighbourhoods meeting street connectivity thresholds. Some Bangkok residents live in districts with extreme levels of population density and street connectivity, which may be associated with reduced likelihood of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</si>
  <si>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ความพร้อมใช้งานและคุณภาพของนโยบายที่สนับสนุนย่านที่สามารถเดินได้ในกรุงเทพฯ นั้นต่ำกว่าค่าเฉลี่ยมาก กรุงเทพมหานครขาดมาตรฐานนโยบายที่เฉพาะเจาะจง วัดผลได้ และสอดคล้องกับหลักฐานเกี่ยวกับเมืองที่มีสุขภาพดี นอกเหนือจากเมืองชั้นในแล้ว ละแวกใกล้เคียงส่วนใหญ่มีความสามารถในการเดินได้ต่ำเมื่อเทียบกับเมือง 25 เมืองในการศึกษาระดับนานาชาตินี้ แม้ว่าผู้อยู่อาศัยในกรุงเทพฯ ส่วนใหญ่จะอาศัยอยู่ในละแวกใกล้เคียงที่มีความหนาแน่นตามเกณฑ์ที่กำหนดเพื่อให้บรรลุเป้าหมายขององค์การอนามัยโลกเพื่อเพิ่มการออกกำลังกาย แต่ดูเหมือนว่าน้อยกว่าครึ่งหนึ่งจะอาศัยอยู่ในละแวกใกล้เคียงที่ตรงตามเกณฑ์การเชื่อมต่อของถนน ชาวกรุงเทพฯบางคนอาศัยอยู่ในเขตที่มีความหนาแน่นของประชากรในระดับสูงสุดและความเชื่อมโยงของถนน ซึ่งอาจเกี่ยวข้องกับโอกาสที่ร่างกายจะออกกำลังกายลดลง ผู้อยู่อาศัยส่วนน้อยสามารถเข้าถึงป้ายหยุดการขนส่งสาธารณะตามปกติและพื้นที่เปิดสาธารณะภายใน 500 เมตร และแม้แต่น้อย (6.5%) สามารถเข้าถึงพื้นที่เปิดโล่งสาธารณะที่ใหญ่ขึ้น เมื่อเทียบกับเมืองอื่นๆ ที่ศึกษา สัดส่วนของชาวกรุงเทพฯ ที่สามารถเข้าถึงสิ่งอำนวยความสะดวกทั้งหมดที่ศึกษาได้ภายใน 500 เมตรนั้นต่ำกว่าค่าเฉลี่ยมาก</t>
  </si>
  <si>
    <t>รายงานนี้สรุปว่า {city} ดำเนินการอย่างไรกับการเลือกตัวชี้วัดเชิงพื้นที่และนโยบายของเมืองที่มีสุขภาพดีและยั่งยืน การศึกษาร่วมกันของเราได้ตรวจสอบการกระจายเชิงพื้นที่ของการออกแบบเมืองและลักษณะการคมนาคมขนส่ง และการมีอยู่และคุณภาพของนโยบายการวางผังเมืองที่ส่งเสริมสุขภาพและความยั่งยืนสำหรับ 25 เมืองใน 19 ประเทศ สามารถดูรายละเอียดการศึกษาเพิ่มเติมได้ที่ https://doi.org/แทรก-DOI-ที่นี่</t>
  </si>
  <si>
    <t>การเปรียบเทียบกับค่าเฉลี่ยของทุกเมืองที่รวมอยู่ในการศึกษาระดับสากลนี้อาจแจ้งการเปลี่ยนแปลงที่จำเป็นสำหรับนโยบายเมืองในระดับท้องถิ่น แผนที่แสดงการกระจายของการออกแบบเมืองและลักษณะการคมนาคมขนส่งทั่ว {city} และระบุพื้นที่ที่อาจได้รับประโยชน์สูงสุดจากการดำเนินการเพื่อสร้างสภาพแวดล้อมที่ดีและยั่งยืน</t>
  </si>
  <si>
    <t>การมีอยู่ของนโยบายใน {city}</t>
  </si>
  <si>
    <t>คุณภาพของนโยบายใน {city}</t>
  </si>
  <si>
    <t>นโยบายการขนส่งสาธารณะใน {city}</t>
  </si>
  <si>
    <t>(ล่าง) ร้อยละของประชากรที่สามารถเข้าถึงสิ่งอำนวยความสะดวกในระยะ 500 เมตร ใน {city}, {country}</t>
  </si>
  <si>
    <t>ความร่วมมือด้านตัวชี้วัดเมืองที่ดีต่อสุขภาพและยั่งยืนระดับโลก 2022. {city}, {country}—รายงานตัวชี้วัดเมืองที่ดีต่อสุขภาพและยั่งยืน: เปรียบเทียบ 25 เมืองระดับสากล ({language}) https://doi.org/ แทรก-DOI-ที่นี่</t>
  </si>
  <si>
    <t/>
  </si>
  <si>
    <t>Caminhabilidade do bairro em relação a 25 cidades</t>
  </si>
  <si>
    <t>Médio</t>
  </si>
  <si>
    <t xml:space="preserve">% da população dentro de 500m de espaço público aberto 
de área de 1,5 hectares ou maior </t>
  </si>
  <si>
    <t>(acima) {:.1f}% da população vive em bairros com pontuações de caminhabilidade superiores às 25 medianas da cidade internacional</t>
  </si>
  <si>
    <t>Densidade de cruzamentos de rua da vizinhança</t>
  </si>
  <si>
    <t>Por favor, forneça uma foto de "imagem de herói" de alta resolução mostrando um convívio, walkable city steet ou espaço público para esta cidade, idealmente em .jpg formato com dimensões na proporção de 21:10 (por exemplo, 2100px por 1000px)</t>
  </si>
  <si>
    <t>Caminhabilidade em Lisboa</t>
  </si>
  <si>
    <t>Classificação de qualidade da política para políticas específicas e mensuráveis alinhadas com evidências consensuais em cidades saudáveis</t>
  </si>
  <si>
    <t>Médio/6</t>
  </si>
  <si>
    <t>Alto/19</t>
  </si>
  <si>
    <t>Os bairros caminháveis oferecem oportunidades para estilos de vida ativos, saudáveis e sustentáveis através da qualidade de densidade populacional suficiente, mas não excessiva, para apoiar a prestação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</si>
  <si>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Política de caminhabilidade em Lisboa</t>
  </si>
  <si>
    <t>Política de espaço público aberto  em {city}</t>
  </si>
  <si>
    <t>Consistente com evidências em saúde</t>
  </si>
  <si>
    <t>Metas de participação em caminhada</t>
  </si>
  <si>
    <t>Acesso ao espaço  público aberto</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</si>
  <si>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das casas pode incentivar a caminhada. O acesso a parques maiores também pode ser importante.</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</si>
  <si>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em saúde é média. Lisboa não apresenta várias normas para as características do ambiente construído que permitam a criação de cidades caminhaveis, e em muitas áreas políticas, parecia não ter metas mensuráveis.  No entanto, relativamente às 25 cidades deste estudo internacional, a maioria dos bairros de Lisboa são caminháveis.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público aberto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paregem de transportes públicos com um serviço regular, é superior à média.</t>
  </si>
  <si>
    <t>Tradução</t>
  </si>
  <si>
    <t>Maria Paula Santos &amp; Andreia Pizarro</t>
  </si>
  <si>
    <t>Credits - Barcelona</t>
  </si>
  <si>
    <t>Credits - Vic</t>
  </si>
  <si>
    <t>Credits - Valencia</t>
  </si>
  <si>
    <t>Credits - Lisbon</t>
  </si>
  <si>
    <t>Credits - Belfast</t>
  </si>
  <si>
    <t>Credits - Odense</t>
  </si>
  <si>
    <t>Credits - Olomouc</t>
  </si>
  <si>
    <t>Credits - Ghent</t>
  </si>
  <si>
    <t>Credits - Bern</t>
  </si>
  <si>
    <t>Credits - Cologne</t>
  </si>
  <si>
    <t>Credits - Graz</t>
  </si>
  <si>
    <t>Credits - Auckland</t>
  </si>
  <si>
    <t>Credits - Adelaide</t>
  </si>
  <si>
    <t>Credits - Melbourne</t>
  </si>
  <si>
    <t>Credits - Sydney</t>
  </si>
  <si>
    <t>Credits - Hanoi</t>
  </si>
  <si>
    <t>Credits - Bangkok</t>
  </si>
  <si>
    <t>Credits - Chennai</t>
  </si>
  <si>
    <t>Credits - Hong Kong</t>
  </si>
  <si>
    <t>Credits - Sao Paulo</t>
  </si>
  <si>
    <t>Credits - Mexico City</t>
  </si>
  <si>
    <t>Credits - Maiduguri</t>
  </si>
  <si>
    <t>Credits - Baltimore</t>
  </si>
  <si>
    <t>Credits - Phoenix</t>
  </si>
  <si>
    <t>Credits - Seattle</t>
  </si>
  <si>
    <t>Marc Adams &amp; Hannah Hook</t>
  </si>
  <si>
    <t>Jacob Carson &amp; Geoff Boeing</t>
  </si>
  <si>
    <t>Jennifer D. Roberts &amp; Jacob Carson</t>
  </si>
  <si>
    <t>Javier Molina-García &amp; Ana Queralt</t>
  </si>
  <si>
    <t>Xavier Delclòs Alió, Susana Aznar-Lain, Guillem Vich Callejo, Joan Carles Martori, Carme Miralles, Anna Puig-Ribera &amp; Marta Rofin</t>
  </si>
  <si>
    <t>Local collaborators ({city})</t>
  </si>
  <si>
    <t>Col·laboradors locals ({city})</t>
  </si>
  <si>
    <t>当地合作者 ({city})</t>
  </si>
  <si>
    <t>當地合作者 ({city})</t>
  </si>
  <si>
    <t>Místní spolupracovníci ({city})</t>
  </si>
  <si>
    <t>Lokale samarbejdspartnere ({city})</t>
  </si>
  <si>
    <t>Lokale medewerkers ({city})</t>
  </si>
  <si>
    <t>Lokale Mitarbeiter ({city})</t>
  </si>
  <si>
    <t xml:space="preserve"> ({city})</t>
  </si>
  <si>
    <t>Nga hoa mahi a rohe ({city})</t>
  </si>
  <si>
    <t>Colaboradores locales ({city})</t>
  </si>
  <si>
    <t>Colaboradores locais ({city})</t>
  </si>
  <si>
    <t>உள்ளூர் ஒத்துழைப்பாளர்கள் ({city})</t>
  </si>
  <si>
    <t>ผู้ทํางานร่วมกันในพื้นที่ ({city})</t>
  </si>
  <si>
    <t>Cộng tác viên địa phương ({city})</t>
  </si>
  <si>
    <t>Xavier Delclòs Alió, Joan Carles Martori, Javier Molina-García, Anna Puig-Ribera, Ana Queralt &amp; Guillem Vich Callejo</t>
  </si>
  <si>
    <t>Dirección del estudio</t>
  </si>
  <si>
    <t>Direcció de l’estudi</t>
  </si>
  <si>
    <t>Mediana para 25 cidades a nível internacional</t>
  </si>
  <si>
    <t>Mediana para 25 cidades internacionalmente</t>
  </si>
  <si>
    <t>Österreich</t>
  </si>
  <si>
    <t>Schweiz</t>
  </si>
  <si>
    <t>Local Collaborators</t>
  </si>
  <si>
    <t>Image 1 - Credit and Description</t>
  </si>
  <si>
    <t>Image 2 - Credit and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</si>
</sst>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b/>
      <sz val="11"/>
      <color theme="1"/>
      <name val="Noto Sans Tamil"/>
      <family val="2"/>
    </font>
    <font>
      <sz val="11"/>
      <color theme="1"/>
      <name val="Noto Sans Tamil"/>
      <family val="2"/>
    </font>
    <font>
      <sz val="11"/>
      <color rgb="FF000000"/>
      <name val="Noto Sans Tami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7">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Font="1" applyBorder="1" applyAlignment="1">
      <alignment vertical="top" wrapText="1"/>
    </xf>
    <xf numFmtId="0" fontId="0" fillId="0" borderId="12"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vertical="top" wrapText="1"/>
    </xf>
    <xf numFmtId="0" fontId="0" fillId="0" borderId="10" xfId="0" applyFont="1"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0" fillId="0" borderId="0" xfId="0" applyFont="1" applyAlignment="1">
      <alignment vertical="top" wrapText="1"/>
    </xf>
    <xf numFmtId="0" fontId="20" fillId="0" borderId="0" xfId="0" applyFont="1" applyAlignment="1">
      <alignment horizontal="left" vertical="top" wrapText="1"/>
    </xf>
    <xf numFmtId="0" fontId="21" fillId="0" borderId="11" xfId="0" applyFont="1" applyBorder="1" applyAlignment="1">
      <alignment vertical="top" wrapText="1"/>
    </xf>
    <xf numFmtId="0" fontId="22" fillId="0" borderId="13" xfId="0" applyFont="1" applyBorder="1" applyAlignment="1">
      <alignment vertical="top" wrapText="1"/>
    </xf>
    <xf numFmtId="0" fontId="22" fillId="0" borderId="0" xfId="0" applyFont="1" applyAlignment="1">
      <alignment vertical="top" wrapText="1"/>
    </xf>
    <xf numFmtId="0" fontId="0" fillId="0" borderId="0" xfId="0" applyFill="1"/>
    <xf numFmtId="0" fontId="18" fillId="0" borderId="13" xfId="0" applyFont="1" applyBorder="1" applyAlignment="1">
      <alignment vertical="top" wrapText="1"/>
    </xf>
    <xf numFmtId="0" fontId="18" fillId="33" borderId="13" xfId="0" applyFont="1" applyFill="1" applyBorder="1" applyAlignment="1">
      <alignment vertical="top" wrapText="1"/>
    </xf>
    <xf numFmtId="0" fontId="23" fillId="0" borderId="13" xfId="0" applyFont="1" applyBorder="1" applyAlignment="1">
      <alignment vertical="top" wrapText="1"/>
    </xf>
    <xf numFmtId="0" fontId="23" fillId="33" borderId="13" xfId="0" applyFont="1" applyFill="1" applyBorder="1" applyAlignment="1">
      <alignment vertical="top" wrapText="1"/>
    </xf>
    <xf numFmtId="0" fontId="16" fillId="0" borderId="15"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horizontal="center" vertical="top" textRotation="90" wrapText="1"/>
    </xf>
    <xf numFmtId="0" fontId="0" fillId="0" borderId="17" xfId="0" applyBorder="1" applyAlignment="1">
      <alignment vertical="top"/>
    </xf>
    <xf numFmtId="0" fontId="0" fillId="0" borderId="19" xfId="0" applyBorder="1"/>
    <xf numFmtId="0" fontId="0" fillId="0" borderId="20" xfId="0" applyBorder="1"/>
    <xf numFmtId="0" fontId="0" fillId="0" borderId="20" xfId="0" applyBorder="1" applyAlignment="1">
      <alignment horizontal="center"/>
    </xf>
    <xf numFmtId="0" fontId="0" fillId="0" borderId="20" xfId="0" quotePrefix="1" applyBorder="1" applyAlignment="1">
      <alignment horizontal="center"/>
    </xf>
    <xf numFmtId="0" fontId="0" fillId="0" borderId="21" xfId="0" applyBorder="1"/>
    <xf numFmtId="0" fontId="0" fillId="0" borderId="12" xfId="0" applyBorder="1"/>
    <xf numFmtId="0" fontId="0" fillId="0" borderId="13" xfId="0" applyBorder="1"/>
    <xf numFmtId="0" fontId="0" fillId="0" borderId="13" xfId="0" applyBorder="1" applyAlignment="1">
      <alignment horizontal="center"/>
    </xf>
    <xf numFmtId="0" fontId="0" fillId="0" borderId="13" xfId="0" quotePrefix="1" applyBorder="1" applyAlignment="1">
      <alignment horizontal="center"/>
    </xf>
    <xf numFmtId="0" fontId="0" fillId="0" borderId="22" xfId="0" applyBorder="1"/>
    <xf numFmtId="0" fontId="0" fillId="0" borderId="23" xfId="0" applyBorder="1"/>
    <xf numFmtId="0" fontId="0" fillId="0" borderId="24" xfId="0" applyBorder="1"/>
    <xf numFmtId="0" fontId="0" fillId="0" borderId="24" xfId="0" applyBorder="1" applyAlignment="1">
      <alignment horizontal="center"/>
    </xf>
    <xf numFmtId="0" fontId="0" fillId="0" borderId="24" xfId="0" quotePrefix="1" applyBorder="1" applyAlignment="1">
      <alignment horizontal="center"/>
    </xf>
    <xf numFmtId="0" fontId="0" fillId="0" borderId="25" xfId="0" applyBorder="1"/>
    <xf numFmtId="0" fontId="0" fillId="0" borderId="0" xfId="0" applyAlignment="1">
      <alignment horizontal="center"/>
    </xf>
    <xf numFmtId="0" fontId="20" fillId="0" borderId="0" xfId="0" applyFont="1" applyAlignment="1">
      <alignment vertical="top"/>
    </xf>
    <xf numFmtId="0" fontId="0" fillId="0" borderId="0" xfId="0" applyAlignment="1">
      <alignment horizontal="left" vertical="top"/>
    </xf>
    <xf numFmtId="0" fontId="16" fillId="0" borderId="15" xfId="0" applyFont="1" applyBorder="1" applyAlignment="1">
      <alignment horizontal="center" vertical="top" wrapText="1"/>
    </xf>
    <xf numFmtId="0" fontId="16" fillId="0" borderId="17" xfId="0" applyFont="1" applyBorder="1" applyAlignment="1">
      <alignment horizontal="center" vertical="top" wrapText="1"/>
    </xf>
    <xf numFmtId="0" fontId="16" fillId="0" borderId="16" xfId="0" applyFont="1" applyBorder="1" applyAlignment="1">
      <alignment horizontal="center" vertical="top"/>
    </xf>
    <xf numFmtId="0" fontId="0" fillId="0" borderId="0" xfId="0" applyAlignment="1">
      <alignment wrapText="1"/>
    </xf>
    <xf numFmtId="0" fontId="16" fillId="0" borderId="0" xfId="0" applyFont="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1"/>
  <sheetViews>
    <sheetView zoomScaleNormal="100" workbookViewId="0">
      <pane ySplit="1" topLeftCell="A164" activePane="bottomLeft" state="frozen"/>
      <selection pane="bottomLeft" activeCell="H184" sqref="H184"/>
    </sheetView>
  </sheetViews>
  <sheetFormatPr defaultRowHeight="15" x14ac:dyDescent="0.25"/>
  <cols>
    <col min="1" max="1" width="48.140625" customWidth="1"/>
    <col min="16" max="16" width="31" customWidth="1"/>
  </cols>
  <sheetData>
    <row r="1" spans="1:22"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260</v>
      </c>
      <c r="T1" s="4" t="s">
        <v>53</v>
      </c>
    </row>
    <row r="2" spans="1:22" x14ac:dyDescent="0.25">
      <c r="A2" t="s">
        <v>18</v>
      </c>
      <c r="B2">
        <v>1</v>
      </c>
      <c r="C2" t="s">
        <v>19</v>
      </c>
      <c r="D2">
        <v>80</v>
      </c>
      <c r="E2">
        <v>110</v>
      </c>
      <c r="F2">
        <v>207</v>
      </c>
      <c r="G2">
        <v>118</v>
      </c>
      <c r="H2" t="s">
        <v>223</v>
      </c>
      <c r="I2">
        <v>20</v>
      </c>
      <c r="J2">
        <v>1</v>
      </c>
      <c r="K2">
        <v>0</v>
      </c>
      <c r="L2">
        <v>0</v>
      </c>
      <c r="N2" t="s">
        <v>21</v>
      </c>
      <c r="O2" t="s">
        <v>22</v>
      </c>
      <c r="P2" t="str">
        <f>_xlfn.IFNA(INDEX(languages!C:C,MATCH(scorecard_template_elements!A2,languages!B:B,0)),"")</f>
        <v/>
      </c>
      <c r="Q2">
        <v>5</v>
      </c>
      <c r="R2" t="b">
        <v>1</v>
      </c>
      <c r="S2" t="s">
        <v>262</v>
      </c>
      <c r="T2">
        <v>0</v>
      </c>
    </row>
    <row r="3" spans="1:22" x14ac:dyDescent="0.25">
      <c r="A3" t="s">
        <v>18</v>
      </c>
      <c r="B3">
        <v>2</v>
      </c>
      <c r="C3" t="s">
        <v>19</v>
      </c>
      <c r="D3">
        <v>0</v>
      </c>
      <c r="E3">
        <v>5</v>
      </c>
      <c r="F3">
        <v>204</v>
      </c>
      <c r="G3">
        <f>E3+3</f>
        <v>8</v>
      </c>
      <c r="H3" t="s">
        <v>223</v>
      </c>
      <c r="I3">
        <v>14</v>
      </c>
      <c r="J3">
        <v>1</v>
      </c>
      <c r="K3">
        <v>0</v>
      </c>
      <c r="L3">
        <v>0</v>
      </c>
      <c r="M3" t="s">
        <v>1201</v>
      </c>
      <c r="N3" t="s">
        <v>21</v>
      </c>
      <c r="O3" t="s">
        <v>22</v>
      </c>
      <c r="P3" t="str">
        <f>_xlfn.IFNA(INDEX(languages!C:C,MATCH(scorecard_template_elements!A3,languages!B:B,0)),"")</f>
        <v/>
      </c>
      <c r="Q3">
        <v>5</v>
      </c>
      <c r="R3" t="b">
        <v>0</v>
      </c>
      <c r="S3" t="s">
        <v>262</v>
      </c>
      <c r="T3">
        <v>0</v>
      </c>
    </row>
    <row r="4" spans="1:22" x14ac:dyDescent="0.25">
      <c r="A4" t="s">
        <v>18</v>
      </c>
      <c r="B4">
        <v>3</v>
      </c>
      <c r="C4" t="s">
        <v>19</v>
      </c>
      <c r="D4">
        <v>0</v>
      </c>
      <c r="E4">
        <v>5</v>
      </c>
      <c r="F4">
        <v>204</v>
      </c>
      <c r="G4">
        <f>E4+3</f>
        <v>8</v>
      </c>
      <c r="H4" t="s">
        <v>223</v>
      </c>
      <c r="I4">
        <v>14</v>
      </c>
      <c r="J4">
        <v>1</v>
      </c>
      <c r="K4">
        <v>0</v>
      </c>
      <c r="L4">
        <v>0</v>
      </c>
      <c r="M4" t="s">
        <v>1201</v>
      </c>
      <c r="N4" t="s">
        <v>21</v>
      </c>
      <c r="O4" t="s">
        <v>22</v>
      </c>
      <c r="P4" t="str">
        <f>_xlfn.IFNA(INDEX(languages!C:C,MATCH(scorecard_template_elements!A4,languages!B:B,0)),"")</f>
        <v/>
      </c>
      <c r="Q4">
        <v>5</v>
      </c>
      <c r="R4" t="b">
        <v>0</v>
      </c>
      <c r="S4" t="s">
        <v>262</v>
      </c>
      <c r="T4">
        <v>0</v>
      </c>
    </row>
    <row r="5" spans="1:22" x14ac:dyDescent="0.25">
      <c r="A5" t="s">
        <v>18</v>
      </c>
      <c r="B5">
        <v>4</v>
      </c>
      <c r="C5" t="s">
        <v>19</v>
      </c>
      <c r="D5">
        <v>0</v>
      </c>
      <c r="E5">
        <v>5</v>
      </c>
      <c r="F5">
        <v>204</v>
      </c>
      <c r="G5">
        <f>E5+3</f>
        <v>8</v>
      </c>
      <c r="H5" t="s">
        <v>223</v>
      </c>
      <c r="I5">
        <v>14</v>
      </c>
      <c r="J5">
        <v>1</v>
      </c>
      <c r="K5">
        <v>0</v>
      </c>
      <c r="L5">
        <v>0</v>
      </c>
      <c r="M5" t="s">
        <v>1201</v>
      </c>
      <c r="N5" t="s">
        <v>21</v>
      </c>
      <c r="O5" t="s">
        <v>22</v>
      </c>
      <c r="P5" t="str">
        <f>_xlfn.IFNA(INDEX(languages!C:C,MATCH(scorecard_template_elements!A5,languages!B:B,0)),"")</f>
        <v/>
      </c>
      <c r="Q5">
        <v>5</v>
      </c>
      <c r="R5" t="b">
        <v>0</v>
      </c>
      <c r="S5" t="s">
        <v>262</v>
      </c>
      <c r="T5">
        <v>0</v>
      </c>
    </row>
    <row r="6" spans="1:22" x14ac:dyDescent="0.25">
      <c r="A6" t="s">
        <v>451</v>
      </c>
      <c r="B6">
        <v>1</v>
      </c>
      <c r="C6" t="s">
        <v>19</v>
      </c>
      <c r="D6">
        <v>65</v>
      </c>
      <c r="E6">
        <v>121</v>
      </c>
      <c r="F6">
        <f>F2</f>
        <v>207</v>
      </c>
      <c r="G6">
        <f>E6+6</f>
        <v>127</v>
      </c>
      <c r="H6" t="s">
        <v>223</v>
      </c>
      <c r="I6">
        <v>12</v>
      </c>
      <c r="J6">
        <v>1</v>
      </c>
      <c r="K6">
        <v>0</v>
      </c>
      <c r="L6">
        <v>0</v>
      </c>
      <c r="N6" t="s">
        <v>21</v>
      </c>
      <c r="O6" t="s">
        <v>22</v>
      </c>
      <c r="Q6">
        <v>0</v>
      </c>
      <c r="R6" t="b">
        <v>1</v>
      </c>
      <c r="S6" t="s">
        <v>262</v>
      </c>
      <c r="T6">
        <v>0</v>
      </c>
    </row>
    <row r="7" spans="1:22" x14ac:dyDescent="0.25">
      <c r="A7" t="s">
        <v>452</v>
      </c>
      <c r="B7">
        <v>1</v>
      </c>
      <c r="C7" t="s">
        <v>19</v>
      </c>
      <c r="D7">
        <v>65</v>
      </c>
      <c r="E7">
        <v>130</v>
      </c>
      <c r="F7">
        <f>F6</f>
        <v>207</v>
      </c>
      <c r="G7">
        <v>127</v>
      </c>
      <c r="H7" t="s">
        <v>223</v>
      </c>
      <c r="I7">
        <v>12</v>
      </c>
      <c r="J7">
        <v>1</v>
      </c>
      <c r="K7">
        <v>0</v>
      </c>
      <c r="L7">
        <v>0</v>
      </c>
      <c r="N7" t="s">
        <v>21</v>
      </c>
      <c r="O7" t="s">
        <v>22</v>
      </c>
      <c r="Q7">
        <v>0</v>
      </c>
      <c r="R7" t="b">
        <v>1</v>
      </c>
      <c r="S7" t="s">
        <v>262</v>
      </c>
      <c r="T7">
        <v>0</v>
      </c>
    </row>
    <row r="8" spans="1:22" x14ac:dyDescent="0.25">
      <c r="A8" t="s">
        <v>23</v>
      </c>
      <c r="B8">
        <v>1</v>
      </c>
      <c r="C8" t="s">
        <v>19</v>
      </c>
      <c r="D8">
        <v>90</v>
      </c>
      <c r="E8">
        <v>140</v>
      </c>
      <c r="F8">
        <f>F7</f>
        <v>207</v>
      </c>
      <c r="G8">
        <f>E8+6</f>
        <v>146</v>
      </c>
      <c r="H8" t="s">
        <v>223</v>
      </c>
      <c r="I8">
        <v>12</v>
      </c>
      <c r="J8">
        <v>0</v>
      </c>
      <c r="K8">
        <v>0</v>
      </c>
      <c r="L8">
        <v>0</v>
      </c>
      <c r="N8" t="s">
        <v>21</v>
      </c>
      <c r="O8" t="s">
        <v>22</v>
      </c>
      <c r="Q8">
        <v>0</v>
      </c>
      <c r="R8" t="b">
        <v>1</v>
      </c>
      <c r="S8" t="s">
        <v>262</v>
      </c>
      <c r="T8">
        <v>0</v>
      </c>
    </row>
    <row r="9" spans="1:22" x14ac:dyDescent="0.25">
      <c r="A9" t="s">
        <v>196</v>
      </c>
      <c r="B9">
        <v>-666</v>
      </c>
      <c r="C9" t="s">
        <v>19</v>
      </c>
      <c r="D9">
        <v>60</v>
      </c>
      <c r="E9">
        <f>G8+1</f>
        <v>147</v>
      </c>
      <c r="F9">
        <f>F8</f>
        <v>207</v>
      </c>
      <c r="G9">
        <f>E9+6</f>
        <v>153</v>
      </c>
      <c r="H9" t="s">
        <v>223</v>
      </c>
      <c r="I9">
        <v>12</v>
      </c>
      <c r="J9">
        <v>1</v>
      </c>
      <c r="K9">
        <v>0</v>
      </c>
      <c r="L9">
        <v>0</v>
      </c>
      <c r="N9" t="s">
        <v>21</v>
      </c>
      <c r="O9" t="s">
        <v>22</v>
      </c>
      <c r="Q9">
        <v>0</v>
      </c>
      <c r="R9" t="b">
        <v>0</v>
      </c>
      <c r="S9" t="s">
        <v>262</v>
      </c>
      <c r="T9">
        <v>0</v>
      </c>
    </row>
    <row r="10" spans="1:22" x14ac:dyDescent="0.25">
      <c r="A10" t="s">
        <v>24</v>
      </c>
      <c r="B10">
        <v>1</v>
      </c>
      <c r="C10" t="s">
        <v>25</v>
      </c>
      <c r="D10">
        <v>0</v>
      </c>
      <c r="E10">
        <v>161</v>
      </c>
      <c r="F10">
        <v>210</v>
      </c>
      <c r="G10">
        <v>261</v>
      </c>
      <c r="I10">
        <v>0</v>
      </c>
      <c r="J10">
        <v>0</v>
      </c>
      <c r="K10">
        <v>0</v>
      </c>
      <c r="L10">
        <v>0</v>
      </c>
      <c r="N10" t="s">
        <v>21</v>
      </c>
      <c r="O10" t="s">
        <v>26</v>
      </c>
      <c r="Q10">
        <v>2</v>
      </c>
      <c r="R10" t="b">
        <v>0</v>
      </c>
      <c r="S10" t="s">
        <v>262</v>
      </c>
      <c r="T10">
        <v>0</v>
      </c>
    </row>
    <row r="11" spans="1:22" x14ac:dyDescent="0.25">
      <c r="A11" t="s">
        <v>70</v>
      </c>
      <c r="B11">
        <v>1</v>
      </c>
      <c r="C11" t="s">
        <v>19</v>
      </c>
      <c r="D11">
        <v>80</v>
      </c>
      <c r="E11">
        <v>211</v>
      </c>
      <c r="F11">
        <v>210</v>
      </c>
      <c r="G11">
        <f>E11+5</f>
        <v>216</v>
      </c>
      <c r="H11" t="s">
        <v>223</v>
      </c>
      <c r="I11">
        <v>12</v>
      </c>
      <c r="J11">
        <v>0</v>
      </c>
      <c r="K11">
        <v>1</v>
      </c>
      <c r="L11">
        <v>0</v>
      </c>
      <c r="N11" t="s">
        <v>21</v>
      </c>
      <c r="O11" t="s">
        <v>26</v>
      </c>
      <c r="Q11">
        <v>0</v>
      </c>
      <c r="R11" t="b">
        <v>1</v>
      </c>
      <c r="S11" t="s">
        <v>262</v>
      </c>
      <c r="T11">
        <v>0</v>
      </c>
    </row>
    <row r="12" spans="1:22" x14ac:dyDescent="0.25">
      <c r="A12" t="s">
        <v>29</v>
      </c>
      <c r="B12">
        <v>1</v>
      </c>
      <c r="C12" t="s">
        <v>25</v>
      </c>
      <c r="D12">
        <v>0</v>
      </c>
      <c r="E12">
        <v>0</v>
      </c>
      <c r="F12">
        <v>211</v>
      </c>
      <c r="G12">
        <v>298</v>
      </c>
      <c r="I12">
        <v>0</v>
      </c>
      <c r="J12">
        <v>0</v>
      </c>
      <c r="K12">
        <v>0</v>
      </c>
      <c r="L12">
        <v>0</v>
      </c>
      <c r="N12" t="s">
        <v>21</v>
      </c>
      <c r="O12" t="s">
        <v>26</v>
      </c>
      <c r="Q12">
        <v>3</v>
      </c>
      <c r="R12" t="b">
        <v>0</v>
      </c>
      <c r="S12" t="s">
        <v>262</v>
      </c>
      <c r="T12">
        <v>0</v>
      </c>
    </row>
    <row r="13" spans="1:22" x14ac:dyDescent="0.25">
      <c r="A13" t="s">
        <v>186</v>
      </c>
      <c r="B13">
        <v>1</v>
      </c>
      <c r="C13" t="s">
        <v>19</v>
      </c>
      <c r="D13">
        <v>161</v>
      </c>
      <c r="E13">
        <v>276</v>
      </c>
      <c r="F13">
        <v>205</v>
      </c>
      <c r="G13">
        <f>E13+4</f>
        <v>280</v>
      </c>
      <c r="H13" t="s">
        <v>223</v>
      </c>
      <c r="I13">
        <v>0</v>
      </c>
      <c r="J13">
        <v>0</v>
      </c>
      <c r="K13">
        <v>1</v>
      </c>
      <c r="L13">
        <v>0</v>
      </c>
      <c r="N13" t="s">
        <v>21</v>
      </c>
      <c r="O13" t="s">
        <v>28</v>
      </c>
      <c r="Q13">
        <v>3</v>
      </c>
      <c r="R13" t="b">
        <v>1</v>
      </c>
      <c r="S13" t="s">
        <v>262</v>
      </c>
      <c r="T13">
        <v>0</v>
      </c>
    </row>
    <row r="14" spans="1:22" x14ac:dyDescent="0.25">
      <c r="A14" t="s">
        <v>186</v>
      </c>
      <c r="B14">
        <v>1</v>
      </c>
      <c r="C14" t="s">
        <v>27</v>
      </c>
      <c r="D14">
        <v>160</v>
      </c>
      <c r="E14">
        <v>268</v>
      </c>
      <c r="F14">
        <v>205</v>
      </c>
      <c r="G14">
        <v>289</v>
      </c>
      <c r="I14">
        <v>0</v>
      </c>
      <c r="J14">
        <v>0</v>
      </c>
      <c r="K14">
        <v>0</v>
      </c>
      <c r="L14">
        <v>0</v>
      </c>
      <c r="N14" t="s">
        <v>21</v>
      </c>
      <c r="O14" t="s">
        <v>28</v>
      </c>
      <c r="Q14">
        <v>0</v>
      </c>
      <c r="R14" t="b">
        <v>1</v>
      </c>
      <c r="S14" t="s">
        <v>262</v>
      </c>
      <c r="T14">
        <v>0</v>
      </c>
    </row>
    <row r="15" spans="1:22" x14ac:dyDescent="0.25">
      <c r="A15" t="s">
        <v>31</v>
      </c>
      <c r="B15">
        <v>2</v>
      </c>
      <c r="C15" t="s">
        <v>19</v>
      </c>
      <c r="D15">
        <v>7</v>
      </c>
      <c r="E15">
        <v>13</v>
      </c>
      <c r="F15">
        <v>210</v>
      </c>
      <c r="G15">
        <v>16</v>
      </c>
      <c r="H15" t="s">
        <v>223</v>
      </c>
      <c r="I15">
        <v>14</v>
      </c>
      <c r="J15">
        <v>1</v>
      </c>
      <c r="K15">
        <v>0</v>
      </c>
      <c r="L15">
        <v>0</v>
      </c>
      <c r="N15" t="s">
        <v>21</v>
      </c>
      <c r="O15" t="s">
        <v>26</v>
      </c>
      <c r="Q15">
        <v>3</v>
      </c>
      <c r="R15" t="b">
        <v>0</v>
      </c>
      <c r="S15" t="s">
        <v>262</v>
      </c>
      <c r="T15">
        <v>0</v>
      </c>
    </row>
    <row r="16" spans="1:22" x14ac:dyDescent="0.25">
      <c r="A16" t="s">
        <v>195</v>
      </c>
      <c r="B16">
        <v>2</v>
      </c>
      <c r="C16" t="s">
        <v>19</v>
      </c>
      <c r="D16">
        <f>D15</f>
        <v>7</v>
      </c>
      <c r="E16">
        <f>G15+5</f>
        <v>21</v>
      </c>
      <c r="F16">
        <f>D21-3</f>
        <v>131</v>
      </c>
      <c r="G16">
        <f>E16+4</f>
        <v>25</v>
      </c>
      <c r="H16" t="s">
        <v>223</v>
      </c>
      <c r="I16">
        <v>9</v>
      </c>
      <c r="J16">
        <v>0</v>
      </c>
      <c r="K16">
        <v>0</v>
      </c>
      <c r="L16">
        <v>0</v>
      </c>
      <c r="N16" t="s">
        <v>21</v>
      </c>
      <c r="O16" t="s">
        <v>222</v>
      </c>
      <c r="Q16">
        <v>3</v>
      </c>
      <c r="R16" t="b">
        <v>1</v>
      </c>
      <c r="S16" t="s">
        <v>262</v>
      </c>
      <c r="T16">
        <v>0</v>
      </c>
      <c r="V16">
        <v>5</v>
      </c>
    </row>
    <row r="17" spans="1:20" x14ac:dyDescent="0.25">
      <c r="A17" t="s">
        <v>309</v>
      </c>
      <c r="B17">
        <v>2</v>
      </c>
      <c r="C17" t="s">
        <v>19</v>
      </c>
      <c r="D17">
        <f>D16</f>
        <v>7</v>
      </c>
      <c r="E17">
        <f>E16+28</f>
        <v>49</v>
      </c>
      <c r="F17">
        <f>F16</f>
        <v>131</v>
      </c>
      <c r="G17">
        <f>E17+4</f>
        <v>53</v>
      </c>
      <c r="H17" t="s">
        <v>223</v>
      </c>
      <c r="I17">
        <v>9</v>
      </c>
      <c r="J17">
        <v>0</v>
      </c>
      <c r="K17">
        <v>0</v>
      </c>
      <c r="L17">
        <v>0</v>
      </c>
      <c r="N17" t="s">
        <v>21</v>
      </c>
      <c r="O17" t="s">
        <v>222</v>
      </c>
      <c r="Q17">
        <v>3</v>
      </c>
      <c r="R17" t="b">
        <v>1</v>
      </c>
      <c r="S17" t="s">
        <v>262</v>
      </c>
      <c r="T17">
        <v>0</v>
      </c>
    </row>
    <row r="18" spans="1:20" x14ac:dyDescent="0.25">
      <c r="A18" t="s">
        <v>33</v>
      </c>
      <c r="B18">
        <v>2</v>
      </c>
      <c r="C18" t="s">
        <v>19</v>
      </c>
      <c r="D18">
        <f>D16</f>
        <v>7</v>
      </c>
      <c r="E18">
        <f>E27</f>
        <v>75</v>
      </c>
      <c r="F18">
        <f>D18+92</f>
        <v>99</v>
      </c>
      <c r="G18">
        <f>E18+3</f>
        <v>78</v>
      </c>
      <c r="H18" t="s">
        <v>223</v>
      </c>
      <c r="I18">
        <v>8</v>
      </c>
      <c r="J18">
        <v>0</v>
      </c>
      <c r="K18">
        <v>1</v>
      </c>
      <c r="L18">
        <v>0</v>
      </c>
      <c r="N18" t="s">
        <v>21</v>
      </c>
      <c r="O18" t="s">
        <v>26</v>
      </c>
      <c r="Q18">
        <v>3</v>
      </c>
      <c r="R18" t="b">
        <v>1</v>
      </c>
      <c r="S18" t="s">
        <v>262</v>
      </c>
      <c r="T18">
        <v>0</v>
      </c>
    </row>
    <row r="19" spans="1:20" x14ac:dyDescent="0.25">
      <c r="A19" t="s">
        <v>32</v>
      </c>
      <c r="B19">
        <v>2</v>
      </c>
      <c r="C19" t="s">
        <v>25</v>
      </c>
      <c r="D19">
        <f>D18-2</f>
        <v>5</v>
      </c>
      <c r="E19">
        <f>E18</f>
        <v>75</v>
      </c>
      <c r="F19">
        <f>D19+90</f>
        <v>95</v>
      </c>
      <c r="G19">
        <f>E19+90</f>
        <v>165</v>
      </c>
      <c r="I19">
        <v>0</v>
      </c>
      <c r="J19">
        <v>0</v>
      </c>
      <c r="K19">
        <v>0</v>
      </c>
      <c r="L19">
        <v>0</v>
      </c>
      <c r="N19" t="s">
        <v>21</v>
      </c>
      <c r="O19" t="s">
        <v>26</v>
      </c>
      <c r="Q19">
        <v>2</v>
      </c>
      <c r="R19" t="b">
        <v>0</v>
      </c>
      <c r="S19" t="s">
        <v>262</v>
      </c>
      <c r="T19">
        <v>0</v>
      </c>
    </row>
    <row r="20" spans="1:20" x14ac:dyDescent="0.25">
      <c r="A20" t="s">
        <v>38</v>
      </c>
      <c r="B20">
        <v>-999</v>
      </c>
      <c r="C20" t="s">
        <v>19</v>
      </c>
      <c r="D20">
        <v>106</v>
      </c>
      <c r="E20">
        <v>13</v>
      </c>
      <c r="F20">
        <v>210</v>
      </c>
      <c r="G20">
        <v>16</v>
      </c>
      <c r="H20" t="s">
        <v>223</v>
      </c>
      <c r="I20">
        <v>14</v>
      </c>
      <c r="J20">
        <v>1</v>
      </c>
      <c r="K20">
        <v>0</v>
      </c>
      <c r="L20">
        <v>0</v>
      </c>
      <c r="N20" t="s">
        <v>21</v>
      </c>
      <c r="O20" t="s">
        <v>26</v>
      </c>
      <c r="Q20">
        <v>3</v>
      </c>
      <c r="R20" t="b">
        <v>0</v>
      </c>
      <c r="S20" t="s">
        <v>262</v>
      </c>
      <c r="T20">
        <v>0</v>
      </c>
    </row>
    <row r="21" spans="1:20" x14ac:dyDescent="0.25">
      <c r="A21" t="s">
        <v>39</v>
      </c>
      <c r="B21">
        <v>2</v>
      </c>
      <c r="C21" t="s">
        <v>19</v>
      </c>
      <c r="D21">
        <v>134</v>
      </c>
      <c r="E21">
        <v>21</v>
      </c>
      <c r="F21">
        <v>199</v>
      </c>
      <c r="G21">
        <v>24</v>
      </c>
      <c r="H21" t="s">
        <v>223</v>
      </c>
      <c r="I21">
        <v>8</v>
      </c>
      <c r="J21">
        <v>1</v>
      </c>
      <c r="K21">
        <v>0</v>
      </c>
      <c r="L21">
        <v>0</v>
      </c>
      <c r="N21" t="s">
        <v>21</v>
      </c>
      <c r="O21" t="s">
        <v>26</v>
      </c>
      <c r="Q21">
        <v>3</v>
      </c>
      <c r="R21" t="b">
        <v>0</v>
      </c>
      <c r="S21" t="s">
        <v>262</v>
      </c>
      <c r="T21">
        <v>0</v>
      </c>
    </row>
    <row r="22" spans="1:20" x14ac:dyDescent="0.25">
      <c r="A22" t="s">
        <v>225</v>
      </c>
      <c r="B22">
        <v>2</v>
      </c>
      <c r="C22" t="s">
        <v>19</v>
      </c>
      <c r="D22">
        <f>D23</f>
        <v>134</v>
      </c>
      <c r="E22">
        <f>G21+1</f>
        <v>25</v>
      </c>
      <c r="F22">
        <v>204</v>
      </c>
      <c r="G22">
        <f>E22+3</f>
        <v>28</v>
      </c>
      <c r="H22" t="s">
        <v>223</v>
      </c>
      <c r="I22">
        <v>8</v>
      </c>
      <c r="J22">
        <v>0</v>
      </c>
      <c r="K22">
        <v>1</v>
      </c>
      <c r="L22">
        <v>0</v>
      </c>
      <c r="N22" t="s">
        <v>21</v>
      </c>
      <c r="O22" t="s">
        <v>222</v>
      </c>
      <c r="Q22">
        <v>2</v>
      </c>
      <c r="R22" t="b">
        <v>1</v>
      </c>
      <c r="S22" t="s">
        <v>262</v>
      </c>
      <c r="T22">
        <v>0</v>
      </c>
    </row>
    <row r="23" spans="1:20" x14ac:dyDescent="0.25">
      <c r="A23" t="s">
        <v>68</v>
      </c>
      <c r="B23">
        <v>2</v>
      </c>
      <c r="C23" t="s">
        <v>25</v>
      </c>
      <c r="D23">
        <f>D21</f>
        <v>134</v>
      </c>
      <c r="E23">
        <f>G22+3</f>
        <v>31</v>
      </c>
      <c r="F23">
        <f>D23+70</f>
        <v>204</v>
      </c>
      <c r="G23">
        <f>E23+15</f>
        <v>46</v>
      </c>
      <c r="I23">
        <v>0</v>
      </c>
      <c r="J23">
        <v>0</v>
      </c>
      <c r="K23">
        <v>0</v>
      </c>
      <c r="L23">
        <v>0</v>
      </c>
      <c r="N23" t="s">
        <v>21</v>
      </c>
      <c r="O23" t="s">
        <v>26</v>
      </c>
      <c r="Q23">
        <v>0</v>
      </c>
      <c r="R23" t="b">
        <v>0</v>
      </c>
      <c r="S23" t="s">
        <v>262</v>
      </c>
      <c r="T23">
        <v>0</v>
      </c>
    </row>
    <row r="24" spans="1:20" x14ac:dyDescent="0.25">
      <c r="A24" t="s">
        <v>40</v>
      </c>
      <c r="B24">
        <v>2</v>
      </c>
      <c r="C24" t="s">
        <v>19</v>
      </c>
      <c r="D24">
        <f>D23</f>
        <v>134</v>
      </c>
      <c r="E24">
        <f>G23+1</f>
        <v>47</v>
      </c>
      <c r="F24">
        <v>199</v>
      </c>
      <c r="G24">
        <f>E24+3</f>
        <v>50</v>
      </c>
      <c r="H24" t="s">
        <v>223</v>
      </c>
      <c r="I24">
        <v>8</v>
      </c>
      <c r="J24">
        <v>1</v>
      </c>
      <c r="K24">
        <v>0</v>
      </c>
      <c r="L24">
        <v>0</v>
      </c>
      <c r="N24" t="s">
        <v>21</v>
      </c>
      <c r="O24" t="s">
        <v>26</v>
      </c>
      <c r="Q24">
        <v>3</v>
      </c>
      <c r="R24" t="b">
        <v>0</v>
      </c>
      <c r="S24" t="s">
        <v>262</v>
      </c>
      <c r="T24">
        <v>0</v>
      </c>
    </row>
    <row r="25" spans="1:20" x14ac:dyDescent="0.25">
      <c r="A25" t="s">
        <v>226</v>
      </c>
      <c r="B25">
        <v>2</v>
      </c>
      <c r="C25" t="s">
        <v>19</v>
      </c>
      <c r="D25">
        <f>D26</f>
        <v>134</v>
      </c>
      <c r="E25">
        <f>G24+1</f>
        <v>51</v>
      </c>
      <c r="F25">
        <v>204</v>
      </c>
      <c r="G25">
        <f>E25+3</f>
        <v>54</v>
      </c>
      <c r="H25" t="s">
        <v>223</v>
      </c>
      <c r="I25">
        <v>8</v>
      </c>
      <c r="J25">
        <v>0</v>
      </c>
      <c r="K25">
        <v>1</v>
      </c>
      <c r="L25">
        <v>0</v>
      </c>
      <c r="N25" t="s">
        <v>21</v>
      </c>
      <c r="O25" t="s">
        <v>222</v>
      </c>
      <c r="Q25">
        <v>2</v>
      </c>
      <c r="R25" t="b">
        <v>1</v>
      </c>
      <c r="S25" t="s">
        <v>262</v>
      </c>
      <c r="T25">
        <v>0</v>
      </c>
    </row>
    <row r="26" spans="1:20" x14ac:dyDescent="0.25">
      <c r="A26" t="s">
        <v>69</v>
      </c>
      <c r="B26">
        <v>2</v>
      </c>
      <c r="C26" t="s">
        <v>25</v>
      </c>
      <c r="D26">
        <f>D24</f>
        <v>134</v>
      </c>
      <c r="E26">
        <f>G25+5</f>
        <v>59</v>
      </c>
      <c r="F26">
        <f>D26+70</f>
        <v>204</v>
      </c>
      <c r="G26">
        <f>E26+15</f>
        <v>74</v>
      </c>
      <c r="I26">
        <v>0</v>
      </c>
      <c r="J26">
        <v>0</v>
      </c>
      <c r="K26">
        <v>0</v>
      </c>
      <c r="L26">
        <v>0</v>
      </c>
      <c r="N26" t="s">
        <v>21</v>
      </c>
      <c r="O26" t="s">
        <v>26</v>
      </c>
      <c r="Q26">
        <v>0</v>
      </c>
      <c r="R26" t="b">
        <v>0</v>
      </c>
      <c r="S26" t="s">
        <v>262</v>
      </c>
      <c r="T26">
        <v>0</v>
      </c>
    </row>
    <row r="27" spans="1:20" x14ac:dyDescent="0.25">
      <c r="A27" t="s">
        <v>1598</v>
      </c>
      <c r="B27">
        <v>2</v>
      </c>
      <c r="C27" t="s">
        <v>27</v>
      </c>
      <c r="D27">
        <v>99</v>
      </c>
      <c r="E27">
        <f>G26+1</f>
        <v>75</v>
      </c>
      <c r="F27">
        <v>210</v>
      </c>
      <c r="G27">
        <f>G62+3</f>
        <v>161</v>
      </c>
      <c r="I27">
        <v>0</v>
      </c>
      <c r="J27">
        <v>1</v>
      </c>
      <c r="K27">
        <v>0</v>
      </c>
      <c r="L27">
        <v>0</v>
      </c>
      <c r="M27" t="s">
        <v>67</v>
      </c>
      <c r="N27" t="s">
        <v>67</v>
      </c>
      <c r="O27" t="s">
        <v>26</v>
      </c>
      <c r="Q27">
        <v>2</v>
      </c>
      <c r="R27" t="b">
        <v>0</v>
      </c>
      <c r="S27" t="s">
        <v>262</v>
      </c>
      <c r="T27">
        <v>0</v>
      </c>
    </row>
    <row r="28" spans="1:20" x14ac:dyDescent="0.25">
      <c r="A28" t="s">
        <v>1599</v>
      </c>
      <c r="B28">
        <v>2</v>
      </c>
      <c r="C28" t="s">
        <v>19</v>
      </c>
      <c r="D28">
        <f>D27+1</f>
        <v>100</v>
      </c>
      <c r="E28">
        <f>E27+2</f>
        <v>77</v>
      </c>
      <c r="F28">
        <v>174</v>
      </c>
      <c r="G28">
        <f>E28+3</f>
        <v>80</v>
      </c>
      <c r="H28" t="s">
        <v>223</v>
      </c>
      <c r="I28">
        <v>8</v>
      </c>
      <c r="J28">
        <v>1</v>
      </c>
      <c r="K28">
        <v>0</v>
      </c>
      <c r="L28">
        <v>0</v>
      </c>
      <c r="N28" t="s">
        <v>67</v>
      </c>
      <c r="O28" t="s">
        <v>26</v>
      </c>
      <c r="Q28">
        <v>3</v>
      </c>
      <c r="R28" t="b">
        <v>0</v>
      </c>
      <c r="S28" t="s">
        <v>262</v>
      </c>
      <c r="T28">
        <v>0</v>
      </c>
    </row>
    <row r="29" spans="1:20" x14ac:dyDescent="0.25">
      <c r="A29" t="s">
        <v>197</v>
      </c>
      <c r="B29">
        <v>2</v>
      </c>
      <c r="C29" t="s">
        <v>19</v>
      </c>
      <c r="D29">
        <f>D28</f>
        <v>100</v>
      </c>
      <c r="E29">
        <f>E28+12</f>
        <v>89</v>
      </c>
      <c r="F29">
        <f>D29+77</f>
        <v>177</v>
      </c>
      <c r="G29">
        <f>E29+3</f>
        <v>92</v>
      </c>
      <c r="H29" t="s">
        <v>223</v>
      </c>
      <c r="I29">
        <v>8</v>
      </c>
      <c r="J29">
        <v>0</v>
      </c>
      <c r="K29">
        <v>0</v>
      </c>
      <c r="L29">
        <v>0</v>
      </c>
      <c r="N29" t="s">
        <v>67</v>
      </c>
      <c r="O29" t="s">
        <v>22</v>
      </c>
      <c r="Q29">
        <v>2</v>
      </c>
      <c r="R29" t="b">
        <v>0</v>
      </c>
      <c r="S29" t="s">
        <v>262</v>
      </c>
      <c r="T29">
        <v>0</v>
      </c>
    </row>
    <row r="30" spans="1:20" x14ac:dyDescent="0.25">
      <c r="A30" t="s">
        <v>54</v>
      </c>
      <c r="B30">
        <v>2</v>
      </c>
      <c r="C30" t="s">
        <v>26</v>
      </c>
      <c r="D30">
        <f>F29+2</f>
        <v>179</v>
      </c>
      <c r="E30">
        <f>E27</f>
        <v>75</v>
      </c>
      <c r="F30">
        <f>D30</f>
        <v>179</v>
      </c>
      <c r="G30">
        <f>G27</f>
        <v>161</v>
      </c>
      <c r="I30">
        <v>0</v>
      </c>
      <c r="J30">
        <v>0</v>
      </c>
      <c r="K30">
        <v>0</v>
      </c>
      <c r="L30">
        <v>0</v>
      </c>
      <c r="N30" t="s">
        <v>63</v>
      </c>
      <c r="O30" t="s">
        <v>26</v>
      </c>
      <c r="Q30">
        <v>4</v>
      </c>
      <c r="R30" t="b">
        <v>0</v>
      </c>
      <c r="S30" t="s">
        <v>262</v>
      </c>
      <c r="T30">
        <v>0</v>
      </c>
    </row>
    <row r="31" spans="1:20" x14ac:dyDescent="0.25">
      <c r="A31" t="s">
        <v>41</v>
      </c>
      <c r="B31">
        <v>2</v>
      </c>
      <c r="C31" t="s">
        <v>19</v>
      </c>
      <c r="D31">
        <f>D30</f>
        <v>179</v>
      </c>
      <c r="E31">
        <f>E27+1</f>
        <v>76</v>
      </c>
      <c r="F31">
        <f>F27</f>
        <v>210</v>
      </c>
      <c r="G31">
        <f>E31+3</f>
        <v>79</v>
      </c>
      <c r="H31" t="s">
        <v>223</v>
      </c>
      <c r="I31">
        <v>8</v>
      </c>
      <c r="J31">
        <v>0</v>
      </c>
      <c r="K31">
        <v>0</v>
      </c>
      <c r="L31">
        <v>0</v>
      </c>
      <c r="N31" t="s">
        <v>67</v>
      </c>
      <c r="O31" t="s">
        <v>28</v>
      </c>
      <c r="Q31">
        <v>2</v>
      </c>
      <c r="R31" t="b">
        <v>1</v>
      </c>
      <c r="S31" t="s">
        <v>262</v>
      </c>
      <c r="T31">
        <v>0</v>
      </c>
    </row>
    <row r="32" spans="1:20" x14ac:dyDescent="0.25">
      <c r="A32" s="2" t="s">
        <v>228</v>
      </c>
      <c r="B32" s="2">
        <v>2</v>
      </c>
      <c r="C32" s="2" t="s">
        <v>19</v>
      </c>
      <c r="D32" s="2">
        <f>D30</f>
        <v>179</v>
      </c>
      <c r="E32" s="2">
        <f>E29</f>
        <v>89</v>
      </c>
      <c r="F32" s="2">
        <f>D34</f>
        <v>195</v>
      </c>
      <c r="G32" s="2">
        <f>G29</f>
        <v>92</v>
      </c>
      <c r="H32" s="2" t="s">
        <v>223</v>
      </c>
      <c r="I32" s="2">
        <v>7</v>
      </c>
      <c r="J32" s="2">
        <v>0</v>
      </c>
      <c r="K32" s="2">
        <v>0</v>
      </c>
      <c r="L32" s="2">
        <v>0</v>
      </c>
      <c r="M32" s="2"/>
      <c r="N32" s="2" t="s">
        <v>67</v>
      </c>
      <c r="O32" s="2" t="s">
        <v>28</v>
      </c>
      <c r="P32" s="3"/>
      <c r="Q32" s="2">
        <v>2</v>
      </c>
      <c r="R32" s="2" t="b">
        <v>1</v>
      </c>
      <c r="S32" t="s">
        <v>262</v>
      </c>
      <c r="T32" s="2">
        <v>0</v>
      </c>
    </row>
    <row r="33" spans="1:20" x14ac:dyDescent="0.25">
      <c r="A33" s="2" t="s">
        <v>227</v>
      </c>
      <c r="B33" s="2">
        <v>2</v>
      </c>
      <c r="C33" s="2" t="s">
        <v>19</v>
      </c>
      <c r="D33" s="2">
        <f>D34</f>
        <v>195</v>
      </c>
      <c r="E33" s="2">
        <f>E32</f>
        <v>89</v>
      </c>
      <c r="F33" s="2">
        <f>F27</f>
        <v>210</v>
      </c>
      <c r="G33" s="2">
        <f>G32</f>
        <v>92</v>
      </c>
      <c r="H33" s="2" t="s">
        <v>223</v>
      </c>
      <c r="I33" s="2">
        <v>7</v>
      </c>
      <c r="J33" s="2">
        <v>0</v>
      </c>
      <c r="K33" s="2">
        <v>0</v>
      </c>
      <c r="L33" s="2">
        <v>0</v>
      </c>
      <c r="M33" s="2"/>
      <c r="N33" s="2" t="s">
        <v>67</v>
      </c>
      <c r="O33" s="2" t="s">
        <v>28</v>
      </c>
      <c r="P33" s="3"/>
      <c r="Q33" s="2">
        <v>2</v>
      </c>
      <c r="R33" s="2" t="b">
        <v>1</v>
      </c>
      <c r="S33" t="s">
        <v>262</v>
      </c>
      <c r="T33" s="2">
        <v>0</v>
      </c>
    </row>
    <row r="34" spans="1:20" x14ac:dyDescent="0.25">
      <c r="A34" t="s">
        <v>55</v>
      </c>
      <c r="B34">
        <v>2</v>
      </c>
      <c r="C34" t="s">
        <v>26</v>
      </c>
      <c r="D34">
        <f>D30+16</f>
        <v>195</v>
      </c>
      <c r="E34">
        <f>E32</f>
        <v>89</v>
      </c>
      <c r="F34">
        <f>D34</f>
        <v>195</v>
      </c>
      <c r="G34">
        <f>G30</f>
        <v>161</v>
      </c>
      <c r="I34">
        <v>0</v>
      </c>
      <c r="J34">
        <v>0</v>
      </c>
      <c r="K34">
        <v>0</v>
      </c>
      <c r="L34">
        <v>0</v>
      </c>
      <c r="N34" t="s">
        <v>63</v>
      </c>
      <c r="O34" t="s">
        <v>26</v>
      </c>
      <c r="Q34">
        <v>4</v>
      </c>
      <c r="R34" t="b">
        <v>0</v>
      </c>
      <c r="S34" t="s">
        <v>262</v>
      </c>
      <c r="T34">
        <v>0</v>
      </c>
    </row>
    <row r="35" spans="1:20" x14ac:dyDescent="0.25">
      <c r="A35" t="s">
        <v>66</v>
      </c>
      <c r="B35">
        <v>2</v>
      </c>
      <c r="C35" t="s">
        <v>26</v>
      </c>
      <c r="D35">
        <v>100</v>
      </c>
      <c r="E35">
        <f>E28+18</f>
        <v>95</v>
      </c>
      <c r="F35">
        <f>F31</f>
        <v>210</v>
      </c>
      <c r="G35">
        <f>E35</f>
        <v>95</v>
      </c>
      <c r="I35">
        <v>0</v>
      </c>
      <c r="J35">
        <v>0</v>
      </c>
      <c r="K35">
        <v>0</v>
      </c>
      <c r="L35">
        <v>0</v>
      </c>
      <c r="N35" t="s">
        <v>63</v>
      </c>
      <c r="O35" t="s">
        <v>26</v>
      </c>
      <c r="Q35">
        <v>4</v>
      </c>
      <c r="R35" t="b">
        <v>0</v>
      </c>
      <c r="S35" t="s">
        <v>262</v>
      </c>
      <c r="T35">
        <v>0</v>
      </c>
    </row>
    <row r="36" spans="1:20" x14ac:dyDescent="0.25">
      <c r="A36" t="s">
        <v>1580</v>
      </c>
      <c r="B36">
        <v>2</v>
      </c>
      <c r="C36" t="s">
        <v>19</v>
      </c>
      <c r="D36">
        <f>$D$28</f>
        <v>100</v>
      </c>
      <c r="E36">
        <f>E35+2</f>
        <v>97</v>
      </c>
      <c r="F36">
        <f>D36+72</f>
        <v>172</v>
      </c>
      <c r="G36">
        <f>E36+4</f>
        <v>101</v>
      </c>
      <c r="H36" t="s">
        <v>223</v>
      </c>
      <c r="I36">
        <v>8</v>
      </c>
      <c r="J36">
        <v>0</v>
      </c>
      <c r="K36">
        <v>0</v>
      </c>
      <c r="L36">
        <v>0</v>
      </c>
      <c r="N36" t="s">
        <v>67</v>
      </c>
      <c r="O36" t="s">
        <v>26</v>
      </c>
      <c r="P36" t="s">
        <v>266</v>
      </c>
      <c r="Q36">
        <v>3</v>
      </c>
      <c r="R36" t="b">
        <v>1</v>
      </c>
      <c r="S36" t="s">
        <v>262</v>
      </c>
      <c r="T36">
        <v>0</v>
      </c>
    </row>
    <row r="37" spans="1:20" x14ac:dyDescent="0.25">
      <c r="A37" t="s">
        <v>1582</v>
      </c>
      <c r="B37">
        <v>2</v>
      </c>
      <c r="C37" t="s">
        <v>19</v>
      </c>
      <c r="D37">
        <f>F36</f>
        <v>172</v>
      </c>
      <c r="E37">
        <f>E38</f>
        <v>97</v>
      </c>
      <c r="F37">
        <f>D37+4</f>
        <v>176</v>
      </c>
      <c r="G37">
        <f>E37+6</f>
        <v>103</v>
      </c>
      <c r="H37" t="s">
        <v>20</v>
      </c>
      <c r="I37">
        <v>15</v>
      </c>
      <c r="J37">
        <v>1</v>
      </c>
      <c r="K37">
        <v>0</v>
      </c>
      <c r="L37">
        <v>0</v>
      </c>
      <c r="N37" t="s">
        <v>67</v>
      </c>
      <c r="O37" t="s">
        <v>26</v>
      </c>
      <c r="Q37">
        <v>2</v>
      </c>
      <c r="R37" t="b">
        <v>0</v>
      </c>
      <c r="S37" t="s">
        <v>262</v>
      </c>
      <c r="T37">
        <v>0</v>
      </c>
    </row>
    <row r="38" spans="1:20" x14ac:dyDescent="0.25">
      <c r="A38" t="s">
        <v>1581</v>
      </c>
      <c r="B38">
        <v>-999</v>
      </c>
      <c r="C38" t="s">
        <v>19</v>
      </c>
      <c r="D38">
        <f>F37+2</f>
        <v>178</v>
      </c>
      <c r="E38">
        <f>E36</f>
        <v>97</v>
      </c>
      <c r="F38">
        <f>$F$27</f>
        <v>210</v>
      </c>
      <c r="G38">
        <f>G36</f>
        <v>101</v>
      </c>
      <c r="H38" t="s">
        <v>223</v>
      </c>
      <c r="I38">
        <v>8</v>
      </c>
      <c r="J38">
        <v>0</v>
      </c>
      <c r="K38">
        <v>0</v>
      </c>
      <c r="L38">
        <v>0</v>
      </c>
      <c r="N38" t="s">
        <v>67</v>
      </c>
      <c r="O38" t="s">
        <v>28</v>
      </c>
      <c r="P38" t="s">
        <v>42</v>
      </c>
      <c r="Q38">
        <v>3</v>
      </c>
      <c r="R38" t="b">
        <v>1</v>
      </c>
      <c r="S38" t="s">
        <v>262</v>
      </c>
      <c r="T38">
        <v>0</v>
      </c>
    </row>
    <row r="39" spans="1:20" x14ac:dyDescent="0.25">
      <c r="A39" t="str">
        <f>_xlfn.CONCAT("policy_urban_text",MID(A38,LEN("policy_urban_text")+1,1),"_middle")</f>
        <v>policy_urban_text1_middle</v>
      </c>
      <c r="B39">
        <v>2</v>
      </c>
      <c r="C39" t="s">
        <v>19</v>
      </c>
      <c r="D39">
        <f>$D$32</f>
        <v>179</v>
      </c>
      <c r="E39">
        <f>E38</f>
        <v>97</v>
      </c>
      <c r="F39">
        <f>$F$32</f>
        <v>195</v>
      </c>
      <c r="G39">
        <f>G38</f>
        <v>101</v>
      </c>
      <c r="H39" t="s">
        <v>223</v>
      </c>
      <c r="I39">
        <v>8</v>
      </c>
      <c r="J39">
        <v>0</v>
      </c>
      <c r="K39">
        <v>0</v>
      </c>
      <c r="L39">
        <v>0</v>
      </c>
      <c r="N39" t="s">
        <v>67</v>
      </c>
      <c r="O39" t="s">
        <v>28</v>
      </c>
      <c r="P39" s="5" t="s">
        <v>240</v>
      </c>
      <c r="Q39">
        <v>3</v>
      </c>
      <c r="R39" t="b">
        <v>1</v>
      </c>
      <c r="S39" t="s">
        <v>262</v>
      </c>
      <c r="T39">
        <v>0</v>
      </c>
    </row>
    <row r="40" spans="1:20" x14ac:dyDescent="0.25">
      <c r="A40" t="str">
        <f>_xlfn.CONCAT("policy_urban_text",MID(A39,LEN("policy_urban_text")+1,1),"_upper")</f>
        <v>policy_urban_text1_upper</v>
      </c>
      <c r="B40">
        <v>2</v>
      </c>
      <c r="C40" t="s">
        <v>19</v>
      </c>
      <c r="D40">
        <f>$D$33</f>
        <v>195</v>
      </c>
      <c r="E40">
        <f>E39</f>
        <v>97</v>
      </c>
      <c r="F40">
        <f>$F$33</f>
        <v>210</v>
      </c>
      <c r="G40">
        <f>G39</f>
        <v>101</v>
      </c>
      <c r="H40" t="s">
        <v>223</v>
      </c>
      <c r="I40">
        <v>8</v>
      </c>
      <c r="J40">
        <v>0</v>
      </c>
      <c r="K40">
        <v>0</v>
      </c>
      <c r="L40">
        <v>0</v>
      </c>
      <c r="N40" t="s">
        <v>67</v>
      </c>
      <c r="O40" t="s">
        <v>28</v>
      </c>
      <c r="P40" s="5" t="s">
        <v>231</v>
      </c>
      <c r="Q40">
        <v>3</v>
      </c>
      <c r="R40" t="b">
        <v>1</v>
      </c>
      <c r="S40" t="s">
        <v>262</v>
      </c>
      <c r="T40">
        <v>0</v>
      </c>
    </row>
    <row r="41" spans="1:20" x14ac:dyDescent="0.25">
      <c r="A41" t="s">
        <v>1583</v>
      </c>
      <c r="B41">
        <v>2</v>
      </c>
      <c r="C41" t="s">
        <v>19</v>
      </c>
      <c r="D41">
        <f>$D$28</f>
        <v>100</v>
      </c>
      <c r="E41">
        <f>E37+11</f>
        <v>108</v>
      </c>
      <c r="F41">
        <f>F36</f>
        <v>172</v>
      </c>
      <c r="G41">
        <f>E41+4</f>
        <v>112</v>
      </c>
      <c r="H41" t="s">
        <v>223</v>
      </c>
      <c r="I41">
        <v>8</v>
      </c>
      <c r="J41">
        <v>0</v>
      </c>
      <c r="K41">
        <v>0</v>
      </c>
      <c r="L41">
        <v>0</v>
      </c>
      <c r="N41" t="s">
        <v>67</v>
      </c>
      <c r="O41" t="s">
        <v>26</v>
      </c>
      <c r="P41" t="s">
        <v>267</v>
      </c>
      <c r="Q41">
        <v>3</v>
      </c>
      <c r="R41" t="b">
        <v>1</v>
      </c>
      <c r="S41" t="s">
        <v>262</v>
      </c>
      <c r="T41">
        <v>0</v>
      </c>
    </row>
    <row r="42" spans="1:20" x14ac:dyDescent="0.25">
      <c r="A42" t="s">
        <v>1585</v>
      </c>
      <c r="B42">
        <v>2</v>
      </c>
      <c r="C42" t="s">
        <v>19</v>
      </c>
      <c r="D42">
        <f>D37</f>
        <v>172</v>
      </c>
      <c r="E42">
        <f>E43</f>
        <v>108</v>
      </c>
      <c r="F42">
        <f>D42+4</f>
        <v>176</v>
      </c>
      <c r="G42">
        <f>E42+6</f>
        <v>114</v>
      </c>
      <c r="H42" t="s">
        <v>20</v>
      </c>
      <c r="I42">
        <v>15</v>
      </c>
      <c r="J42">
        <v>1</v>
      </c>
      <c r="K42">
        <v>0</v>
      </c>
      <c r="L42">
        <v>0</v>
      </c>
      <c r="N42" t="s">
        <v>67</v>
      </c>
      <c r="O42" t="s">
        <v>26</v>
      </c>
      <c r="Q42">
        <v>2</v>
      </c>
      <c r="R42" t="b">
        <v>0</v>
      </c>
      <c r="S42" t="s">
        <v>262</v>
      </c>
      <c r="T42">
        <v>0</v>
      </c>
    </row>
    <row r="43" spans="1:20" x14ac:dyDescent="0.25">
      <c r="A43" t="s">
        <v>1584</v>
      </c>
      <c r="B43">
        <v>-999</v>
      </c>
      <c r="C43" t="s">
        <v>19</v>
      </c>
      <c r="D43">
        <f>F42+2</f>
        <v>178</v>
      </c>
      <c r="E43">
        <f>E41</f>
        <v>108</v>
      </c>
      <c r="F43">
        <f>$F$27</f>
        <v>210</v>
      </c>
      <c r="G43">
        <f>G41</f>
        <v>112</v>
      </c>
      <c r="H43" t="s">
        <v>223</v>
      </c>
      <c r="I43">
        <v>8</v>
      </c>
      <c r="J43">
        <v>0</v>
      </c>
      <c r="K43">
        <v>0</v>
      </c>
      <c r="L43">
        <v>0</v>
      </c>
      <c r="N43" t="s">
        <v>67</v>
      </c>
      <c r="O43" t="s">
        <v>28</v>
      </c>
      <c r="P43" t="s">
        <v>43</v>
      </c>
      <c r="Q43">
        <v>3</v>
      </c>
      <c r="R43" t="b">
        <v>1</v>
      </c>
      <c r="S43" t="s">
        <v>262</v>
      </c>
      <c r="T43">
        <v>0</v>
      </c>
    </row>
    <row r="44" spans="1:20" x14ac:dyDescent="0.25">
      <c r="A44" t="str">
        <f>_xlfn.CONCAT("policy_urban_text",MID(A43,LEN("policy_urban_text")+1,1),"_middle")</f>
        <v>policy_urban_text2_middle</v>
      </c>
      <c r="B44">
        <v>2</v>
      </c>
      <c r="C44" t="s">
        <v>19</v>
      </c>
      <c r="D44">
        <f>$D$32</f>
        <v>179</v>
      </c>
      <c r="E44">
        <f>E43</f>
        <v>108</v>
      </c>
      <c r="F44">
        <f>$F$32</f>
        <v>195</v>
      </c>
      <c r="G44">
        <f>G43</f>
        <v>112</v>
      </c>
      <c r="H44" t="s">
        <v>223</v>
      </c>
      <c r="I44">
        <v>8</v>
      </c>
      <c r="J44">
        <v>0</v>
      </c>
      <c r="K44">
        <v>0</v>
      </c>
      <c r="L44">
        <v>0</v>
      </c>
      <c r="N44" t="s">
        <v>67</v>
      </c>
      <c r="O44" t="s">
        <v>28</v>
      </c>
      <c r="P44" s="5" t="s">
        <v>240</v>
      </c>
      <c r="Q44">
        <v>3</v>
      </c>
      <c r="R44" t="b">
        <v>1</v>
      </c>
      <c r="S44" t="s">
        <v>262</v>
      </c>
      <c r="T44">
        <v>0</v>
      </c>
    </row>
    <row r="45" spans="1:20" x14ac:dyDescent="0.25">
      <c r="A45" t="str">
        <f>_xlfn.CONCAT("policy_urban_text",MID(A44,LEN("policy_urban_text")+1,1),"_upper")</f>
        <v>policy_urban_text2_upper</v>
      </c>
      <c r="B45">
        <v>2</v>
      </c>
      <c r="C45" t="s">
        <v>19</v>
      </c>
      <c r="D45">
        <f>$D$33</f>
        <v>195</v>
      </c>
      <c r="E45">
        <f>E44</f>
        <v>108</v>
      </c>
      <c r="F45">
        <f>$F$33</f>
        <v>210</v>
      </c>
      <c r="G45">
        <f>G44</f>
        <v>112</v>
      </c>
      <c r="H45" t="s">
        <v>223</v>
      </c>
      <c r="I45">
        <v>8</v>
      </c>
      <c r="J45">
        <v>0</v>
      </c>
      <c r="K45">
        <v>0</v>
      </c>
      <c r="L45">
        <v>0</v>
      </c>
      <c r="N45" t="s">
        <v>67</v>
      </c>
      <c r="O45" t="s">
        <v>28</v>
      </c>
      <c r="P45" s="5" t="s">
        <v>232</v>
      </c>
      <c r="Q45">
        <v>3</v>
      </c>
      <c r="R45" t="b">
        <v>1</v>
      </c>
      <c r="S45" t="s">
        <v>262</v>
      </c>
      <c r="T45">
        <v>0</v>
      </c>
    </row>
    <row r="46" spans="1:20" x14ac:dyDescent="0.25">
      <c r="A46" t="s">
        <v>1586</v>
      </c>
      <c r="B46">
        <v>2</v>
      </c>
      <c r="C46" t="s">
        <v>19</v>
      </c>
      <c r="D46">
        <f>$D$28</f>
        <v>100</v>
      </c>
      <c r="E46">
        <f>E42+11</f>
        <v>119</v>
      </c>
      <c r="F46">
        <f>F41</f>
        <v>172</v>
      </c>
      <c r="G46">
        <f>E46+4</f>
        <v>123</v>
      </c>
      <c r="H46" t="s">
        <v>223</v>
      </c>
      <c r="I46">
        <v>8</v>
      </c>
      <c r="J46">
        <v>0</v>
      </c>
      <c r="K46">
        <v>0</v>
      </c>
      <c r="L46">
        <v>0</v>
      </c>
      <c r="N46" t="s">
        <v>67</v>
      </c>
      <c r="O46" t="s">
        <v>26</v>
      </c>
      <c r="P46" t="s">
        <v>268</v>
      </c>
      <c r="Q46">
        <v>3</v>
      </c>
      <c r="R46" t="b">
        <v>1</v>
      </c>
      <c r="S46" t="s">
        <v>262</v>
      </c>
      <c r="T46">
        <v>0</v>
      </c>
    </row>
    <row r="47" spans="1:20" x14ac:dyDescent="0.25">
      <c r="A47" t="s">
        <v>1588</v>
      </c>
      <c r="B47">
        <v>2</v>
      </c>
      <c r="C47" t="s">
        <v>19</v>
      </c>
      <c r="D47">
        <f>D42</f>
        <v>172</v>
      </c>
      <c r="E47">
        <f>E48</f>
        <v>119</v>
      </c>
      <c r="F47">
        <f>D47+4</f>
        <v>176</v>
      </c>
      <c r="G47">
        <f>E47+6</f>
        <v>125</v>
      </c>
      <c r="H47" t="s">
        <v>20</v>
      </c>
      <c r="I47">
        <v>15</v>
      </c>
      <c r="J47">
        <v>1</v>
      </c>
      <c r="K47">
        <v>0</v>
      </c>
      <c r="L47">
        <v>0</v>
      </c>
      <c r="N47" t="s">
        <v>67</v>
      </c>
      <c r="O47" t="s">
        <v>26</v>
      </c>
      <c r="Q47">
        <v>2</v>
      </c>
      <c r="R47" t="b">
        <v>0</v>
      </c>
      <c r="S47" t="s">
        <v>262</v>
      </c>
      <c r="T47">
        <v>0</v>
      </c>
    </row>
    <row r="48" spans="1:20" x14ac:dyDescent="0.25">
      <c r="A48" t="s">
        <v>1587</v>
      </c>
      <c r="B48">
        <v>-999</v>
      </c>
      <c r="C48" t="s">
        <v>19</v>
      </c>
      <c r="D48">
        <f>F47+2</f>
        <v>178</v>
      </c>
      <c r="E48">
        <f>E46</f>
        <v>119</v>
      </c>
      <c r="F48">
        <f>$F$27</f>
        <v>210</v>
      </c>
      <c r="G48">
        <f>G46</f>
        <v>123</v>
      </c>
      <c r="H48" t="s">
        <v>223</v>
      </c>
      <c r="I48">
        <v>8</v>
      </c>
      <c r="J48">
        <v>0</v>
      </c>
      <c r="K48">
        <v>0</v>
      </c>
      <c r="L48">
        <v>0</v>
      </c>
      <c r="N48" t="s">
        <v>67</v>
      </c>
      <c r="O48" t="s">
        <v>28</v>
      </c>
      <c r="P48" t="s">
        <v>44</v>
      </c>
      <c r="Q48">
        <v>3</v>
      </c>
      <c r="R48" t="b">
        <v>1</v>
      </c>
      <c r="S48" t="s">
        <v>262</v>
      </c>
      <c r="T48">
        <v>0</v>
      </c>
    </row>
    <row r="49" spans="1:20" x14ac:dyDescent="0.25">
      <c r="A49" t="str">
        <f>_xlfn.CONCAT("policy_urban_text",MID(A48,LEN("policy_urban_text")+1,1),"_middle")</f>
        <v>policy_urban_text3_middle</v>
      </c>
      <c r="B49">
        <v>2</v>
      </c>
      <c r="C49" t="s">
        <v>19</v>
      </c>
      <c r="D49">
        <f>$D$32</f>
        <v>179</v>
      </c>
      <c r="E49">
        <f>E48</f>
        <v>119</v>
      </c>
      <c r="F49">
        <f>$F$32</f>
        <v>195</v>
      </c>
      <c r="G49">
        <f>G48</f>
        <v>123</v>
      </c>
      <c r="H49" t="s">
        <v>223</v>
      </c>
      <c r="I49">
        <v>8</v>
      </c>
      <c r="J49">
        <v>0</v>
      </c>
      <c r="K49">
        <v>0</v>
      </c>
      <c r="L49">
        <v>0</v>
      </c>
      <c r="N49" t="s">
        <v>67</v>
      </c>
      <c r="O49" t="s">
        <v>28</v>
      </c>
      <c r="P49" s="5" t="s">
        <v>233</v>
      </c>
      <c r="Q49">
        <v>3</v>
      </c>
      <c r="R49" t="b">
        <v>1</v>
      </c>
      <c r="S49" t="s">
        <v>262</v>
      </c>
      <c r="T49">
        <v>0</v>
      </c>
    </row>
    <row r="50" spans="1:20" x14ac:dyDescent="0.25">
      <c r="A50" t="str">
        <f>_xlfn.CONCAT("policy_urban_text",MID(A49,LEN("policy_urban_text")+1,1),"_upper")</f>
        <v>policy_urban_text3_upper</v>
      </c>
      <c r="B50">
        <v>2</v>
      </c>
      <c r="C50" t="s">
        <v>19</v>
      </c>
      <c r="D50">
        <f>$D$33</f>
        <v>195</v>
      </c>
      <c r="E50">
        <f>E49</f>
        <v>119</v>
      </c>
      <c r="F50">
        <f>$F$33</f>
        <v>210</v>
      </c>
      <c r="G50">
        <f>G49</f>
        <v>123</v>
      </c>
      <c r="H50" t="s">
        <v>223</v>
      </c>
      <c r="I50">
        <v>8</v>
      </c>
      <c r="J50">
        <v>0</v>
      </c>
      <c r="K50">
        <v>0</v>
      </c>
      <c r="L50">
        <v>0</v>
      </c>
      <c r="N50" t="s">
        <v>67</v>
      </c>
      <c r="O50" t="s">
        <v>28</v>
      </c>
      <c r="P50" s="5" t="s">
        <v>234</v>
      </c>
      <c r="Q50">
        <v>3</v>
      </c>
      <c r="R50" t="b">
        <v>1</v>
      </c>
      <c r="S50" t="s">
        <v>262</v>
      </c>
      <c r="T50">
        <v>0</v>
      </c>
    </row>
    <row r="51" spans="1:20" x14ac:dyDescent="0.25">
      <c r="A51" t="s">
        <v>1589</v>
      </c>
      <c r="B51">
        <v>2</v>
      </c>
      <c r="C51" t="s">
        <v>19</v>
      </c>
      <c r="D51">
        <f>$D$28</f>
        <v>100</v>
      </c>
      <c r="E51">
        <f>E47+11</f>
        <v>130</v>
      </c>
      <c r="F51">
        <f>F46</f>
        <v>172</v>
      </c>
      <c r="G51">
        <f>E51+4</f>
        <v>134</v>
      </c>
      <c r="H51" t="s">
        <v>223</v>
      </c>
      <c r="I51">
        <v>8</v>
      </c>
      <c r="J51">
        <v>0</v>
      </c>
      <c r="K51">
        <v>0</v>
      </c>
      <c r="L51">
        <v>0</v>
      </c>
      <c r="N51" t="s">
        <v>67</v>
      </c>
      <c r="O51" t="s">
        <v>26</v>
      </c>
      <c r="P51" t="s">
        <v>269</v>
      </c>
      <c r="Q51">
        <v>3</v>
      </c>
      <c r="R51" t="b">
        <v>1</v>
      </c>
      <c r="S51" t="s">
        <v>262</v>
      </c>
      <c r="T51">
        <v>0</v>
      </c>
    </row>
    <row r="52" spans="1:20" x14ac:dyDescent="0.25">
      <c r="A52" t="s">
        <v>1591</v>
      </c>
      <c r="B52">
        <v>2</v>
      </c>
      <c r="C52" t="s">
        <v>19</v>
      </c>
      <c r="D52">
        <f>D47</f>
        <v>172</v>
      </c>
      <c r="E52">
        <f>E53</f>
        <v>130</v>
      </c>
      <c r="F52">
        <f>D52+4</f>
        <v>176</v>
      </c>
      <c r="G52">
        <f>E52+6</f>
        <v>136</v>
      </c>
      <c r="H52" t="s">
        <v>20</v>
      </c>
      <c r="I52">
        <v>15</v>
      </c>
      <c r="J52">
        <v>1</v>
      </c>
      <c r="K52">
        <v>0</v>
      </c>
      <c r="L52">
        <v>0</v>
      </c>
      <c r="N52" t="s">
        <v>67</v>
      </c>
      <c r="O52" t="s">
        <v>26</v>
      </c>
      <c r="Q52">
        <v>2</v>
      </c>
      <c r="R52" t="b">
        <v>0</v>
      </c>
      <c r="S52" t="s">
        <v>262</v>
      </c>
      <c r="T52">
        <v>0</v>
      </c>
    </row>
    <row r="53" spans="1:20" x14ac:dyDescent="0.25">
      <c r="A53" t="s">
        <v>1590</v>
      </c>
      <c r="B53">
        <v>-999</v>
      </c>
      <c r="C53" t="s">
        <v>19</v>
      </c>
      <c r="D53">
        <f>F52+2</f>
        <v>178</v>
      </c>
      <c r="E53">
        <f>E51</f>
        <v>130</v>
      </c>
      <c r="F53">
        <f>$F$27</f>
        <v>210</v>
      </c>
      <c r="G53">
        <f>G51</f>
        <v>134</v>
      </c>
      <c r="H53" t="s">
        <v>223</v>
      </c>
      <c r="I53">
        <v>8</v>
      </c>
      <c r="J53">
        <v>0</v>
      </c>
      <c r="K53">
        <v>0</v>
      </c>
      <c r="L53">
        <v>0</v>
      </c>
      <c r="N53" t="s">
        <v>67</v>
      </c>
      <c r="O53" t="s">
        <v>28</v>
      </c>
      <c r="P53" t="s">
        <v>45</v>
      </c>
      <c r="Q53">
        <v>3</v>
      </c>
      <c r="R53" t="b">
        <v>1</v>
      </c>
      <c r="S53" t="s">
        <v>262</v>
      </c>
      <c r="T53">
        <v>0</v>
      </c>
    </row>
    <row r="54" spans="1:20" x14ac:dyDescent="0.25">
      <c r="A54" t="str">
        <f>_xlfn.CONCAT("policy_urban_text",MID(A53,LEN("policy_urban_text")+1,1),"_middle")</f>
        <v>policy_urban_text4_middle</v>
      </c>
      <c r="B54">
        <v>2</v>
      </c>
      <c r="C54" t="s">
        <v>19</v>
      </c>
      <c r="D54">
        <f>$D$32</f>
        <v>179</v>
      </c>
      <c r="E54">
        <f>E53</f>
        <v>130</v>
      </c>
      <c r="F54">
        <f>$F$32</f>
        <v>195</v>
      </c>
      <c r="G54">
        <f>G53</f>
        <v>134</v>
      </c>
      <c r="H54" t="s">
        <v>223</v>
      </c>
      <c r="I54">
        <v>8</v>
      </c>
      <c r="J54">
        <v>0</v>
      </c>
      <c r="K54">
        <v>0</v>
      </c>
      <c r="L54">
        <v>0</v>
      </c>
      <c r="N54" t="s">
        <v>67</v>
      </c>
      <c r="O54" t="s">
        <v>28</v>
      </c>
      <c r="P54" s="5" t="s">
        <v>235</v>
      </c>
      <c r="Q54">
        <v>3</v>
      </c>
      <c r="R54" t="b">
        <v>1</v>
      </c>
      <c r="S54" t="s">
        <v>262</v>
      </c>
      <c r="T54">
        <v>0</v>
      </c>
    </row>
    <row r="55" spans="1:20" x14ac:dyDescent="0.25">
      <c r="A55" t="str">
        <f>_xlfn.CONCAT("policy_urban_text",MID(A54,LEN("policy_urban_text")+1,1),"_upper")</f>
        <v>policy_urban_text4_upper</v>
      </c>
      <c r="B55">
        <v>2</v>
      </c>
      <c r="C55" t="s">
        <v>19</v>
      </c>
      <c r="D55">
        <f>$D$33</f>
        <v>195</v>
      </c>
      <c r="E55">
        <f>E54</f>
        <v>130</v>
      </c>
      <c r="F55">
        <f>$F$33</f>
        <v>210</v>
      </c>
      <c r="G55">
        <f>G54</f>
        <v>134</v>
      </c>
      <c r="H55" t="s">
        <v>223</v>
      </c>
      <c r="I55">
        <v>8</v>
      </c>
      <c r="J55">
        <v>0</v>
      </c>
      <c r="K55">
        <v>0</v>
      </c>
      <c r="L55">
        <v>0</v>
      </c>
      <c r="N55" t="s">
        <v>67</v>
      </c>
      <c r="O55" t="s">
        <v>28</v>
      </c>
      <c r="P55" s="5" t="s">
        <v>236</v>
      </c>
      <c r="Q55">
        <v>3</v>
      </c>
      <c r="R55" t="b">
        <v>1</v>
      </c>
      <c r="S55" t="s">
        <v>262</v>
      </c>
      <c r="T55">
        <v>0</v>
      </c>
    </row>
    <row r="56" spans="1:20" x14ac:dyDescent="0.25">
      <c r="A56" t="s">
        <v>1592</v>
      </c>
      <c r="B56">
        <v>2</v>
      </c>
      <c r="C56" t="s">
        <v>19</v>
      </c>
      <c r="D56">
        <f>$D$28</f>
        <v>100</v>
      </c>
      <c r="E56">
        <f>E51+11</f>
        <v>141</v>
      </c>
      <c r="F56">
        <f>F51</f>
        <v>172</v>
      </c>
      <c r="G56">
        <f>E56+4</f>
        <v>145</v>
      </c>
      <c r="H56" t="s">
        <v>223</v>
      </c>
      <c r="I56">
        <v>8</v>
      </c>
      <c r="J56">
        <v>0</v>
      </c>
      <c r="K56">
        <v>0</v>
      </c>
      <c r="L56">
        <v>0</v>
      </c>
      <c r="N56" t="s">
        <v>67</v>
      </c>
      <c r="O56" t="s">
        <v>26</v>
      </c>
      <c r="P56" t="s">
        <v>250</v>
      </c>
      <c r="Q56">
        <v>3</v>
      </c>
      <c r="R56" t="b">
        <v>1</v>
      </c>
      <c r="S56" t="s">
        <v>262</v>
      </c>
      <c r="T56">
        <v>0</v>
      </c>
    </row>
    <row r="57" spans="1:20" x14ac:dyDescent="0.25">
      <c r="A57" t="s">
        <v>1594</v>
      </c>
      <c r="B57">
        <v>2</v>
      </c>
      <c r="C57" t="s">
        <v>19</v>
      </c>
      <c r="D57">
        <f>D52</f>
        <v>172</v>
      </c>
      <c r="E57">
        <f>E58</f>
        <v>141</v>
      </c>
      <c r="F57">
        <f>D57+4</f>
        <v>176</v>
      </c>
      <c r="G57">
        <f>E57+6</f>
        <v>147</v>
      </c>
      <c r="H57" t="s">
        <v>20</v>
      </c>
      <c r="I57">
        <v>15</v>
      </c>
      <c r="J57">
        <v>1</v>
      </c>
      <c r="K57">
        <v>0</v>
      </c>
      <c r="L57">
        <v>0</v>
      </c>
      <c r="N57" t="s">
        <v>67</v>
      </c>
      <c r="O57" t="s">
        <v>26</v>
      </c>
      <c r="Q57">
        <v>2</v>
      </c>
      <c r="R57" t="b">
        <v>0</v>
      </c>
      <c r="S57" t="s">
        <v>262</v>
      </c>
      <c r="T57">
        <v>0</v>
      </c>
    </row>
    <row r="58" spans="1:20" x14ac:dyDescent="0.25">
      <c r="A58" t="s">
        <v>1593</v>
      </c>
      <c r="B58">
        <v>-999</v>
      </c>
      <c r="C58" t="s">
        <v>19</v>
      </c>
      <c r="D58">
        <f>F57+2</f>
        <v>178</v>
      </c>
      <c r="E58">
        <f>E56</f>
        <v>141</v>
      </c>
      <c r="F58">
        <f>$F$27</f>
        <v>210</v>
      </c>
      <c r="G58">
        <f>G56</f>
        <v>145</v>
      </c>
      <c r="H58" t="s">
        <v>223</v>
      </c>
      <c r="I58">
        <v>8</v>
      </c>
      <c r="J58">
        <v>0</v>
      </c>
      <c r="K58">
        <v>0</v>
      </c>
      <c r="L58">
        <v>0</v>
      </c>
      <c r="N58" t="s">
        <v>67</v>
      </c>
      <c r="O58" t="s">
        <v>28</v>
      </c>
      <c r="P58" t="s">
        <v>229</v>
      </c>
      <c r="Q58">
        <v>3</v>
      </c>
      <c r="R58" t="b">
        <v>1</v>
      </c>
      <c r="S58" t="s">
        <v>262</v>
      </c>
      <c r="T58">
        <v>0</v>
      </c>
    </row>
    <row r="59" spans="1:20" x14ac:dyDescent="0.25">
      <c r="A59" t="str">
        <f>_xlfn.CONCAT("policy_urban_text",MID(A58,LEN("policy_urban_text")+1,1),"_middle")</f>
        <v>policy_urban_text5_middle</v>
      </c>
      <c r="B59">
        <v>2</v>
      </c>
      <c r="C59" t="s">
        <v>19</v>
      </c>
      <c r="D59">
        <f>$D$32</f>
        <v>179</v>
      </c>
      <c r="E59">
        <f>E58</f>
        <v>141</v>
      </c>
      <c r="F59">
        <f>$F$32</f>
        <v>195</v>
      </c>
      <c r="G59">
        <f>G58</f>
        <v>145</v>
      </c>
      <c r="H59" t="s">
        <v>223</v>
      </c>
      <c r="I59">
        <v>8</v>
      </c>
      <c r="J59">
        <v>0</v>
      </c>
      <c r="K59">
        <v>0</v>
      </c>
      <c r="L59">
        <v>0</v>
      </c>
      <c r="N59" t="s">
        <v>67</v>
      </c>
      <c r="O59" t="s">
        <v>28</v>
      </c>
      <c r="P59" s="5" t="s">
        <v>235</v>
      </c>
      <c r="Q59">
        <v>3</v>
      </c>
      <c r="R59" t="b">
        <v>1</v>
      </c>
      <c r="S59" t="s">
        <v>262</v>
      </c>
      <c r="T59">
        <v>0</v>
      </c>
    </row>
    <row r="60" spans="1:20" x14ac:dyDescent="0.25">
      <c r="A60" t="str">
        <f>_xlfn.CONCAT("policy_urban_text",MID(A59,LEN("policy_urban_text")+1,1),"_upper")</f>
        <v>policy_urban_text5_upper</v>
      </c>
      <c r="B60">
        <v>2</v>
      </c>
      <c r="C60" t="s">
        <v>19</v>
      </c>
      <c r="D60">
        <f>$D$33</f>
        <v>195</v>
      </c>
      <c r="E60">
        <f>E59</f>
        <v>141</v>
      </c>
      <c r="F60">
        <f>$F$33</f>
        <v>210</v>
      </c>
      <c r="G60">
        <f>G59</f>
        <v>145</v>
      </c>
      <c r="H60" t="s">
        <v>223</v>
      </c>
      <c r="I60">
        <v>8</v>
      </c>
      <c r="J60">
        <v>0</v>
      </c>
      <c r="K60">
        <v>0</v>
      </c>
      <c r="L60">
        <v>0</v>
      </c>
      <c r="N60" t="s">
        <v>67</v>
      </c>
      <c r="O60" t="s">
        <v>28</v>
      </c>
      <c r="P60" s="5" t="s">
        <v>237</v>
      </c>
      <c r="Q60">
        <v>3</v>
      </c>
      <c r="R60" t="b">
        <v>1</v>
      </c>
      <c r="S60" t="s">
        <v>262</v>
      </c>
      <c r="T60">
        <v>0</v>
      </c>
    </row>
    <row r="61" spans="1:20" x14ac:dyDescent="0.25">
      <c r="A61" t="s">
        <v>1595</v>
      </c>
      <c r="B61">
        <v>2</v>
      </c>
      <c r="C61" t="s">
        <v>19</v>
      </c>
      <c r="D61">
        <f>$D$28</f>
        <v>100</v>
      </c>
      <c r="E61">
        <f>E56+11</f>
        <v>152</v>
      </c>
      <c r="F61">
        <f>F56</f>
        <v>172</v>
      </c>
      <c r="G61">
        <f>E61+4</f>
        <v>156</v>
      </c>
      <c r="H61" t="s">
        <v>223</v>
      </c>
      <c r="I61">
        <v>8</v>
      </c>
      <c r="J61">
        <v>0</v>
      </c>
      <c r="K61">
        <v>0</v>
      </c>
      <c r="L61">
        <v>0</v>
      </c>
      <c r="N61" t="s">
        <v>67</v>
      </c>
      <c r="O61" t="s">
        <v>26</v>
      </c>
      <c r="P61" t="s">
        <v>255</v>
      </c>
      <c r="Q61">
        <v>3</v>
      </c>
      <c r="R61" t="b">
        <v>1</v>
      </c>
      <c r="S61" t="s">
        <v>262</v>
      </c>
      <c r="T61">
        <v>0</v>
      </c>
    </row>
    <row r="62" spans="1:20" x14ac:dyDescent="0.25">
      <c r="A62" t="s">
        <v>1597</v>
      </c>
      <c r="B62">
        <v>2</v>
      </c>
      <c r="C62" t="s">
        <v>19</v>
      </c>
      <c r="D62">
        <f>D57</f>
        <v>172</v>
      </c>
      <c r="E62">
        <f>E63</f>
        <v>152</v>
      </c>
      <c r="F62">
        <f>D62+4</f>
        <v>176</v>
      </c>
      <c r="G62">
        <f>E62+6</f>
        <v>158</v>
      </c>
      <c r="H62" t="s">
        <v>20</v>
      </c>
      <c r="I62">
        <v>15</v>
      </c>
      <c r="J62">
        <v>1</v>
      </c>
      <c r="K62">
        <v>0</v>
      </c>
      <c r="L62">
        <v>0</v>
      </c>
      <c r="N62" t="s">
        <v>67</v>
      </c>
      <c r="O62" t="s">
        <v>26</v>
      </c>
      <c r="Q62">
        <v>2</v>
      </c>
      <c r="R62" t="b">
        <v>0</v>
      </c>
      <c r="S62" t="s">
        <v>262</v>
      </c>
      <c r="T62">
        <v>0</v>
      </c>
    </row>
    <row r="63" spans="1:20" x14ac:dyDescent="0.25">
      <c r="A63" t="s">
        <v>1596</v>
      </c>
      <c r="B63">
        <v>-999</v>
      </c>
      <c r="C63" t="s">
        <v>19</v>
      </c>
      <c r="D63">
        <f>F62+2</f>
        <v>178</v>
      </c>
      <c r="E63">
        <f>E61</f>
        <v>152</v>
      </c>
      <c r="F63">
        <f>$F$27</f>
        <v>210</v>
      </c>
      <c r="G63">
        <f>G61</f>
        <v>156</v>
      </c>
      <c r="H63" t="s">
        <v>223</v>
      </c>
      <c r="I63">
        <v>8</v>
      </c>
      <c r="J63">
        <v>0</v>
      </c>
      <c r="K63">
        <v>0</v>
      </c>
      <c r="L63">
        <v>0</v>
      </c>
      <c r="N63" t="s">
        <v>67</v>
      </c>
      <c r="O63" t="s">
        <v>28</v>
      </c>
      <c r="P63" t="s">
        <v>139</v>
      </c>
      <c r="Q63">
        <v>3</v>
      </c>
      <c r="R63" t="b">
        <v>1</v>
      </c>
      <c r="S63" t="s">
        <v>262</v>
      </c>
      <c r="T63">
        <v>0</v>
      </c>
    </row>
    <row r="64" spans="1:20" x14ac:dyDescent="0.25">
      <c r="A64" t="str">
        <f>_xlfn.CONCAT("policy_urban_text",MID(A63,LEN("policy_urban_text")+1,1),"_middle")</f>
        <v>policy_urban_text6_middle</v>
      </c>
      <c r="B64">
        <v>2</v>
      </c>
      <c r="C64" t="s">
        <v>19</v>
      </c>
      <c r="D64">
        <f>$D$32</f>
        <v>179</v>
      </c>
      <c r="E64">
        <f>E63</f>
        <v>152</v>
      </c>
      <c r="F64">
        <f>$F$32</f>
        <v>195</v>
      </c>
      <c r="G64">
        <f>G63</f>
        <v>156</v>
      </c>
      <c r="H64" t="s">
        <v>223</v>
      </c>
      <c r="I64">
        <v>8</v>
      </c>
      <c r="J64">
        <v>0</v>
      </c>
      <c r="K64">
        <v>0</v>
      </c>
      <c r="L64">
        <v>0</v>
      </c>
      <c r="N64" t="s">
        <v>67</v>
      </c>
      <c r="O64" t="s">
        <v>28</v>
      </c>
      <c r="P64" s="5" t="s">
        <v>235</v>
      </c>
      <c r="Q64">
        <v>3</v>
      </c>
      <c r="R64" t="b">
        <v>1</v>
      </c>
      <c r="S64" t="s">
        <v>262</v>
      </c>
      <c r="T64">
        <v>0</v>
      </c>
    </row>
    <row r="65" spans="1:20" x14ac:dyDescent="0.25">
      <c r="A65" t="str">
        <f>_xlfn.CONCAT("policy_urban_text",MID(A64,LEN("policy_urban_text")+1,1),"_upper")</f>
        <v>policy_urban_text6_upper</v>
      </c>
      <c r="B65">
        <v>2</v>
      </c>
      <c r="C65" t="s">
        <v>19</v>
      </c>
      <c r="D65">
        <f>$D$33</f>
        <v>195</v>
      </c>
      <c r="E65">
        <f>E64</f>
        <v>152</v>
      </c>
      <c r="F65">
        <f>$F$33</f>
        <v>210</v>
      </c>
      <c r="G65">
        <f>G64</f>
        <v>156</v>
      </c>
      <c r="H65" t="s">
        <v>223</v>
      </c>
      <c r="I65">
        <v>8</v>
      </c>
      <c r="J65">
        <v>0</v>
      </c>
      <c r="K65">
        <v>0</v>
      </c>
      <c r="L65">
        <v>0</v>
      </c>
      <c r="N65" t="s">
        <v>67</v>
      </c>
      <c r="O65" t="s">
        <v>28</v>
      </c>
      <c r="P65" s="5" t="s">
        <v>238</v>
      </c>
      <c r="Q65">
        <v>3</v>
      </c>
      <c r="R65" t="b">
        <v>1</v>
      </c>
      <c r="S65" t="s">
        <v>262</v>
      </c>
      <c r="T65">
        <v>0</v>
      </c>
    </row>
    <row r="66" spans="1:20" x14ac:dyDescent="0.25">
      <c r="A66" t="s">
        <v>34</v>
      </c>
      <c r="B66">
        <v>2</v>
      </c>
      <c r="C66" t="s">
        <v>19</v>
      </c>
      <c r="D66">
        <v>7</v>
      </c>
      <c r="E66">
        <v>165</v>
      </c>
      <c r="F66">
        <v>203</v>
      </c>
      <c r="G66">
        <f>E66+3</f>
        <v>168</v>
      </c>
      <c r="H66" t="s">
        <v>223</v>
      </c>
      <c r="I66">
        <v>12</v>
      </c>
      <c r="J66">
        <v>1</v>
      </c>
      <c r="K66">
        <v>0</v>
      </c>
      <c r="L66">
        <v>0</v>
      </c>
      <c r="N66" t="s">
        <v>21</v>
      </c>
      <c r="O66" t="s">
        <v>26</v>
      </c>
      <c r="Q66">
        <v>2</v>
      </c>
      <c r="R66" t="b">
        <v>0</v>
      </c>
      <c r="S66" t="s">
        <v>262</v>
      </c>
      <c r="T66">
        <v>0</v>
      </c>
    </row>
    <row r="67" spans="1:20" x14ac:dyDescent="0.25">
      <c r="A67" t="s">
        <v>52</v>
      </c>
      <c r="B67">
        <v>2</v>
      </c>
      <c r="C67" t="s">
        <v>19</v>
      </c>
      <c r="D67">
        <f>D66</f>
        <v>7</v>
      </c>
      <c r="E67">
        <f>G66+3</f>
        <v>171</v>
      </c>
      <c r="F67">
        <v>203</v>
      </c>
      <c r="G67">
        <f>E67+4</f>
        <v>175</v>
      </c>
      <c r="H67" t="s">
        <v>223</v>
      </c>
      <c r="I67">
        <v>9</v>
      </c>
      <c r="J67">
        <v>0</v>
      </c>
      <c r="K67">
        <v>0</v>
      </c>
      <c r="L67">
        <v>0</v>
      </c>
      <c r="N67" t="s">
        <v>21</v>
      </c>
      <c r="O67" t="s">
        <v>222</v>
      </c>
      <c r="P67" s="1"/>
      <c r="Q67">
        <v>2</v>
      </c>
      <c r="R67" t="b">
        <v>1</v>
      </c>
      <c r="S67" t="s">
        <v>262</v>
      </c>
      <c r="T67">
        <v>0</v>
      </c>
    </row>
    <row r="68" spans="1:20" x14ac:dyDescent="0.25">
      <c r="A68" t="s">
        <v>35</v>
      </c>
      <c r="B68">
        <v>2</v>
      </c>
      <c r="C68" t="s">
        <v>25</v>
      </c>
      <c r="D68">
        <v>5</v>
      </c>
      <c r="E68">
        <f>E70+8</f>
        <v>203</v>
      </c>
      <c r="F68">
        <f>D68+88</f>
        <v>93</v>
      </c>
      <c r="G68">
        <f>E68+80</f>
        <v>283</v>
      </c>
      <c r="I68">
        <v>0</v>
      </c>
      <c r="J68">
        <v>0</v>
      </c>
      <c r="K68">
        <v>0</v>
      </c>
      <c r="L68">
        <v>0</v>
      </c>
      <c r="N68" t="s">
        <v>21</v>
      </c>
      <c r="O68" t="s">
        <v>26</v>
      </c>
      <c r="Q68">
        <v>2</v>
      </c>
      <c r="R68" t="b">
        <v>0</v>
      </c>
      <c r="S68" t="s">
        <v>262</v>
      </c>
      <c r="T68">
        <v>0</v>
      </c>
    </row>
    <row r="69" spans="1:20" x14ac:dyDescent="0.25">
      <c r="A69" t="s">
        <v>923</v>
      </c>
      <c r="B69">
        <v>2</v>
      </c>
      <c r="C69" t="s">
        <v>19</v>
      </c>
      <c r="D69">
        <f>D68</f>
        <v>5</v>
      </c>
      <c r="E69">
        <f>G68-2</f>
        <v>281</v>
      </c>
      <c r="F69">
        <f>F68</f>
        <v>93</v>
      </c>
      <c r="G69">
        <f>E69+3</f>
        <v>284</v>
      </c>
      <c r="H69" t="s">
        <v>223</v>
      </c>
      <c r="I69">
        <v>8</v>
      </c>
      <c r="J69">
        <v>0</v>
      </c>
      <c r="K69">
        <v>1</v>
      </c>
      <c r="L69">
        <v>0</v>
      </c>
      <c r="N69" t="s">
        <v>21</v>
      </c>
      <c r="O69" t="s">
        <v>222</v>
      </c>
      <c r="Q69">
        <v>3</v>
      </c>
      <c r="R69" t="b">
        <v>1</v>
      </c>
      <c r="S69" t="s">
        <v>262</v>
      </c>
      <c r="T69">
        <v>0</v>
      </c>
    </row>
    <row r="70" spans="1:20" x14ac:dyDescent="0.25">
      <c r="A70" t="s">
        <v>1600</v>
      </c>
      <c r="B70">
        <v>2</v>
      </c>
      <c r="C70" t="s">
        <v>27</v>
      </c>
      <c r="D70">
        <v>99</v>
      </c>
      <c r="E70">
        <v>195</v>
      </c>
      <c r="F70">
        <f>D70+111</f>
        <v>210</v>
      </c>
      <c r="G70">
        <v>298</v>
      </c>
      <c r="I70">
        <v>0</v>
      </c>
      <c r="J70">
        <v>1</v>
      </c>
      <c r="K70">
        <v>0</v>
      </c>
      <c r="L70">
        <v>0</v>
      </c>
      <c r="M70" t="s">
        <v>63</v>
      </c>
      <c r="N70" t="s">
        <v>63</v>
      </c>
      <c r="O70" t="s">
        <v>26</v>
      </c>
      <c r="Q70">
        <v>0</v>
      </c>
      <c r="R70" t="b">
        <v>0</v>
      </c>
      <c r="S70" t="s">
        <v>262</v>
      </c>
      <c r="T70">
        <v>0</v>
      </c>
    </row>
    <row r="71" spans="1:20" x14ac:dyDescent="0.25">
      <c r="A71" t="s">
        <v>1601</v>
      </c>
      <c r="B71">
        <v>2</v>
      </c>
      <c r="C71" t="s">
        <v>19</v>
      </c>
      <c r="D71">
        <f>D70+1</f>
        <v>100</v>
      </c>
      <c r="E71">
        <f>E70+2</f>
        <v>197</v>
      </c>
      <c r="F71">
        <f>F70</f>
        <v>210</v>
      </c>
      <c r="G71">
        <f>E71+3</f>
        <v>200</v>
      </c>
      <c r="H71" t="s">
        <v>223</v>
      </c>
      <c r="I71">
        <v>8</v>
      </c>
      <c r="J71">
        <v>1</v>
      </c>
      <c r="K71">
        <v>0</v>
      </c>
      <c r="L71">
        <v>0</v>
      </c>
      <c r="N71" t="s">
        <v>63</v>
      </c>
      <c r="O71" t="s">
        <v>26</v>
      </c>
      <c r="Q71">
        <v>3</v>
      </c>
      <c r="R71" t="b">
        <v>0</v>
      </c>
      <c r="S71" t="s">
        <v>262</v>
      </c>
      <c r="T71">
        <v>0</v>
      </c>
    </row>
    <row r="72" spans="1:20" x14ac:dyDescent="0.25">
      <c r="A72" t="s">
        <v>1602</v>
      </c>
      <c r="B72">
        <v>2</v>
      </c>
      <c r="C72" t="s">
        <v>19</v>
      </c>
      <c r="D72">
        <f>D70+38</f>
        <v>137</v>
      </c>
      <c r="E72">
        <f>E70+7</f>
        <v>202</v>
      </c>
      <c r="F72">
        <f>D72+18</f>
        <v>155</v>
      </c>
      <c r="G72">
        <f>E72+3</f>
        <v>205</v>
      </c>
      <c r="H72" t="s">
        <v>223</v>
      </c>
      <c r="I72">
        <v>8</v>
      </c>
      <c r="J72">
        <v>0</v>
      </c>
      <c r="K72">
        <v>0</v>
      </c>
      <c r="L72">
        <v>0</v>
      </c>
      <c r="N72" t="s">
        <v>63</v>
      </c>
      <c r="O72" t="s">
        <v>28</v>
      </c>
      <c r="Q72">
        <v>3</v>
      </c>
      <c r="R72" t="b">
        <v>1</v>
      </c>
      <c r="S72" t="s">
        <v>262</v>
      </c>
      <c r="T72">
        <v>0</v>
      </c>
    </row>
    <row r="73" spans="1:20" x14ac:dyDescent="0.25">
      <c r="A73" t="s">
        <v>1603</v>
      </c>
      <c r="B73">
        <v>2</v>
      </c>
      <c r="C73" t="s">
        <v>19</v>
      </c>
      <c r="D73">
        <f>D76</f>
        <v>156</v>
      </c>
      <c r="E73">
        <f>E72</f>
        <v>202</v>
      </c>
      <c r="F73">
        <f>D77-1</f>
        <v>173</v>
      </c>
      <c r="G73">
        <f>E73+3</f>
        <v>205</v>
      </c>
      <c r="H73" t="s">
        <v>223</v>
      </c>
      <c r="I73">
        <v>8</v>
      </c>
      <c r="J73">
        <v>0</v>
      </c>
      <c r="K73">
        <v>0</v>
      </c>
      <c r="L73">
        <v>0</v>
      </c>
      <c r="N73" t="s">
        <v>63</v>
      </c>
      <c r="O73" t="s">
        <v>28</v>
      </c>
      <c r="Q73">
        <v>3</v>
      </c>
      <c r="R73" t="b">
        <v>1</v>
      </c>
      <c r="S73" t="s">
        <v>262</v>
      </c>
      <c r="T73">
        <v>0</v>
      </c>
    </row>
    <row r="74" spans="1:20" x14ac:dyDescent="0.25">
      <c r="A74" t="s">
        <v>1604</v>
      </c>
      <c r="B74">
        <v>2</v>
      </c>
      <c r="C74" t="s">
        <v>19</v>
      </c>
      <c r="D74">
        <f>D77-1</f>
        <v>173</v>
      </c>
      <c r="E74">
        <f t="shared" ref="E74:E78" si="0">E73</f>
        <v>202</v>
      </c>
      <c r="F74">
        <f>D78+1</f>
        <v>193</v>
      </c>
      <c r="G74">
        <f>E74+3</f>
        <v>205</v>
      </c>
      <c r="H74" t="s">
        <v>223</v>
      </c>
      <c r="I74">
        <v>8</v>
      </c>
      <c r="J74">
        <v>0</v>
      </c>
      <c r="K74">
        <v>0</v>
      </c>
      <c r="L74">
        <v>0</v>
      </c>
      <c r="N74" t="s">
        <v>63</v>
      </c>
      <c r="O74" t="s">
        <v>28</v>
      </c>
      <c r="Q74">
        <v>3</v>
      </c>
      <c r="R74" t="b">
        <v>1</v>
      </c>
      <c r="S74" t="s">
        <v>262</v>
      </c>
      <c r="T74">
        <v>0</v>
      </c>
    </row>
    <row r="75" spans="1:20" x14ac:dyDescent="0.25">
      <c r="A75" t="s">
        <v>1605</v>
      </c>
      <c r="B75">
        <v>2</v>
      </c>
      <c r="C75" t="s">
        <v>19</v>
      </c>
      <c r="D75">
        <f>D78</f>
        <v>192</v>
      </c>
      <c r="E75">
        <f t="shared" si="0"/>
        <v>202</v>
      </c>
      <c r="F75">
        <f>D75+18</f>
        <v>210</v>
      </c>
      <c r="G75">
        <f>E75+3</f>
        <v>205</v>
      </c>
      <c r="H75" t="s">
        <v>223</v>
      </c>
      <c r="I75">
        <v>8</v>
      </c>
      <c r="J75">
        <v>0</v>
      </c>
      <c r="K75">
        <v>0</v>
      </c>
      <c r="L75">
        <v>0</v>
      </c>
      <c r="N75" t="s">
        <v>63</v>
      </c>
      <c r="O75" t="s">
        <v>28</v>
      </c>
      <c r="Q75">
        <v>3</v>
      </c>
      <c r="R75" t="b">
        <v>1</v>
      </c>
      <c r="S75" t="s">
        <v>262</v>
      </c>
      <c r="T75">
        <v>0</v>
      </c>
    </row>
    <row r="76" spans="1:20" x14ac:dyDescent="0.25">
      <c r="A76" t="s">
        <v>54</v>
      </c>
      <c r="B76">
        <v>2</v>
      </c>
      <c r="C76" t="s">
        <v>26</v>
      </c>
      <c r="D76">
        <f>F72+1</f>
        <v>156</v>
      </c>
      <c r="E76">
        <f t="shared" si="0"/>
        <v>202</v>
      </c>
      <c r="F76">
        <f>F72+1</f>
        <v>156</v>
      </c>
      <c r="G76">
        <f>G70</f>
        <v>298</v>
      </c>
      <c r="I76">
        <v>0</v>
      </c>
      <c r="J76">
        <v>0</v>
      </c>
      <c r="K76">
        <v>0</v>
      </c>
      <c r="L76">
        <v>0</v>
      </c>
      <c r="N76" t="s">
        <v>63</v>
      </c>
      <c r="O76" t="s">
        <v>26</v>
      </c>
      <c r="Q76">
        <v>4</v>
      </c>
      <c r="R76" t="b">
        <v>0</v>
      </c>
      <c r="S76" t="s">
        <v>262</v>
      </c>
      <c r="T76">
        <v>0</v>
      </c>
    </row>
    <row r="77" spans="1:20" x14ac:dyDescent="0.25">
      <c r="A77" t="s">
        <v>55</v>
      </c>
      <c r="B77">
        <v>2</v>
      </c>
      <c r="C77" t="s">
        <v>26</v>
      </c>
      <c r="D77">
        <f>D76+18</f>
        <v>174</v>
      </c>
      <c r="E77">
        <f t="shared" si="0"/>
        <v>202</v>
      </c>
      <c r="F77">
        <f t="shared" ref="F77:F78" si="1">D77</f>
        <v>174</v>
      </c>
      <c r="G77">
        <f>G76</f>
        <v>298</v>
      </c>
      <c r="I77">
        <v>0</v>
      </c>
      <c r="J77">
        <v>0</v>
      </c>
      <c r="K77">
        <v>0</v>
      </c>
      <c r="L77">
        <v>0</v>
      </c>
      <c r="N77" t="s">
        <v>63</v>
      </c>
      <c r="O77" t="s">
        <v>26</v>
      </c>
      <c r="Q77">
        <v>4</v>
      </c>
      <c r="R77" t="b">
        <v>0</v>
      </c>
      <c r="S77" t="s">
        <v>262</v>
      </c>
      <c r="T77">
        <v>0</v>
      </c>
    </row>
    <row r="78" spans="1:20" x14ac:dyDescent="0.25">
      <c r="A78" t="s">
        <v>56</v>
      </c>
      <c r="B78">
        <v>2</v>
      </c>
      <c r="C78" t="s">
        <v>26</v>
      </c>
      <c r="D78">
        <f>D77+18</f>
        <v>192</v>
      </c>
      <c r="E78">
        <f t="shared" si="0"/>
        <v>202</v>
      </c>
      <c r="F78">
        <f t="shared" si="1"/>
        <v>192</v>
      </c>
      <c r="G78">
        <f>G77</f>
        <v>298</v>
      </c>
      <c r="I78">
        <v>0</v>
      </c>
      <c r="J78">
        <v>0</v>
      </c>
      <c r="K78">
        <v>0</v>
      </c>
      <c r="L78">
        <v>0</v>
      </c>
      <c r="N78" t="s">
        <v>63</v>
      </c>
      <c r="O78" t="s">
        <v>26</v>
      </c>
      <c r="Q78">
        <v>4</v>
      </c>
      <c r="R78" t="b">
        <v>0</v>
      </c>
      <c r="S78" t="s">
        <v>262</v>
      </c>
      <c r="T78">
        <v>0</v>
      </c>
    </row>
    <row r="79" spans="1:20" x14ac:dyDescent="0.25">
      <c r="A79" t="s">
        <v>66</v>
      </c>
      <c r="B79">
        <v>2</v>
      </c>
      <c r="C79" t="s">
        <v>26</v>
      </c>
      <c r="D79">
        <f>D70</f>
        <v>99</v>
      </c>
      <c r="E79">
        <f>E72+16</f>
        <v>218</v>
      </c>
      <c r="F79">
        <f>F70</f>
        <v>210</v>
      </c>
      <c r="G79">
        <f>E79</f>
        <v>218</v>
      </c>
      <c r="I79">
        <v>0</v>
      </c>
      <c r="J79">
        <v>0</v>
      </c>
      <c r="K79">
        <v>0</v>
      </c>
      <c r="L79">
        <v>0</v>
      </c>
      <c r="N79" t="s">
        <v>63</v>
      </c>
      <c r="O79" t="s">
        <v>26</v>
      </c>
      <c r="Q79">
        <v>4</v>
      </c>
      <c r="R79" t="b">
        <v>0</v>
      </c>
      <c r="S79" t="s">
        <v>262</v>
      </c>
      <c r="T79">
        <v>0</v>
      </c>
    </row>
    <row r="80" spans="1:20" x14ac:dyDescent="0.25">
      <c r="A80" t="s">
        <v>71</v>
      </c>
      <c r="B80">
        <v>2</v>
      </c>
      <c r="C80" t="s">
        <v>19</v>
      </c>
      <c r="D80">
        <f>D70+1</f>
        <v>100</v>
      </c>
      <c r="E80">
        <f>E79+2</f>
        <v>220</v>
      </c>
      <c r="F80">
        <f>D80+45</f>
        <v>145</v>
      </c>
      <c r="G80">
        <f t="shared" ref="G80:G114" si="2">E80+3</f>
        <v>223</v>
      </c>
      <c r="H80" t="s">
        <v>223</v>
      </c>
      <c r="I80">
        <v>8</v>
      </c>
      <c r="J80">
        <v>0</v>
      </c>
      <c r="K80">
        <v>0</v>
      </c>
      <c r="L80">
        <v>0</v>
      </c>
      <c r="N80" t="s">
        <v>63</v>
      </c>
      <c r="O80" t="s">
        <v>26</v>
      </c>
      <c r="Q80">
        <v>3</v>
      </c>
      <c r="R80" t="b">
        <v>1</v>
      </c>
      <c r="S80" t="s">
        <v>262</v>
      </c>
      <c r="T80">
        <v>0</v>
      </c>
    </row>
    <row r="81" spans="1:20" x14ac:dyDescent="0.25">
      <c r="A81" t="s">
        <v>72</v>
      </c>
      <c r="B81">
        <v>2</v>
      </c>
      <c r="C81" t="s">
        <v>19</v>
      </c>
      <c r="D81">
        <f>D72+7</f>
        <v>144</v>
      </c>
      <c r="E81">
        <f>E80+1</f>
        <v>221</v>
      </c>
      <c r="F81">
        <f>D81+4</f>
        <v>148</v>
      </c>
      <c r="G81">
        <f t="shared" si="2"/>
        <v>224</v>
      </c>
      <c r="H81" t="s">
        <v>20</v>
      </c>
      <c r="I81">
        <v>15</v>
      </c>
      <c r="J81">
        <v>1</v>
      </c>
      <c r="K81">
        <v>0</v>
      </c>
      <c r="L81">
        <v>0</v>
      </c>
      <c r="N81" t="s">
        <v>63</v>
      </c>
      <c r="O81" t="s">
        <v>26</v>
      </c>
      <c r="Q81">
        <v>2</v>
      </c>
      <c r="R81" t="b">
        <v>0</v>
      </c>
      <c r="S81" t="s">
        <v>262</v>
      </c>
      <c r="T81">
        <v>0</v>
      </c>
    </row>
    <row r="82" spans="1:20" x14ac:dyDescent="0.25">
      <c r="A82" t="s">
        <v>73</v>
      </c>
      <c r="B82">
        <v>2</v>
      </c>
      <c r="C82" t="s">
        <v>19</v>
      </c>
      <c r="D82">
        <f>D81+18</f>
        <v>162</v>
      </c>
      <c r="E82">
        <f>E81</f>
        <v>221</v>
      </c>
      <c r="F82">
        <f>D82+4</f>
        <v>166</v>
      </c>
      <c r="G82">
        <f t="shared" si="2"/>
        <v>224</v>
      </c>
      <c r="H82" t="s">
        <v>20</v>
      </c>
      <c r="I82">
        <v>15</v>
      </c>
      <c r="J82">
        <v>1</v>
      </c>
      <c r="K82">
        <v>0</v>
      </c>
      <c r="L82">
        <v>0</v>
      </c>
      <c r="N82" t="s">
        <v>63</v>
      </c>
      <c r="O82" t="s">
        <v>26</v>
      </c>
      <c r="Q82">
        <v>2</v>
      </c>
      <c r="R82" t="b">
        <v>0</v>
      </c>
      <c r="S82" t="s">
        <v>262</v>
      </c>
      <c r="T82">
        <v>0</v>
      </c>
    </row>
    <row r="83" spans="1:20" x14ac:dyDescent="0.25">
      <c r="A83" t="s">
        <v>74</v>
      </c>
      <c r="B83">
        <v>2</v>
      </c>
      <c r="C83" t="s">
        <v>19</v>
      </c>
      <c r="D83">
        <f>D82+18</f>
        <v>180</v>
      </c>
      <c r="E83">
        <f>E82</f>
        <v>221</v>
      </c>
      <c r="F83">
        <f>D83+4</f>
        <v>184</v>
      </c>
      <c r="G83">
        <f t="shared" si="2"/>
        <v>224</v>
      </c>
      <c r="H83" t="s">
        <v>20</v>
      </c>
      <c r="I83">
        <v>15</v>
      </c>
      <c r="J83">
        <v>1</v>
      </c>
      <c r="K83">
        <v>0</v>
      </c>
      <c r="L83">
        <v>0</v>
      </c>
      <c r="N83" t="s">
        <v>63</v>
      </c>
      <c r="O83" t="s">
        <v>26</v>
      </c>
      <c r="Q83">
        <v>2</v>
      </c>
      <c r="R83" t="b">
        <v>0</v>
      </c>
      <c r="S83" t="s">
        <v>262</v>
      </c>
      <c r="T83">
        <v>0</v>
      </c>
    </row>
    <row r="84" spans="1:20" x14ac:dyDescent="0.25">
      <c r="A84" t="s">
        <v>75</v>
      </c>
      <c r="B84">
        <v>2</v>
      </c>
      <c r="C84" t="s">
        <v>19</v>
      </c>
      <c r="D84">
        <f>D83+18</f>
        <v>198</v>
      </c>
      <c r="E84">
        <f>E83</f>
        <v>221</v>
      </c>
      <c r="F84">
        <f>D84+4</f>
        <v>202</v>
      </c>
      <c r="G84">
        <f t="shared" si="2"/>
        <v>224</v>
      </c>
      <c r="H84" t="s">
        <v>20</v>
      </c>
      <c r="I84">
        <v>15</v>
      </c>
      <c r="J84">
        <v>1</v>
      </c>
      <c r="K84">
        <v>0</v>
      </c>
      <c r="L84">
        <v>0</v>
      </c>
      <c r="N84" t="s">
        <v>63</v>
      </c>
      <c r="O84" t="s">
        <v>26</v>
      </c>
      <c r="Q84">
        <v>2</v>
      </c>
      <c r="R84" t="b">
        <v>0</v>
      </c>
      <c r="S84" t="s">
        <v>262</v>
      </c>
      <c r="T84">
        <v>0</v>
      </c>
    </row>
    <row r="85" spans="1:20" x14ac:dyDescent="0.25">
      <c r="A85" t="s">
        <v>76</v>
      </c>
      <c r="B85">
        <v>2</v>
      </c>
      <c r="C85" t="s">
        <v>19</v>
      </c>
      <c r="D85">
        <f t="shared" ref="D85:D114" si="3">D80</f>
        <v>100</v>
      </c>
      <c r="E85">
        <f>E80+11</f>
        <v>231</v>
      </c>
      <c r="F85">
        <f>F80</f>
        <v>145</v>
      </c>
      <c r="G85">
        <f t="shared" si="2"/>
        <v>234</v>
      </c>
      <c r="H85" t="s">
        <v>223</v>
      </c>
      <c r="I85">
        <v>8</v>
      </c>
      <c r="J85">
        <v>0</v>
      </c>
      <c r="K85">
        <v>0</v>
      </c>
      <c r="L85">
        <v>0</v>
      </c>
      <c r="N85" t="s">
        <v>63</v>
      </c>
      <c r="O85" t="s">
        <v>26</v>
      </c>
      <c r="Q85">
        <v>3</v>
      </c>
      <c r="R85" t="b">
        <v>1</v>
      </c>
      <c r="S85" t="s">
        <v>262</v>
      </c>
      <c r="T85">
        <v>0</v>
      </c>
    </row>
    <row r="86" spans="1:20" x14ac:dyDescent="0.25">
      <c r="A86" t="s">
        <v>77</v>
      </c>
      <c r="B86">
        <v>2</v>
      </c>
      <c r="C86" t="s">
        <v>19</v>
      </c>
      <c r="D86">
        <f t="shared" si="3"/>
        <v>144</v>
      </c>
      <c r="E86">
        <f>E85+1</f>
        <v>232</v>
      </c>
      <c r="F86">
        <f>D86+4</f>
        <v>148</v>
      </c>
      <c r="G86">
        <f t="shared" si="2"/>
        <v>235</v>
      </c>
      <c r="H86" t="s">
        <v>20</v>
      </c>
      <c r="I86">
        <v>15</v>
      </c>
      <c r="J86">
        <v>1</v>
      </c>
      <c r="K86">
        <v>0</v>
      </c>
      <c r="L86">
        <v>0</v>
      </c>
      <c r="N86" t="s">
        <v>63</v>
      </c>
      <c r="O86" t="s">
        <v>26</v>
      </c>
      <c r="Q86">
        <v>2</v>
      </c>
      <c r="R86" t="b">
        <v>0</v>
      </c>
      <c r="S86" t="s">
        <v>262</v>
      </c>
      <c r="T86">
        <v>0</v>
      </c>
    </row>
    <row r="87" spans="1:20" x14ac:dyDescent="0.25">
      <c r="A87" t="s">
        <v>78</v>
      </c>
      <c r="B87">
        <v>2</v>
      </c>
      <c r="C87" t="s">
        <v>19</v>
      </c>
      <c r="D87">
        <f t="shared" si="3"/>
        <v>162</v>
      </c>
      <c r="E87">
        <f>E86</f>
        <v>232</v>
      </c>
      <c r="F87">
        <f>D87+4</f>
        <v>166</v>
      </c>
      <c r="G87">
        <f t="shared" si="2"/>
        <v>235</v>
      </c>
      <c r="H87" t="s">
        <v>20</v>
      </c>
      <c r="I87">
        <v>15</v>
      </c>
      <c r="J87">
        <v>1</v>
      </c>
      <c r="K87">
        <v>0</v>
      </c>
      <c r="L87">
        <v>0</v>
      </c>
      <c r="N87" t="s">
        <v>63</v>
      </c>
      <c r="O87" t="s">
        <v>26</v>
      </c>
      <c r="Q87">
        <v>2</v>
      </c>
      <c r="R87" t="b">
        <v>0</v>
      </c>
      <c r="S87" t="s">
        <v>262</v>
      </c>
      <c r="T87">
        <v>0</v>
      </c>
    </row>
    <row r="88" spans="1:20" x14ac:dyDescent="0.25">
      <c r="A88" t="s">
        <v>79</v>
      </c>
      <c r="B88">
        <v>2</v>
      </c>
      <c r="C88" t="s">
        <v>19</v>
      </c>
      <c r="D88">
        <f t="shared" si="3"/>
        <v>180</v>
      </c>
      <c r="E88">
        <f>E87</f>
        <v>232</v>
      </c>
      <c r="F88">
        <f>D88+4</f>
        <v>184</v>
      </c>
      <c r="G88">
        <f t="shared" si="2"/>
        <v>235</v>
      </c>
      <c r="H88" t="s">
        <v>20</v>
      </c>
      <c r="I88">
        <v>15</v>
      </c>
      <c r="J88">
        <v>1</v>
      </c>
      <c r="K88">
        <v>0</v>
      </c>
      <c r="L88">
        <v>0</v>
      </c>
      <c r="N88" t="s">
        <v>63</v>
      </c>
      <c r="O88" t="s">
        <v>26</v>
      </c>
      <c r="Q88">
        <v>2</v>
      </c>
      <c r="R88" t="b">
        <v>0</v>
      </c>
      <c r="S88" t="s">
        <v>262</v>
      </c>
      <c r="T88">
        <v>0</v>
      </c>
    </row>
    <row r="89" spans="1:20" x14ac:dyDescent="0.25">
      <c r="A89" t="s">
        <v>80</v>
      </c>
      <c r="B89">
        <v>2</v>
      </c>
      <c r="C89" t="s">
        <v>19</v>
      </c>
      <c r="D89">
        <f t="shared" si="3"/>
        <v>198</v>
      </c>
      <c r="E89">
        <f>E88</f>
        <v>232</v>
      </c>
      <c r="F89">
        <f>D89+4</f>
        <v>202</v>
      </c>
      <c r="G89">
        <f t="shared" si="2"/>
        <v>235</v>
      </c>
      <c r="H89" t="s">
        <v>20</v>
      </c>
      <c r="I89">
        <v>15</v>
      </c>
      <c r="J89">
        <v>1</v>
      </c>
      <c r="K89">
        <v>0</v>
      </c>
      <c r="L89">
        <v>0</v>
      </c>
      <c r="N89" t="s">
        <v>63</v>
      </c>
      <c r="O89" t="s">
        <v>26</v>
      </c>
      <c r="Q89">
        <v>2</v>
      </c>
      <c r="R89" t="b">
        <v>0</v>
      </c>
      <c r="S89" t="s">
        <v>262</v>
      </c>
      <c r="T89">
        <v>0</v>
      </c>
    </row>
    <row r="90" spans="1:20" x14ac:dyDescent="0.25">
      <c r="A90" t="s">
        <v>81</v>
      </c>
      <c r="B90">
        <v>2</v>
      </c>
      <c r="C90" t="s">
        <v>19</v>
      </c>
      <c r="D90">
        <f t="shared" si="3"/>
        <v>100</v>
      </c>
      <c r="E90">
        <f>E85+11</f>
        <v>242</v>
      </c>
      <c r="F90">
        <f>F85</f>
        <v>145</v>
      </c>
      <c r="G90">
        <f t="shared" si="2"/>
        <v>245</v>
      </c>
      <c r="H90" t="s">
        <v>223</v>
      </c>
      <c r="I90">
        <v>8</v>
      </c>
      <c r="J90">
        <v>0</v>
      </c>
      <c r="K90">
        <v>0</v>
      </c>
      <c r="L90">
        <v>0</v>
      </c>
      <c r="N90" t="s">
        <v>63</v>
      </c>
      <c r="O90" t="s">
        <v>26</v>
      </c>
      <c r="Q90">
        <v>3</v>
      </c>
      <c r="R90" t="b">
        <v>1</v>
      </c>
      <c r="S90" t="s">
        <v>262</v>
      </c>
      <c r="T90">
        <v>0</v>
      </c>
    </row>
    <row r="91" spans="1:20" x14ac:dyDescent="0.25">
      <c r="A91" t="s">
        <v>82</v>
      </c>
      <c r="B91">
        <v>2</v>
      </c>
      <c r="C91" t="s">
        <v>19</v>
      </c>
      <c r="D91">
        <f t="shared" si="3"/>
        <v>144</v>
      </c>
      <c r="E91">
        <f>E90+1</f>
        <v>243</v>
      </c>
      <c r="F91">
        <f>D91+4</f>
        <v>148</v>
      </c>
      <c r="G91">
        <f t="shared" si="2"/>
        <v>246</v>
      </c>
      <c r="H91" t="s">
        <v>20</v>
      </c>
      <c r="I91">
        <v>15</v>
      </c>
      <c r="J91">
        <v>1</v>
      </c>
      <c r="K91">
        <v>0</v>
      </c>
      <c r="L91">
        <v>0</v>
      </c>
      <c r="N91" t="s">
        <v>63</v>
      </c>
      <c r="O91" t="s">
        <v>26</v>
      </c>
      <c r="Q91">
        <v>2</v>
      </c>
      <c r="R91" t="b">
        <v>0</v>
      </c>
      <c r="S91" t="s">
        <v>262</v>
      </c>
      <c r="T91">
        <v>0</v>
      </c>
    </row>
    <row r="92" spans="1:20" x14ac:dyDescent="0.25">
      <c r="A92" t="s">
        <v>83</v>
      </c>
      <c r="B92">
        <v>2</v>
      </c>
      <c r="C92" t="s">
        <v>19</v>
      </c>
      <c r="D92">
        <f t="shared" si="3"/>
        <v>162</v>
      </c>
      <c r="E92">
        <f>E91</f>
        <v>243</v>
      </c>
      <c r="F92">
        <f>D92+4</f>
        <v>166</v>
      </c>
      <c r="G92">
        <f t="shared" si="2"/>
        <v>246</v>
      </c>
      <c r="H92" t="s">
        <v>20</v>
      </c>
      <c r="I92">
        <v>15</v>
      </c>
      <c r="J92">
        <v>1</v>
      </c>
      <c r="K92">
        <v>0</v>
      </c>
      <c r="L92">
        <v>0</v>
      </c>
      <c r="N92" t="s">
        <v>63</v>
      </c>
      <c r="O92" t="s">
        <v>26</v>
      </c>
      <c r="Q92">
        <v>2</v>
      </c>
      <c r="R92" t="b">
        <v>0</v>
      </c>
      <c r="S92" t="s">
        <v>262</v>
      </c>
      <c r="T92">
        <v>0</v>
      </c>
    </row>
    <row r="93" spans="1:20" x14ac:dyDescent="0.25">
      <c r="A93" t="s">
        <v>84</v>
      </c>
      <c r="B93">
        <v>2</v>
      </c>
      <c r="C93" t="s">
        <v>19</v>
      </c>
      <c r="D93">
        <f t="shared" si="3"/>
        <v>180</v>
      </c>
      <c r="E93">
        <f>E92</f>
        <v>243</v>
      </c>
      <c r="F93">
        <f>D93+4</f>
        <v>184</v>
      </c>
      <c r="G93">
        <f t="shared" si="2"/>
        <v>246</v>
      </c>
      <c r="H93" t="s">
        <v>20</v>
      </c>
      <c r="I93">
        <v>15</v>
      </c>
      <c r="J93">
        <v>1</v>
      </c>
      <c r="K93">
        <v>0</v>
      </c>
      <c r="L93">
        <v>0</v>
      </c>
      <c r="N93" t="s">
        <v>63</v>
      </c>
      <c r="O93" t="s">
        <v>26</v>
      </c>
      <c r="Q93">
        <v>2</v>
      </c>
      <c r="R93" t="b">
        <v>0</v>
      </c>
      <c r="S93" t="s">
        <v>262</v>
      </c>
      <c r="T93">
        <v>0</v>
      </c>
    </row>
    <row r="94" spans="1:20" x14ac:dyDescent="0.25">
      <c r="A94" t="s">
        <v>85</v>
      </c>
      <c r="B94">
        <v>2</v>
      </c>
      <c r="C94" t="s">
        <v>19</v>
      </c>
      <c r="D94">
        <f t="shared" si="3"/>
        <v>198</v>
      </c>
      <c r="E94">
        <f>E93</f>
        <v>243</v>
      </c>
      <c r="F94">
        <f>D94+4</f>
        <v>202</v>
      </c>
      <c r="G94">
        <f t="shared" si="2"/>
        <v>246</v>
      </c>
      <c r="H94" t="s">
        <v>20</v>
      </c>
      <c r="I94">
        <v>15</v>
      </c>
      <c r="J94">
        <v>1</v>
      </c>
      <c r="K94">
        <v>0</v>
      </c>
      <c r="L94">
        <v>0</v>
      </c>
      <c r="N94" t="s">
        <v>63</v>
      </c>
      <c r="O94" t="s">
        <v>26</v>
      </c>
      <c r="Q94">
        <v>2</v>
      </c>
      <c r="R94" t="b">
        <v>0</v>
      </c>
      <c r="S94" t="s">
        <v>262</v>
      </c>
      <c r="T94">
        <v>0</v>
      </c>
    </row>
    <row r="95" spans="1:20" x14ac:dyDescent="0.25">
      <c r="A95" t="s">
        <v>86</v>
      </c>
      <c r="B95">
        <v>2</v>
      </c>
      <c r="C95" t="s">
        <v>19</v>
      </c>
      <c r="D95">
        <f t="shared" si="3"/>
        <v>100</v>
      </c>
      <c r="E95">
        <f>E90+11</f>
        <v>253</v>
      </c>
      <c r="F95">
        <f>F90</f>
        <v>145</v>
      </c>
      <c r="G95">
        <f t="shared" si="2"/>
        <v>256</v>
      </c>
      <c r="H95" t="s">
        <v>223</v>
      </c>
      <c r="I95">
        <v>8</v>
      </c>
      <c r="J95">
        <v>0</v>
      </c>
      <c r="K95">
        <v>0</v>
      </c>
      <c r="L95">
        <v>0</v>
      </c>
      <c r="N95" t="s">
        <v>63</v>
      </c>
      <c r="O95" t="s">
        <v>26</v>
      </c>
      <c r="Q95">
        <v>3</v>
      </c>
      <c r="R95" t="b">
        <v>1</v>
      </c>
      <c r="S95" t="s">
        <v>262</v>
      </c>
      <c r="T95">
        <v>0</v>
      </c>
    </row>
    <row r="96" spans="1:20" x14ac:dyDescent="0.25">
      <c r="A96" t="s">
        <v>87</v>
      </c>
      <c r="B96">
        <v>2</v>
      </c>
      <c r="C96" t="s">
        <v>19</v>
      </c>
      <c r="D96">
        <f t="shared" si="3"/>
        <v>144</v>
      </c>
      <c r="E96">
        <f>E95+1</f>
        <v>254</v>
      </c>
      <c r="F96">
        <f>D96+4</f>
        <v>148</v>
      </c>
      <c r="G96">
        <f t="shared" si="2"/>
        <v>257</v>
      </c>
      <c r="H96" t="s">
        <v>20</v>
      </c>
      <c r="I96">
        <v>15</v>
      </c>
      <c r="J96">
        <v>1</v>
      </c>
      <c r="K96">
        <v>0</v>
      </c>
      <c r="L96">
        <v>0</v>
      </c>
      <c r="N96" t="s">
        <v>63</v>
      </c>
      <c r="O96" t="s">
        <v>26</v>
      </c>
      <c r="Q96">
        <v>2</v>
      </c>
      <c r="R96" t="b">
        <v>0</v>
      </c>
      <c r="S96" t="s">
        <v>262</v>
      </c>
      <c r="T96">
        <v>0</v>
      </c>
    </row>
    <row r="97" spans="1:20" x14ac:dyDescent="0.25">
      <c r="A97" t="s">
        <v>88</v>
      </c>
      <c r="B97">
        <v>2</v>
      </c>
      <c r="C97" t="s">
        <v>19</v>
      </c>
      <c r="D97">
        <f t="shared" si="3"/>
        <v>162</v>
      </c>
      <c r="E97">
        <f>E96</f>
        <v>254</v>
      </c>
      <c r="F97">
        <f>D97+4</f>
        <v>166</v>
      </c>
      <c r="G97">
        <f t="shared" si="2"/>
        <v>257</v>
      </c>
      <c r="H97" t="s">
        <v>20</v>
      </c>
      <c r="I97">
        <v>15</v>
      </c>
      <c r="J97">
        <v>1</v>
      </c>
      <c r="K97">
        <v>0</v>
      </c>
      <c r="L97">
        <v>0</v>
      </c>
      <c r="N97" t="s">
        <v>63</v>
      </c>
      <c r="O97" t="s">
        <v>26</v>
      </c>
      <c r="Q97">
        <v>2</v>
      </c>
      <c r="R97" t="b">
        <v>0</v>
      </c>
      <c r="S97" t="s">
        <v>262</v>
      </c>
      <c r="T97">
        <v>0</v>
      </c>
    </row>
    <row r="98" spans="1:20" x14ac:dyDescent="0.25">
      <c r="A98" t="s">
        <v>89</v>
      </c>
      <c r="B98">
        <v>2</v>
      </c>
      <c r="C98" t="s">
        <v>19</v>
      </c>
      <c r="D98">
        <f t="shared" si="3"/>
        <v>180</v>
      </c>
      <c r="E98">
        <f>E97</f>
        <v>254</v>
      </c>
      <c r="F98">
        <f>D98+4</f>
        <v>184</v>
      </c>
      <c r="G98">
        <f t="shared" si="2"/>
        <v>257</v>
      </c>
      <c r="H98" t="s">
        <v>20</v>
      </c>
      <c r="I98">
        <v>15</v>
      </c>
      <c r="J98">
        <v>1</v>
      </c>
      <c r="K98">
        <v>0</v>
      </c>
      <c r="L98">
        <v>0</v>
      </c>
      <c r="N98" t="s">
        <v>63</v>
      </c>
      <c r="O98" t="s">
        <v>26</v>
      </c>
      <c r="Q98">
        <v>2</v>
      </c>
      <c r="R98" t="b">
        <v>0</v>
      </c>
      <c r="S98" t="s">
        <v>262</v>
      </c>
      <c r="T98">
        <v>0</v>
      </c>
    </row>
    <row r="99" spans="1:20" x14ac:dyDescent="0.25">
      <c r="A99" t="s">
        <v>90</v>
      </c>
      <c r="B99">
        <v>2</v>
      </c>
      <c r="C99" t="s">
        <v>19</v>
      </c>
      <c r="D99">
        <f t="shared" si="3"/>
        <v>198</v>
      </c>
      <c r="E99">
        <f>E98</f>
        <v>254</v>
      </c>
      <c r="F99">
        <f>D99+4</f>
        <v>202</v>
      </c>
      <c r="G99">
        <f t="shared" si="2"/>
        <v>257</v>
      </c>
      <c r="H99" t="s">
        <v>20</v>
      </c>
      <c r="I99">
        <v>15</v>
      </c>
      <c r="J99">
        <v>1</v>
      </c>
      <c r="K99">
        <v>0</v>
      </c>
      <c r="L99">
        <v>0</v>
      </c>
      <c r="N99" t="s">
        <v>63</v>
      </c>
      <c r="O99" t="s">
        <v>26</v>
      </c>
      <c r="Q99">
        <v>2</v>
      </c>
      <c r="R99" t="b">
        <v>0</v>
      </c>
      <c r="S99" t="s">
        <v>262</v>
      </c>
      <c r="T99">
        <v>0</v>
      </c>
    </row>
    <row r="100" spans="1:20" x14ac:dyDescent="0.25">
      <c r="A100" t="s">
        <v>91</v>
      </c>
      <c r="B100">
        <v>2</v>
      </c>
      <c r="C100" t="s">
        <v>19</v>
      </c>
      <c r="D100">
        <f t="shared" si="3"/>
        <v>100</v>
      </c>
      <c r="E100">
        <f>E95+11</f>
        <v>264</v>
      </c>
      <c r="F100">
        <f>F95</f>
        <v>145</v>
      </c>
      <c r="G100">
        <f t="shared" si="2"/>
        <v>267</v>
      </c>
      <c r="H100" t="s">
        <v>223</v>
      </c>
      <c r="I100">
        <v>8</v>
      </c>
      <c r="J100">
        <v>0</v>
      </c>
      <c r="K100">
        <v>0</v>
      </c>
      <c r="L100">
        <v>0</v>
      </c>
      <c r="N100" t="s">
        <v>63</v>
      </c>
      <c r="O100" t="s">
        <v>26</v>
      </c>
      <c r="Q100">
        <v>3</v>
      </c>
      <c r="R100" t="b">
        <v>1</v>
      </c>
      <c r="S100" t="s">
        <v>262</v>
      </c>
      <c r="T100">
        <v>0</v>
      </c>
    </row>
    <row r="101" spans="1:20" x14ac:dyDescent="0.25">
      <c r="A101" t="s">
        <v>92</v>
      </c>
      <c r="B101">
        <v>2</v>
      </c>
      <c r="C101" t="s">
        <v>19</v>
      </c>
      <c r="D101">
        <f t="shared" si="3"/>
        <v>144</v>
      </c>
      <c r="E101">
        <f>E100+1</f>
        <v>265</v>
      </c>
      <c r="F101">
        <f>D101+4</f>
        <v>148</v>
      </c>
      <c r="G101">
        <f t="shared" si="2"/>
        <v>268</v>
      </c>
      <c r="H101" t="s">
        <v>20</v>
      </c>
      <c r="I101">
        <v>15</v>
      </c>
      <c r="J101">
        <v>1</v>
      </c>
      <c r="K101">
        <v>0</v>
      </c>
      <c r="L101">
        <v>0</v>
      </c>
      <c r="N101" t="s">
        <v>63</v>
      </c>
      <c r="O101" t="s">
        <v>26</v>
      </c>
      <c r="Q101">
        <v>2</v>
      </c>
      <c r="R101" t="b">
        <v>0</v>
      </c>
      <c r="S101" t="s">
        <v>262</v>
      </c>
      <c r="T101">
        <v>0</v>
      </c>
    </row>
    <row r="102" spans="1:20" x14ac:dyDescent="0.25">
      <c r="A102" t="s">
        <v>93</v>
      </c>
      <c r="B102">
        <v>2</v>
      </c>
      <c r="C102" t="s">
        <v>19</v>
      </c>
      <c r="D102">
        <f t="shared" si="3"/>
        <v>162</v>
      </c>
      <c r="E102">
        <f>E101</f>
        <v>265</v>
      </c>
      <c r="F102">
        <f>D102+4</f>
        <v>166</v>
      </c>
      <c r="G102">
        <f t="shared" si="2"/>
        <v>268</v>
      </c>
      <c r="H102" t="s">
        <v>20</v>
      </c>
      <c r="I102">
        <v>15</v>
      </c>
      <c r="J102">
        <v>1</v>
      </c>
      <c r="K102">
        <v>0</v>
      </c>
      <c r="L102">
        <v>0</v>
      </c>
      <c r="N102" t="s">
        <v>63</v>
      </c>
      <c r="O102" t="s">
        <v>26</v>
      </c>
      <c r="Q102">
        <v>2</v>
      </c>
      <c r="R102" t="b">
        <v>0</v>
      </c>
      <c r="S102" t="s">
        <v>262</v>
      </c>
      <c r="T102">
        <v>0</v>
      </c>
    </row>
    <row r="103" spans="1:20" x14ac:dyDescent="0.25">
      <c r="A103" t="s">
        <v>94</v>
      </c>
      <c r="B103">
        <v>2</v>
      </c>
      <c r="C103" t="s">
        <v>19</v>
      </c>
      <c r="D103">
        <f t="shared" si="3"/>
        <v>180</v>
      </c>
      <c r="E103">
        <f>E102</f>
        <v>265</v>
      </c>
      <c r="F103">
        <f>D103+4</f>
        <v>184</v>
      </c>
      <c r="G103">
        <f t="shared" si="2"/>
        <v>268</v>
      </c>
      <c r="H103" t="s">
        <v>20</v>
      </c>
      <c r="I103">
        <v>15</v>
      </c>
      <c r="J103">
        <v>1</v>
      </c>
      <c r="K103">
        <v>0</v>
      </c>
      <c r="L103">
        <v>0</v>
      </c>
      <c r="N103" t="s">
        <v>63</v>
      </c>
      <c r="O103" t="s">
        <v>26</v>
      </c>
      <c r="Q103">
        <v>2</v>
      </c>
      <c r="R103" t="b">
        <v>0</v>
      </c>
      <c r="S103" t="s">
        <v>262</v>
      </c>
      <c r="T103">
        <v>0</v>
      </c>
    </row>
    <row r="104" spans="1:20" x14ac:dyDescent="0.25">
      <c r="A104" t="s">
        <v>95</v>
      </c>
      <c r="B104">
        <v>2</v>
      </c>
      <c r="C104" t="s">
        <v>19</v>
      </c>
      <c r="D104">
        <f t="shared" si="3"/>
        <v>198</v>
      </c>
      <c r="E104">
        <f>E103</f>
        <v>265</v>
      </c>
      <c r="F104">
        <f>D104+4</f>
        <v>202</v>
      </c>
      <c r="G104">
        <f t="shared" si="2"/>
        <v>268</v>
      </c>
      <c r="H104" t="s">
        <v>20</v>
      </c>
      <c r="I104">
        <v>15</v>
      </c>
      <c r="J104">
        <v>1</v>
      </c>
      <c r="K104">
        <v>0</v>
      </c>
      <c r="L104">
        <v>0</v>
      </c>
      <c r="N104" t="s">
        <v>63</v>
      </c>
      <c r="O104" t="s">
        <v>26</v>
      </c>
      <c r="Q104">
        <v>2</v>
      </c>
      <c r="R104" t="b">
        <v>0</v>
      </c>
      <c r="S104" t="s">
        <v>262</v>
      </c>
      <c r="T104">
        <v>0</v>
      </c>
    </row>
    <row r="105" spans="1:20" x14ac:dyDescent="0.25">
      <c r="A105" t="s">
        <v>96</v>
      </c>
      <c r="B105">
        <v>2</v>
      </c>
      <c r="C105" t="s">
        <v>19</v>
      </c>
      <c r="D105">
        <f t="shared" si="3"/>
        <v>100</v>
      </c>
      <c r="E105">
        <f>E100+11</f>
        <v>275</v>
      </c>
      <c r="F105">
        <f>F100</f>
        <v>145</v>
      </c>
      <c r="G105">
        <f t="shared" si="2"/>
        <v>278</v>
      </c>
      <c r="H105" t="s">
        <v>223</v>
      </c>
      <c r="I105">
        <v>8</v>
      </c>
      <c r="J105">
        <v>0</v>
      </c>
      <c r="K105">
        <v>0</v>
      </c>
      <c r="L105">
        <v>0</v>
      </c>
      <c r="N105" t="s">
        <v>63</v>
      </c>
      <c r="O105" t="s">
        <v>26</v>
      </c>
      <c r="Q105">
        <v>3</v>
      </c>
      <c r="R105" t="b">
        <v>1</v>
      </c>
      <c r="S105" t="s">
        <v>262</v>
      </c>
      <c r="T105">
        <v>0</v>
      </c>
    </row>
    <row r="106" spans="1:20" x14ac:dyDescent="0.25">
      <c r="A106" t="s">
        <v>97</v>
      </c>
      <c r="B106">
        <v>2</v>
      </c>
      <c r="C106" t="s">
        <v>19</v>
      </c>
      <c r="D106">
        <f t="shared" si="3"/>
        <v>144</v>
      </c>
      <c r="E106">
        <f>E105+1</f>
        <v>276</v>
      </c>
      <c r="F106">
        <f>D106+4</f>
        <v>148</v>
      </c>
      <c r="G106">
        <f t="shared" si="2"/>
        <v>279</v>
      </c>
      <c r="H106" t="s">
        <v>20</v>
      </c>
      <c r="I106">
        <v>15</v>
      </c>
      <c r="J106">
        <v>1</v>
      </c>
      <c r="K106">
        <v>0</v>
      </c>
      <c r="L106">
        <v>0</v>
      </c>
      <c r="N106" t="s">
        <v>63</v>
      </c>
      <c r="O106" t="s">
        <v>26</v>
      </c>
      <c r="Q106">
        <v>2</v>
      </c>
      <c r="R106" t="b">
        <v>0</v>
      </c>
      <c r="S106" t="s">
        <v>262</v>
      </c>
      <c r="T106">
        <v>0</v>
      </c>
    </row>
    <row r="107" spans="1:20" x14ac:dyDescent="0.25">
      <c r="A107" t="s">
        <v>98</v>
      </c>
      <c r="B107">
        <v>2</v>
      </c>
      <c r="C107" t="s">
        <v>19</v>
      </c>
      <c r="D107">
        <f t="shared" si="3"/>
        <v>162</v>
      </c>
      <c r="E107">
        <f>E106</f>
        <v>276</v>
      </c>
      <c r="F107">
        <f>D107+4</f>
        <v>166</v>
      </c>
      <c r="G107">
        <f t="shared" si="2"/>
        <v>279</v>
      </c>
      <c r="H107" t="s">
        <v>20</v>
      </c>
      <c r="I107">
        <v>15</v>
      </c>
      <c r="J107">
        <v>1</v>
      </c>
      <c r="K107">
        <v>0</v>
      </c>
      <c r="L107">
        <v>0</v>
      </c>
      <c r="N107" t="s">
        <v>63</v>
      </c>
      <c r="O107" t="s">
        <v>26</v>
      </c>
      <c r="Q107">
        <v>2</v>
      </c>
      <c r="R107" t="b">
        <v>0</v>
      </c>
      <c r="S107" t="s">
        <v>262</v>
      </c>
      <c r="T107">
        <v>0</v>
      </c>
    </row>
    <row r="108" spans="1:20" x14ac:dyDescent="0.25">
      <c r="A108" t="s">
        <v>99</v>
      </c>
      <c r="B108">
        <v>2</v>
      </c>
      <c r="C108" t="s">
        <v>19</v>
      </c>
      <c r="D108">
        <f t="shared" si="3"/>
        <v>180</v>
      </c>
      <c r="E108">
        <f>E107</f>
        <v>276</v>
      </c>
      <c r="F108">
        <f>D108+4</f>
        <v>184</v>
      </c>
      <c r="G108">
        <f t="shared" si="2"/>
        <v>279</v>
      </c>
      <c r="H108" t="s">
        <v>20</v>
      </c>
      <c r="I108">
        <v>15</v>
      </c>
      <c r="J108">
        <v>1</v>
      </c>
      <c r="K108">
        <v>0</v>
      </c>
      <c r="L108">
        <v>0</v>
      </c>
      <c r="N108" t="s">
        <v>63</v>
      </c>
      <c r="O108" t="s">
        <v>26</v>
      </c>
      <c r="Q108">
        <v>2</v>
      </c>
      <c r="R108" t="b">
        <v>0</v>
      </c>
      <c r="S108" t="s">
        <v>262</v>
      </c>
      <c r="T108">
        <v>0</v>
      </c>
    </row>
    <row r="109" spans="1:20" x14ac:dyDescent="0.25">
      <c r="A109" t="s">
        <v>100</v>
      </c>
      <c r="B109">
        <v>2</v>
      </c>
      <c r="C109" t="s">
        <v>19</v>
      </c>
      <c r="D109">
        <f t="shared" si="3"/>
        <v>198</v>
      </c>
      <c r="E109">
        <f>E108</f>
        <v>276</v>
      </c>
      <c r="F109">
        <f>D109+4</f>
        <v>202</v>
      </c>
      <c r="G109">
        <f t="shared" si="2"/>
        <v>279</v>
      </c>
      <c r="H109" t="s">
        <v>20</v>
      </c>
      <c r="I109">
        <v>15</v>
      </c>
      <c r="J109">
        <v>1</v>
      </c>
      <c r="K109">
        <v>0</v>
      </c>
      <c r="L109">
        <v>0</v>
      </c>
      <c r="N109" t="s">
        <v>63</v>
      </c>
      <c r="O109" t="s">
        <v>26</v>
      </c>
      <c r="Q109">
        <v>2</v>
      </c>
      <c r="R109" t="b">
        <v>0</v>
      </c>
      <c r="S109" t="s">
        <v>262</v>
      </c>
      <c r="T109">
        <v>0</v>
      </c>
    </row>
    <row r="110" spans="1:20" x14ac:dyDescent="0.25">
      <c r="A110" t="s">
        <v>101</v>
      </c>
      <c r="B110">
        <v>2</v>
      </c>
      <c r="C110" t="s">
        <v>19</v>
      </c>
      <c r="D110">
        <f t="shared" si="3"/>
        <v>100</v>
      </c>
      <c r="E110">
        <f>E105+11</f>
        <v>286</v>
      </c>
      <c r="F110">
        <f>F105</f>
        <v>145</v>
      </c>
      <c r="G110">
        <f t="shared" si="2"/>
        <v>289</v>
      </c>
      <c r="H110" t="s">
        <v>223</v>
      </c>
      <c r="I110">
        <v>8</v>
      </c>
      <c r="J110">
        <v>0</v>
      </c>
      <c r="K110">
        <v>0</v>
      </c>
      <c r="L110">
        <v>0</v>
      </c>
      <c r="N110" t="s">
        <v>63</v>
      </c>
      <c r="O110" t="s">
        <v>26</v>
      </c>
      <c r="Q110">
        <v>3</v>
      </c>
      <c r="R110" t="b">
        <v>1</v>
      </c>
      <c r="S110" t="s">
        <v>262</v>
      </c>
      <c r="T110">
        <v>0</v>
      </c>
    </row>
    <row r="111" spans="1:20" x14ac:dyDescent="0.25">
      <c r="A111" t="s">
        <v>102</v>
      </c>
      <c r="B111">
        <v>2</v>
      </c>
      <c r="C111" t="s">
        <v>19</v>
      </c>
      <c r="D111">
        <f t="shared" si="3"/>
        <v>144</v>
      </c>
      <c r="E111">
        <f>E110+1</f>
        <v>287</v>
      </c>
      <c r="F111">
        <f>D111+4</f>
        <v>148</v>
      </c>
      <c r="G111">
        <f t="shared" si="2"/>
        <v>290</v>
      </c>
      <c r="H111" t="s">
        <v>20</v>
      </c>
      <c r="I111">
        <v>15</v>
      </c>
      <c r="J111">
        <v>1</v>
      </c>
      <c r="K111">
        <v>0</v>
      </c>
      <c r="L111">
        <v>0</v>
      </c>
      <c r="N111" t="s">
        <v>63</v>
      </c>
      <c r="O111" t="s">
        <v>26</v>
      </c>
      <c r="Q111">
        <v>2</v>
      </c>
      <c r="R111" t="b">
        <v>0</v>
      </c>
      <c r="S111" t="s">
        <v>262</v>
      </c>
      <c r="T111">
        <v>0</v>
      </c>
    </row>
    <row r="112" spans="1:20" x14ac:dyDescent="0.25">
      <c r="A112" t="s">
        <v>103</v>
      </c>
      <c r="B112">
        <v>2</v>
      </c>
      <c r="C112" t="s">
        <v>19</v>
      </c>
      <c r="D112">
        <f t="shared" si="3"/>
        <v>162</v>
      </c>
      <c r="E112">
        <f>E111</f>
        <v>287</v>
      </c>
      <c r="F112">
        <f>D112+4</f>
        <v>166</v>
      </c>
      <c r="G112">
        <f t="shared" si="2"/>
        <v>290</v>
      </c>
      <c r="H112" t="s">
        <v>20</v>
      </c>
      <c r="I112">
        <v>15</v>
      </c>
      <c r="J112">
        <v>1</v>
      </c>
      <c r="K112">
        <v>0</v>
      </c>
      <c r="L112">
        <v>0</v>
      </c>
      <c r="N112" t="s">
        <v>63</v>
      </c>
      <c r="O112" t="s">
        <v>26</v>
      </c>
      <c r="Q112">
        <v>2</v>
      </c>
      <c r="R112" t="b">
        <v>0</v>
      </c>
      <c r="S112" t="s">
        <v>262</v>
      </c>
      <c r="T112">
        <v>0</v>
      </c>
    </row>
    <row r="113" spans="1:20" x14ac:dyDescent="0.25">
      <c r="A113" t="s">
        <v>104</v>
      </c>
      <c r="B113">
        <v>2</v>
      </c>
      <c r="C113" t="s">
        <v>19</v>
      </c>
      <c r="D113">
        <f t="shared" si="3"/>
        <v>180</v>
      </c>
      <c r="E113">
        <f>E112</f>
        <v>287</v>
      </c>
      <c r="F113">
        <f>D113+4</f>
        <v>184</v>
      </c>
      <c r="G113">
        <f t="shared" si="2"/>
        <v>290</v>
      </c>
      <c r="H113" t="s">
        <v>20</v>
      </c>
      <c r="I113">
        <v>15</v>
      </c>
      <c r="J113">
        <v>1</v>
      </c>
      <c r="K113">
        <v>0</v>
      </c>
      <c r="L113">
        <v>0</v>
      </c>
      <c r="N113" t="s">
        <v>63</v>
      </c>
      <c r="O113" t="s">
        <v>26</v>
      </c>
      <c r="Q113">
        <v>2</v>
      </c>
      <c r="R113" t="b">
        <v>0</v>
      </c>
      <c r="S113" t="s">
        <v>262</v>
      </c>
      <c r="T113">
        <v>0</v>
      </c>
    </row>
    <row r="114" spans="1:20" x14ac:dyDescent="0.25">
      <c r="A114" t="s">
        <v>105</v>
      </c>
      <c r="B114">
        <v>2</v>
      </c>
      <c r="C114" t="s">
        <v>19</v>
      </c>
      <c r="D114">
        <f t="shared" si="3"/>
        <v>198</v>
      </c>
      <c r="E114">
        <f>E113</f>
        <v>287</v>
      </c>
      <c r="F114">
        <f>D114+4</f>
        <v>202</v>
      </c>
      <c r="G114">
        <f t="shared" si="2"/>
        <v>290</v>
      </c>
      <c r="H114" t="s">
        <v>20</v>
      </c>
      <c r="I114">
        <v>15</v>
      </c>
      <c r="J114">
        <v>1</v>
      </c>
      <c r="K114">
        <v>0</v>
      </c>
      <c r="L114">
        <v>0</v>
      </c>
      <c r="N114" t="s">
        <v>63</v>
      </c>
      <c r="O114" t="s">
        <v>26</v>
      </c>
      <c r="Q114">
        <v>2</v>
      </c>
      <c r="R114" t="b">
        <v>0</v>
      </c>
      <c r="S114" t="s">
        <v>262</v>
      </c>
      <c r="T114">
        <v>0</v>
      </c>
    </row>
    <row r="115" spans="1:20" x14ac:dyDescent="0.25">
      <c r="A115" t="s">
        <v>36</v>
      </c>
      <c r="B115">
        <v>3</v>
      </c>
      <c r="C115" t="s">
        <v>19</v>
      </c>
      <c r="D115">
        <v>7</v>
      </c>
      <c r="E115">
        <v>13</v>
      </c>
      <c r="F115">
        <f>D115+100</f>
        <v>107</v>
      </c>
      <c r="G115">
        <v>16</v>
      </c>
      <c r="H115" t="s">
        <v>223</v>
      </c>
      <c r="I115">
        <v>12</v>
      </c>
      <c r="J115">
        <v>1</v>
      </c>
      <c r="K115">
        <v>0</v>
      </c>
      <c r="L115">
        <v>0</v>
      </c>
      <c r="N115" t="s">
        <v>21</v>
      </c>
      <c r="O115" t="s">
        <v>26</v>
      </c>
      <c r="Q115">
        <v>2</v>
      </c>
      <c r="R115" t="b">
        <v>0</v>
      </c>
      <c r="S115" t="s">
        <v>262</v>
      </c>
      <c r="T115">
        <v>0</v>
      </c>
    </row>
    <row r="116" spans="1:20" x14ac:dyDescent="0.25">
      <c r="A116" t="s">
        <v>37</v>
      </c>
      <c r="B116">
        <v>3</v>
      </c>
      <c r="C116" t="s">
        <v>25</v>
      </c>
      <c r="D116">
        <v>5</v>
      </c>
      <c r="E116">
        <v>18</v>
      </c>
      <c r="F116">
        <f>D116+88</f>
        <v>93</v>
      </c>
      <c r="G116">
        <f>E116+80</f>
        <v>98</v>
      </c>
      <c r="I116">
        <v>0</v>
      </c>
      <c r="J116">
        <v>0</v>
      </c>
      <c r="K116">
        <v>0</v>
      </c>
      <c r="L116">
        <v>0</v>
      </c>
      <c r="N116" t="s">
        <v>21</v>
      </c>
      <c r="O116" t="s">
        <v>26</v>
      </c>
      <c r="Q116">
        <v>2</v>
      </c>
      <c r="R116" t="b">
        <v>0</v>
      </c>
      <c r="S116" t="s">
        <v>262</v>
      </c>
      <c r="T116">
        <v>0</v>
      </c>
    </row>
    <row r="117" spans="1:20" x14ac:dyDescent="0.25">
      <c r="A117" t="s">
        <v>919</v>
      </c>
      <c r="B117">
        <v>3</v>
      </c>
      <c r="C117" t="s">
        <v>19</v>
      </c>
      <c r="D117">
        <f>D116-2</f>
        <v>3</v>
      </c>
      <c r="E117">
        <f>G116</f>
        <v>98</v>
      </c>
      <c r="F117">
        <f>F116+2</f>
        <v>95</v>
      </c>
      <c r="G117">
        <f>E117+3</f>
        <v>101</v>
      </c>
      <c r="H117" t="s">
        <v>223</v>
      </c>
      <c r="I117">
        <v>8</v>
      </c>
      <c r="J117">
        <v>0</v>
      </c>
      <c r="K117">
        <v>1</v>
      </c>
      <c r="L117">
        <v>0</v>
      </c>
      <c r="N117" t="s">
        <v>21</v>
      </c>
      <c r="O117" t="s">
        <v>222</v>
      </c>
      <c r="Q117">
        <v>3</v>
      </c>
      <c r="R117" t="b">
        <v>1</v>
      </c>
      <c r="S117" t="s">
        <v>262</v>
      </c>
      <c r="T117">
        <v>0</v>
      </c>
    </row>
    <row r="118" spans="1:20" x14ac:dyDescent="0.25">
      <c r="A118" t="s">
        <v>46</v>
      </c>
      <c r="B118">
        <v>3</v>
      </c>
      <c r="C118" t="s">
        <v>19</v>
      </c>
      <c r="D118">
        <v>111</v>
      </c>
      <c r="E118">
        <v>13</v>
      </c>
      <c r="F118">
        <f>D118+92</f>
        <v>203</v>
      </c>
      <c r="G118">
        <v>16</v>
      </c>
      <c r="H118" t="s">
        <v>223</v>
      </c>
      <c r="I118">
        <v>12</v>
      </c>
      <c r="J118">
        <v>1</v>
      </c>
      <c r="K118">
        <v>0</v>
      </c>
      <c r="L118">
        <v>0</v>
      </c>
      <c r="N118" t="s">
        <v>21</v>
      </c>
      <c r="O118" t="s">
        <v>26</v>
      </c>
      <c r="Q118">
        <v>2</v>
      </c>
      <c r="R118" t="b">
        <v>0</v>
      </c>
      <c r="S118" t="s">
        <v>262</v>
      </c>
      <c r="T118">
        <v>0</v>
      </c>
    </row>
    <row r="119" spans="1:20" x14ac:dyDescent="0.25">
      <c r="A119" t="s">
        <v>47</v>
      </c>
      <c r="B119">
        <v>3</v>
      </c>
      <c r="C119" t="s">
        <v>25</v>
      </c>
      <c r="D119">
        <f>D118-2</f>
        <v>109</v>
      </c>
      <c r="E119">
        <v>18</v>
      </c>
      <c r="F119">
        <f>D119+88</f>
        <v>197</v>
      </c>
      <c r="G119">
        <f>E119+80</f>
        <v>98</v>
      </c>
      <c r="I119">
        <v>0</v>
      </c>
      <c r="J119">
        <v>0</v>
      </c>
      <c r="K119">
        <v>0</v>
      </c>
      <c r="L119">
        <v>0</v>
      </c>
      <c r="N119" t="s">
        <v>21</v>
      </c>
      <c r="O119" t="s">
        <v>26</v>
      </c>
      <c r="Q119">
        <v>2</v>
      </c>
      <c r="R119" t="b">
        <v>0</v>
      </c>
      <c r="S119" t="s">
        <v>262</v>
      </c>
      <c r="T119">
        <v>0</v>
      </c>
    </row>
    <row r="120" spans="1:20" x14ac:dyDescent="0.25">
      <c r="A120" t="s">
        <v>920</v>
      </c>
      <c r="B120">
        <v>3</v>
      </c>
      <c r="C120" t="s">
        <v>19</v>
      </c>
      <c r="D120">
        <f>D119-2</f>
        <v>107</v>
      </c>
      <c r="E120">
        <f>G119</f>
        <v>98</v>
      </c>
      <c r="F120">
        <f>F119+2</f>
        <v>199</v>
      </c>
      <c r="G120">
        <f>E120+3</f>
        <v>101</v>
      </c>
      <c r="H120" t="s">
        <v>223</v>
      </c>
      <c r="I120">
        <v>8</v>
      </c>
      <c r="J120">
        <v>0</v>
      </c>
      <c r="K120">
        <v>1</v>
      </c>
      <c r="L120">
        <v>0</v>
      </c>
      <c r="N120" t="s">
        <v>21</v>
      </c>
      <c r="O120" t="s">
        <v>222</v>
      </c>
      <c r="Q120">
        <v>3</v>
      </c>
      <c r="R120" t="b">
        <v>1</v>
      </c>
      <c r="S120" t="s">
        <v>262</v>
      </c>
      <c r="T120">
        <v>0</v>
      </c>
    </row>
    <row r="121" spans="1:20" x14ac:dyDescent="0.25">
      <c r="A121" s="2" t="s">
        <v>257</v>
      </c>
      <c r="B121">
        <v>3</v>
      </c>
      <c r="C121" t="s">
        <v>19</v>
      </c>
      <c r="D121">
        <f>D115</f>
        <v>7</v>
      </c>
      <c r="E121">
        <f>G119+7</f>
        <v>105</v>
      </c>
      <c r="F121">
        <f>F118</f>
        <v>203</v>
      </c>
      <c r="G121">
        <f>E121+3</f>
        <v>108</v>
      </c>
      <c r="H121" t="s">
        <v>223</v>
      </c>
      <c r="I121">
        <v>7</v>
      </c>
      <c r="J121">
        <v>0</v>
      </c>
      <c r="K121">
        <v>0</v>
      </c>
      <c r="L121">
        <v>0</v>
      </c>
      <c r="N121" t="s">
        <v>21</v>
      </c>
      <c r="O121" t="s">
        <v>26</v>
      </c>
      <c r="Q121">
        <v>3</v>
      </c>
      <c r="R121" t="b">
        <v>1</v>
      </c>
      <c r="S121" t="s">
        <v>262</v>
      </c>
      <c r="T121">
        <v>0</v>
      </c>
    </row>
    <row r="122" spans="1:20" x14ac:dyDescent="0.25">
      <c r="A122" s="2" t="s">
        <v>922</v>
      </c>
      <c r="B122">
        <v>3</v>
      </c>
      <c r="C122" t="s">
        <v>27</v>
      </c>
      <c r="D122">
        <v>0</v>
      </c>
      <c r="E122">
        <v>0</v>
      </c>
      <c r="F122">
        <v>210</v>
      </c>
      <c r="G122">
        <f>G121+9</f>
        <v>117</v>
      </c>
      <c r="I122">
        <v>0</v>
      </c>
      <c r="J122">
        <v>1</v>
      </c>
      <c r="K122">
        <v>0</v>
      </c>
      <c r="L122">
        <v>0</v>
      </c>
      <c r="M122" t="s">
        <v>21</v>
      </c>
      <c r="N122" t="s">
        <v>21</v>
      </c>
      <c r="O122" t="s">
        <v>26</v>
      </c>
      <c r="Q122">
        <v>1</v>
      </c>
      <c r="R122" t="b">
        <v>0</v>
      </c>
      <c r="S122" t="s">
        <v>262</v>
      </c>
      <c r="T122">
        <v>0</v>
      </c>
    </row>
    <row r="123" spans="1:20" x14ac:dyDescent="0.25">
      <c r="A123" t="s">
        <v>198</v>
      </c>
      <c r="B123">
        <v>3</v>
      </c>
      <c r="C123" t="s">
        <v>25</v>
      </c>
      <c r="D123">
        <v>0</v>
      </c>
      <c r="E123">
        <v>108</v>
      </c>
      <c r="F123">
        <v>210</v>
      </c>
      <c r="G123">
        <f>E123+190</f>
        <v>298</v>
      </c>
      <c r="I123">
        <v>0</v>
      </c>
      <c r="J123">
        <v>0</v>
      </c>
      <c r="K123">
        <v>0</v>
      </c>
      <c r="L123">
        <v>0</v>
      </c>
      <c r="N123" t="s">
        <v>21</v>
      </c>
      <c r="O123" t="s">
        <v>26</v>
      </c>
      <c r="Q123">
        <v>0</v>
      </c>
      <c r="R123" t="b">
        <v>0</v>
      </c>
      <c r="S123" t="s">
        <v>262</v>
      </c>
      <c r="T123">
        <v>0</v>
      </c>
    </row>
    <row r="124" spans="1:20" x14ac:dyDescent="0.25">
      <c r="A124" t="s">
        <v>199</v>
      </c>
      <c r="B124">
        <v>3</v>
      </c>
      <c r="C124" t="s">
        <v>19</v>
      </c>
      <c r="D124">
        <v>80</v>
      </c>
      <c r="E124">
        <v>211</v>
      </c>
      <c r="F124">
        <v>210</v>
      </c>
      <c r="G124">
        <f>E124+5</f>
        <v>216</v>
      </c>
      <c r="H124" t="s">
        <v>223</v>
      </c>
      <c r="I124">
        <v>12</v>
      </c>
      <c r="J124">
        <v>0</v>
      </c>
      <c r="K124">
        <v>1</v>
      </c>
      <c r="L124">
        <v>0</v>
      </c>
      <c r="N124" t="s">
        <v>21</v>
      </c>
      <c r="O124" t="s">
        <v>26</v>
      </c>
      <c r="Q124">
        <v>0</v>
      </c>
      <c r="R124" t="b">
        <v>1</v>
      </c>
      <c r="S124" t="s">
        <v>262</v>
      </c>
      <c r="T124">
        <v>0</v>
      </c>
    </row>
    <row r="125" spans="1:20" x14ac:dyDescent="0.25">
      <c r="A125" t="s">
        <v>48</v>
      </c>
      <c r="B125">
        <v>4</v>
      </c>
      <c r="C125" t="s">
        <v>19</v>
      </c>
      <c r="D125">
        <v>7</v>
      </c>
      <c r="E125">
        <v>13</v>
      </c>
      <c r="F125">
        <v>203</v>
      </c>
      <c r="G125">
        <v>16</v>
      </c>
      <c r="H125" t="s">
        <v>223</v>
      </c>
      <c r="I125">
        <v>12</v>
      </c>
      <c r="J125">
        <v>1</v>
      </c>
      <c r="K125">
        <v>0</v>
      </c>
      <c r="L125">
        <v>0</v>
      </c>
      <c r="N125" t="s">
        <v>21</v>
      </c>
      <c r="O125" t="s">
        <v>26</v>
      </c>
      <c r="Q125">
        <v>2</v>
      </c>
      <c r="R125" t="b">
        <v>0</v>
      </c>
      <c r="S125" t="s">
        <v>262</v>
      </c>
      <c r="T125">
        <v>0</v>
      </c>
    </row>
    <row r="126" spans="1:20" x14ac:dyDescent="0.25">
      <c r="A126" t="s">
        <v>126</v>
      </c>
      <c r="B126">
        <v>4</v>
      </c>
      <c r="C126" t="s">
        <v>19</v>
      </c>
      <c r="D126">
        <v>101</v>
      </c>
      <c r="E126">
        <f>G125+4</f>
        <v>20</v>
      </c>
      <c r="F126">
        <v>205</v>
      </c>
      <c r="G126">
        <f>E126+4</f>
        <v>24</v>
      </c>
      <c r="H126" t="s">
        <v>223</v>
      </c>
      <c r="I126">
        <v>9</v>
      </c>
      <c r="J126">
        <v>0</v>
      </c>
      <c r="K126">
        <v>0</v>
      </c>
      <c r="L126">
        <v>0</v>
      </c>
      <c r="N126" t="s">
        <v>21</v>
      </c>
      <c r="O126" t="s">
        <v>222</v>
      </c>
      <c r="P126" s="1"/>
      <c r="Q126">
        <v>2</v>
      </c>
      <c r="R126" t="b">
        <v>1</v>
      </c>
      <c r="S126" t="s">
        <v>262</v>
      </c>
      <c r="T126">
        <v>0</v>
      </c>
    </row>
    <row r="127" spans="1:20" x14ac:dyDescent="0.25">
      <c r="A127" t="s">
        <v>140</v>
      </c>
      <c r="B127">
        <v>4</v>
      </c>
      <c r="C127" t="s">
        <v>25</v>
      </c>
      <c r="D127">
        <v>5</v>
      </c>
      <c r="E127">
        <f>G125+4</f>
        <v>20</v>
      </c>
      <c r="F127">
        <f>D127+88</f>
        <v>93</v>
      </c>
      <c r="G127">
        <f>E127+80</f>
        <v>100</v>
      </c>
      <c r="I127">
        <v>0</v>
      </c>
      <c r="J127">
        <v>0</v>
      </c>
      <c r="K127">
        <v>0</v>
      </c>
      <c r="L127">
        <v>0</v>
      </c>
      <c r="N127" t="s">
        <v>21</v>
      </c>
      <c r="O127" t="s">
        <v>26</v>
      </c>
      <c r="Q127">
        <v>2</v>
      </c>
      <c r="R127" t="b">
        <v>0</v>
      </c>
      <c r="S127" t="s">
        <v>262</v>
      </c>
      <c r="T127">
        <v>0</v>
      </c>
    </row>
    <row r="128" spans="1:20" x14ac:dyDescent="0.25">
      <c r="A128" t="s">
        <v>1632</v>
      </c>
      <c r="B128">
        <v>4</v>
      </c>
      <c r="C128" t="s">
        <v>27</v>
      </c>
      <c r="D128">
        <v>100</v>
      </c>
      <c r="E128">
        <f>E126+42</f>
        <v>62</v>
      </c>
      <c r="F128">
        <f>F133</f>
        <v>210</v>
      </c>
      <c r="G128">
        <f>G157+5</f>
        <v>132</v>
      </c>
      <c r="I128">
        <v>0</v>
      </c>
      <c r="J128">
        <v>1</v>
      </c>
      <c r="K128">
        <v>0</v>
      </c>
      <c r="L128">
        <v>0</v>
      </c>
      <c r="M128" t="s">
        <v>63</v>
      </c>
      <c r="N128" t="s">
        <v>63</v>
      </c>
      <c r="O128" t="s">
        <v>26</v>
      </c>
      <c r="Q128">
        <v>0</v>
      </c>
      <c r="R128" t="b">
        <v>0</v>
      </c>
      <c r="S128" t="s">
        <v>262</v>
      </c>
      <c r="T128">
        <v>0</v>
      </c>
    </row>
    <row r="129" spans="1:20" x14ac:dyDescent="0.25">
      <c r="A129" t="s">
        <v>1606</v>
      </c>
      <c r="B129">
        <v>4</v>
      </c>
      <c r="C129" t="s">
        <v>19</v>
      </c>
      <c r="D129">
        <f>D128+1</f>
        <v>101</v>
      </c>
      <c r="E129">
        <f>E128+2</f>
        <v>64</v>
      </c>
      <c r="F129">
        <f>D129+68</f>
        <v>169</v>
      </c>
      <c r="G129">
        <f>E129+3</f>
        <v>67</v>
      </c>
      <c r="H129" t="s">
        <v>223</v>
      </c>
      <c r="I129">
        <v>8</v>
      </c>
      <c r="J129">
        <v>1</v>
      </c>
      <c r="K129">
        <v>0</v>
      </c>
      <c r="L129">
        <v>0</v>
      </c>
      <c r="N129" t="s">
        <v>63</v>
      </c>
      <c r="O129" t="s">
        <v>26</v>
      </c>
      <c r="Q129">
        <v>3</v>
      </c>
      <c r="R129" t="b">
        <v>0</v>
      </c>
      <c r="S129" t="s">
        <v>262</v>
      </c>
      <c r="T129">
        <v>0</v>
      </c>
    </row>
    <row r="130" spans="1:20" x14ac:dyDescent="0.25">
      <c r="A130" t="s">
        <v>1602</v>
      </c>
      <c r="B130">
        <v>4</v>
      </c>
      <c r="C130" t="s">
        <v>19</v>
      </c>
      <c r="D130">
        <f>D128+37</f>
        <v>137</v>
      </c>
      <c r="E130">
        <f>E128+7</f>
        <v>69</v>
      </c>
      <c r="F130">
        <f>D130+18</f>
        <v>155</v>
      </c>
      <c r="G130">
        <f>E130+3</f>
        <v>72</v>
      </c>
      <c r="H130" t="s">
        <v>223</v>
      </c>
      <c r="I130">
        <v>8</v>
      </c>
      <c r="J130">
        <v>0</v>
      </c>
      <c r="K130">
        <v>0</v>
      </c>
      <c r="L130">
        <v>0</v>
      </c>
      <c r="N130" t="s">
        <v>63</v>
      </c>
      <c r="O130" t="s">
        <v>28</v>
      </c>
      <c r="Q130">
        <v>3</v>
      </c>
      <c r="R130" t="b">
        <v>1</v>
      </c>
      <c r="S130" t="s">
        <v>262</v>
      </c>
      <c r="T130">
        <v>0</v>
      </c>
    </row>
    <row r="131" spans="1:20" x14ac:dyDescent="0.25">
      <c r="A131" t="s">
        <v>1603</v>
      </c>
      <c r="B131">
        <v>4</v>
      </c>
      <c r="C131" t="s">
        <v>19</v>
      </c>
      <c r="D131">
        <f>D134</f>
        <v>156</v>
      </c>
      <c r="E131">
        <f>E130</f>
        <v>69</v>
      </c>
      <c r="F131">
        <f>D135-1</f>
        <v>173</v>
      </c>
      <c r="G131">
        <f>E131+3</f>
        <v>72</v>
      </c>
      <c r="H131" t="s">
        <v>223</v>
      </c>
      <c r="I131">
        <v>8</v>
      </c>
      <c r="J131">
        <v>0</v>
      </c>
      <c r="K131">
        <v>0</v>
      </c>
      <c r="L131">
        <v>0</v>
      </c>
      <c r="N131" t="s">
        <v>63</v>
      </c>
      <c r="O131" t="s">
        <v>28</v>
      </c>
      <c r="Q131">
        <v>3</v>
      </c>
      <c r="R131" t="b">
        <v>1</v>
      </c>
      <c r="S131" t="s">
        <v>262</v>
      </c>
      <c r="T131">
        <v>0</v>
      </c>
    </row>
    <row r="132" spans="1:20" x14ac:dyDescent="0.25">
      <c r="A132" t="s">
        <v>1604</v>
      </c>
      <c r="B132">
        <v>4</v>
      </c>
      <c r="C132" t="s">
        <v>19</v>
      </c>
      <c r="D132">
        <f>D135-1</f>
        <v>173</v>
      </c>
      <c r="E132">
        <f>E131</f>
        <v>69</v>
      </c>
      <c r="F132">
        <f>D136+1</f>
        <v>193</v>
      </c>
      <c r="G132">
        <f>E132+3</f>
        <v>72</v>
      </c>
      <c r="H132" t="s">
        <v>223</v>
      </c>
      <c r="I132">
        <v>8</v>
      </c>
      <c r="J132">
        <v>0</v>
      </c>
      <c r="K132">
        <v>0</v>
      </c>
      <c r="L132">
        <v>0</v>
      </c>
      <c r="N132" t="s">
        <v>63</v>
      </c>
      <c r="O132" t="s">
        <v>28</v>
      </c>
      <c r="Q132">
        <v>3</v>
      </c>
      <c r="R132" t="b">
        <v>1</v>
      </c>
      <c r="S132" t="s">
        <v>262</v>
      </c>
      <c r="T132">
        <v>0</v>
      </c>
    </row>
    <row r="133" spans="1:20" x14ac:dyDescent="0.25">
      <c r="A133" t="s">
        <v>1605</v>
      </c>
      <c r="B133">
        <v>4</v>
      </c>
      <c r="C133" t="s">
        <v>19</v>
      </c>
      <c r="D133">
        <f>D136</f>
        <v>192</v>
      </c>
      <c r="E133">
        <f>E132</f>
        <v>69</v>
      </c>
      <c r="F133">
        <f>D133+18</f>
        <v>210</v>
      </c>
      <c r="G133">
        <f>E133+3</f>
        <v>72</v>
      </c>
      <c r="H133" t="s">
        <v>223</v>
      </c>
      <c r="I133">
        <v>8</v>
      </c>
      <c r="J133">
        <v>0</v>
      </c>
      <c r="K133">
        <v>0</v>
      </c>
      <c r="L133">
        <v>0</v>
      </c>
      <c r="N133" t="s">
        <v>63</v>
      </c>
      <c r="O133" t="s">
        <v>28</v>
      </c>
      <c r="Q133">
        <v>3</v>
      </c>
      <c r="R133" t="b">
        <v>1</v>
      </c>
      <c r="S133" t="s">
        <v>262</v>
      </c>
      <c r="T133">
        <v>0</v>
      </c>
    </row>
    <row r="134" spans="1:20" x14ac:dyDescent="0.25">
      <c r="A134" t="s">
        <v>54</v>
      </c>
      <c r="B134">
        <v>4</v>
      </c>
      <c r="C134" t="s">
        <v>26</v>
      </c>
      <c r="D134">
        <f>F130+1</f>
        <v>156</v>
      </c>
      <c r="E134">
        <f>E130</f>
        <v>69</v>
      </c>
      <c r="F134">
        <f>F130+1</f>
        <v>156</v>
      </c>
      <c r="G134">
        <f>G128</f>
        <v>132</v>
      </c>
      <c r="I134">
        <v>0</v>
      </c>
      <c r="J134">
        <v>0</v>
      </c>
      <c r="K134">
        <v>0</v>
      </c>
      <c r="L134">
        <v>0</v>
      </c>
      <c r="N134" t="s">
        <v>63</v>
      </c>
      <c r="O134" t="s">
        <v>26</v>
      </c>
      <c r="Q134">
        <v>4</v>
      </c>
      <c r="R134" t="b">
        <v>0</v>
      </c>
      <c r="S134" t="s">
        <v>262</v>
      </c>
      <c r="T134">
        <v>0</v>
      </c>
    </row>
    <row r="135" spans="1:20" x14ac:dyDescent="0.25">
      <c r="A135" t="s">
        <v>55</v>
      </c>
      <c r="B135">
        <v>4</v>
      </c>
      <c r="C135" t="s">
        <v>26</v>
      </c>
      <c r="D135">
        <f>D134+18</f>
        <v>174</v>
      </c>
      <c r="E135">
        <f>E130</f>
        <v>69</v>
      </c>
      <c r="F135">
        <f t="shared" ref="F135:F136" si="4">D135</f>
        <v>174</v>
      </c>
      <c r="G135">
        <f>G134</f>
        <v>132</v>
      </c>
      <c r="I135">
        <v>0</v>
      </c>
      <c r="J135">
        <v>0</v>
      </c>
      <c r="K135">
        <v>0</v>
      </c>
      <c r="L135">
        <v>0</v>
      </c>
      <c r="N135" t="s">
        <v>63</v>
      </c>
      <c r="O135" t="s">
        <v>26</v>
      </c>
      <c r="Q135">
        <v>4</v>
      </c>
      <c r="R135" t="b">
        <v>0</v>
      </c>
      <c r="S135" t="s">
        <v>262</v>
      </c>
      <c r="T135">
        <v>0</v>
      </c>
    </row>
    <row r="136" spans="1:20" x14ac:dyDescent="0.25">
      <c r="A136" t="s">
        <v>56</v>
      </c>
      <c r="B136">
        <v>4</v>
      </c>
      <c r="C136" t="s">
        <v>26</v>
      </c>
      <c r="D136">
        <f>D135+18</f>
        <v>192</v>
      </c>
      <c r="E136">
        <f>E130</f>
        <v>69</v>
      </c>
      <c r="F136">
        <f t="shared" si="4"/>
        <v>192</v>
      </c>
      <c r="G136">
        <f>G135</f>
        <v>132</v>
      </c>
      <c r="I136">
        <v>0</v>
      </c>
      <c r="J136">
        <v>0</v>
      </c>
      <c r="K136">
        <v>0</v>
      </c>
      <c r="L136">
        <v>0</v>
      </c>
      <c r="N136" t="s">
        <v>63</v>
      </c>
      <c r="O136" t="s">
        <v>26</v>
      </c>
      <c r="Q136">
        <v>4</v>
      </c>
      <c r="R136" t="b">
        <v>0</v>
      </c>
      <c r="S136" t="s">
        <v>262</v>
      </c>
      <c r="T136">
        <v>0</v>
      </c>
    </row>
    <row r="137" spans="1:20" x14ac:dyDescent="0.25">
      <c r="A137" t="s">
        <v>66</v>
      </c>
      <c r="B137">
        <v>4</v>
      </c>
      <c r="C137" t="s">
        <v>26</v>
      </c>
      <c r="D137">
        <f>D128</f>
        <v>100</v>
      </c>
      <c r="E137">
        <f>E130+16</f>
        <v>85</v>
      </c>
      <c r="F137">
        <f>F128</f>
        <v>210</v>
      </c>
      <c r="G137">
        <f>E137</f>
        <v>85</v>
      </c>
      <c r="I137">
        <v>0</v>
      </c>
      <c r="J137">
        <v>0</v>
      </c>
      <c r="K137">
        <v>0</v>
      </c>
      <c r="L137">
        <v>0</v>
      </c>
      <c r="N137" t="s">
        <v>63</v>
      </c>
      <c r="O137" t="s">
        <v>26</v>
      </c>
      <c r="Q137">
        <v>4</v>
      </c>
      <c r="R137" t="b">
        <v>0</v>
      </c>
      <c r="S137" t="s">
        <v>262</v>
      </c>
      <c r="T137">
        <v>0</v>
      </c>
    </row>
    <row r="138" spans="1:20" x14ac:dyDescent="0.25">
      <c r="A138" t="s">
        <v>106</v>
      </c>
      <c r="B138">
        <v>4</v>
      </c>
      <c r="C138" t="s">
        <v>19</v>
      </c>
      <c r="D138">
        <f>D128+1</f>
        <v>101</v>
      </c>
      <c r="E138">
        <f>E137+2</f>
        <v>87</v>
      </c>
      <c r="F138">
        <f>D138+42</f>
        <v>143</v>
      </c>
      <c r="G138">
        <f t="shared" ref="G138:G158" si="5">E138+3</f>
        <v>90</v>
      </c>
      <c r="H138" t="s">
        <v>223</v>
      </c>
      <c r="I138">
        <v>8</v>
      </c>
      <c r="J138">
        <v>0</v>
      </c>
      <c r="K138">
        <v>0</v>
      </c>
      <c r="L138">
        <v>0</v>
      </c>
      <c r="N138" t="s">
        <v>63</v>
      </c>
      <c r="O138" t="s">
        <v>26</v>
      </c>
      <c r="Q138">
        <v>3</v>
      </c>
      <c r="R138" t="b">
        <v>1</v>
      </c>
      <c r="S138" t="s">
        <v>262</v>
      </c>
      <c r="T138">
        <v>0</v>
      </c>
    </row>
    <row r="139" spans="1:20" x14ac:dyDescent="0.25">
      <c r="A139" t="s">
        <v>107</v>
      </c>
      <c r="B139">
        <v>4</v>
      </c>
      <c r="C139" t="s">
        <v>19</v>
      </c>
      <c r="D139">
        <f>D130+8</f>
        <v>145</v>
      </c>
      <c r="E139">
        <f>E138+1</f>
        <v>88</v>
      </c>
      <c r="F139">
        <f>D139+4</f>
        <v>149</v>
      </c>
      <c r="G139">
        <f t="shared" si="5"/>
        <v>91</v>
      </c>
      <c r="H139" t="s">
        <v>20</v>
      </c>
      <c r="I139">
        <v>15</v>
      </c>
      <c r="J139">
        <v>1</v>
      </c>
      <c r="K139">
        <v>0</v>
      </c>
      <c r="L139">
        <v>0</v>
      </c>
      <c r="N139" t="s">
        <v>63</v>
      </c>
      <c r="O139" t="s">
        <v>26</v>
      </c>
      <c r="Q139">
        <v>2</v>
      </c>
      <c r="R139" t="b">
        <v>0</v>
      </c>
      <c r="S139" t="s">
        <v>262</v>
      </c>
      <c r="T139">
        <v>0</v>
      </c>
    </row>
    <row r="140" spans="1:20" x14ac:dyDescent="0.25">
      <c r="A140" t="s">
        <v>108</v>
      </c>
      <c r="B140">
        <v>4</v>
      </c>
      <c r="C140" t="s">
        <v>19</v>
      </c>
      <c r="D140">
        <f>D139+18</f>
        <v>163</v>
      </c>
      <c r="E140">
        <f>E139</f>
        <v>88</v>
      </c>
      <c r="F140">
        <f>D140+4</f>
        <v>167</v>
      </c>
      <c r="G140">
        <f t="shared" si="5"/>
        <v>91</v>
      </c>
      <c r="H140" t="s">
        <v>20</v>
      </c>
      <c r="I140">
        <v>15</v>
      </c>
      <c r="J140">
        <v>1</v>
      </c>
      <c r="K140">
        <v>0</v>
      </c>
      <c r="L140">
        <v>0</v>
      </c>
      <c r="N140" t="s">
        <v>63</v>
      </c>
      <c r="O140" t="s">
        <v>26</v>
      </c>
      <c r="Q140">
        <v>2</v>
      </c>
      <c r="R140" t="b">
        <v>0</v>
      </c>
      <c r="S140" t="s">
        <v>262</v>
      </c>
      <c r="T140">
        <v>0</v>
      </c>
    </row>
    <row r="141" spans="1:20" x14ac:dyDescent="0.25">
      <c r="A141" t="s">
        <v>109</v>
      </c>
      <c r="B141">
        <v>4</v>
      </c>
      <c r="C141" t="s">
        <v>19</v>
      </c>
      <c r="D141">
        <f>D140+18</f>
        <v>181</v>
      </c>
      <c r="E141">
        <f>E140</f>
        <v>88</v>
      </c>
      <c r="F141">
        <f>D141+4</f>
        <v>185</v>
      </c>
      <c r="G141">
        <f t="shared" si="5"/>
        <v>91</v>
      </c>
      <c r="H141" t="s">
        <v>20</v>
      </c>
      <c r="I141">
        <v>15</v>
      </c>
      <c r="J141">
        <v>1</v>
      </c>
      <c r="K141">
        <v>0</v>
      </c>
      <c r="L141">
        <v>0</v>
      </c>
      <c r="N141" t="s">
        <v>63</v>
      </c>
      <c r="O141" t="s">
        <v>26</v>
      </c>
      <c r="Q141">
        <v>2</v>
      </c>
      <c r="R141" t="b">
        <v>0</v>
      </c>
      <c r="S141" t="s">
        <v>262</v>
      </c>
      <c r="T141">
        <v>0</v>
      </c>
    </row>
    <row r="142" spans="1:20" x14ac:dyDescent="0.25">
      <c r="A142" t="s">
        <v>110</v>
      </c>
      <c r="B142">
        <v>4</v>
      </c>
      <c r="C142" t="s">
        <v>19</v>
      </c>
      <c r="D142">
        <f>D141+18</f>
        <v>199</v>
      </c>
      <c r="E142">
        <f>E141</f>
        <v>88</v>
      </c>
      <c r="F142">
        <f>D142+4</f>
        <v>203</v>
      </c>
      <c r="G142">
        <f t="shared" si="5"/>
        <v>91</v>
      </c>
      <c r="H142" t="s">
        <v>20</v>
      </c>
      <c r="I142">
        <v>15</v>
      </c>
      <c r="J142">
        <v>1</v>
      </c>
      <c r="K142">
        <v>0</v>
      </c>
      <c r="L142">
        <v>0</v>
      </c>
      <c r="N142" t="s">
        <v>63</v>
      </c>
      <c r="O142" t="s">
        <v>26</v>
      </c>
      <c r="Q142">
        <v>2</v>
      </c>
      <c r="R142" t="b">
        <v>0</v>
      </c>
      <c r="S142" t="s">
        <v>262</v>
      </c>
      <c r="T142">
        <v>0</v>
      </c>
    </row>
    <row r="143" spans="1:20" x14ac:dyDescent="0.25">
      <c r="A143" t="s">
        <v>111</v>
      </c>
      <c r="B143">
        <v>4</v>
      </c>
      <c r="C143" t="s">
        <v>19</v>
      </c>
      <c r="D143">
        <f t="shared" ref="D143:D157" si="6">D138</f>
        <v>101</v>
      </c>
      <c r="E143">
        <f>E138+14</f>
        <v>101</v>
      </c>
      <c r="F143">
        <f>F138</f>
        <v>143</v>
      </c>
      <c r="G143">
        <f t="shared" si="5"/>
        <v>104</v>
      </c>
      <c r="H143" t="s">
        <v>223</v>
      </c>
      <c r="I143">
        <v>8</v>
      </c>
      <c r="J143">
        <v>0</v>
      </c>
      <c r="K143">
        <v>0</v>
      </c>
      <c r="L143">
        <v>0</v>
      </c>
      <c r="N143" t="s">
        <v>63</v>
      </c>
      <c r="O143" t="s">
        <v>26</v>
      </c>
      <c r="Q143">
        <v>3</v>
      </c>
      <c r="R143" t="b">
        <v>1</v>
      </c>
      <c r="S143" t="s">
        <v>262</v>
      </c>
      <c r="T143">
        <v>0</v>
      </c>
    </row>
    <row r="144" spans="1:20" x14ac:dyDescent="0.25">
      <c r="A144" t="s">
        <v>112</v>
      </c>
      <c r="B144">
        <v>4</v>
      </c>
      <c r="C144" t="s">
        <v>19</v>
      </c>
      <c r="D144">
        <f t="shared" si="6"/>
        <v>145</v>
      </c>
      <c r="E144">
        <f>E143+1</f>
        <v>102</v>
      </c>
      <c r="F144">
        <f>D144+4</f>
        <v>149</v>
      </c>
      <c r="G144">
        <f t="shared" si="5"/>
        <v>105</v>
      </c>
      <c r="H144" t="s">
        <v>20</v>
      </c>
      <c r="I144">
        <v>15</v>
      </c>
      <c r="J144">
        <v>1</v>
      </c>
      <c r="K144">
        <v>0</v>
      </c>
      <c r="L144">
        <v>0</v>
      </c>
      <c r="N144" t="s">
        <v>63</v>
      </c>
      <c r="O144" t="s">
        <v>26</v>
      </c>
      <c r="Q144">
        <v>2</v>
      </c>
      <c r="R144" t="b">
        <v>0</v>
      </c>
      <c r="S144" t="s">
        <v>262</v>
      </c>
      <c r="T144">
        <v>0</v>
      </c>
    </row>
    <row r="145" spans="1:20" x14ac:dyDescent="0.25">
      <c r="A145" t="s">
        <v>113</v>
      </c>
      <c r="B145">
        <v>4</v>
      </c>
      <c r="C145" t="s">
        <v>19</v>
      </c>
      <c r="D145">
        <f t="shared" si="6"/>
        <v>163</v>
      </c>
      <c r="E145">
        <f>E144</f>
        <v>102</v>
      </c>
      <c r="F145">
        <f>D145+4</f>
        <v>167</v>
      </c>
      <c r="G145">
        <f t="shared" si="5"/>
        <v>105</v>
      </c>
      <c r="H145" t="s">
        <v>20</v>
      </c>
      <c r="I145">
        <v>15</v>
      </c>
      <c r="J145">
        <v>1</v>
      </c>
      <c r="K145">
        <v>0</v>
      </c>
      <c r="L145">
        <v>0</v>
      </c>
      <c r="N145" t="s">
        <v>63</v>
      </c>
      <c r="O145" t="s">
        <v>26</v>
      </c>
      <c r="Q145">
        <v>2</v>
      </c>
      <c r="R145" t="b">
        <v>0</v>
      </c>
      <c r="S145" t="s">
        <v>262</v>
      </c>
      <c r="T145">
        <v>0</v>
      </c>
    </row>
    <row r="146" spans="1:20" x14ac:dyDescent="0.25">
      <c r="A146" t="s">
        <v>114</v>
      </c>
      <c r="B146">
        <v>4</v>
      </c>
      <c r="C146" t="s">
        <v>19</v>
      </c>
      <c r="D146">
        <f t="shared" si="6"/>
        <v>181</v>
      </c>
      <c r="E146">
        <f>E145</f>
        <v>102</v>
      </c>
      <c r="F146">
        <f>D146+4</f>
        <v>185</v>
      </c>
      <c r="G146">
        <f t="shared" si="5"/>
        <v>105</v>
      </c>
      <c r="H146" t="s">
        <v>20</v>
      </c>
      <c r="I146">
        <v>15</v>
      </c>
      <c r="J146">
        <v>1</v>
      </c>
      <c r="K146">
        <v>0</v>
      </c>
      <c r="L146">
        <v>0</v>
      </c>
      <c r="N146" t="s">
        <v>63</v>
      </c>
      <c r="O146" t="s">
        <v>26</v>
      </c>
      <c r="Q146">
        <v>2</v>
      </c>
      <c r="R146" t="b">
        <v>0</v>
      </c>
      <c r="S146" t="s">
        <v>262</v>
      </c>
      <c r="T146">
        <v>0</v>
      </c>
    </row>
    <row r="147" spans="1:20" x14ac:dyDescent="0.25">
      <c r="A147" t="s">
        <v>115</v>
      </c>
      <c r="B147">
        <v>4</v>
      </c>
      <c r="C147" t="s">
        <v>19</v>
      </c>
      <c r="D147">
        <f t="shared" si="6"/>
        <v>199</v>
      </c>
      <c r="E147">
        <f>E146</f>
        <v>102</v>
      </c>
      <c r="F147">
        <f>D147+4</f>
        <v>203</v>
      </c>
      <c r="G147">
        <f t="shared" si="5"/>
        <v>105</v>
      </c>
      <c r="H147" t="s">
        <v>20</v>
      </c>
      <c r="I147">
        <v>15</v>
      </c>
      <c r="J147">
        <v>1</v>
      </c>
      <c r="K147">
        <v>0</v>
      </c>
      <c r="L147">
        <v>0</v>
      </c>
      <c r="N147" t="s">
        <v>63</v>
      </c>
      <c r="O147" t="s">
        <v>26</v>
      </c>
      <c r="Q147">
        <v>2</v>
      </c>
      <c r="R147" t="b">
        <v>0</v>
      </c>
      <c r="S147" t="s">
        <v>262</v>
      </c>
      <c r="T147">
        <v>0</v>
      </c>
    </row>
    <row r="148" spans="1:20" x14ac:dyDescent="0.25">
      <c r="A148" t="s">
        <v>116</v>
      </c>
      <c r="B148">
        <v>4</v>
      </c>
      <c r="C148" t="s">
        <v>19</v>
      </c>
      <c r="D148">
        <f t="shared" si="6"/>
        <v>101</v>
      </c>
      <c r="E148">
        <f>E143+11</f>
        <v>112</v>
      </c>
      <c r="F148">
        <f>F143</f>
        <v>143</v>
      </c>
      <c r="G148">
        <f t="shared" si="5"/>
        <v>115</v>
      </c>
      <c r="H148" t="s">
        <v>223</v>
      </c>
      <c r="I148">
        <v>8</v>
      </c>
      <c r="J148">
        <v>0</v>
      </c>
      <c r="K148">
        <v>0</v>
      </c>
      <c r="L148">
        <v>0</v>
      </c>
      <c r="N148" t="s">
        <v>63</v>
      </c>
      <c r="O148" t="s">
        <v>26</v>
      </c>
      <c r="Q148">
        <v>3</v>
      </c>
      <c r="R148" t="b">
        <v>1</v>
      </c>
      <c r="S148" t="s">
        <v>262</v>
      </c>
      <c r="T148">
        <v>0</v>
      </c>
    </row>
    <row r="149" spans="1:20" x14ac:dyDescent="0.25">
      <c r="A149" t="s">
        <v>117</v>
      </c>
      <c r="B149">
        <v>4</v>
      </c>
      <c r="C149" t="s">
        <v>19</v>
      </c>
      <c r="D149">
        <f t="shared" si="6"/>
        <v>145</v>
      </c>
      <c r="E149">
        <f>E148+1</f>
        <v>113</v>
      </c>
      <c r="F149">
        <f>D149+4</f>
        <v>149</v>
      </c>
      <c r="G149">
        <f t="shared" si="5"/>
        <v>116</v>
      </c>
      <c r="H149" t="s">
        <v>20</v>
      </c>
      <c r="I149">
        <v>15</v>
      </c>
      <c r="J149">
        <v>1</v>
      </c>
      <c r="K149">
        <v>0</v>
      </c>
      <c r="L149">
        <v>0</v>
      </c>
      <c r="N149" t="s">
        <v>63</v>
      </c>
      <c r="O149" t="s">
        <v>26</v>
      </c>
      <c r="Q149">
        <v>2</v>
      </c>
      <c r="R149" t="b">
        <v>0</v>
      </c>
      <c r="S149" t="s">
        <v>262</v>
      </c>
      <c r="T149">
        <v>0</v>
      </c>
    </row>
    <row r="150" spans="1:20" x14ac:dyDescent="0.25">
      <c r="A150" t="s">
        <v>118</v>
      </c>
      <c r="B150">
        <v>4</v>
      </c>
      <c r="C150" t="s">
        <v>19</v>
      </c>
      <c r="D150">
        <f t="shared" si="6"/>
        <v>163</v>
      </c>
      <c r="E150">
        <f>E149</f>
        <v>113</v>
      </c>
      <c r="F150">
        <f>D150+4</f>
        <v>167</v>
      </c>
      <c r="G150">
        <f t="shared" si="5"/>
        <v>116</v>
      </c>
      <c r="H150" t="s">
        <v>20</v>
      </c>
      <c r="I150">
        <v>15</v>
      </c>
      <c r="J150">
        <v>1</v>
      </c>
      <c r="K150">
        <v>0</v>
      </c>
      <c r="L150">
        <v>0</v>
      </c>
      <c r="N150" t="s">
        <v>63</v>
      </c>
      <c r="O150" t="s">
        <v>26</v>
      </c>
      <c r="Q150">
        <v>2</v>
      </c>
      <c r="R150" t="b">
        <v>0</v>
      </c>
      <c r="S150" t="s">
        <v>262</v>
      </c>
      <c r="T150">
        <v>0</v>
      </c>
    </row>
    <row r="151" spans="1:20" x14ac:dyDescent="0.25">
      <c r="A151" t="s">
        <v>119</v>
      </c>
      <c r="B151">
        <v>4</v>
      </c>
      <c r="C151" t="s">
        <v>19</v>
      </c>
      <c r="D151">
        <f t="shared" si="6"/>
        <v>181</v>
      </c>
      <c r="E151">
        <f>E150</f>
        <v>113</v>
      </c>
      <c r="F151">
        <f>D151+4</f>
        <v>185</v>
      </c>
      <c r="G151">
        <f t="shared" si="5"/>
        <v>116</v>
      </c>
      <c r="H151" t="s">
        <v>20</v>
      </c>
      <c r="I151">
        <v>15</v>
      </c>
      <c r="J151">
        <v>1</v>
      </c>
      <c r="K151">
        <v>0</v>
      </c>
      <c r="L151">
        <v>0</v>
      </c>
      <c r="N151" t="s">
        <v>63</v>
      </c>
      <c r="O151" t="s">
        <v>26</v>
      </c>
      <c r="Q151">
        <v>2</v>
      </c>
      <c r="R151" t="b">
        <v>0</v>
      </c>
      <c r="S151" t="s">
        <v>262</v>
      </c>
      <c r="T151">
        <v>0</v>
      </c>
    </row>
    <row r="152" spans="1:20" x14ac:dyDescent="0.25">
      <c r="A152" t="s">
        <v>120</v>
      </c>
      <c r="B152">
        <v>4</v>
      </c>
      <c r="C152" t="s">
        <v>19</v>
      </c>
      <c r="D152">
        <f t="shared" si="6"/>
        <v>199</v>
      </c>
      <c r="E152">
        <f>E151</f>
        <v>113</v>
      </c>
      <c r="F152">
        <f>D152+4</f>
        <v>203</v>
      </c>
      <c r="G152">
        <f t="shared" si="5"/>
        <v>116</v>
      </c>
      <c r="H152" t="s">
        <v>20</v>
      </c>
      <c r="I152">
        <v>15</v>
      </c>
      <c r="J152">
        <v>1</v>
      </c>
      <c r="K152">
        <v>0</v>
      </c>
      <c r="L152">
        <v>0</v>
      </c>
      <c r="N152" t="s">
        <v>63</v>
      </c>
      <c r="O152" t="s">
        <v>26</v>
      </c>
      <c r="Q152">
        <v>2</v>
      </c>
      <c r="R152" t="b">
        <v>0</v>
      </c>
      <c r="S152" t="s">
        <v>262</v>
      </c>
      <c r="T152">
        <v>0</v>
      </c>
    </row>
    <row r="153" spans="1:20" x14ac:dyDescent="0.25">
      <c r="A153" t="s">
        <v>121</v>
      </c>
      <c r="B153">
        <v>4</v>
      </c>
      <c r="C153" t="s">
        <v>19</v>
      </c>
      <c r="D153">
        <f t="shared" si="6"/>
        <v>101</v>
      </c>
      <c r="E153">
        <f>E148+11</f>
        <v>123</v>
      </c>
      <c r="F153">
        <f>F148</f>
        <v>143</v>
      </c>
      <c r="G153">
        <f t="shared" si="5"/>
        <v>126</v>
      </c>
      <c r="H153" t="s">
        <v>223</v>
      </c>
      <c r="I153">
        <v>8</v>
      </c>
      <c r="J153">
        <v>0</v>
      </c>
      <c r="K153">
        <v>0</v>
      </c>
      <c r="L153">
        <v>0</v>
      </c>
      <c r="N153" t="s">
        <v>63</v>
      </c>
      <c r="O153" t="s">
        <v>26</v>
      </c>
      <c r="Q153">
        <v>3</v>
      </c>
      <c r="R153" t="b">
        <v>1</v>
      </c>
      <c r="S153" t="s">
        <v>262</v>
      </c>
      <c r="T153">
        <v>0</v>
      </c>
    </row>
    <row r="154" spans="1:20" x14ac:dyDescent="0.25">
      <c r="A154" t="s">
        <v>122</v>
      </c>
      <c r="B154">
        <v>4</v>
      </c>
      <c r="C154" t="s">
        <v>19</v>
      </c>
      <c r="D154">
        <f t="shared" si="6"/>
        <v>145</v>
      </c>
      <c r="E154">
        <f>E153+1</f>
        <v>124</v>
      </c>
      <c r="F154">
        <f>D154+4</f>
        <v>149</v>
      </c>
      <c r="G154">
        <f t="shared" si="5"/>
        <v>127</v>
      </c>
      <c r="H154" t="s">
        <v>20</v>
      </c>
      <c r="I154">
        <v>15</v>
      </c>
      <c r="J154">
        <v>1</v>
      </c>
      <c r="K154">
        <v>0</v>
      </c>
      <c r="L154">
        <v>0</v>
      </c>
      <c r="N154" t="s">
        <v>63</v>
      </c>
      <c r="O154" t="s">
        <v>26</v>
      </c>
      <c r="Q154">
        <v>2</v>
      </c>
      <c r="R154" t="b">
        <v>0</v>
      </c>
      <c r="S154" t="s">
        <v>262</v>
      </c>
      <c r="T154">
        <v>0</v>
      </c>
    </row>
    <row r="155" spans="1:20" x14ac:dyDescent="0.25">
      <c r="A155" t="s">
        <v>123</v>
      </c>
      <c r="B155">
        <v>4</v>
      </c>
      <c r="C155" t="s">
        <v>19</v>
      </c>
      <c r="D155">
        <f t="shared" si="6"/>
        <v>163</v>
      </c>
      <c r="E155">
        <f>E154</f>
        <v>124</v>
      </c>
      <c r="F155">
        <f>D155+4</f>
        <v>167</v>
      </c>
      <c r="G155">
        <f t="shared" si="5"/>
        <v>127</v>
      </c>
      <c r="H155" t="s">
        <v>20</v>
      </c>
      <c r="I155">
        <v>15</v>
      </c>
      <c r="J155">
        <v>1</v>
      </c>
      <c r="K155">
        <v>0</v>
      </c>
      <c r="L155">
        <v>0</v>
      </c>
      <c r="N155" t="s">
        <v>63</v>
      </c>
      <c r="O155" t="s">
        <v>26</v>
      </c>
      <c r="Q155">
        <v>2</v>
      </c>
      <c r="R155" t="b">
        <v>0</v>
      </c>
      <c r="S155" t="s">
        <v>262</v>
      </c>
      <c r="T155">
        <v>0</v>
      </c>
    </row>
    <row r="156" spans="1:20" x14ac:dyDescent="0.25">
      <c r="A156" t="s">
        <v>124</v>
      </c>
      <c r="B156">
        <v>4</v>
      </c>
      <c r="C156" t="s">
        <v>19</v>
      </c>
      <c r="D156">
        <f t="shared" si="6"/>
        <v>181</v>
      </c>
      <c r="E156">
        <f>E155</f>
        <v>124</v>
      </c>
      <c r="F156">
        <f>D156+4</f>
        <v>185</v>
      </c>
      <c r="G156">
        <f t="shared" si="5"/>
        <v>127</v>
      </c>
      <c r="H156" t="s">
        <v>20</v>
      </c>
      <c r="I156">
        <v>15</v>
      </c>
      <c r="J156">
        <v>1</v>
      </c>
      <c r="K156">
        <v>0</v>
      </c>
      <c r="L156">
        <v>0</v>
      </c>
      <c r="N156" t="s">
        <v>63</v>
      </c>
      <c r="O156" t="s">
        <v>26</v>
      </c>
      <c r="Q156">
        <v>2</v>
      </c>
      <c r="R156" t="b">
        <v>0</v>
      </c>
      <c r="S156" t="s">
        <v>262</v>
      </c>
      <c r="T156">
        <v>0</v>
      </c>
    </row>
    <row r="157" spans="1:20" x14ac:dyDescent="0.25">
      <c r="A157" t="s">
        <v>125</v>
      </c>
      <c r="B157">
        <v>4</v>
      </c>
      <c r="C157" t="s">
        <v>19</v>
      </c>
      <c r="D157">
        <f t="shared" si="6"/>
        <v>199</v>
      </c>
      <c r="E157">
        <f>E156</f>
        <v>124</v>
      </c>
      <c r="F157">
        <f>D157+4</f>
        <v>203</v>
      </c>
      <c r="G157">
        <f t="shared" si="5"/>
        <v>127</v>
      </c>
      <c r="H157" t="s">
        <v>20</v>
      </c>
      <c r="I157">
        <v>15</v>
      </c>
      <c r="J157">
        <v>1</v>
      </c>
      <c r="K157">
        <v>0</v>
      </c>
      <c r="L157">
        <v>0</v>
      </c>
      <c r="N157" t="s">
        <v>63</v>
      </c>
      <c r="O157" t="s">
        <v>26</v>
      </c>
      <c r="Q157">
        <v>2</v>
      </c>
      <c r="R157" t="b">
        <v>0</v>
      </c>
      <c r="S157" t="s">
        <v>262</v>
      </c>
      <c r="T157">
        <v>0</v>
      </c>
    </row>
    <row r="158" spans="1:20" x14ac:dyDescent="0.25">
      <c r="A158" t="s">
        <v>49</v>
      </c>
      <c r="B158">
        <v>4</v>
      </c>
      <c r="C158" t="s">
        <v>19</v>
      </c>
      <c r="D158">
        <v>7</v>
      </c>
      <c r="E158">
        <f>G128+4</f>
        <v>136</v>
      </c>
      <c r="F158">
        <v>203</v>
      </c>
      <c r="G158">
        <f t="shared" si="5"/>
        <v>139</v>
      </c>
      <c r="H158" t="s">
        <v>223</v>
      </c>
      <c r="I158">
        <v>12</v>
      </c>
      <c r="J158">
        <v>1</v>
      </c>
      <c r="K158">
        <v>0</v>
      </c>
      <c r="L158">
        <v>0</v>
      </c>
      <c r="N158" t="s">
        <v>21</v>
      </c>
      <c r="O158" t="s">
        <v>26</v>
      </c>
      <c r="Q158">
        <v>2</v>
      </c>
      <c r="R158" t="b">
        <v>0</v>
      </c>
      <c r="S158" t="s">
        <v>262</v>
      </c>
      <c r="T158">
        <v>0</v>
      </c>
    </row>
    <row r="159" spans="1:20" x14ac:dyDescent="0.25">
      <c r="A159" t="s">
        <v>135</v>
      </c>
      <c r="B159">
        <v>4</v>
      </c>
      <c r="C159" t="s">
        <v>19</v>
      </c>
      <c r="D159">
        <v>101</v>
      </c>
      <c r="E159">
        <f>G158+4</f>
        <v>143</v>
      </c>
      <c r="F159">
        <v>205</v>
      </c>
      <c r="G159">
        <f>E159+4</f>
        <v>147</v>
      </c>
      <c r="H159" t="s">
        <v>223</v>
      </c>
      <c r="I159">
        <v>9</v>
      </c>
      <c r="J159">
        <v>0</v>
      </c>
      <c r="K159">
        <v>0</v>
      </c>
      <c r="L159">
        <v>0</v>
      </c>
      <c r="N159" t="s">
        <v>21</v>
      </c>
      <c r="O159" t="s">
        <v>222</v>
      </c>
      <c r="P159" s="1"/>
      <c r="Q159">
        <v>2</v>
      </c>
      <c r="R159" t="b">
        <v>1</v>
      </c>
      <c r="S159" t="s">
        <v>262</v>
      </c>
      <c r="T159">
        <v>0</v>
      </c>
    </row>
    <row r="160" spans="1:20" x14ac:dyDescent="0.25">
      <c r="A160" t="s">
        <v>50</v>
      </c>
      <c r="B160">
        <v>4</v>
      </c>
      <c r="C160" t="s">
        <v>25</v>
      </c>
      <c r="D160">
        <v>5</v>
      </c>
      <c r="E160">
        <f>G158+4</f>
        <v>143</v>
      </c>
      <c r="F160">
        <f>D160+88</f>
        <v>93</v>
      </c>
      <c r="G160">
        <f>E160+80</f>
        <v>223</v>
      </c>
      <c r="I160">
        <v>0</v>
      </c>
      <c r="J160">
        <v>0</v>
      </c>
      <c r="K160">
        <v>0</v>
      </c>
      <c r="L160">
        <v>0</v>
      </c>
      <c r="N160" t="s">
        <v>21</v>
      </c>
      <c r="O160" t="s">
        <v>26</v>
      </c>
      <c r="Q160">
        <v>2</v>
      </c>
      <c r="R160" t="b">
        <v>0</v>
      </c>
      <c r="S160" t="s">
        <v>262</v>
      </c>
      <c r="T160">
        <v>0</v>
      </c>
    </row>
    <row r="161" spans="1:20" x14ac:dyDescent="0.25">
      <c r="A161" t="s">
        <v>1631</v>
      </c>
      <c r="B161">
        <v>4</v>
      </c>
      <c r="C161" t="s">
        <v>27</v>
      </c>
      <c r="D161">
        <v>100</v>
      </c>
      <c r="E161">
        <f>G160-39</f>
        <v>184</v>
      </c>
      <c r="F161">
        <v>210</v>
      </c>
      <c r="G161">
        <f>E161+36</f>
        <v>220</v>
      </c>
      <c r="I161">
        <v>0</v>
      </c>
      <c r="J161">
        <v>1</v>
      </c>
      <c r="K161">
        <v>0</v>
      </c>
      <c r="L161">
        <v>0</v>
      </c>
      <c r="M161" t="s">
        <v>63</v>
      </c>
      <c r="N161" t="s">
        <v>63</v>
      </c>
      <c r="O161" t="s">
        <v>26</v>
      </c>
      <c r="Q161">
        <v>0</v>
      </c>
      <c r="R161" t="b">
        <v>0</v>
      </c>
      <c r="S161" t="s">
        <v>262</v>
      </c>
      <c r="T161">
        <v>0</v>
      </c>
    </row>
    <row r="162" spans="1:20" x14ac:dyDescent="0.25">
      <c r="A162" t="s">
        <v>1607</v>
      </c>
      <c r="B162">
        <v>4</v>
      </c>
      <c r="C162" t="s">
        <v>19</v>
      </c>
      <c r="D162">
        <f>D161+1</f>
        <v>101</v>
      </c>
      <c r="E162">
        <f>E161+2</f>
        <v>186</v>
      </c>
      <c r="F162">
        <v>174</v>
      </c>
      <c r="G162">
        <f>E162+3</f>
        <v>189</v>
      </c>
      <c r="H162" t="s">
        <v>223</v>
      </c>
      <c r="I162">
        <v>8</v>
      </c>
      <c r="J162">
        <v>1</v>
      </c>
      <c r="K162">
        <v>0</v>
      </c>
      <c r="L162">
        <v>0</v>
      </c>
      <c r="N162" t="s">
        <v>63</v>
      </c>
      <c r="O162" t="s">
        <v>26</v>
      </c>
      <c r="Q162">
        <v>3</v>
      </c>
      <c r="R162" t="b">
        <v>0</v>
      </c>
      <c r="S162" t="s">
        <v>262</v>
      </c>
      <c r="T162">
        <v>0</v>
      </c>
    </row>
    <row r="163" spans="1:20" x14ac:dyDescent="0.25">
      <c r="A163" t="s">
        <v>1602</v>
      </c>
      <c r="B163">
        <v>4</v>
      </c>
      <c r="C163" t="s">
        <v>19</v>
      </c>
      <c r="D163">
        <f>D161+37</f>
        <v>137</v>
      </c>
      <c r="E163">
        <f>E161+7</f>
        <v>191</v>
      </c>
      <c r="F163">
        <f>D163+18</f>
        <v>155</v>
      </c>
      <c r="G163">
        <f>E163+3</f>
        <v>194</v>
      </c>
      <c r="H163" t="s">
        <v>223</v>
      </c>
      <c r="I163">
        <v>8</v>
      </c>
      <c r="J163">
        <v>0</v>
      </c>
      <c r="K163">
        <v>0</v>
      </c>
      <c r="L163">
        <v>0</v>
      </c>
      <c r="N163" t="s">
        <v>63</v>
      </c>
      <c r="O163" t="s">
        <v>28</v>
      </c>
      <c r="Q163">
        <v>3</v>
      </c>
      <c r="R163" t="b">
        <v>1</v>
      </c>
      <c r="S163" t="s">
        <v>262</v>
      </c>
      <c r="T163">
        <v>0</v>
      </c>
    </row>
    <row r="164" spans="1:20" x14ac:dyDescent="0.25">
      <c r="A164" t="s">
        <v>1603</v>
      </c>
      <c r="B164">
        <v>4</v>
      </c>
      <c r="C164" t="s">
        <v>19</v>
      </c>
      <c r="D164">
        <f>D167</f>
        <v>156</v>
      </c>
      <c r="E164">
        <f>E163</f>
        <v>191</v>
      </c>
      <c r="F164">
        <f>D168-1</f>
        <v>173</v>
      </c>
      <c r="G164">
        <f>E164+3</f>
        <v>194</v>
      </c>
      <c r="H164" t="s">
        <v>223</v>
      </c>
      <c r="I164">
        <v>8</v>
      </c>
      <c r="J164">
        <v>0</v>
      </c>
      <c r="K164">
        <v>0</v>
      </c>
      <c r="L164">
        <v>0</v>
      </c>
      <c r="N164" t="s">
        <v>63</v>
      </c>
      <c r="O164" t="s">
        <v>28</v>
      </c>
      <c r="Q164">
        <v>3</v>
      </c>
      <c r="R164" t="b">
        <v>1</v>
      </c>
      <c r="S164" t="s">
        <v>262</v>
      </c>
      <c r="T164">
        <v>0</v>
      </c>
    </row>
    <row r="165" spans="1:20" x14ac:dyDescent="0.25">
      <c r="A165" t="s">
        <v>1604</v>
      </c>
      <c r="B165">
        <v>4</v>
      </c>
      <c r="C165" t="s">
        <v>19</v>
      </c>
      <c r="D165">
        <f>D168-1</f>
        <v>173</v>
      </c>
      <c r="E165">
        <f>E164</f>
        <v>191</v>
      </c>
      <c r="F165">
        <f>D169+1</f>
        <v>193</v>
      </c>
      <c r="G165">
        <f>E165+3</f>
        <v>194</v>
      </c>
      <c r="H165" t="s">
        <v>223</v>
      </c>
      <c r="I165">
        <v>8</v>
      </c>
      <c r="J165">
        <v>0</v>
      </c>
      <c r="K165">
        <v>0</v>
      </c>
      <c r="L165">
        <v>0</v>
      </c>
      <c r="N165" t="s">
        <v>63</v>
      </c>
      <c r="O165" t="s">
        <v>28</v>
      </c>
      <c r="Q165">
        <v>3</v>
      </c>
      <c r="R165" t="b">
        <v>1</v>
      </c>
      <c r="S165" t="s">
        <v>262</v>
      </c>
      <c r="T165">
        <v>0</v>
      </c>
    </row>
    <row r="166" spans="1:20" x14ac:dyDescent="0.25">
      <c r="A166" t="s">
        <v>1605</v>
      </c>
      <c r="B166">
        <v>4</v>
      </c>
      <c r="C166" t="s">
        <v>19</v>
      </c>
      <c r="D166">
        <f>D169</f>
        <v>192</v>
      </c>
      <c r="E166">
        <f>E165</f>
        <v>191</v>
      </c>
      <c r="F166">
        <f>D166+18</f>
        <v>210</v>
      </c>
      <c r="G166">
        <f>E166+3</f>
        <v>194</v>
      </c>
      <c r="H166" t="s">
        <v>223</v>
      </c>
      <c r="I166">
        <v>8</v>
      </c>
      <c r="J166">
        <v>0</v>
      </c>
      <c r="K166">
        <v>0</v>
      </c>
      <c r="L166">
        <v>0</v>
      </c>
      <c r="N166" t="s">
        <v>63</v>
      </c>
      <c r="O166" t="s">
        <v>28</v>
      </c>
      <c r="Q166">
        <v>3</v>
      </c>
      <c r="R166" t="b">
        <v>1</v>
      </c>
      <c r="S166" t="s">
        <v>262</v>
      </c>
      <c r="T166">
        <v>0</v>
      </c>
    </row>
    <row r="167" spans="1:20" x14ac:dyDescent="0.25">
      <c r="A167" t="s">
        <v>54</v>
      </c>
      <c r="B167">
        <v>4</v>
      </c>
      <c r="C167" t="s">
        <v>26</v>
      </c>
      <c r="D167">
        <f>F163+1</f>
        <v>156</v>
      </c>
      <c r="E167">
        <f>E163</f>
        <v>191</v>
      </c>
      <c r="F167">
        <f>F163+1</f>
        <v>156</v>
      </c>
      <c r="G167">
        <f>G161</f>
        <v>220</v>
      </c>
      <c r="I167">
        <v>0</v>
      </c>
      <c r="J167">
        <v>0</v>
      </c>
      <c r="K167">
        <v>0</v>
      </c>
      <c r="L167">
        <v>0</v>
      </c>
      <c r="N167" t="s">
        <v>63</v>
      </c>
      <c r="O167" t="s">
        <v>26</v>
      </c>
      <c r="Q167">
        <v>4</v>
      </c>
      <c r="R167" t="b">
        <v>0</v>
      </c>
      <c r="S167" t="s">
        <v>262</v>
      </c>
      <c r="T167">
        <v>0</v>
      </c>
    </row>
    <row r="168" spans="1:20" x14ac:dyDescent="0.25">
      <c r="A168" t="s">
        <v>55</v>
      </c>
      <c r="B168">
        <v>4</v>
      </c>
      <c r="C168" t="s">
        <v>26</v>
      </c>
      <c r="D168">
        <f>D167+18</f>
        <v>174</v>
      </c>
      <c r="E168">
        <f>E163</f>
        <v>191</v>
      </c>
      <c r="F168">
        <f t="shared" ref="F168:F169" si="7">D168</f>
        <v>174</v>
      </c>
      <c r="G168">
        <f>G167</f>
        <v>220</v>
      </c>
      <c r="I168">
        <v>0</v>
      </c>
      <c r="J168">
        <v>0</v>
      </c>
      <c r="K168">
        <v>0</v>
      </c>
      <c r="L168">
        <v>0</v>
      </c>
      <c r="N168" t="s">
        <v>63</v>
      </c>
      <c r="O168" t="s">
        <v>26</v>
      </c>
      <c r="Q168">
        <v>4</v>
      </c>
      <c r="R168" t="b">
        <v>0</v>
      </c>
      <c r="S168" t="s">
        <v>262</v>
      </c>
      <c r="T168">
        <v>0</v>
      </c>
    </row>
    <row r="169" spans="1:20" x14ac:dyDescent="0.25">
      <c r="A169" t="s">
        <v>56</v>
      </c>
      <c r="B169">
        <v>4</v>
      </c>
      <c r="C169" t="s">
        <v>26</v>
      </c>
      <c r="D169">
        <f>D168+18</f>
        <v>192</v>
      </c>
      <c r="E169">
        <f>E163</f>
        <v>191</v>
      </c>
      <c r="F169">
        <f t="shared" si="7"/>
        <v>192</v>
      </c>
      <c r="G169">
        <f>G168</f>
        <v>220</v>
      </c>
      <c r="I169">
        <v>0</v>
      </c>
      <c r="J169">
        <v>0</v>
      </c>
      <c r="K169">
        <v>0</v>
      </c>
      <c r="L169">
        <v>0</v>
      </c>
      <c r="N169" t="s">
        <v>63</v>
      </c>
      <c r="O169" t="s">
        <v>26</v>
      </c>
      <c r="Q169">
        <v>4</v>
      </c>
      <c r="R169" t="b">
        <v>0</v>
      </c>
      <c r="S169" t="s">
        <v>262</v>
      </c>
      <c r="T169">
        <v>0</v>
      </c>
    </row>
    <row r="170" spans="1:20" x14ac:dyDescent="0.25">
      <c r="A170" t="s">
        <v>66</v>
      </c>
      <c r="B170">
        <v>4</v>
      </c>
      <c r="C170" t="s">
        <v>26</v>
      </c>
      <c r="D170">
        <f>D161</f>
        <v>100</v>
      </c>
      <c r="E170">
        <f>E163+16</f>
        <v>207</v>
      </c>
      <c r="F170">
        <f>F161</f>
        <v>210</v>
      </c>
      <c r="G170">
        <f>E170</f>
        <v>207</v>
      </c>
      <c r="I170">
        <v>0</v>
      </c>
      <c r="J170">
        <v>0</v>
      </c>
      <c r="K170">
        <v>0</v>
      </c>
      <c r="L170">
        <v>0</v>
      </c>
      <c r="N170" t="s">
        <v>63</v>
      </c>
      <c r="O170" t="s">
        <v>26</v>
      </c>
      <c r="Q170">
        <v>4</v>
      </c>
      <c r="R170" t="b">
        <v>0</v>
      </c>
      <c r="S170" t="s">
        <v>262</v>
      </c>
      <c r="T170">
        <v>0</v>
      </c>
    </row>
    <row r="171" spans="1:20" x14ac:dyDescent="0.25">
      <c r="A171" t="s">
        <v>129</v>
      </c>
      <c r="B171">
        <v>4</v>
      </c>
      <c r="C171" t="s">
        <v>19</v>
      </c>
      <c r="D171">
        <f>D161+1</f>
        <v>101</v>
      </c>
      <c r="E171">
        <f>E170+2</f>
        <v>209</v>
      </c>
      <c r="F171">
        <f>D171+42</f>
        <v>143</v>
      </c>
      <c r="G171">
        <f>E171+3</f>
        <v>212</v>
      </c>
      <c r="H171" t="s">
        <v>223</v>
      </c>
      <c r="I171">
        <v>8</v>
      </c>
      <c r="J171">
        <v>0</v>
      </c>
      <c r="K171">
        <v>0</v>
      </c>
      <c r="L171">
        <v>0</v>
      </c>
      <c r="N171" t="s">
        <v>63</v>
      </c>
      <c r="O171" t="s">
        <v>26</v>
      </c>
      <c r="Q171">
        <v>3</v>
      </c>
      <c r="R171" t="b">
        <v>1</v>
      </c>
      <c r="S171" t="s">
        <v>262</v>
      </c>
      <c r="T171">
        <v>0</v>
      </c>
    </row>
    <row r="172" spans="1:20" x14ac:dyDescent="0.25">
      <c r="A172" t="s">
        <v>130</v>
      </c>
      <c r="B172">
        <v>4</v>
      </c>
      <c r="C172" t="s">
        <v>19</v>
      </c>
      <c r="D172">
        <f>D163+8</f>
        <v>145</v>
      </c>
      <c r="E172">
        <f>E171+1</f>
        <v>210</v>
      </c>
      <c r="F172">
        <f>D172+4</f>
        <v>149</v>
      </c>
      <c r="G172">
        <f>E172+3</f>
        <v>213</v>
      </c>
      <c r="H172" t="s">
        <v>20</v>
      </c>
      <c r="I172">
        <v>15</v>
      </c>
      <c r="J172">
        <v>1</v>
      </c>
      <c r="K172">
        <v>0</v>
      </c>
      <c r="L172">
        <v>0</v>
      </c>
      <c r="N172" t="s">
        <v>63</v>
      </c>
      <c r="O172" t="s">
        <v>26</v>
      </c>
      <c r="Q172">
        <v>2</v>
      </c>
      <c r="R172" t="b">
        <v>0</v>
      </c>
      <c r="S172" t="s">
        <v>262</v>
      </c>
      <c r="T172">
        <v>0</v>
      </c>
    </row>
    <row r="173" spans="1:20" x14ac:dyDescent="0.25">
      <c r="A173" t="s">
        <v>131</v>
      </c>
      <c r="B173">
        <v>4</v>
      </c>
      <c r="C173" t="s">
        <v>19</v>
      </c>
      <c r="D173">
        <f>D172+18</f>
        <v>163</v>
      </c>
      <c r="E173">
        <f>E172</f>
        <v>210</v>
      </c>
      <c r="F173">
        <f>D173+4</f>
        <v>167</v>
      </c>
      <c r="G173">
        <f>E173+3</f>
        <v>213</v>
      </c>
      <c r="H173" t="s">
        <v>20</v>
      </c>
      <c r="I173">
        <v>15</v>
      </c>
      <c r="J173">
        <v>1</v>
      </c>
      <c r="K173">
        <v>0</v>
      </c>
      <c r="L173">
        <v>0</v>
      </c>
      <c r="N173" t="s">
        <v>63</v>
      </c>
      <c r="O173" t="s">
        <v>26</v>
      </c>
      <c r="Q173">
        <v>2</v>
      </c>
      <c r="R173" t="b">
        <v>0</v>
      </c>
      <c r="S173" t="s">
        <v>262</v>
      </c>
      <c r="T173">
        <v>0</v>
      </c>
    </row>
    <row r="174" spans="1:20" x14ac:dyDescent="0.25">
      <c r="A174" t="s">
        <v>132</v>
      </c>
      <c r="B174">
        <v>4</v>
      </c>
      <c r="C174" t="s">
        <v>19</v>
      </c>
      <c r="D174">
        <f>D173+18</f>
        <v>181</v>
      </c>
      <c r="E174">
        <f>E173</f>
        <v>210</v>
      </c>
      <c r="F174">
        <f>D174+4</f>
        <v>185</v>
      </c>
      <c r="G174">
        <f>E174+3</f>
        <v>213</v>
      </c>
      <c r="H174" t="s">
        <v>20</v>
      </c>
      <c r="I174">
        <v>15</v>
      </c>
      <c r="J174">
        <v>1</v>
      </c>
      <c r="K174">
        <v>0</v>
      </c>
      <c r="L174">
        <v>0</v>
      </c>
      <c r="N174" t="s">
        <v>63</v>
      </c>
      <c r="O174" t="s">
        <v>26</v>
      </c>
      <c r="Q174">
        <v>2</v>
      </c>
      <c r="R174" t="b">
        <v>0</v>
      </c>
      <c r="S174" t="s">
        <v>262</v>
      </c>
      <c r="T174">
        <v>0</v>
      </c>
    </row>
    <row r="175" spans="1:20" x14ac:dyDescent="0.25">
      <c r="A175" t="s">
        <v>133</v>
      </c>
      <c r="B175">
        <v>4</v>
      </c>
      <c r="C175" t="s">
        <v>19</v>
      </c>
      <c r="D175">
        <f>D174+18</f>
        <v>199</v>
      </c>
      <c r="E175">
        <f>E174</f>
        <v>210</v>
      </c>
      <c r="F175">
        <f>D175+4</f>
        <v>203</v>
      </c>
      <c r="G175">
        <f>E175+3</f>
        <v>213</v>
      </c>
      <c r="H175" t="s">
        <v>20</v>
      </c>
      <c r="I175">
        <v>15</v>
      </c>
      <c r="J175">
        <v>1</v>
      </c>
      <c r="K175">
        <v>0</v>
      </c>
      <c r="L175">
        <v>0</v>
      </c>
      <c r="N175" t="s">
        <v>63</v>
      </c>
      <c r="O175" t="s">
        <v>26</v>
      </c>
      <c r="Q175">
        <v>2</v>
      </c>
      <c r="R175" t="b">
        <v>0</v>
      </c>
      <c r="S175" t="s">
        <v>262</v>
      </c>
      <c r="T175">
        <v>0</v>
      </c>
    </row>
    <row r="176" spans="1:20" x14ac:dyDescent="0.25">
      <c r="A176" t="s">
        <v>310</v>
      </c>
      <c r="B176">
        <v>4</v>
      </c>
      <c r="C176" t="s">
        <v>27</v>
      </c>
      <c r="D176">
        <v>0</v>
      </c>
      <c r="E176">
        <f>G161+4</f>
        <v>224</v>
      </c>
      <c r="F176">
        <v>210</v>
      </c>
      <c r="G176">
        <v>298</v>
      </c>
      <c r="I176">
        <v>0</v>
      </c>
      <c r="J176">
        <v>1</v>
      </c>
      <c r="K176">
        <v>0</v>
      </c>
      <c r="L176">
        <v>0</v>
      </c>
      <c r="M176" t="s">
        <v>67</v>
      </c>
      <c r="N176" t="s">
        <v>67</v>
      </c>
      <c r="O176" t="s">
        <v>26</v>
      </c>
      <c r="Q176">
        <v>2</v>
      </c>
      <c r="R176" t="b">
        <v>0</v>
      </c>
      <c r="S176" t="s">
        <v>262</v>
      </c>
      <c r="T176">
        <v>0</v>
      </c>
    </row>
    <row r="177" spans="1:20" x14ac:dyDescent="0.25">
      <c r="A177" t="s">
        <v>311</v>
      </c>
      <c r="B177">
        <v>4</v>
      </c>
      <c r="C177" t="s">
        <v>19</v>
      </c>
      <c r="D177">
        <v>14</v>
      </c>
      <c r="E177">
        <f>E176+3</f>
        <v>227</v>
      </c>
      <c r="F177">
        <f>F176-14</f>
        <v>196</v>
      </c>
      <c r="G177">
        <f>E177+4</f>
        <v>231</v>
      </c>
      <c r="H177" t="s">
        <v>223</v>
      </c>
      <c r="I177">
        <v>14</v>
      </c>
      <c r="J177">
        <v>1</v>
      </c>
      <c r="K177">
        <v>0</v>
      </c>
      <c r="L177">
        <v>0</v>
      </c>
      <c r="N177" t="s">
        <v>67</v>
      </c>
      <c r="O177" t="s">
        <v>222</v>
      </c>
      <c r="Q177">
        <v>3</v>
      </c>
      <c r="R177" t="b">
        <v>1</v>
      </c>
      <c r="S177" t="s">
        <v>262</v>
      </c>
      <c r="T177">
        <v>0</v>
      </c>
    </row>
    <row r="178" spans="1:20" x14ac:dyDescent="0.25">
      <c r="A178" t="s">
        <v>192</v>
      </c>
      <c r="B178">
        <v>4</v>
      </c>
      <c r="C178" t="s">
        <v>19</v>
      </c>
      <c r="D178">
        <f>D177</f>
        <v>14</v>
      </c>
      <c r="E178">
        <f>G177+2</f>
        <v>233</v>
      </c>
      <c r="F178">
        <f>F177</f>
        <v>196</v>
      </c>
      <c r="G178">
        <f>E178+4</f>
        <v>237</v>
      </c>
      <c r="H178" t="s">
        <v>223</v>
      </c>
      <c r="I178">
        <v>9</v>
      </c>
      <c r="J178">
        <v>0</v>
      </c>
      <c r="K178">
        <v>0</v>
      </c>
      <c r="L178">
        <v>0</v>
      </c>
      <c r="N178" t="s">
        <v>67</v>
      </c>
      <c r="O178" t="s">
        <v>222</v>
      </c>
      <c r="Q178">
        <v>3</v>
      </c>
      <c r="R178" t="b">
        <v>1</v>
      </c>
      <c r="S178" t="s">
        <v>262</v>
      </c>
      <c r="T178">
        <v>0</v>
      </c>
    </row>
    <row r="179" spans="1:20" x14ac:dyDescent="0.25">
      <c r="A179" t="s">
        <v>51</v>
      </c>
      <c r="B179">
        <v>5</v>
      </c>
      <c r="C179" t="s">
        <v>19</v>
      </c>
      <c r="D179">
        <v>14</v>
      </c>
      <c r="E179">
        <v>20</v>
      </c>
      <c r="F179">
        <v>200</v>
      </c>
      <c r="G179">
        <f>E179+4</f>
        <v>24</v>
      </c>
      <c r="H179" t="s">
        <v>223</v>
      </c>
      <c r="I179">
        <v>8</v>
      </c>
      <c r="J179">
        <v>0</v>
      </c>
      <c r="K179">
        <v>0</v>
      </c>
      <c r="L179">
        <v>0</v>
      </c>
      <c r="N179" t="s">
        <v>1577</v>
      </c>
      <c r="O179" t="s">
        <v>222</v>
      </c>
      <c r="Q179">
        <v>3</v>
      </c>
      <c r="R179" t="b">
        <v>1</v>
      </c>
      <c r="S179" t="s">
        <v>262</v>
      </c>
      <c r="T179">
        <v>0</v>
      </c>
    </row>
    <row r="180" spans="1:20" x14ac:dyDescent="0.25">
      <c r="A180" t="s">
        <v>1558</v>
      </c>
      <c r="B180">
        <v>5</v>
      </c>
      <c r="C180" t="s">
        <v>19</v>
      </c>
      <c r="D180">
        <v>14</v>
      </c>
      <c r="E180">
        <v>100</v>
      </c>
      <c r="F180">
        <v>200</v>
      </c>
      <c r="G180">
        <f>E180+4</f>
        <v>104</v>
      </c>
      <c r="H180" t="s">
        <v>223</v>
      </c>
      <c r="I180">
        <v>10</v>
      </c>
      <c r="J180">
        <v>1</v>
      </c>
      <c r="K180">
        <v>0</v>
      </c>
      <c r="L180">
        <v>0</v>
      </c>
      <c r="N180" t="s">
        <v>1577</v>
      </c>
      <c r="O180" t="s">
        <v>222</v>
      </c>
      <c r="P180" s="1"/>
      <c r="Q180">
        <v>2</v>
      </c>
      <c r="R180" t="b">
        <v>1</v>
      </c>
      <c r="T180">
        <v>0</v>
      </c>
    </row>
    <row r="181" spans="1:20" x14ac:dyDescent="0.25">
      <c r="A181" t="s">
        <v>1560</v>
      </c>
      <c r="B181">
        <v>5</v>
      </c>
      <c r="C181" t="s">
        <v>19</v>
      </c>
      <c r="D181">
        <v>14</v>
      </c>
      <c r="E181">
        <f>G180+1</f>
        <v>105</v>
      </c>
      <c r="F181">
        <v>200</v>
      </c>
      <c r="G181">
        <f t="shared" ref="G181:G185" si="8">E181+4</f>
        <v>109</v>
      </c>
      <c r="H181" t="s">
        <v>20</v>
      </c>
      <c r="I181">
        <v>10</v>
      </c>
      <c r="J181">
        <v>0</v>
      </c>
      <c r="K181">
        <v>0</v>
      </c>
      <c r="L181">
        <v>0</v>
      </c>
      <c r="N181" t="s">
        <v>1577</v>
      </c>
      <c r="O181" t="s">
        <v>222</v>
      </c>
      <c r="P181" s="1"/>
      <c r="Q181">
        <v>2</v>
      </c>
      <c r="R181" t="b">
        <v>1</v>
      </c>
      <c r="T181">
        <v>0</v>
      </c>
    </row>
    <row r="182" spans="1:20" x14ac:dyDescent="0.25">
      <c r="A182" t="s">
        <v>1559</v>
      </c>
      <c r="B182">
        <v>5</v>
      </c>
      <c r="C182" t="s">
        <v>19</v>
      </c>
      <c r="D182">
        <v>14</v>
      </c>
      <c r="E182">
        <f>G181+5</f>
        <v>114</v>
      </c>
      <c r="F182">
        <v>200</v>
      </c>
      <c r="G182">
        <f t="shared" si="8"/>
        <v>118</v>
      </c>
      <c r="H182" t="s">
        <v>223</v>
      </c>
      <c r="I182">
        <v>10</v>
      </c>
      <c r="J182">
        <v>1</v>
      </c>
      <c r="K182">
        <v>0</v>
      </c>
      <c r="L182">
        <v>0</v>
      </c>
      <c r="N182" t="s">
        <v>1577</v>
      </c>
      <c r="O182" t="s">
        <v>222</v>
      </c>
      <c r="P182" s="1"/>
      <c r="Q182">
        <v>2</v>
      </c>
      <c r="R182" t="b">
        <v>1</v>
      </c>
      <c r="T182">
        <v>0</v>
      </c>
    </row>
    <row r="183" spans="1:20" x14ac:dyDescent="0.25">
      <c r="A183" t="s">
        <v>1561</v>
      </c>
      <c r="B183">
        <v>5</v>
      </c>
      <c r="C183" t="s">
        <v>19</v>
      </c>
      <c r="D183">
        <v>14</v>
      </c>
      <c r="E183">
        <f>G182+1</f>
        <v>119</v>
      </c>
      <c r="F183">
        <v>200</v>
      </c>
      <c r="G183">
        <f t="shared" si="8"/>
        <v>123</v>
      </c>
      <c r="H183" t="s">
        <v>20</v>
      </c>
      <c r="I183">
        <v>10</v>
      </c>
      <c r="J183">
        <v>0</v>
      </c>
      <c r="K183">
        <v>0</v>
      </c>
      <c r="L183">
        <v>0</v>
      </c>
      <c r="N183" t="s">
        <v>1577</v>
      </c>
      <c r="O183" t="s">
        <v>222</v>
      </c>
      <c r="P183" s="1"/>
      <c r="Q183">
        <v>2</v>
      </c>
      <c r="R183" t="b">
        <v>1</v>
      </c>
      <c r="T183">
        <v>0</v>
      </c>
    </row>
    <row r="184" spans="1:20" x14ac:dyDescent="0.25">
      <c r="A184" t="s">
        <v>1638</v>
      </c>
      <c r="B184">
        <v>5</v>
      </c>
      <c r="C184" t="s">
        <v>19</v>
      </c>
      <c r="D184">
        <v>14</v>
      </c>
      <c r="E184">
        <f>G183+5</f>
        <v>128</v>
      </c>
      <c r="F184">
        <v>200</v>
      </c>
      <c r="G184">
        <f t="shared" si="8"/>
        <v>132</v>
      </c>
      <c r="H184" t="s">
        <v>223</v>
      </c>
      <c r="I184">
        <v>10</v>
      </c>
      <c r="J184">
        <v>1</v>
      </c>
      <c r="K184">
        <v>0</v>
      </c>
      <c r="L184">
        <v>0</v>
      </c>
      <c r="N184" t="s">
        <v>1577</v>
      </c>
      <c r="O184" t="s">
        <v>222</v>
      </c>
      <c r="P184" s="1"/>
      <c r="Q184">
        <v>2</v>
      </c>
      <c r="R184" t="b">
        <v>1</v>
      </c>
      <c r="T184">
        <v>0</v>
      </c>
    </row>
    <row r="185" spans="1:20" x14ac:dyDescent="0.25">
      <c r="A185" t="s">
        <v>1575</v>
      </c>
      <c r="B185">
        <v>5</v>
      </c>
      <c r="C185" t="s">
        <v>19</v>
      </c>
      <c r="D185">
        <v>14</v>
      </c>
      <c r="E185">
        <f>G184+1</f>
        <v>133</v>
      </c>
      <c r="F185">
        <v>200</v>
      </c>
      <c r="G185">
        <f t="shared" si="8"/>
        <v>137</v>
      </c>
      <c r="H185" t="s">
        <v>20</v>
      </c>
      <c r="I185">
        <v>10</v>
      </c>
      <c r="J185">
        <v>0</v>
      </c>
      <c r="K185">
        <v>0</v>
      </c>
      <c r="L185">
        <v>0</v>
      </c>
      <c r="N185" t="s">
        <v>1577</v>
      </c>
      <c r="O185" t="s">
        <v>222</v>
      </c>
      <c r="P185" s="1"/>
      <c r="Q185">
        <v>2</v>
      </c>
      <c r="R185" t="b">
        <v>1</v>
      </c>
      <c r="T185">
        <v>0</v>
      </c>
    </row>
    <row r="186" spans="1:20" x14ac:dyDescent="0.25">
      <c r="A186" t="s">
        <v>1339</v>
      </c>
      <c r="B186">
        <v>5</v>
      </c>
      <c r="C186" t="s">
        <v>25</v>
      </c>
      <c r="D186">
        <v>3</v>
      </c>
      <c r="E186">
        <f>G186-114</f>
        <v>144</v>
      </c>
      <c r="F186">
        <v>207</v>
      </c>
      <c r="G186">
        <v>258</v>
      </c>
      <c r="I186">
        <v>0</v>
      </c>
      <c r="J186">
        <v>0</v>
      </c>
      <c r="K186">
        <v>0</v>
      </c>
      <c r="L186">
        <v>0</v>
      </c>
      <c r="N186" t="s">
        <v>1577</v>
      </c>
      <c r="O186" t="s">
        <v>26</v>
      </c>
      <c r="Q186">
        <v>2</v>
      </c>
      <c r="R186" t="b">
        <v>0</v>
      </c>
      <c r="S186" t="s">
        <v>262</v>
      </c>
      <c r="T186">
        <v>0</v>
      </c>
    </row>
    <row r="187" spans="1:20" x14ac:dyDescent="0.25">
      <c r="A187" t="s">
        <v>30</v>
      </c>
      <c r="B187">
        <v>5</v>
      </c>
      <c r="C187" t="s">
        <v>26</v>
      </c>
      <c r="D187">
        <v>10</v>
      </c>
      <c r="E187">
        <v>262</v>
      </c>
      <c r="F187">
        <v>200</v>
      </c>
      <c r="G187">
        <f>E187</f>
        <v>262</v>
      </c>
      <c r="I187">
        <v>0</v>
      </c>
      <c r="J187">
        <v>0</v>
      </c>
      <c r="K187">
        <v>0</v>
      </c>
      <c r="L187">
        <v>0</v>
      </c>
      <c r="N187" t="s">
        <v>1577</v>
      </c>
      <c r="O187" t="s">
        <v>26</v>
      </c>
      <c r="Q187">
        <v>2</v>
      </c>
      <c r="R187" t="b">
        <v>0</v>
      </c>
      <c r="S187" t="s">
        <v>262</v>
      </c>
      <c r="T187">
        <v>0</v>
      </c>
    </row>
    <row r="188" spans="1:20" x14ac:dyDescent="0.25">
      <c r="A188" t="s">
        <v>138</v>
      </c>
      <c r="B188">
        <v>5</v>
      </c>
      <c r="C188" t="s">
        <v>19</v>
      </c>
      <c r="D188">
        <v>55</v>
      </c>
      <c r="E188">
        <f>E187+5</f>
        <v>267</v>
      </c>
      <c r="F188">
        <v>200</v>
      </c>
      <c r="G188">
        <f>E188+4</f>
        <v>271</v>
      </c>
      <c r="H188" t="s">
        <v>223</v>
      </c>
      <c r="I188">
        <v>10</v>
      </c>
      <c r="J188">
        <v>1</v>
      </c>
      <c r="K188">
        <v>0</v>
      </c>
      <c r="L188">
        <v>0</v>
      </c>
      <c r="N188" t="s">
        <v>1577</v>
      </c>
      <c r="O188" t="s">
        <v>222</v>
      </c>
      <c r="P188" s="1"/>
      <c r="Q188">
        <v>2</v>
      </c>
      <c r="R188" t="b">
        <v>1</v>
      </c>
      <c r="S188" t="s">
        <v>262</v>
      </c>
      <c r="T188">
        <v>0</v>
      </c>
    </row>
    <row r="189" spans="1:20" x14ac:dyDescent="0.25">
      <c r="A189" t="s">
        <v>264</v>
      </c>
      <c r="B189">
        <v>5</v>
      </c>
      <c r="C189" t="s">
        <v>25</v>
      </c>
      <c r="D189">
        <v>10</v>
      </c>
      <c r="E189">
        <f>E188</f>
        <v>267</v>
      </c>
      <c r="F189">
        <f>D189+40</f>
        <v>50</v>
      </c>
      <c r="G189">
        <f>E189+14</f>
        <v>281</v>
      </c>
      <c r="I189">
        <v>10</v>
      </c>
      <c r="J189">
        <v>0</v>
      </c>
      <c r="K189">
        <v>0</v>
      </c>
      <c r="L189">
        <v>0</v>
      </c>
      <c r="N189" t="s">
        <v>1577</v>
      </c>
      <c r="O189" t="s">
        <v>222</v>
      </c>
      <c r="P189" s="6"/>
      <c r="Q189">
        <v>2</v>
      </c>
      <c r="R189" t="b">
        <v>1</v>
      </c>
      <c r="S189" t="s">
        <v>261</v>
      </c>
      <c r="T189">
        <v>0</v>
      </c>
    </row>
    <row r="190" spans="1:20" ht="18" customHeight="1" x14ac:dyDescent="0.25">
      <c r="A190" t="s">
        <v>258</v>
      </c>
      <c r="B190">
        <v>5</v>
      </c>
      <c r="C190" t="s">
        <v>259</v>
      </c>
      <c r="D190">
        <v>10</v>
      </c>
      <c r="E190">
        <f>E188+20</f>
        <v>287</v>
      </c>
      <c r="F190">
        <f>F188</f>
        <v>200</v>
      </c>
      <c r="G190">
        <f>E190+1</f>
        <v>288</v>
      </c>
      <c r="H190" t="s">
        <v>223</v>
      </c>
      <c r="I190">
        <v>10</v>
      </c>
      <c r="J190">
        <v>0</v>
      </c>
      <c r="K190">
        <v>0</v>
      </c>
      <c r="L190">
        <v>1</v>
      </c>
      <c r="N190" t="s">
        <v>1577</v>
      </c>
      <c r="O190" t="s">
        <v>222</v>
      </c>
      <c r="P190" s="6" t="s">
        <v>263</v>
      </c>
      <c r="Q190">
        <v>2</v>
      </c>
      <c r="R190" t="b">
        <v>1</v>
      </c>
      <c r="S190" t="s">
        <v>261</v>
      </c>
      <c r="T190">
        <v>0</v>
      </c>
    </row>
    <row r="191" spans="1:20" x14ac:dyDescent="0.25">
      <c r="A191" t="s">
        <v>1578</v>
      </c>
      <c r="B191">
        <v>5</v>
      </c>
      <c r="C191" t="s">
        <v>27</v>
      </c>
      <c r="D191">
        <v>0</v>
      </c>
      <c r="E191">
        <v>0</v>
      </c>
      <c r="F191">
        <v>211</v>
      </c>
      <c r="G191">
        <v>298</v>
      </c>
      <c r="I191">
        <v>0</v>
      </c>
      <c r="J191">
        <v>0</v>
      </c>
      <c r="K191">
        <v>0</v>
      </c>
      <c r="L191">
        <v>0</v>
      </c>
      <c r="N191" t="s">
        <v>1577</v>
      </c>
      <c r="O191" t="s">
        <v>26</v>
      </c>
      <c r="Q191">
        <v>1</v>
      </c>
      <c r="R191" t="b">
        <v>0</v>
      </c>
      <c r="S191" t="s">
        <v>262</v>
      </c>
      <c r="T191">
        <v>0</v>
      </c>
    </row>
  </sheetData>
  <autoFilter ref="A1:T188" xr:uid="{00000000-0001-0000-0000-000000000000}"/>
  <conditionalFormatting sqref="A121:A122">
    <cfRule type="duplicateValues" dxfId="14"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194"/>
  <sheetViews>
    <sheetView tabSelected="1" zoomScale="85" zoomScaleNormal="85" workbookViewId="0">
      <pane xSplit="3" ySplit="1" topLeftCell="M167" activePane="bottomRight" state="frozen"/>
      <selection pane="topRight" activeCell="D1" sqref="D1"/>
      <selection pane="bottomLeft" activeCell="A2" sqref="A2"/>
      <selection pane="bottomRight" activeCell="B180" sqref="B180"/>
    </sheetView>
  </sheetViews>
  <sheetFormatPr defaultRowHeight="16.5" x14ac:dyDescent="0.25"/>
  <cols>
    <col min="1" max="1" width="9.7109375" style="19" customWidth="1"/>
    <col min="2" max="2" width="38" style="19" customWidth="1"/>
    <col min="3" max="23" width="52.85546875" style="3" customWidth="1"/>
    <col min="24" max="24" width="52.85546875" style="24" customWidth="1"/>
    <col min="25" max="30" width="52.85546875" style="3" customWidth="1"/>
    <col min="31" max="16384" width="9.140625" style="3"/>
  </cols>
  <sheetData>
    <row r="1" spans="1:30" s="18" customFormat="1" x14ac:dyDescent="0.25">
      <c r="A1" s="17" t="s">
        <v>151</v>
      </c>
      <c r="B1" s="17" t="s">
        <v>0</v>
      </c>
      <c r="C1" s="7" t="s">
        <v>141</v>
      </c>
      <c r="D1" s="8" t="s">
        <v>544</v>
      </c>
      <c r="E1" s="8" t="s">
        <v>428</v>
      </c>
      <c r="F1" s="8" t="s">
        <v>1572</v>
      </c>
      <c r="G1" s="7" t="s">
        <v>248</v>
      </c>
      <c r="H1" s="7" t="s">
        <v>722</v>
      </c>
      <c r="I1" s="7" t="s">
        <v>247</v>
      </c>
      <c r="J1" s="8" t="s">
        <v>457</v>
      </c>
      <c r="K1" s="8" t="s">
        <v>246</v>
      </c>
      <c r="L1" s="8" t="s">
        <v>719</v>
      </c>
      <c r="M1" s="8" t="s">
        <v>245</v>
      </c>
      <c r="N1" s="8" t="s">
        <v>565</v>
      </c>
      <c r="O1" s="8" t="s">
        <v>244</v>
      </c>
      <c r="P1" s="8" t="s">
        <v>243</v>
      </c>
      <c r="Q1" s="8" t="s">
        <v>1107</v>
      </c>
      <c r="R1" s="8" t="s">
        <v>910</v>
      </c>
      <c r="S1" s="8" t="s">
        <v>909</v>
      </c>
      <c r="T1" s="8" t="s">
        <v>154</v>
      </c>
      <c r="U1" s="8" t="s">
        <v>455</v>
      </c>
      <c r="V1" s="8" t="s">
        <v>155</v>
      </c>
      <c r="W1" s="8" t="s">
        <v>242</v>
      </c>
      <c r="X1" s="22" t="s">
        <v>502</v>
      </c>
      <c r="Y1" s="8" t="s">
        <v>175</v>
      </c>
      <c r="Z1" s="8" t="s">
        <v>456</v>
      </c>
      <c r="AA1" s="8" t="s">
        <v>241</v>
      </c>
      <c r="AB1" s="8" t="s">
        <v>469</v>
      </c>
      <c r="AC1" s="8"/>
      <c r="AD1" s="8"/>
    </row>
    <row r="2" spans="1:30" s="20" customFormat="1" x14ac:dyDescent="0.25">
      <c r="A2" s="19" t="s">
        <v>152</v>
      </c>
      <c r="B2" s="19" t="s">
        <v>453</v>
      </c>
      <c r="C2" s="16" t="s">
        <v>141</v>
      </c>
      <c r="D2" s="9" t="s">
        <v>1432</v>
      </c>
      <c r="E2" s="9" t="s">
        <v>464</v>
      </c>
      <c r="F2" s="9" t="s">
        <v>1640</v>
      </c>
      <c r="G2" s="16" t="s">
        <v>724</v>
      </c>
      <c r="H2" s="16" t="s">
        <v>723</v>
      </c>
      <c r="I2" s="9" t="s">
        <v>454</v>
      </c>
      <c r="J2" s="9" t="s">
        <v>458</v>
      </c>
      <c r="K2" s="9" t="s">
        <v>721</v>
      </c>
      <c r="L2" s="9" t="s">
        <v>720</v>
      </c>
      <c r="M2" s="9"/>
      <c r="N2" s="9" t="s">
        <v>669</v>
      </c>
      <c r="O2" s="9"/>
      <c r="P2" s="9"/>
      <c r="Q2" s="9" t="s">
        <v>1185</v>
      </c>
      <c r="R2" s="9" t="s">
        <v>1338</v>
      </c>
      <c r="S2" s="9" t="s">
        <v>1337</v>
      </c>
      <c r="T2" s="9" t="s">
        <v>459</v>
      </c>
      <c r="U2" s="9" t="s">
        <v>460</v>
      </c>
      <c r="V2" s="9" t="s">
        <v>461</v>
      </c>
      <c r="W2" s="9"/>
      <c r="X2" s="23" t="s">
        <v>593</v>
      </c>
      <c r="Y2" s="9" t="s">
        <v>463</v>
      </c>
      <c r="Z2" s="9" t="s">
        <v>462</v>
      </c>
      <c r="AA2" s="9"/>
      <c r="AB2" s="9" t="s">
        <v>470</v>
      </c>
      <c r="AC2" s="9"/>
      <c r="AD2" s="9"/>
    </row>
    <row r="3" spans="1:30" ht="15" customHeight="1" x14ac:dyDescent="0.25">
      <c r="A3" s="19" t="s">
        <v>152</v>
      </c>
      <c r="B3" s="19" t="s">
        <v>451</v>
      </c>
      <c r="C3" s="12" t="s">
        <v>604</v>
      </c>
      <c r="D3" s="11" t="s">
        <v>1340</v>
      </c>
      <c r="E3" s="11" t="s">
        <v>1641</v>
      </c>
      <c r="F3" s="11" t="s">
        <v>1642</v>
      </c>
      <c r="G3" s="12"/>
      <c r="H3" s="12" t="s">
        <v>725</v>
      </c>
      <c r="I3" s="11"/>
      <c r="J3" s="26" t="s">
        <v>610</v>
      </c>
      <c r="K3" s="26"/>
      <c r="L3" s="26" t="s">
        <v>780</v>
      </c>
      <c r="M3" s="11"/>
      <c r="N3" s="26" t="s">
        <v>618</v>
      </c>
      <c r="O3" s="26"/>
      <c r="P3" s="26"/>
      <c r="Q3" s="26" t="s">
        <v>1108</v>
      </c>
      <c r="R3" s="11" t="s">
        <v>670</v>
      </c>
      <c r="S3" s="11" t="s">
        <v>1369</v>
      </c>
      <c r="T3" s="11"/>
      <c r="U3" s="26" t="s">
        <v>673</v>
      </c>
      <c r="V3" s="11" t="s">
        <v>673</v>
      </c>
      <c r="W3" s="11"/>
      <c r="X3" s="28" t="s">
        <v>696</v>
      </c>
      <c r="Y3" s="11" t="s">
        <v>1210</v>
      </c>
      <c r="Z3" s="11" t="s">
        <v>684</v>
      </c>
      <c r="AA3" s="11"/>
      <c r="AB3" s="11" t="s">
        <v>1063</v>
      </c>
      <c r="AC3" s="11"/>
      <c r="AD3" s="11"/>
    </row>
    <row r="4" spans="1:30" ht="15" customHeight="1" x14ac:dyDescent="0.25">
      <c r="A4" s="19" t="s">
        <v>152</v>
      </c>
      <c r="B4" s="19" t="s">
        <v>452</v>
      </c>
      <c r="C4" s="12" t="s">
        <v>601</v>
      </c>
      <c r="D4" s="11" t="s">
        <v>1341</v>
      </c>
      <c r="E4" s="11" t="s">
        <v>1643</v>
      </c>
      <c r="F4" s="11" t="s">
        <v>1644</v>
      </c>
      <c r="G4" s="12"/>
      <c r="H4" s="12" t="s">
        <v>726</v>
      </c>
      <c r="I4" s="11"/>
      <c r="J4" s="26" t="s">
        <v>611</v>
      </c>
      <c r="K4" s="26"/>
      <c r="L4" s="26" t="s">
        <v>781</v>
      </c>
      <c r="M4" s="11"/>
      <c r="N4" s="26" t="s">
        <v>619</v>
      </c>
      <c r="O4" s="26"/>
      <c r="P4" s="26"/>
      <c r="Q4" s="26" t="s">
        <v>1109</v>
      </c>
      <c r="R4" s="11" t="s">
        <v>671</v>
      </c>
      <c r="S4" s="11" t="s">
        <v>671</v>
      </c>
      <c r="T4" s="11"/>
      <c r="U4" s="26" t="s">
        <v>674</v>
      </c>
      <c r="V4" s="11" t="s">
        <v>679</v>
      </c>
      <c r="W4" s="11"/>
      <c r="X4" s="28" t="s">
        <v>697</v>
      </c>
      <c r="Y4" s="11" t="s">
        <v>1434</v>
      </c>
      <c r="Z4" s="11" t="s">
        <v>685</v>
      </c>
      <c r="AA4" s="11"/>
      <c r="AB4" s="11" t="s">
        <v>702</v>
      </c>
      <c r="AC4" s="11"/>
      <c r="AD4" s="11"/>
    </row>
    <row r="5" spans="1:30" ht="33" x14ac:dyDescent="0.25">
      <c r="A5" s="19" t="s">
        <v>152</v>
      </c>
      <c r="B5" s="19" t="s">
        <v>23</v>
      </c>
      <c r="C5" s="12" t="s">
        <v>185</v>
      </c>
      <c r="D5" s="11" t="s">
        <v>1342</v>
      </c>
      <c r="E5" s="11" t="s">
        <v>1645</v>
      </c>
      <c r="F5" s="11" t="s">
        <v>1646</v>
      </c>
      <c r="G5" s="12"/>
      <c r="H5" s="12" t="s">
        <v>727</v>
      </c>
      <c r="I5" s="11"/>
      <c r="J5" s="26" t="s">
        <v>281</v>
      </c>
      <c r="K5" s="26"/>
      <c r="L5" s="26" t="s">
        <v>782</v>
      </c>
      <c r="M5" s="11"/>
      <c r="N5" s="26" t="s">
        <v>620</v>
      </c>
      <c r="O5" s="26"/>
      <c r="P5" s="26"/>
      <c r="Q5" s="26" t="s">
        <v>1110</v>
      </c>
      <c r="R5" s="11" t="s">
        <v>567</v>
      </c>
      <c r="S5" s="11" t="s">
        <v>567</v>
      </c>
      <c r="T5" s="11"/>
      <c r="U5" s="26" t="s">
        <v>345</v>
      </c>
      <c r="V5" s="11" t="s">
        <v>375</v>
      </c>
      <c r="W5" s="11"/>
      <c r="X5" s="28" t="s">
        <v>503</v>
      </c>
      <c r="Y5" s="11" t="s">
        <v>402</v>
      </c>
      <c r="Z5" s="11" t="s">
        <v>402</v>
      </c>
      <c r="AA5" s="11"/>
      <c r="AB5" s="11" t="s">
        <v>1064</v>
      </c>
      <c r="AC5" s="11"/>
      <c r="AD5" s="11"/>
    </row>
    <row r="6" spans="1:30" ht="15" customHeight="1" x14ac:dyDescent="0.25">
      <c r="A6" s="19" t="s">
        <v>152</v>
      </c>
      <c r="B6" s="21" t="s">
        <v>200</v>
      </c>
      <c r="C6" s="12" t="s">
        <v>200</v>
      </c>
      <c r="D6" s="11"/>
      <c r="E6" s="11"/>
      <c r="F6" s="11"/>
      <c r="G6" s="12"/>
      <c r="H6" s="12"/>
      <c r="I6" s="11"/>
      <c r="J6" s="26"/>
      <c r="K6" s="26"/>
      <c r="L6" s="26"/>
      <c r="M6" s="11"/>
      <c r="N6" s="26"/>
      <c r="O6" s="26"/>
      <c r="P6" s="26"/>
      <c r="Q6" s="26"/>
      <c r="R6" s="11"/>
      <c r="S6" s="11"/>
      <c r="T6" s="11"/>
      <c r="U6" s="26"/>
      <c r="V6" s="11" t="s">
        <v>1806</v>
      </c>
      <c r="W6" s="11"/>
      <c r="X6" s="28"/>
      <c r="Y6" s="11"/>
      <c r="Z6" s="11"/>
      <c r="AA6" s="11"/>
      <c r="AB6" s="11"/>
      <c r="AC6" s="11"/>
      <c r="AD6" s="11"/>
    </row>
    <row r="7" spans="1:30" ht="15" customHeight="1" x14ac:dyDescent="0.25">
      <c r="A7" s="19" t="s">
        <v>152</v>
      </c>
      <c r="B7" s="19" t="s">
        <v>194</v>
      </c>
      <c r="C7" s="12" t="s">
        <v>194</v>
      </c>
      <c r="D7" s="11"/>
      <c r="E7" s="11"/>
      <c r="F7" s="11"/>
      <c r="G7" s="12"/>
      <c r="H7" s="12"/>
      <c r="I7" s="11"/>
      <c r="J7" s="26"/>
      <c r="K7" s="26"/>
      <c r="L7" s="26"/>
      <c r="M7" s="11"/>
      <c r="N7" s="26"/>
      <c r="O7" s="26"/>
      <c r="P7" s="26"/>
      <c r="Q7" s="26"/>
      <c r="R7" s="11" t="s">
        <v>450</v>
      </c>
      <c r="S7" s="11"/>
      <c r="T7" s="11"/>
      <c r="U7" s="26"/>
      <c r="V7" s="11" t="s">
        <v>1806</v>
      </c>
      <c r="W7" s="11"/>
      <c r="X7" s="28"/>
      <c r="Y7" s="11"/>
      <c r="Z7" s="11"/>
      <c r="AA7" s="11"/>
      <c r="AB7" s="11"/>
      <c r="AC7" s="11"/>
      <c r="AD7" s="11"/>
    </row>
    <row r="8" spans="1:30" ht="15" customHeight="1" x14ac:dyDescent="0.25">
      <c r="A8" s="19" t="s">
        <v>152</v>
      </c>
      <c r="B8" s="19" t="s">
        <v>201</v>
      </c>
      <c r="C8" s="12" t="s">
        <v>201</v>
      </c>
      <c r="D8" s="11"/>
      <c r="E8" s="11"/>
      <c r="F8" s="11"/>
      <c r="G8" s="12"/>
      <c r="H8" s="12"/>
      <c r="I8" s="11"/>
      <c r="J8" s="26"/>
      <c r="K8" s="26"/>
      <c r="L8" s="26"/>
      <c r="M8" s="11"/>
      <c r="N8" s="26"/>
      <c r="O8" s="26"/>
      <c r="P8" s="26"/>
      <c r="Q8" s="26"/>
      <c r="R8" s="11"/>
      <c r="S8" s="11"/>
      <c r="T8" s="11"/>
      <c r="U8" s="26"/>
      <c r="V8" s="11" t="s">
        <v>1806</v>
      </c>
      <c r="W8" s="11"/>
      <c r="X8" s="28"/>
      <c r="Y8" s="11"/>
      <c r="Z8" s="11"/>
      <c r="AA8" s="11"/>
      <c r="AB8" s="11"/>
      <c r="AC8" s="11"/>
      <c r="AD8" s="11"/>
    </row>
    <row r="9" spans="1:30" ht="15" customHeight="1" x14ac:dyDescent="0.25">
      <c r="A9" s="19" t="s">
        <v>152</v>
      </c>
      <c r="B9" s="19" t="s">
        <v>202</v>
      </c>
      <c r="C9" s="12" t="s">
        <v>202</v>
      </c>
      <c r="D9" s="11"/>
      <c r="E9" s="11"/>
      <c r="F9" s="11"/>
      <c r="G9" s="12"/>
      <c r="H9" s="12"/>
      <c r="I9" s="11"/>
      <c r="J9" s="26"/>
      <c r="K9" s="26"/>
      <c r="L9" s="26"/>
      <c r="M9" s="11"/>
      <c r="N9" s="26"/>
      <c r="O9" s="26"/>
      <c r="P9" s="26"/>
      <c r="Q9" s="26"/>
      <c r="R9" s="11"/>
      <c r="S9" s="11"/>
      <c r="T9" s="11"/>
      <c r="U9" s="26"/>
      <c r="V9" s="11" t="s">
        <v>1806</v>
      </c>
      <c r="W9" s="11"/>
      <c r="X9" s="28"/>
      <c r="Y9" s="11"/>
      <c r="Z9" s="11"/>
      <c r="AA9" s="11"/>
      <c r="AB9" s="11"/>
      <c r="AC9" s="11"/>
      <c r="AD9" s="11"/>
    </row>
    <row r="10" spans="1:30" ht="15" customHeight="1" x14ac:dyDescent="0.25">
      <c r="A10" s="19" t="s">
        <v>152</v>
      </c>
      <c r="B10" s="19" t="s">
        <v>203</v>
      </c>
      <c r="C10" s="12" t="s">
        <v>203</v>
      </c>
      <c r="D10" s="11"/>
      <c r="E10" s="11"/>
      <c r="F10" s="11"/>
      <c r="G10" s="12"/>
      <c r="H10" s="12"/>
      <c r="I10" s="11"/>
      <c r="J10" s="26"/>
      <c r="K10" s="26"/>
      <c r="L10" s="26"/>
      <c r="M10" s="11"/>
      <c r="N10" s="26"/>
      <c r="O10" s="26"/>
      <c r="P10" s="26"/>
      <c r="Q10" s="26"/>
      <c r="R10" s="11"/>
      <c r="S10" s="11"/>
      <c r="T10" s="11"/>
      <c r="U10" s="26"/>
      <c r="V10" s="11" t="s">
        <v>1806</v>
      </c>
      <c r="W10" s="11"/>
      <c r="X10" s="28"/>
      <c r="Y10" s="11"/>
      <c r="Z10" s="11"/>
      <c r="AA10" s="11"/>
      <c r="AB10" s="11"/>
      <c r="AC10" s="11"/>
      <c r="AD10" s="11"/>
    </row>
    <row r="11" spans="1:30" ht="15" customHeight="1" x14ac:dyDescent="0.25">
      <c r="A11" s="19" t="s">
        <v>152</v>
      </c>
      <c r="B11" s="19" t="s">
        <v>204</v>
      </c>
      <c r="C11" s="12" t="s">
        <v>465</v>
      </c>
      <c r="D11" s="11"/>
      <c r="E11" s="11"/>
      <c r="F11" s="11"/>
      <c r="G11" s="12"/>
      <c r="H11" s="12"/>
      <c r="I11" s="11"/>
      <c r="J11" s="26"/>
      <c r="K11" s="26"/>
      <c r="L11" s="26"/>
      <c r="M11" s="11"/>
      <c r="N11" s="26"/>
      <c r="O11" s="26"/>
      <c r="P11" s="26"/>
      <c r="Q11" s="26"/>
      <c r="R11" s="11"/>
      <c r="S11" s="11"/>
      <c r="T11" s="11"/>
      <c r="U11" s="26" t="s">
        <v>465</v>
      </c>
      <c r="V11" s="11" t="s">
        <v>1806</v>
      </c>
      <c r="W11" s="11"/>
      <c r="X11" s="28"/>
      <c r="Y11" s="11"/>
      <c r="Z11" s="11"/>
      <c r="AA11" s="11"/>
      <c r="AB11" s="11"/>
      <c r="AC11" s="11"/>
      <c r="AD11" s="11"/>
    </row>
    <row r="12" spans="1:30" ht="15" customHeight="1" x14ac:dyDescent="0.25">
      <c r="A12" s="19" t="s">
        <v>152</v>
      </c>
      <c r="B12" s="19" t="s">
        <v>205</v>
      </c>
      <c r="C12" s="12" t="s">
        <v>205</v>
      </c>
      <c r="D12" s="11"/>
      <c r="E12" s="11" t="s">
        <v>468</v>
      </c>
      <c r="F12" s="11" t="s">
        <v>468</v>
      </c>
      <c r="G12" s="12"/>
      <c r="H12" s="12"/>
      <c r="I12" s="11"/>
      <c r="J12" s="26"/>
      <c r="K12" s="26"/>
      <c r="L12" s="26"/>
      <c r="M12" s="11"/>
      <c r="N12" s="26"/>
      <c r="O12" s="26"/>
      <c r="P12" s="26"/>
      <c r="Q12" s="26"/>
      <c r="R12" s="11"/>
      <c r="S12" s="11"/>
      <c r="T12" s="11"/>
      <c r="U12" s="26"/>
      <c r="V12" s="11" t="s">
        <v>1806</v>
      </c>
      <c r="W12" s="11"/>
      <c r="X12" s="28"/>
      <c r="Y12" s="11"/>
      <c r="Z12" s="11"/>
      <c r="AA12" s="11"/>
      <c r="AB12" s="11"/>
      <c r="AC12" s="11"/>
      <c r="AD12" s="11"/>
    </row>
    <row r="13" spans="1:30" ht="15" customHeight="1" x14ac:dyDescent="0.25">
      <c r="A13" s="19" t="s">
        <v>152</v>
      </c>
      <c r="B13" s="19" t="s">
        <v>206</v>
      </c>
      <c r="C13" s="12" t="s">
        <v>206</v>
      </c>
      <c r="D13" s="11"/>
      <c r="E13" s="11"/>
      <c r="F13" s="11"/>
      <c r="G13" s="12"/>
      <c r="H13" s="12"/>
      <c r="I13" s="11"/>
      <c r="J13" s="26"/>
      <c r="K13" s="26"/>
      <c r="L13" s="26"/>
      <c r="M13" s="11"/>
      <c r="N13" s="26"/>
      <c r="O13" s="26"/>
      <c r="P13" s="26"/>
      <c r="Q13" s="26"/>
      <c r="R13" s="11"/>
      <c r="S13" s="11"/>
      <c r="T13" s="11"/>
      <c r="U13" s="26"/>
      <c r="V13" s="11" t="s">
        <v>1806</v>
      </c>
      <c r="W13" s="11"/>
      <c r="X13" s="28" t="s">
        <v>504</v>
      </c>
      <c r="Y13" s="11"/>
      <c r="Z13" s="11"/>
      <c r="AA13" s="11"/>
      <c r="AB13" s="11"/>
      <c r="AC13" s="11"/>
      <c r="AD13" s="11"/>
    </row>
    <row r="14" spans="1:30" ht="15" customHeight="1" x14ac:dyDescent="0.25">
      <c r="A14" s="19" t="s">
        <v>152</v>
      </c>
      <c r="B14" s="19" t="s">
        <v>193</v>
      </c>
      <c r="C14" s="12" t="s">
        <v>193</v>
      </c>
      <c r="D14" s="11"/>
      <c r="E14" s="11"/>
      <c r="F14" s="11"/>
      <c r="G14" s="12"/>
      <c r="H14" s="12"/>
      <c r="I14" s="11"/>
      <c r="J14" s="26"/>
      <c r="K14" s="26"/>
      <c r="L14" s="26"/>
      <c r="M14" s="11"/>
      <c r="N14" s="26"/>
      <c r="O14" s="26"/>
      <c r="P14" s="26"/>
      <c r="Q14" s="26"/>
      <c r="R14" s="11"/>
      <c r="S14" s="11"/>
      <c r="T14" s="11"/>
      <c r="U14" s="26"/>
      <c r="V14" s="11" t="s">
        <v>1806</v>
      </c>
      <c r="W14" s="11"/>
      <c r="X14" s="28"/>
      <c r="Y14" s="11" t="s">
        <v>1435</v>
      </c>
      <c r="Z14" s="11" t="s">
        <v>467</v>
      </c>
      <c r="AA14" s="11"/>
      <c r="AB14" s="11"/>
      <c r="AC14" s="11"/>
      <c r="AD14" s="11"/>
    </row>
    <row r="15" spans="1:30" ht="15" customHeight="1" x14ac:dyDescent="0.25">
      <c r="A15" s="19" t="s">
        <v>152</v>
      </c>
      <c r="B15" s="19" t="s">
        <v>207</v>
      </c>
      <c r="C15" s="12" t="s">
        <v>207</v>
      </c>
      <c r="D15" s="11"/>
      <c r="E15" s="11"/>
      <c r="F15" s="11"/>
      <c r="G15" s="12"/>
      <c r="H15" s="12"/>
      <c r="I15" s="11"/>
      <c r="J15" s="26"/>
      <c r="K15" s="26"/>
      <c r="L15" s="26"/>
      <c r="M15" s="11"/>
      <c r="N15" s="26"/>
      <c r="O15" s="26"/>
      <c r="P15" s="26"/>
      <c r="Q15" s="26"/>
      <c r="R15" s="11"/>
      <c r="S15" s="11"/>
      <c r="T15" s="11"/>
      <c r="U15" s="26"/>
      <c r="V15" s="11" t="s">
        <v>1806</v>
      </c>
      <c r="W15" s="11"/>
      <c r="X15" s="28"/>
      <c r="Y15" s="11"/>
      <c r="Z15" s="11"/>
      <c r="AA15" s="11"/>
      <c r="AB15" s="11" t="s">
        <v>471</v>
      </c>
      <c r="AC15" s="11"/>
      <c r="AD15" s="11"/>
    </row>
    <row r="16" spans="1:30" ht="15" customHeight="1" x14ac:dyDescent="0.25">
      <c r="A16" s="19" t="s">
        <v>152</v>
      </c>
      <c r="B16" s="19" t="s">
        <v>208</v>
      </c>
      <c r="C16" s="12" t="s">
        <v>208</v>
      </c>
      <c r="D16" s="11"/>
      <c r="E16" s="11"/>
      <c r="F16" s="11"/>
      <c r="G16" s="12"/>
      <c r="H16" s="12"/>
      <c r="I16" s="11"/>
      <c r="J16" s="26"/>
      <c r="K16" s="26"/>
      <c r="L16" s="26"/>
      <c r="M16" s="11"/>
      <c r="N16" s="26" t="s">
        <v>208</v>
      </c>
      <c r="O16" s="26"/>
      <c r="P16" s="26"/>
      <c r="Q16" s="26"/>
      <c r="R16" s="11"/>
      <c r="S16" s="11"/>
      <c r="T16" s="11"/>
      <c r="U16" s="26"/>
      <c r="V16" s="11" t="s">
        <v>1806</v>
      </c>
      <c r="W16" s="11"/>
      <c r="X16" s="28"/>
      <c r="Y16" s="11"/>
      <c r="Z16" s="11"/>
      <c r="AA16" s="11"/>
      <c r="AB16" s="11"/>
      <c r="AC16" s="11"/>
      <c r="AD16" s="11"/>
    </row>
    <row r="17" spans="1:30" ht="15" customHeight="1" x14ac:dyDescent="0.25">
      <c r="A17" s="19" t="s">
        <v>152</v>
      </c>
      <c r="B17" s="19" t="s">
        <v>209</v>
      </c>
      <c r="C17" s="12" t="s">
        <v>209</v>
      </c>
      <c r="D17" s="11"/>
      <c r="E17" s="11"/>
      <c r="F17" s="11"/>
      <c r="G17" s="12"/>
      <c r="H17" s="12"/>
      <c r="I17" s="11"/>
      <c r="J17" s="26"/>
      <c r="K17" s="26"/>
      <c r="L17" s="26" t="s">
        <v>612</v>
      </c>
      <c r="M17" s="11"/>
      <c r="N17" s="26"/>
      <c r="O17" s="26"/>
      <c r="P17" s="26"/>
      <c r="Q17" s="26"/>
      <c r="R17" s="11"/>
      <c r="S17" s="11"/>
      <c r="T17" s="11"/>
      <c r="U17" s="26"/>
      <c r="V17" s="11" t="s">
        <v>1806</v>
      </c>
      <c r="W17" s="11"/>
      <c r="X17" s="28"/>
      <c r="Y17" s="11"/>
      <c r="Z17" s="11"/>
      <c r="AA17" s="11"/>
      <c r="AB17" s="11"/>
      <c r="AC17" s="11"/>
      <c r="AD17" s="11"/>
    </row>
    <row r="18" spans="1:30" ht="15" customHeight="1" x14ac:dyDescent="0.25">
      <c r="A18" s="19" t="s">
        <v>152</v>
      </c>
      <c r="B18" s="19" t="s">
        <v>210</v>
      </c>
      <c r="C18" s="12" t="s">
        <v>210</v>
      </c>
      <c r="D18" s="11"/>
      <c r="E18" s="11"/>
      <c r="F18" s="11"/>
      <c r="G18" s="12"/>
      <c r="H18" s="12"/>
      <c r="I18" s="11"/>
      <c r="J18" s="26"/>
      <c r="K18" s="26"/>
      <c r="L18" s="26"/>
      <c r="M18" s="11"/>
      <c r="N18" s="26" t="s">
        <v>210</v>
      </c>
      <c r="O18" s="26"/>
      <c r="P18" s="26"/>
      <c r="Q18" s="26"/>
      <c r="R18" s="11"/>
      <c r="S18" s="11"/>
      <c r="T18" s="11"/>
      <c r="U18" s="26"/>
      <c r="V18" s="11" t="s">
        <v>1806</v>
      </c>
      <c r="W18" s="11"/>
      <c r="X18" s="28"/>
      <c r="Y18" s="11"/>
      <c r="Z18" s="11"/>
      <c r="AA18" s="11"/>
      <c r="AB18" s="11"/>
      <c r="AC18" s="11"/>
      <c r="AD18" s="11"/>
    </row>
    <row r="19" spans="1:30" ht="15" customHeight="1" x14ac:dyDescent="0.25">
      <c r="A19" s="19" t="s">
        <v>152</v>
      </c>
      <c r="B19" s="19" t="s">
        <v>211</v>
      </c>
      <c r="C19" s="12" t="s">
        <v>211</v>
      </c>
      <c r="D19" s="11"/>
      <c r="E19" s="11"/>
      <c r="F19" s="11"/>
      <c r="G19" s="12"/>
      <c r="H19" s="12" t="s">
        <v>728</v>
      </c>
      <c r="I19" s="11"/>
      <c r="J19" s="26"/>
      <c r="K19" s="26"/>
      <c r="L19" s="26"/>
      <c r="M19" s="11"/>
      <c r="N19" s="26"/>
      <c r="O19" s="26"/>
      <c r="P19" s="26"/>
      <c r="Q19" s="26"/>
      <c r="R19" s="11"/>
      <c r="S19" s="11"/>
      <c r="T19" s="11"/>
      <c r="U19" s="26"/>
      <c r="V19" s="11" t="s">
        <v>1806</v>
      </c>
      <c r="W19" s="11"/>
      <c r="X19" s="28"/>
      <c r="Y19" s="11"/>
      <c r="Z19" s="11"/>
      <c r="AA19" s="11"/>
      <c r="AB19" s="11"/>
      <c r="AC19" s="11"/>
      <c r="AD19" s="11"/>
    </row>
    <row r="20" spans="1:30" ht="15" customHeight="1" x14ac:dyDescent="0.25">
      <c r="A20" s="19" t="s">
        <v>152</v>
      </c>
      <c r="B20" s="19" t="s">
        <v>212</v>
      </c>
      <c r="C20" s="12" t="s">
        <v>212</v>
      </c>
      <c r="D20" s="11"/>
      <c r="E20" s="11"/>
      <c r="F20" s="11"/>
      <c r="G20" s="12"/>
      <c r="H20" s="12"/>
      <c r="I20" s="11"/>
      <c r="J20" s="26"/>
      <c r="K20" s="26"/>
      <c r="L20" s="26"/>
      <c r="M20" s="11"/>
      <c r="N20" s="26" t="s">
        <v>566</v>
      </c>
      <c r="O20" s="26"/>
      <c r="P20" s="26"/>
      <c r="Q20" s="26"/>
      <c r="R20" s="11"/>
      <c r="S20" s="11"/>
      <c r="T20" s="11"/>
      <c r="U20" s="26"/>
      <c r="V20" s="11" t="s">
        <v>1806</v>
      </c>
      <c r="W20" s="11"/>
      <c r="X20" s="28"/>
      <c r="Y20" s="11"/>
      <c r="Z20" s="11"/>
      <c r="AA20" s="11"/>
      <c r="AB20" s="11"/>
      <c r="AC20" s="11"/>
      <c r="AD20" s="11"/>
    </row>
    <row r="21" spans="1:30" ht="15" customHeight="1" x14ac:dyDescent="0.25">
      <c r="A21" s="19" t="s">
        <v>152</v>
      </c>
      <c r="B21" s="19" t="s">
        <v>213</v>
      </c>
      <c r="C21" s="12" t="s">
        <v>213</v>
      </c>
      <c r="D21" s="11"/>
      <c r="E21" s="11"/>
      <c r="F21" s="11"/>
      <c r="G21" s="12"/>
      <c r="H21" s="12"/>
      <c r="I21" s="11"/>
      <c r="J21" s="26" t="s">
        <v>213</v>
      </c>
      <c r="K21" s="26"/>
      <c r="L21" s="26"/>
      <c r="M21" s="11"/>
      <c r="N21" s="26"/>
      <c r="O21" s="26"/>
      <c r="P21" s="26"/>
      <c r="Q21" s="26"/>
      <c r="R21" s="11"/>
      <c r="S21" s="11"/>
      <c r="T21" s="11"/>
      <c r="U21" s="26"/>
      <c r="V21" s="11" t="s">
        <v>1806</v>
      </c>
      <c r="W21" s="11"/>
      <c r="X21" s="28"/>
      <c r="Y21" s="11"/>
      <c r="Z21" s="11"/>
      <c r="AA21" s="11"/>
      <c r="AB21" s="11"/>
      <c r="AC21" s="11"/>
      <c r="AD21" s="11"/>
    </row>
    <row r="22" spans="1:30" ht="15" customHeight="1" x14ac:dyDescent="0.25">
      <c r="A22" s="19" t="s">
        <v>152</v>
      </c>
      <c r="B22" s="19" t="s">
        <v>214</v>
      </c>
      <c r="C22" s="12" t="s">
        <v>214</v>
      </c>
      <c r="D22" s="11" t="s">
        <v>214</v>
      </c>
      <c r="E22" s="11"/>
      <c r="F22" s="11"/>
      <c r="G22" s="12"/>
      <c r="H22" s="12"/>
      <c r="I22" s="11"/>
      <c r="J22" s="26"/>
      <c r="K22" s="26"/>
      <c r="L22" s="26"/>
      <c r="M22" s="11"/>
      <c r="N22" s="26"/>
      <c r="O22" s="26"/>
      <c r="P22" s="26"/>
      <c r="Q22" s="26"/>
      <c r="R22" s="11"/>
      <c r="S22" s="11" t="s">
        <v>214</v>
      </c>
      <c r="T22" s="11"/>
      <c r="U22" s="26"/>
      <c r="V22" s="11" t="s">
        <v>1806</v>
      </c>
      <c r="W22" s="11"/>
      <c r="X22" s="28"/>
      <c r="Y22" s="11"/>
      <c r="Z22" s="11"/>
      <c r="AA22" s="11"/>
      <c r="AB22" s="11"/>
      <c r="AC22" s="11"/>
      <c r="AD22" s="11"/>
    </row>
    <row r="23" spans="1:30" ht="15" customHeight="1" x14ac:dyDescent="0.25">
      <c r="A23" s="19" t="s">
        <v>152</v>
      </c>
      <c r="B23" s="19" t="s">
        <v>215</v>
      </c>
      <c r="C23" s="12" t="s">
        <v>215</v>
      </c>
      <c r="D23" s="11" t="s">
        <v>545</v>
      </c>
      <c r="E23" s="11"/>
      <c r="F23" s="11"/>
      <c r="G23" s="12"/>
      <c r="H23" s="12"/>
      <c r="I23" s="11"/>
      <c r="J23" s="26"/>
      <c r="K23" s="26"/>
      <c r="L23" s="26"/>
      <c r="M23" s="11"/>
      <c r="N23" s="26"/>
      <c r="O23" s="26"/>
      <c r="P23" s="26"/>
      <c r="Q23" s="26"/>
      <c r="R23" s="11"/>
      <c r="S23" s="11" t="s">
        <v>215</v>
      </c>
      <c r="T23" s="11"/>
      <c r="U23" s="26"/>
      <c r="V23" s="11" t="s">
        <v>1806</v>
      </c>
      <c r="W23" s="11"/>
      <c r="X23" s="28"/>
      <c r="Y23" s="11"/>
      <c r="Z23" s="11"/>
      <c r="AA23" s="11"/>
      <c r="AB23" s="11"/>
      <c r="AC23" s="11"/>
      <c r="AD23" s="11"/>
    </row>
    <row r="24" spans="1:30" ht="15" customHeight="1" x14ac:dyDescent="0.25">
      <c r="A24" s="19" t="s">
        <v>152</v>
      </c>
      <c r="B24" s="19" t="s">
        <v>216</v>
      </c>
      <c r="C24" s="12" t="s">
        <v>216</v>
      </c>
      <c r="D24" s="11" t="s">
        <v>216</v>
      </c>
      <c r="E24" s="11"/>
      <c r="F24" s="11"/>
      <c r="G24" s="12"/>
      <c r="H24" s="12"/>
      <c r="I24" s="11"/>
      <c r="J24" s="26"/>
      <c r="K24" s="26"/>
      <c r="L24" s="26"/>
      <c r="M24" s="11"/>
      <c r="N24" s="26"/>
      <c r="O24" s="26"/>
      <c r="P24" s="26"/>
      <c r="Q24" s="26"/>
      <c r="R24" s="11"/>
      <c r="S24" s="11" t="s">
        <v>216</v>
      </c>
      <c r="T24" s="11"/>
      <c r="U24" s="26"/>
      <c r="V24" s="11" t="s">
        <v>1806</v>
      </c>
      <c r="W24" s="11"/>
      <c r="X24" s="28"/>
      <c r="Y24" s="11"/>
      <c r="Z24" s="11"/>
      <c r="AA24" s="11"/>
      <c r="AB24" s="11"/>
      <c r="AC24" s="11"/>
      <c r="AD24" s="11"/>
    </row>
    <row r="25" spans="1:30" ht="15" customHeight="1" x14ac:dyDescent="0.25">
      <c r="A25" s="19" t="s">
        <v>152</v>
      </c>
      <c r="B25" s="19" t="s">
        <v>217</v>
      </c>
      <c r="C25" s="12" t="s">
        <v>217</v>
      </c>
      <c r="D25" s="11"/>
      <c r="E25" s="11"/>
      <c r="F25" s="11"/>
      <c r="G25" s="12"/>
      <c r="H25" s="12"/>
      <c r="I25" s="11"/>
      <c r="J25" s="26"/>
      <c r="K25" s="26"/>
      <c r="L25" s="26"/>
      <c r="M25" s="11"/>
      <c r="N25" s="26"/>
      <c r="O25" s="26"/>
      <c r="P25" s="26"/>
      <c r="Q25" s="26"/>
      <c r="R25" s="11"/>
      <c r="S25" s="11"/>
      <c r="T25" s="11"/>
      <c r="U25" s="26"/>
      <c r="V25" s="11" t="s">
        <v>1806</v>
      </c>
      <c r="W25" s="11"/>
      <c r="X25" s="28"/>
      <c r="Y25" s="11"/>
      <c r="Z25" s="11"/>
      <c r="AA25" s="11"/>
      <c r="AB25" s="11"/>
      <c r="AC25" s="11"/>
      <c r="AD25" s="11"/>
    </row>
    <row r="26" spans="1:30" ht="15" customHeight="1" x14ac:dyDescent="0.25">
      <c r="A26" s="19" t="s">
        <v>152</v>
      </c>
      <c r="B26" s="19" t="s">
        <v>218</v>
      </c>
      <c r="C26" s="12" t="s">
        <v>218</v>
      </c>
      <c r="D26" s="11"/>
      <c r="E26" s="11"/>
      <c r="F26" s="11"/>
      <c r="G26" s="12"/>
      <c r="H26" s="12"/>
      <c r="I26" s="11"/>
      <c r="J26" s="26"/>
      <c r="K26" s="26"/>
      <c r="L26" s="26"/>
      <c r="M26" s="11"/>
      <c r="N26" s="26"/>
      <c r="O26" s="26"/>
      <c r="P26" s="26"/>
      <c r="Q26" s="26"/>
      <c r="R26" s="11"/>
      <c r="S26" s="11"/>
      <c r="T26" s="11"/>
      <c r="U26" s="26"/>
      <c r="V26" s="11" t="s">
        <v>466</v>
      </c>
      <c r="W26" s="11"/>
      <c r="X26" s="28"/>
      <c r="Y26" s="11"/>
      <c r="Z26" s="11"/>
      <c r="AA26" s="11"/>
      <c r="AB26" s="11"/>
      <c r="AC26" s="11"/>
      <c r="AD26" s="11"/>
    </row>
    <row r="27" spans="1:30" ht="15" customHeight="1" x14ac:dyDescent="0.25">
      <c r="A27" s="19" t="s">
        <v>152</v>
      </c>
      <c r="B27" s="21" t="s">
        <v>219</v>
      </c>
      <c r="C27" s="12" t="s">
        <v>219</v>
      </c>
      <c r="D27" s="11"/>
      <c r="E27" s="11"/>
      <c r="F27" s="11"/>
      <c r="G27" s="12"/>
      <c r="H27" s="12"/>
      <c r="I27" s="11"/>
      <c r="J27" s="26"/>
      <c r="K27" s="26"/>
      <c r="L27" s="26"/>
      <c r="M27" s="11"/>
      <c r="N27" s="26"/>
      <c r="O27" s="26"/>
      <c r="P27" s="26"/>
      <c r="Q27" s="26"/>
      <c r="R27" s="11"/>
      <c r="S27" s="11"/>
      <c r="T27" s="11"/>
      <c r="U27" s="26"/>
      <c r="V27" s="11" t="s">
        <v>1806</v>
      </c>
      <c r="W27" s="11"/>
      <c r="X27" s="28"/>
      <c r="Y27" s="11"/>
      <c r="Z27" s="11"/>
      <c r="AA27" s="11"/>
      <c r="AB27" s="11"/>
      <c r="AC27" s="11"/>
      <c r="AD27" s="11"/>
    </row>
    <row r="28" spans="1:30" ht="15" customHeight="1" x14ac:dyDescent="0.25">
      <c r="A28" s="19" t="s">
        <v>152</v>
      </c>
      <c r="B28" s="19" t="s">
        <v>191</v>
      </c>
      <c r="C28" s="12" t="s">
        <v>191</v>
      </c>
      <c r="D28" s="11"/>
      <c r="E28" s="11"/>
      <c r="F28" s="11"/>
      <c r="G28" s="12"/>
      <c r="H28" s="12"/>
      <c r="I28" s="11"/>
      <c r="J28" s="26"/>
      <c r="K28" s="26"/>
      <c r="L28" s="26"/>
      <c r="M28" s="11"/>
      <c r="N28" s="26"/>
      <c r="O28" s="26"/>
      <c r="P28" s="26"/>
      <c r="Q28" s="26"/>
      <c r="R28" s="11"/>
      <c r="S28" s="11"/>
      <c r="T28" s="11"/>
      <c r="U28" s="26"/>
      <c r="V28" s="11" t="s">
        <v>1806</v>
      </c>
      <c r="W28" s="11"/>
      <c r="X28" s="28"/>
      <c r="Y28" s="11"/>
      <c r="Z28" s="11"/>
      <c r="AA28" s="11"/>
      <c r="AB28" s="11"/>
      <c r="AC28" s="11"/>
      <c r="AD28" s="11"/>
    </row>
    <row r="29" spans="1:30" ht="15" customHeight="1" x14ac:dyDescent="0.25">
      <c r="A29" s="19" t="s">
        <v>152</v>
      </c>
      <c r="B29" s="19" t="s">
        <v>220</v>
      </c>
      <c r="C29" s="12" t="s">
        <v>220</v>
      </c>
      <c r="D29" s="11"/>
      <c r="E29" s="11"/>
      <c r="F29" s="11"/>
      <c r="G29" s="12"/>
      <c r="H29" s="12"/>
      <c r="I29" s="11"/>
      <c r="J29" s="26"/>
      <c r="K29" s="26"/>
      <c r="L29" s="26"/>
      <c r="M29" s="11"/>
      <c r="N29" s="26"/>
      <c r="O29" s="26"/>
      <c r="P29" s="26"/>
      <c r="Q29" s="26"/>
      <c r="R29" s="11"/>
      <c r="S29" s="11"/>
      <c r="T29" s="11"/>
      <c r="U29" s="26"/>
      <c r="V29" s="11" t="s">
        <v>1806</v>
      </c>
      <c r="W29" s="11"/>
      <c r="X29" s="28"/>
      <c r="Y29" s="11"/>
      <c r="Z29" s="11"/>
      <c r="AA29" s="11"/>
      <c r="AB29" s="11"/>
      <c r="AC29" s="11"/>
      <c r="AD29" s="11"/>
    </row>
    <row r="30" spans="1:30" ht="15" customHeight="1" x14ac:dyDescent="0.25">
      <c r="A30" s="19" t="s">
        <v>152</v>
      </c>
      <c r="B30" s="19" t="s">
        <v>221</v>
      </c>
      <c r="C30" s="15" t="s">
        <v>221</v>
      </c>
      <c r="D30" s="11"/>
      <c r="E30" s="11"/>
      <c r="F30" s="11"/>
      <c r="G30" s="15"/>
      <c r="H30" s="15"/>
      <c r="I30" s="11"/>
      <c r="J30" s="26"/>
      <c r="K30" s="26"/>
      <c r="L30" s="26"/>
      <c r="M30" s="11"/>
      <c r="N30" s="26"/>
      <c r="O30" s="26"/>
      <c r="P30" s="26"/>
      <c r="Q30" s="26" t="s">
        <v>1093</v>
      </c>
      <c r="R30" s="11"/>
      <c r="S30" s="11"/>
      <c r="T30" s="11"/>
      <c r="U30" s="26"/>
      <c r="V30" s="11" t="s">
        <v>1806</v>
      </c>
      <c r="W30" s="11"/>
      <c r="X30" s="28"/>
      <c r="Y30" s="11"/>
      <c r="Z30" s="11"/>
      <c r="AA30" s="11"/>
      <c r="AB30" s="11"/>
      <c r="AC30" s="11"/>
      <c r="AD30" s="11"/>
    </row>
    <row r="31" spans="1:30" ht="15" customHeight="1" x14ac:dyDescent="0.25">
      <c r="A31" s="19" t="s">
        <v>152</v>
      </c>
      <c r="B31" s="21" t="s">
        <v>880</v>
      </c>
      <c r="C31" s="12" t="s">
        <v>851</v>
      </c>
      <c r="D31" s="11"/>
      <c r="E31" s="11"/>
      <c r="F31" s="11"/>
      <c r="G31" s="12"/>
      <c r="H31" s="12"/>
      <c r="I31" s="11"/>
      <c r="J31" s="26"/>
      <c r="K31" s="26"/>
      <c r="L31" s="26"/>
      <c r="M31" s="11"/>
      <c r="N31" s="26"/>
      <c r="O31" s="26"/>
      <c r="P31" s="26"/>
      <c r="Q31" s="26"/>
      <c r="R31" s="11"/>
      <c r="S31" s="11"/>
      <c r="T31" s="11"/>
      <c r="U31" s="26"/>
      <c r="V31" s="11" t="s">
        <v>1806</v>
      </c>
      <c r="W31" s="11"/>
      <c r="X31" s="28"/>
      <c r="Y31" s="11"/>
      <c r="Z31" s="11"/>
      <c r="AA31" s="11"/>
      <c r="AB31" s="11"/>
      <c r="AC31" s="11"/>
      <c r="AD31" s="11"/>
    </row>
    <row r="32" spans="1:30" ht="15" customHeight="1" x14ac:dyDescent="0.25">
      <c r="A32" s="19" t="s">
        <v>152</v>
      </c>
      <c r="B32" s="19" t="s">
        <v>881</v>
      </c>
      <c r="C32" s="12" t="s">
        <v>852</v>
      </c>
      <c r="D32" s="11"/>
      <c r="E32" s="11"/>
      <c r="F32" s="11"/>
      <c r="G32" s="12"/>
      <c r="H32" s="12"/>
      <c r="I32" s="11"/>
      <c r="J32" s="26"/>
      <c r="K32" s="26"/>
      <c r="L32" s="26"/>
      <c r="M32" s="11"/>
      <c r="N32" s="26"/>
      <c r="O32" s="26"/>
      <c r="P32" s="26"/>
      <c r="Q32" s="26"/>
      <c r="R32" s="11" t="s">
        <v>876</v>
      </c>
      <c r="S32" s="11"/>
      <c r="T32" s="11"/>
      <c r="U32" s="26"/>
      <c r="V32" s="11" t="s">
        <v>1806</v>
      </c>
      <c r="W32" s="11"/>
      <c r="X32" s="28"/>
      <c r="Y32" s="11"/>
      <c r="Z32" s="11"/>
      <c r="AA32" s="11"/>
      <c r="AB32" s="11"/>
      <c r="AC32" s="11"/>
      <c r="AD32" s="11"/>
    </row>
    <row r="33" spans="1:30" ht="15" customHeight="1" x14ac:dyDescent="0.25">
      <c r="A33" s="19" t="s">
        <v>152</v>
      </c>
      <c r="B33" s="19" t="s">
        <v>882</v>
      </c>
      <c r="C33" s="12" t="s">
        <v>853</v>
      </c>
      <c r="D33" s="11"/>
      <c r="E33" s="11"/>
      <c r="F33" s="11"/>
      <c r="G33" s="12"/>
      <c r="H33" s="12"/>
      <c r="I33" s="11"/>
      <c r="J33" s="26"/>
      <c r="K33" s="26"/>
      <c r="L33" s="26"/>
      <c r="M33" s="11"/>
      <c r="N33" s="26"/>
      <c r="O33" s="26"/>
      <c r="P33" s="26"/>
      <c r="Q33" s="26"/>
      <c r="R33" s="11"/>
      <c r="S33" s="11"/>
      <c r="T33" s="11"/>
      <c r="U33" s="26"/>
      <c r="V33" s="11" t="s">
        <v>1806</v>
      </c>
      <c r="W33" s="11"/>
      <c r="X33" s="28"/>
      <c r="Y33" s="11"/>
      <c r="Z33" s="11"/>
      <c r="AA33" s="11"/>
      <c r="AB33" s="11"/>
      <c r="AC33" s="11"/>
      <c r="AD33" s="11"/>
    </row>
    <row r="34" spans="1:30" ht="15" customHeight="1" x14ac:dyDescent="0.25">
      <c r="A34" s="19" t="s">
        <v>152</v>
      </c>
      <c r="B34" s="19" t="s">
        <v>883</v>
      </c>
      <c r="C34" s="12" t="s">
        <v>853</v>
      </c>
      <c r="D34" s="11"/>
      <c r="E34" s="11"/>
      <c r="F34" s="11"/>
      <c r="G34" s="12"/>
      <c r="H34" s="12"/>
      <c r="I34" s="11"/>
      <c r="J34" s="26"/>
      <c r="K34" s="26"/>
      <c r="L34" s="26"/>
      <c r="M34" s="11"/>
      <c r="N34" s="26"/>
      <c r="O34" s="26"/>
      <c r="P34" s="26"/>
      <c r="Q34" s="26"/>
      <c r="R34" s="11"/>
      <c r="S34" s="11"/>
      <c r="T34" s="11"/>
      <c r="U34" s="26"/>
      <c r="V34" s="11" t="s">
        <v>1806</v>
      </c>
      <c r="W34" s="11"/>
      <c r="X34" s="28"/>
      <c r="Y34" s="11"/>
      <c r="Z34" s="11"/>
      <c r="AA34" s="11"/>
      <c r="AB34" s="11"/>
      <c r="AC34" s="11"/>
      <c r="AD34" s="11"/>
    </row>
    <row r="35" spans="1:30" ht="15" customHeight="1" x14ac:dyDescent="0.25">
      <c r="A35" s="19" t="s">
        <v>152</v>
      </c>
      <c r="B35" s="19" t="s">
        <v>884</v>
      </c>
      <c r="C35" s="12" t="s">
        <v>853</v>
      </c>
      <c r="D35" s="11"/>
      <c r="E35" s="11"/>
      <c r="F35" s="11"/>
      <c r="G35" s="12"/>
      <c r="H35" s="12"/>
      <c r="I35" s="11"/>
      <c r="J35" s="26"/>
      <c r="K35" s="26"/>
      <c r="L35" s="26"/>
      <c r="M35" s="11"/>
      <c r="N35" s="26"/>
      <c r="O35" s="26"/>
      <c r="P35" s="26"/>
      <c r="Q35" s="26"/>
      <c r="R35" s="11"/>
      <c r="S35" s="11"/>
      <c r="T35" s="11"/>
      <c r="U35" s="26"/>
      <c r="V35" s="11" t="s">
        <v>1806</v>
      </c>
      <c r="W35" s="11"/>
      <c r="X35" s="28"/>
      <c r="Y35" s="11"/>
      <c r="Z35" s="11"/>
      <c r="AA35" s="11"/>
      <c r="AB35" s="11"/>
      <c r="AC35" s="11"/>
      <c r="AD35" s="11"/>
    </row>
    <row r="36" spans="1:30" ht="15" customHeight="1" x14ac:dyDescent="0.25">
      <c r="A36" s="19" t="s">
        <v>152</v>
      </c>
      <c r="B36" s="19" t="s">
        <v>885</v>
      </c>
      <c r="C36" s="12" t="s">
        <v>854</v>
      </c>
      <c r="D36" s="11"/>
      <c r="E36" s="11"/>
      <c r="F36" s="11"/>
      <c r="G36" s="12"/>
      <c r="H36" s="12"/>
      <c r="I36" s="11"/>
      <c r="J36" s="26"/>
      <c r="K36" s="26"/>
      <c r="L36" s="26"/>
      <c r="M36" s="11"/>
      <c r="N36" s="26"/>
      <c r="O36" s="26"/>
      <c r="P36" s="26"/>
      <c r="Q36" s="26"/>
      <c r="R36" s="11"/>
      <c r="S36" s="11"/>
      <c r="T36" s="11"/>
      <c r="U36" s="26" t="s">
        <v>877</v>
      </c>
      <c r="V36" s="11" t="s">
        <v>1806</v>
      </c>
      <c r="W36" s="11"/>
      <c r="X36" s="28"/>
      <c r="Y36" s="11"/>
      <c r="Z36" s="11"/>
      <c r="AA36" s="11"/>
      <c r="AB36" s="11"/>
      <c r="AC36" s="11"/>
      <c r="AD36" s="11"/>
    </row>
    <row r="37" spans="1:30" ht="15" customHeight="1" x14ac:dyDescent="0.25">
      <c r="A37" s="19" t="s">
        <v>152</v>
      </c>
      <c r="B37" s="19" t="s">
        <v>886</v>
      </c>
      <c r="C37" s="12" t="s">
        <v>912</v>
      </c>
      <c r="D37" s="11"/>
      <c r="E37" s="11" t="s">
        <v>870</v>
      </c>
      <c r="F37" s="11" t="s">
        <v>1647</v>
      </c>
      <c r="G37" s="12"/>
      <c r="H37" s="12"/>
      <c r="I37" s="11"/>
      <c r="J37" s="26"/>
      <c r="K37" s="26"/>
      <c r="L37" s="26"/>
      <c r="M37" s="11"/>
      <c r="N37" s="26"/>
      <c r="O37" s="26"/>
      <c r="P37" s="26"/>
      <c r="Q37" s="26"/>
      <c r="R37" s="11"/>
      <c r="S37" s="11"/>
      <c r="T37" s="11"/>
      <c r="U37" s="26"/>
      <c r="V37" s="11" t="s">
        <v>1806</v>
      </c>
      <c r="W37" s="11"/>
      <c r="X37" s="28"/>
      <c r="Y37" s="11"/>
      <c r="Z37" s="11"/>
      <c r="AA37" s="11"/>
      <c r="AB37" s="11"/>
      <c r="AC37" s="11"/>
      <c r="AD37" s="11"/>
    </row>
    <row r="38" spans="1:30" ht="15" customHeight="1" x14ac:dyDescent="0.25">
      <c r="A38" s="19" t="s">
        <v>152</v>
      </c>
      <c r="B38" s="19" t="s">
        <v>887</v>
      </c>
      <c r="C38" s="12" t="s">
        <v>855</v>
      </c>
      <c r="D38" s="11"/>
      <c r="E38" s="11"/>
      <c r="F38" s="11"/>
      <c r="G38" s="12"/>
      <c r="H38" s="12"/>
      <c r="I38" s="11"/>
      <c r="J38" s="26"/>
      <c r="K38" s="26"/>
      <c r="L38" s="26"/>
      <c r="M38" s="11"/>
      <c r="N38" s="26"/>
      <c r="O38" s="26"/>
      <c r="P38" s="26"/>
      <c r="Q38" s="26"/>
      <c r="R38" s="11"/>
      <c r="S38" s="11"/>
      <c r="T38" s="11"/>
      <c r="U38" s="26"/>
      <c r="V38" s="11" t="s">
        <v>1806</v>
      </c>
      <c r="W38" s="11"/>
      <c r="X38" s="28" t="s">
        <v>878</v>
      </c>
      <c r="Y38" s="11"/>
      <c r="Z38" s="11"/>
      <c r="AA38" s="11"/>
      <c r="AB38" s="11"/>
      <c r="AC38" s="11"/>
      <c r="AD38" s="11"/>
    </row>
    <row r="39" spans="1:30" ht="15" customHeight="1" x14ac:dyDescent="0.25">
      <c r="A39" s="19" t="s">
        <v>152</v>
      </c>
      <c r="B39" s="19" t="s">
        <v>888</v>
      </c>
      <c r="C39" s="12" t="s">
        <v>856</v>
      </c>
      <c r="D39" s="11"/>
      <c r="E39" s="11"/>
      <c r="F39" s="11"/>
      <c r="G39" s="12"/>
      <c r="H39" s="12"/>
      <c r="I39" s="11"/>
      <c r="J39" s="26"/>
      <c r="K39" s="26"/>
      <c r="L39" s="26"/>
      <c r="M39" s="11"/>
      <c r="N39" s="26"/>
      <c r="O39" s="26"/>
      <c r="P39" s="26"/>
      <c r="Q39" s="26"/>
      <c r="R39" s="11"/>
      <c r="S39" s="11"/>
      <c r="T39" s="11"/>
      <c r="U39" s="26"/>
      <c r="V39" s="11" t="s">
        <v>1806</v>
      </c>
      <c r="W39" s="11"/>
      <c r="X39" s="28"/>
      <c r="Y39" s="11" t="s">
        <v>1436</v>
      </c>
      <c r="Z39" s="11" t="s">
        <v>698</v>
      </c>
      <c r="AA39" s="11"/>
      <c r="AB39" s="11"/>
      <c r="AC39" s="11"/>
      <c r="AD39" s="11"/>
    </row>
    <row r="40" spans="1:30" ht="15" customHeight="1" x14ac:dyDescent="0.25">
      <c r="A40" s="19" t="s">
        <v>152</v>
      </c>
      <c r="B40" s="19" t="s">
        <v>889</v>
      </c>
      <c r="C40" s="12" t="s">
        <v>857</v>
      </c>
      <c r="D40" s="11"/>
      <c r="E40" s="11"/>
      <c r="F40" s="11"/>
      <c r="G40" s="12"/>
      <c r="H40" s="12"/>
      <c r="I40" s="11"/>
      <c r="J40" s="26"/>
      <c r="K40" s="26"/>
      <c r="L40" s="26"/>
      <c r="M40" s="11"/>
      <c r="N40" s="26"/>
      <c r="O40" s="26"/>
      <c r="P40" s="26"/>
      <c r="Q40" s="26"/>
      <c r="R40" s="11"/>
      <c r="S40" s="11"/>
      <c r="T40" s="11"/>
      <c r="U40" s="26"/>
      <c r="V40" s="11" t="s">
        <v>1806</v>
      </c>
      <c r="W40" s="11"/>
      <c r="X40" s="28"/>
      <c r="Y40" s="11"/>
      <c r="Z40" s="11"/>
      <c r="AA40" s="11"/>
      <c r="AB40" s="11" t="s">
        <v>879</v>
      </c>
      <c r="AC40" s="11"/>
      <c r="AD40" s="11"/>
    </row>
    <row r="41" spans="1:30" ht="15" customHeight="1" x14ac:dyDescent="0.25">
      <c r="A41" s="19" t="s">
        <v>152</v>
      </c>
      <c r="B41" s="19" t="s">
        <v>890</v>
      </c>
      <c r="C41" s="12" t="s">
        <v>858</v>
      </c>
      <c r="D41" s="11"/>
      <c r="E41" s="11"/>
      <c r="F41" s="11"/>
      <c r="G41" s="12"/>
      <c r="H41" s="12"/>
      <c r="I41" s="11"/>
      <c r="J41" s="26"/>
      <c r="K41" s="26"/>
      <c r="L41" s="26"/>
      <c r="M41" s="11"/>
      <c r="N41" s="26" t="s">
        <v>1877</v>
      </c>
      <c r="O41" s="26"/>
      <c r="P41" s="26"/>
      <c r="Q41" s="26"/>
      <c r="R41" s="11"/>
      <c r="S41" s="11"/>
      <c r="T41" s="11"/>
      <c r="U41" s="26"/>
      <c r="V41" s="11" t="s">
        <v>1806</v>
      </c>
      <c r="W41" s="11"/>
      <c r="X41" s="28"/>
      <c r="Y41" s="11"/>
      <c r="Z41" s="11"/>
      <c r="AA41" s="11"/>
      <c r="AB41" s="11"/>
      <c r="AC41" s="11"/>
      <c r="AD41" s="11"/>
    </row>
    <row r="42" spans="1:30" ht="15" customHeight="1" x14ac:dyDescent="0.25">
      <c r="A42" s="19" t="s">
        <v>152</v>
      </c>
      <c r="B42" s="19" t="s">
        <v>891</v>
      </c>
      <c r="C42" s="12" t="s">
        <v>859</v>
      </c>
      <c r="D42" s="11"/>
      <c r="E42" s="11"/>
      <c r="F42" s="11"/>
      <c r="G42" s="12"/>
      <c r="H42" s="12"/>
      <c r="I42" s="11"/>
      <c r="J42" s="26"/>
      <c r="K42" s="26"/>
      <c r="L42" s="26" t="s">
        <v>873</v>
      </c>
      <c r="M42" s="11"/>
      <c r="N42" s="26"/>
      <c r="O42" s="26"/>
      <c r="P42" s="26"/>
      <c r="Q42" s="26"/>
      <c r="R42" s="11"/>
      <c r="S42" s="11"/>
      <c r="T42" s="11"/>
      <c r="U42" s="26"/>
      <c r="V42" s="11" t="s">
        <v>1806</v>
      </c>
      <c r="W42" s="11"/>
      <c r="X42" s="28"/>
      <c r="Y42" s="11"/>
      <c r="Z42" s="11"/>
      <c r="AA42" s="11"/>
      <c r="AB42" s="11"/>
      <c r="AC42" s="11"/>
      <c r="AD42" s="11"/>
    </row>
    <row r="43" spans="1:30" ht="15" customHeight="1" x14ac:dyDescent="0.25">
      <c r="A43" s="19" t="s">
        <v>152</v>
      </c>
      <c r="B43" s="19" t="s">
        <v>892</v>
      </c>
      <c r="C43" s="12" t="s">
        <v>860</v>
      </c>
      <c r="D43" s="11"/>
      <c r="E43" s="11"/>
      <c r="F43" s="11"/>
      <c r="G43" s="12"/>
      <c r="H43" s="12"/>
      <c r="I43" s="11"/>
      <c r="J43" s="26"/>
      <c r="K43" s="26"/>
      <c r="L43" s="26"/>
      <c r="M43" s="11"/>
      <c r="N43" s="26" t="s">
        <v>1878</v>
      </c>
      <c r="O43" s="26"/>
      <c r="P43" s="26"/>
      <c r="Q43" s="26"/>
      <c r="R43" s="11"/>
      <c r="S43" s="11"/>
      <c r="T43" s="11"/>
      <c r="U43" s="26"/>
      <c r="V43" s="11" t="s">
        <v>1806</v>
      </c>
      <c r="W43" s="11"/>
      <c r="X43" s="28"/>
      <c r="Y43" s="11"/>
      <c r="Z43" s="11"/>
      <c r="AA43" s="11"/>
      <c r="AB43" s="11"/>
      <c r="AC43" s="11"/>
      <c r="AD43" s="11"/>
    </row>
    <row r="44" spans="1:30" ht="15" customHeight="1" x14ac:dyDescent="0.25">
      <c r="A44" s="19" t="s">
        <v>152</v>
      </c>
      <c r="B44" s="19" t="s">
        <v>893</v>
      </c>
      <c r="C44" s="12" t="s">
        <v>861</v>
      </c>
      <c r="D44" s="11"/>
      <c r="E44" s="11"/>
      <c r="F44" s="11"/>
      <c r="G44" s="12"/>
      <c r="H44" s="12" t="s">
        <v>871</v>
      </c>
      <c r="I44" s="11"/>
      <c r="J44" s="26"/>
      <c r="K44" s="26"/>
      <c r="L44" s="26"/>
      <c r="M44" s="11"/>
      <c r="N44" s="26"/>
      <c r="O44" s="26"/>
      <c r="P44" s="26"/>
      <c r="Q44" s="26"/>
      <c r="R44" s="11"/>
      <c r="S44" s="11"/>
      <c r="T44" s="11"/>
      <c r="U44" s="26"/>
      <c r="V44" s="11" t="s">
        <v>1806</v>
      </c>
      <c r="W44" s="11"/>
      <c r="X44" s="28"/>
      <c r="Y44" s="11"/>
      <c r="Z44" s="11"/>
      <c r="AA44" s="11"/>
      <c r="AB44" s="11"/>
      <c r="AC44" s="11"/>
      <c r="AD44" s="11"/>
    </row>
    <row r="45" spans="1:30" ht="15" customHeight="1" x14ac:dyDescent="0.25">
      <c r="A45" s="19" t="s">
        <v>152</v>
      </c>
      <c r="B45" s="19" t="s">
        <v>894</v>
      </c>
      <c r="C45" s="12" t="s">
        <v>862</v>
      </c>
      <c r="D45" s="11"/>
      <c r="E45" s="11"/>
      <c r="F45" s="11"/>
      <c r="G45" s="12"/>
      <c r="H45" s="12"/>
      <c r="I45" s="11"/>
      <c r="J45" s="26"/>
      <c r="K45" s="26"/>
      <c r="L45" s="26"/>
      <c r="M45" s="11"/>
      <c r="N45" s="26" t="s">
        <v>874</v>
      </c>
      <c r="O45" s="26"/>
      <c r="P45" s="26"/>
      <c r="Q45" s="26"/>
      <c r="R45" s="11"/>
      <c r="S45" s="11"/>
      <c r="T45" s="11"/>
      <c r="U45" s="26"/>
      <c r="V45" s="11" t="s">
        <v>1806</v>
      </c>
      <c r="W45" s="11"/>
      <c r="X45" s="28"/>
      <c r="Y45" s="11"/>
      <c r="Z45" s="11"/>
      <c r="AA45" s="11"/>
      <c r="AB45" s="11"/>
      <c r="AC45" s="11"/>
      <c r="AD45" s="11"/>
    </row>
    <row r="46" spans="1:30" ht="15" customHeight="1" x14ac:dyDescent="0.25">
      <c r="A46" s="19" t="s">
        <v>152</v>
      </c>
      <c r="B46" s="19" t="s">
        <v>895</v>
      </c>
      <c r="C46" s="12" t="s">
        <v>863</v>
      </c>
      <c r="D46" s="11"/>
      <c r="E46" s="11"/>
      <c r="F46" s="11"/>
      <c r="G46" s="12"/>
      <c r="H46" s="12"/>
      <c r="I46" s="11"/>
      <c r="J46" s="26" t="s">
        <v>872</v>
      </c>
      <c r="K46" s="26"/>
      <c r="L46" s="26"/>
      <c r="M46" s="11"/>
      <c r="N46" s="26"/>
      <c r="O46" s="26"/>
      <c r="P46" s="26"/>
      <c r="Q46" s="26"/>
      <c r="R46" s="11"/>
      <c r="S46" s="11"/>
      <c r="T46" s="11"/>
      <c r="U46" s="26"/>
      <c r="V46" s="11" t="s">
        <v>1806</v>
      </c>
      <c r="W46" s="11"/>
      <c r="X46" s="28"/>
      <c r="Y46" s="11"/>
      <c r="Z46" s="11"/>
      <c r="AA46" s="11"/>
      <c r="AB46" s="11"/>
      <c r="AC46" s="11"/>
      <c r="AD46" s="11"/>
    </row>
    <row r="47" spans="1:30" ht="15" customHeight="1" x14ac:dyDescent="0.25">
      <c r="A47" s="19" t="s">
        <v>152</v>
      </c>
      <c r="B47" s="19" t="s">
        <v>896</v>
      </c>
      <c r="C47" s="12" t="s">
        <v>864</v>
      </c>
      <c r="D47" s="11" t="s">
        <v>869</v>
      </c>
      <c r="E47" s="11"/>
      <c r="F47" s="11"/>
      <c r="G47" s="12"/>
      <c r="H47" s="12"/>
      <c r="I47" s="11"/>
      <c r="J47" s="26"/>
      <c r="K47" s="26"/>
      <c r="L47" s="26"/>
      <c r="M47" s="11"/>
      <c r="N47" s="26"/>
      <c r="O47" s="26"/>
      <c r="P47" s="26"/>
      <c r="Q47" s="26"/>
      <c r="R47" s="11"/>
      <c r="S47" s="11" t="s">
        <v>875</v>
      </c>
      <c r="T47" s="11"/>
      <c r="U47" s="26"/>
      <c r="V47" s="11" t="s">
        <v>1806</v>
      </c>
      <c r="W47" s="11"/>
      <c r="X47" s="28"/>
      <c r="Y47" s="11"/>
      <c r="Z47" s="11"/>
      <c r="AA47" s="11"/>
      <c r="AB47" s="11"/>
      <c r="AC47" s="11"/>
      <c r="AD47" s="11"/>
    </row>
    <row r="48" spans="1:30" ht="15" customHeight="1" x14ac:dyDescent="0.25">
      <c r="A48" s="19" t="s">
        <v>152</v>
      </c>
      <c r="B48" s="19" t="s">
        <v>897</v>
      </c>
      <c r="C48" s="12" t="s">
        <v>864</v>
      </c>
      <c r="D48" s="11" t="s">
        <v>869</v>
      </c>
      <c r="E48" s="11"/>
      <c r="F48" s="11"/>
      <c r="G48" s="12"/>
      <c r="H48" s="12"/>
      <c r="I48" s="11"/>
      <c r="J48" s="26"/>
      <c r="K48" s="26"/>
      <c r="L48" s="26"/>
      <c r="M48" s="11"/>
      <c r="N48" s="26"/>
      <c r="O48" s="26"/>
      <c r="P48" s="26"/>
      <c r="Q48" s="26"/>
      <c r="R48" s="11"/>
      <c r="S48" s="11" t="s">
        <v>875</v>
      </c>
      <c r="T48" s="11"/>
      <c r="U48" s="26"/>
      <c r="V48" s="11" t="s">
        <v>1806</v>
      </c>
      <c r="W48" s="11"/>
      <c r="X48" s="28"/>
      <c r="Y48" s="11"/>
      <c r="Z48" s="11"/>
      <c r="AA48" s="11"/>
      <c r="AB48" s="11"/>
      <c r="AC48" s="11"/>
      <c r="AD48" s="11"/>
    </row>
    <row r="49" spans="1:30" ht="15" customHeight="1" x14ac:dyDescent="0.25">
      <c r="A49" s="19" t="s">
        <v>152</v>
      </c>
      <c r="B49" s="19" t="s">
        <v>898</v>
      </c>
      <c r="C49" s="12" t="s">
        <v>864</v>
      </c>
      <c r="D49" s="11" t="s">
        <v>869</v>
      </c>
      <c r="E49" s="11"/>
      <c r="F49" s="11"/>
      <c r="G49" s="12"/>
      <c r="H49" s="12"/>
      <c r="I49" s="11"/>
      <c r="J49" s="26"/>
      <c r="K49" s="26"/>
      <c r="L49" s="26"/>
      <c r="M49" s="11"/>
      <c r="N49" s="26"/>
      <c r="O49" s="26"/>
      <c r="P49" s="26"/>
      <c r="Q49" s="26"/>
      <c r="R49" s="11"/>
      <c r="S49" s="11" t="s">
        <v>875</v>
      </c>
      <c r="T49" s="11"/>
      <c r="U49" s="26"/>
      <c r="V49" s="11" t="s">
        <v>1806</v>
      </c>
      <c r="W49" s="11"/>
      <c r="X49" s="28"/>
      <c r="Y49" s="11"/>
      <c r="Z49" s="11"/>
      <c r="AA49" s="11"/>
      <c r="AB49" s="11"/>
      <c r="AC49" s="11"/>
      <c r="AD49" s="11"/>
    </row>
    <row r="50" spans="1:30" ht="15" customHeight="1" x14ac:dyDescent="0.25">
      <c r="A50" s="19" t="s">
        <v>152</v>
      </c>
      <c r="B50" s="19" t="s">
        <v>899</v>
      </c>
      <c r="C50" s="12" t="s">
        <v>865</v>
      </c>
      <c r="D50" s="11"/>
      <c r="E50" s="11"/>
      <c r="F50" s="11"/>
      <c r="G50" s="12"/>
      <c r="H50" s="12"/>
      <c r="I50" s="11"/>
      <c r="J50" s="26"/>
      <c r="K50" s="26"/>
      <c r="L50" s="26"/>
      <c r="M50" s="11"/>
      <c r="N50" s="26"/>
      <c r="O50" s="26"/>
      <c r="P50" s="26"/>
      <c r="Q50" s="26"/>
      <c r="R50" s="11"/>
      <c r="S50" s="11"/>
      <c r="T50" s="11"/>
      <c r="U50" s="26"/>
      <c r="V50" s="11" t="s">
        <v>1806</v>
      </c>
      <c r="W50" s="11"/>
      <c r="X50" s="28"/>
      <c r="Y50" s="11"/>
      <c r="Z50" s="11"/>
      <c r="AA50" s="11"/>
      <c r="AB50" s="11"/>
      <c r="AC50" s="11"/>
      <c r="AD50" s="11"/>
    </row>
    <row r="51" spans="1:30" ht="15" customHeight="1" x14ac:dyDescent="0.25">
      <c r="A51" s="19" t="s">
        <v>152</v>
      </c>
      <c r="B51" s="19" t="s">
        <v>900</v>
      </c>
      <c r="C51" s="12" t="s">
        <v>866</v>
      </c>
      <c r="D51" s="11"/>
      <c r="E51" s="11"/>
      <c r="F51" s="11"/>
      <c r="G51" s="12"/>
      <c r="H51" s="12"/>
      <c r="I51" s="11"/>
      <c r="J51" s="26"/>
      <c r="K51" s="26"/>
      <c r="L51" s="26"/>
      <c r="M51" s="11"/>
      <c r="N51" s="26"/>
      <c r="O51" s="26"/>
      <c r="P51" s="26"/>
      <c r="Q51" s="26"/>
      <c r="R51" s="11"/>
      <c r="S51" s="11"/>
      <c r="T51" s="11"/>
      <c r="U51" s="26"/>
      <c r="V51" s="11" t="s">
        <v>866</v>
      </c>
      <c r="W51" s="11"/>
      <c r="X51" s="28"/>
      <c r="Y51" s="11"/>
      <c r="Z51" s="11"/>
      <c r="AA51" s="11"/>
      <c r="AB51" s="11"/>
      <c r="AC51" s="11"/>
      <c r="AD51" s="11"/>
    </row>
    <row r="52" spans="1:30" ht="15" customHeight="1" x14ac:dyDescent="0.25">
      <c r="A52" s="19" t="s">
        <v>152</v>
      </c>
      <c r="B52" s="21" t="s">
        <v>901</v>
      </c>
      <c r="C52" s="12" t="s">
        <v>867</v>
      </c>
      <c r="D52" s="11"/>
      <c r="E52" s="11"/>
      <c r="F52" s="11"/>
      <c r="G52" s="12"/>
      <c r="H52" s="12"/>
      <c r="I52" s="11"/>
      <c r="J52" s="26"/>
      <c r="K52" s="26"/>
      <c r="L52" s="26"/>
      <c r="M52" s="11"/>
      <c r="N52" s="26"/>
      <c r="O52" s="26"/>
      <c r="P52" s="26"/>
      <c r="Q52" s="26"/>
      <c r="R52" s="11"/>
      <c r="S52" s="11"/>
      <c r="T52" s="11"/>
      <c r="U52" s="26"/>
      <c r="V52" s="11" t="s">
        <v>1806</v>
      </c>
      <c r="W52" s="11"/>
      <c r="X52" s="28"/>
      <c r="Y52" s="11"/>
      <c r="Z52" s="11"/>
      <c r="AA52" s="11"/>
      <c r="AB52" s="11"/>
      <c r="AC52" s="11"/>
      <c r="AD52" s="11"/>
    </row>
    <row r="53" spans="1:30" ht="15" customHeight="1" x14ac:dyDescent="0.25">
      <c r="A53" s="19" t="s">
        <v>152</v>
      </c>
      <c r="B53" s="19" t="s">
        <v>902</v>
      </c>
      <c r="C53" s="12" t="s">
        <v>867</v>
      </c>
      <c r="D53" s="11"/>
      <c r="E53" s="11"/>
      <c r="F53" s="11"/>
      <c r="G53" s="12"/>
      <c r="H53" s="12"/>
      <c r="I53" s="11"/>
      <c r="J53" s="26"/>
      <c r="K53" s="26"/>
      <c r="L53" s="26"/>
      <c r="M53" s="11"/>
      <c r="N53" s="26"/>
      <c r="O53" s="26"/>
      <c r="P53" s="26"/>
      <c r="Q53" s="26"/>
      <c r="R53" s="11"/>
      <c r="S53" s="11"/>
      <c r="T53" s="11"/>
      <c r="U53" s="26"/>
      <c r="V53" s="11" t="s">
        <v>1806</v>
      </c>
      <c r="W53" s="11"/>
      <c r="X53" s="28"/>
      <c r="Y53" s="11"/>
      <c r="Z53" s="11"/>
      <c r="AA53" s="11"/>
      <c r="AB53" s="11"/>
      <c r="AC53" s="11"/>
      <c r="AD53" s="11"/>
    </row>
    <row r="54" spans="1:30" ht="15" customHeight="1" x14ac:dyDescent="0.25">
      <c r="A54" s="19" t="s">
        <v>152</v>
      </c>
      <c r="B54" s="19" t="s">
        <v>903</v>
      </c>
      <c r="C54" s="12" t="s">
        <v>867</v>
      </c>
      <c r="D54" s="11"/>
      <c r="E54" s="11"/>
      <c r="F54" s="11"/>
      <c r="G54" s="12"/>
      <c r="H54" s="12"/>
      <c r="I54" s="11"/>
      <c r="J54" s="26"/>
      <c r="K54" s="26"/>
      <c r="L54" s="26"/>
      <c r="M54" s="11"/>
      <c r="N54" s="26"/>
      <c r="O54" s="26"/>
      <c r="P54" s="26"/>
      <c r="Q54" s="26"/>
      <c r="R54" s="11"/>
      <c r="S54" s="11"/>
      <c r="T54" s="11"/>
      <c r="U54" s="26"/>
      <c r="V54" s="11" t="s">
        <v>1806</v>
      </c>
      <c r="W54" s="11"/>
      <c r="X54" s="28"/>
      <c r="Y54" s="11"/>
      <c r="Z54" s="11"/>
      <c r="AA54" s="11"/>
      <c r="AB54" s="11"/>
      <c r="AC54" s="11"/>
      <c r="AD54" s="11"/>
    </row>
    <row r="55" spans="1:30" ht="15" customHeight="1" x14ac:dyDescent="0.25">
      <c r="A55" s="19" t="s">
        <v>152</v>
      </c>
      <c r="B55" s="19" t="s">
        <v>904</v>
      </c>
      <c r="C55" s="12" t="s">
        <v>868</v>
      </c>
      <c r="D55" s="11"/>
      <c r="E55" s="11"/>
      <c r="F55" s="11"/>
      <c r="G55" s="15"/>
      <c r="H55" s="15"/>
      <c r="I55" s="11"/>
      <c r="J55" s="26"/>
      <c r="K55" s="26"/>
      <c r="L55" s="26"/>
      <c r="M55" s="11"/>
      <c r="N55" s="26"/>
      <c r="O55" s="26"/>
      <c r="P55" s="26"/>
      <c r="Q55" s="26" t="s">
        <v>1094</v>
      </c>
      <c r="R55" s="11"/>
      <c r="S55" s="11"/>
      <c r="T55" s="11"/>
      <c r="U55" s="26"/>
      <c r="V55" s="11" t="s">
        <v>1806</v>
      </c>
      <c r="W55" s="11"/>
      <c r="X55" s="28"/>
      <c r="Y55" s="11"/>
      <c r="Z55" s="11"/>
      <c r="AA55" s="11"/>
      <c r="AB55" s="11"/>
      <c r="AC55" s="11"/>
      <c r="AD55" s="11"/>
    </row>
    <row r="56" spans="1:30" s="20" customFormat="1" x14ac:dyDescent="0.25">
      <c r="A56" s="19" t="s">
        <v>153</v>
      </c>
      <c r="B56" s="19" t="s">
        <v>156</v>
      </c>
      <c r="C56" s="10" t="s">
        <v>156</v>
      </c>
      <c r="D56" s="9" t="s">
        <v>546</v>
      </c>
      <c r="E56" s="9" t="s">
        <v>1648</v>
      </c>
      <c r="F56" s="9" t="s">
        <v>1649</v>
      </c>
      <c r="G56" s="10"/>
      <c r="H56" s="10" t="s">
        <v>729</v>
      </c>
      <c r="I56" s="9"/>
      <c r="J56" s="26" t="s">
        <v>270</v>
      </c>
      <c r="K56" s="26"/>
      <c r="L56" s="26" t="s">
        <v>783</v>
      </c>
      <c r="M56" s="9"/>
      <c r="N56" s="26" t="s">
        <v>621</v>
      </c>
      <c r="O56" s="26"/>
      <c r="P56" s="26"/>
      <c r="Q56" s="26" t="s">
        <v>1193</v>
      </c>
      <c r="R56" s="9" t="s">
        <v>568</v>
      </c>
      <c r="S56" s="11" t="s">
        <v>335</v>
      </c>
      <c r="T56" s="9"/>
      <c r="U56" s="26" t="s">
        <v>335</v>
      </c>
      <c r="V56" s="9" t="s">
        <v>371</v>
      </c>
      <c r="W56" s="9"/>
      <c r="X56" s="28" t="s">
        <v>505</v>
      </c>
      <c r="Y56" s="9" t="s">
        <v>391</v>
      </c>
      <c r="Z56" s="9" t="s">
        <v>391</v>
      </c>
      <c r="AA56" s="9"/>
      <c r="AB56" s="9" t="s">
        <v>472</v>
      </c>
      <c r="AC56" s="9"/>
      <c r="AD56" s="9"/>
    </row>
    <row r="57" spans="1:30" s="20" customFormat="1" x14ac:dyDescent="0.25">
      <c r="A57" s="19" t="s">
        <v>153</v>
      </c>
      <c r="B57" s="19" t="s">
        <v>157</v>
      </c>
      <c r="C57" s="10" t="s">
        <v>308</v>
      </c>
      <c r="D57" s="9" t="s">
        <v>1343</v>
      </c>
      <c r="E57" s="9" t="s">
        <v>429</v>
      </c>
      <c r="F57" s="9" t="s">
        <v>1649</v>
      </c>
      <c r="G57" s="10"/>
      <c r="H57" s="10" t="s">
        <v>730</v>
      </c>
      <c r="I57" s="9"/>
      <c r="J57" s="26" t="s">
        <v>613</v>
      </c>
      <c r="K57" s="26"/>
      <c r="L57" s="26" t="s">
        <v>784</v>
      </c>
      <c r="M57" s="9"/>
      <c r="N57" s="26" t="s">
        <v>622</v>
      </c>
      <c r="O57" s="26"/>
      <c r="P57" s="26"/>
      <c r="Q57" s="26" t="s">
        <v>1111</v>
      </c>
      <c r="R57" s="9" t="s">
        <v>569</v>
      </c>
      <c r="S57" s="11" t="s">
        <v>1370</v>
      </c>
      <c r="T57" s="9"/>
      <c r="U57" s="26" t="s">
        <v>336</v>
      </c>
      <c r="V57" s="9" t="s">
        <v>336</v>
      </c>
      <c r="W57" s="9"/>
      <c r="X57" s="28" t="s">
        <v>506</v>
      </c>
      <c r="Y57" s="9" t="s">
        <v>392</v>
      </c>
      <c r="Z57" s="9" t="s">
        <v>392</v>
      </c>
      <c r="AA57" s="9"/>
      <c r="AB57" s="9" t="s">
        <v>473</v>
      </c>
      <c r="AC57" s="9"/>
      <c r="AD57" s="9"/>
    </row>
    <row r="58" spans="1:30" s="20" customFormat="1" x14ac:dyDescent="0.25">
      <c r="A58" s="19" t="s">
        <v>153</v>
      </c>
      <c r="B58" s="19" t="s">
        <v>158</v>
      </c>
      <c r="C58" s="10" t="s">
        <v>158</v>
      </c>
      <c r="D58" s="9" t="s">
        <v>547</v>
      </c>
      <c r="E58" s="9" t="s">
        <v>430</v>
      </c>
      <c r="F58" s="9" t="s">
        <v>1650</v>
      </c>
      <c r="G58" s="10"/>
      <c r="H58" s="10" t="s">
        <v>731</v>
      </c>
      <c r="I58" s="9"/>
      <c r="J58" s="26" t="s">
        <v>271</v>
      </c>
      <c r="K58" s="26"/>
      <c r="L58" s="26" t="s">
        <v>785</v>
      </c>
      <c r="M58" s="9"/>
      <c r="N58" s="26" t="s">
        <v>623</v>
      </c>
      <c r="O58" s="26"/>
      <c r="P58" s="26"/>
      <c r="Q58" s="26" t="s">
        <v>1112</v>
      </c>
      <c r="R58" s="9" t="s">
        <v>312</v>
      </c>
      <c r="S58" s="11" t="s">
        <v>312</v>
      </c>
      <c r="T58" s="9"/>
      <c r="U58" s="26" t="s">
        <v>337</v>
      </c>
      <c r="V58" s="9" t="s">
        <v>337</v>
      </c>
      <c r="W58" s="9"/>
      <c r="X58" s="28" t="s">
        <v>507</v>
      </c>
      <c r="Y58" s="9" t="s">
        <v>1437</v>
      </c>
      <c r="Z58" s="9" t="s">
        <v>393</v>
      </c>
      <c r="AA58" s="9"/>
      <c r="AB58" s="9" t="s">
        <v>474</v>
      </c>
      <c r="AC58" s="9"/>
      <c r="AD58" s="9"/>
    </row>
    <row r="59" spans="1:30" s="20" customFormat="1" x14ac:dyDescent="0.25">
      <c r="A59" s="19" t="s">
        <v>153</v>
      </c>
      <c r="B59" s="19" t="s">
        <v>159</v>
      </c>
      <c r="C59" s="10" t="s">
        <v>159</v>
      </c>
      <c r="D59" s="9" t="s">
        <v>548</v>
      </c>
      <c r="E59" s="9" t="s">
        <v>431</v>
      </c>
      <c r="F59" s="9" t="s">
        <v>1651</v>
      </c>
      <c r="G59" s="10"/>
      <c r="H59" s="10" t="s">
        <v>732</v>
      </c>
      <c r="I59" s="9"/>
      <c r="J59" s="26" t="s">
        <v>272</v>
      </c>
      <c r="K59" s="26"/>
      <c r="L59" s="26" t="s">
        <v>786</v>
      </c>
      <c r="M59" s="9"/>
      <c r="N59" s="26" t="s">
        <v>624</v>
      </c>
      <c r="O59" s="26"/>
      <c r="P59" s="26"/>
      <c r="Q59" s="26" t="s">
        <v>1113</v>
      </c>
      <c r="R59" s="9" t="s">
        <v>570</v>
      </c>
      <c r="S59" s="11" t="s">
        <v>570</v>
      </c>
      <c r="T59" s="9"/>
      <c r="U59" s="26" t="s">
        <v>338</v>
      </c>
      <c r="V59" s="9" t="s">
        <v>338</v>
      </c>
      <c r="W59" s="9"/>
      <c r="X59" s="28" t="s">
        <v>508</v>
      </c>
      <c r="Y59" s="9" t="s">
        <v>394</v>
      </c>
      <c r="Z59" s="9" t="s">
        <v>394</v>
      </c>
      <c r="AA59" s="9"/>
      <c r="AB59" s="9" t="s">
        <v>475</v>
      </c>
      <c r="AC59" s="9"/>
      <c r="AD59" s="9"/>
    </row>
    <row r="60" spans="1:30" s="20" customFormat="1" x14ac:dyDescent="0.25">
      <c r="A60" s="19" t="s">
        <v>153</v>
      </c>
      <c r="B60" s="19" t="s">
        <v>160</v>
      </c>
      <c r="C60" s="10" t="s">
        <v>160</v>
      </c>
      <c r="D60" s="9" t="s">
        <v>549</v>
      </c>
      <c r="E60" s="9" t="s">
        <v>1652</v>
      </c>
      <c r="F60" s="9" t="s">
        <v>1652</v>
      </c>
      <c r="G60" s="10"/>
      <c r="H60" s="10" t="s">
        <v>733</v>
      </c>
      <c r="I60" s="9"/>
      <c r="J60" s="26" t="s">
        <v>273</v>
      </c>
      <c r="K60" s="26"/>
      <c r="L60" s="26" t="s">
        <v>787</v>
      </c>
      <c r="M60" s="9"/>
      <c r="N60" s="26" t="s">
        <v>625</v>
      </c>
      <c r="O60" s="26"/>
      <c r="P60" s="26"/>
      <c r="Q60" s="26" t="s">
        <v>1114</v>
      </c>
      <c r="R60" s="9" t="s">
        <v>313</v>
      </c>
      <c r="S60" s="11" t="s">
        <v>313</v>
      </c>
      <c r="T60" s="9"/>
      <c r="U60" s="26" t="s">
        <v>339</v>
      </c>
      <c r="V60" s="9" t="s">
        <v>372</v>
      </c>
      <c r="W60" s="9"/>
      <c r="X60" s="28" t="s">
        <v>509</v>
      </c>
      <c r="Y60" s="9" t="s">
        <v>1438</v>
      </c>
      <c r="Z60" s="9" t="s">
        <v>395</v>
      </c>
      <c r="AA60" s="9"/>
      <c r="AB60" s="9" t="s">
        <v>476</v>
      </c>
      <c r="AC60" s="9"/>
      <c r="AD60" s="9"/>
    </row>
    <row r="61" spans="1:30" s="20" customFormat="1" ht="33" x14ac:dyDescent="0.25">
      <c r="A61" s="19" t="s">
        <v>153</v>
      </c>
      <c r="B61" s="19" t="s">
        <v>162</v>
      </c>
      <c r="C61" s="10" t="s">
        <v>162</v>
      </c>
      <c r="D61" s="9" t="s">
        <v>550</v>
      </c>
      <c r="E61" s="9" t="s">
        <v>432</v>
      </c>
      <c r="F61" s="9" t="s">
        <v>1653</v>
      </c>
      <c r="G61" s="10"/>
      <c r="H61" s="10" t="s">
        <v>734</v>
      </c>
      <c r="I61" s="9"/>
      <c r="J61" s="26" t="s">
        <v>274</v>
      </c>
      <c r="K61" s="26"/>
      <c r="L61" s="26" t="s">
        <v>788</v>
      </c>
      <c r="M61" s="9"/>
      <c r="N61" s="26" t="s">
        <v>626</v>
      </c>
      <c r="O61" s="26"/>
      <c r="P61" s="26"/>
      <c r="Q61" s="26" t="s">
        <v>1115</v>
      </c>
      <c r="R61" s="9" t="s">
        <v>314</v>
      </c>
      <c r="S61" s="11" t="s">
        <v>314</v>
      </c>
      <c r="T61" s="9"/>
      <c r="U61" s="26" t="s">
        <v>340</v>
      </c>
      <c r="V61" s="9" t="s">
        <v>373</v>
      </c>
      <c r="W61" s="9"/>
      <c r="X61" s="28" t="s">
        <v>510</v>
      </c>
      <c r="Y61" s="9" t="s">
        <v>1439</v>
      </c>
      <c r="Z61" s="9" t="s">
        <v>396</v>
      </c>
      <c r="AA61" s="9"/>
      <c r="AB61" s="9" t="s">
        <v>477</v>
      </c>
      <c r="AC61" s="9"/>
      <c r="AD61" s="9"/>
    </row>
    <row r="62" spans="1:30" s="20" customFormat="1" ht="49.5" x14ac:dyDescent="0.25">
      <c r="A62" s="19" t="s">
        <v>153</v>
      </c>
      <c r="B62" s="19" t="s">
        <v>161</v>
      </c>
      <c r="C62" s="10" t="s">
        <v>161</v>
      </c>
      <c r="D62" s="9" t="s">
        <v>551</v>
      </c>
      <c r="E62" s="9" t="s">
        <v>1654</v>
      </c>
      <c r="F62" s="9" t="s">
        <v>1655</v>
      </c>
      <c r="G62" s="10"/>
      <c r="H62" s="10" t="s">
        <v>735</v>
      </c>
      <c r="I62" s="9"/>
      <c r="J62" s="26" t="s">
        <v>275</v>
      </c>
      <c r="K62" s="26"/>
      <c r="L62" s="26" t="s">
        <v>789</v>
      </c>
      <c r="M62" s="9"/>
      <c r="N62" s="26" t="s">
        <v>627</v>
      </c>
      <c r="O62" s="26"/>
      <c r="P62" s="26"/>
      <c r="Q62" s="26" t="s">
        <v>1116</v>
      </c>
      <c r="R62" s="9" t="s">
        <v>315</v>
      </c>
      <c r="S62" s="11" t="s">
        <v>315</v>
      </c>
      <c r="T62" s="9"/>
      <c r="U62" s="26" t="s">
        <v>341</v>
      </c>
      <c r="V62" s="9" t="s">
        <v>374</v>
      </c>
      <c r="W62" s="9"/>
      <c r="X62" s="28" t="s">
        <v>511</v>
      </c>
      <c r="Y62" s="9" t="s">
        <v>1440</v>
      </c>
      <c r="Z62" s="9" t="s">
        <v>397</v>
      </c>
      <c r="AA62" s="9"/>
      <c r="AB62" s="9" t="s">
        <v>478</v>
      </c>
      <c r="AC62" s="9"/>
      <c r="AD62" s="9"/>
    </row>
    <row r="63" spans="1:30" s="20" customFormat="1" ht="33" x14ac:dyDescent="0.25">
      <c r="A63" s="19" t="s">
        <v>153</v>
      </c>
      <c r="B63" s="19" t="s">
        <v>163</v>
      </c>
      <c r="C63" s="10" t="s">
        <v>911</v>
      </c>
      <c r="D63" s="9" t="s">
        <v>1344</v>
      </c>
      <c r="E63" s="9" t="s">
        <v>1656</v>
      </c>
      <c r="F63" s="9" t="s">
        <v>1657</v>
      </c>
      <c r="G63" s="10"/>
      <c r="H63" s="10" t="s">
        <v>736</v>
      </c>
      <c r="I63" s="9"/>
      <c r="J63" s="26" t="s">
        <v>276</v>
      </c>
      <c r="K63" s="26"/>
      <c r="L63" s="26" t="s">
        <v>982</v>
      </c>
      <c r="M63" s="9"/>
      <c r="N63" s="26" t="s">
        <v>995</v>
      </c>
      <c r="O63" s="26"/>
      <c r="P63" s="26"/>
      <c r="Q63" s="26" t="s">
        <v>1117</v>
      </c>
      <c r="R63" s="9" t="s">
        <v>1415</v>
      </c>
      <c r="S63" s="11" t="s">
        <v>571</v>
      </c>
      <c r="T63" s="9"/>
      <c r="U63" s="26" t="s">
        <v>1015</v>
      </c>
      <c r="V63" s="9" t="s">
        <v>1807</v>
      </c>
      <c r="W63" s="9"/>
      <c r="X63" s="28" t="s">
        <v>1038</v>
      </c>
      <c r="Y63" s="9" t="s">
        <v>1441</v>
      </c>
      <c r="Z63" s="9" t="s">
        <v>1049</v>
      </c>
      <c r="AA63" s="9"/>
      <c r="AB63" s="9" t="s">
        <v>479</v>
      </c>
      <c r="AC63" s="9"/>
      <c r="AD63" s="9"/>
    </row>
    <row r="64" spans="1:30" s="20" customFormat="1" x14ac:dyDescent="0.25">
      <c r="A64" s="19" t="s">
        <v>153</v>
      </c>
      <c r="B64" s="19" t="s">
        <v>164</v>
      </c>
      <c r="C64" s="10" t="s">
        <v>164</v>
      </c>
      <c r="D64" s="9" t="s">
        <v>1345</v>
      </c>
      <c r="E64" s="9" t="s">
        <v>433</v>
      </c>
      <c r="F64" s="9" t="s">
        <v>433</v>
      </c>
      <c r="G64" s="10"/>
      <c r="H64" s="10" t="s">
        <v>737</v>
      </c>
      <c r="I64" s="9"/>
      <c r="J64" s="26" t="s">
        <v>277</v>
      </c>
      <c r="K64" s="26"/>
      <c r="L64" s="26" t="s">
        <v>790</v>
      </c>
      <c r="M64" s="9"/>
      <c r="N64" s="26" t="s">
        <v>628</v>
      </c>
      <c r="O64" s="26"/>
      <c r="P64" s="26"/>
      <c r="Q64" s="26" t="s">
        <v>1118</v>
      </c>
      <c r="R64" s="9" t="s">
        <v>316</v>
      </c>
      <c r="S64" s="11" t="s">
        <v>1371</v>
      </c>
      <c r="T64" s="9"/>
      <c r="U64" s="26" t="s">
        <v>342</v>
      </c>
      <c r="V64" s="9" t="s">
        <v>342</v>
      </c>
      <c r="W64" s="9"/>
      <c r="X64" s="28" t="s">
        <v>512</v>
      </c>
      <c r="Y64" s="9" t="s">
        <v>1442</v>
      </c>
      <c r="Z64" s="9" t="s">
        <v>398</v>
      </c>
      <c r="AA64" s="9"/>
      <c r="AB64" s="9" t="s">
        <v>480</v>
      </c>
      <c r="AC64" s="9"/>
      <c r="AD64" s="9"/>
    </row>
    <row r="65" spans="1:30" s="20" customFormat="1" x14ac:dyDescent="0.25">
      <c r="A65" s="19" t="s">
        <v>153</v>
      </c>
      <c r="B65" s="19" t="s">
        <v>165</v>
      </c>
      <c r="C65" s="10" t="s">
        <v>165</v>
      </c>
      <c r="D65" s="9" t="s">
        <v>552</v>
      </c>
      <c r="E65" s="9" t="s">
        <v>1658</v>
      </c>
      <c r="F65" s="9" t="s">
        <v>1658</v>
      </c>
      <c r="G65" s="10"/>
      <c r="H65" s="10" t="s">
        <v>738</v>
      </c>
      <c r="I65" s="9"/>
      <c r="J65" s="26" t="s">
        <v>278</v>
      </c>
      <c r="K65" s="26"/>
      <c r="L65" s="26" t="s">
        <v>791</v>
      </c>
      <c r="M65" s="9"/>
      <c r="N65" s="26" t="s">
        <v>629</v>
      </c>
      <c r="O65" s="26"/>
      <c r="P65" s="26"/>
      <c r="Q65" s="26" t="s">
        <v>1119</v>
      </c>
      <c r="R65" s="9" t="s">
        <v>317</v>
      </c>
      <c r="S65" s="11" t="s">
        <v>1372</v>
      </c>
      <c r="T65" s="9"/>
      <c r="U65" s="26" t="s">
        <v>343</v>
      </c>
      <c r="V65" s="9" t="s">
        <v>1808</v>
      </c>
      <c r="W65" s="9"/>
      <c r="X65" s="28" t="s">
        <v>513</v>
      </c>
      <c r="Y65" s="9" t="s">
        <v>399</v>
      </c>
      <c r="Z65" s="9" t="s">
        <v>399</v>
      </c>
      <c r="AA65" s="9"/>
      <c r="AB65" s="9" t="s">
        <v>481</v>
      </c>
      <c r="AC65" s="9"/>
      <c r="AD65" s="9"/>
    </row>
    <row r="66" spans="1:30" s="20" customFormat="1" x14ac:dyDescent="0.25">
      <c r="A66" s="19" t="s">
        <v>153</v>
      </c>
      <c r="B66" s="19" t="s">
        <v>166</v>
      </c>
      <c r="C66" s="10" t="s">
        <v>166</v>
      </c>
      <c r="D66" s="9" t="s">
        <v>1346</v>
      </c>
      <c r="E66" s="9" t="s">
        <v>434</v>
      </c>
      <c r="F66" s="9" t="s">
        <v>434</v>
      </c>
      <c r="G66" s="10"/>
      <c r="H66" s="10" t="s">
        <v>739</v>
      </c>
      <c r="I66" s="9"/>
      <c r="J66" s="26" t="s">
        <v>279</v>
      </c>
      <c r="K66" s="26"/>
      <c r="L66" s="26" t="s">
        <v>792</v>
      </c>
      <c r="M66" s="9"/>
      <c r="N66" s="26" t="s">
        <v>630</v>
      </c>
      <c r="O66" s="26"/>
      <c r="P66" s="26"/>
      <c r="Q66" s="26" t="s">
        <v>1120</v>
      </c>
      <c r="R66" s="9" t="s">
        <v>318</v>
      </c>
      <c r="S66" s="11" t="s">
        <v>1346</v>
      </c>
      <c r="T66" s="9"/>
      <c r="U66" s="26" t="s">
        <v>318</v>
      </c>
      <c r="V66" s="9" t="s">
        <v>318</v>
      </c>
      <c r="W66" s="9"/>
      <c r="X66" s="28" t="s">
        <v>514</v>
      </c>
      <c r="Y66" s="9" t="s">
        <v>400</v>
      </c>
      <c r="Z66" s="9" t="s">
        <v>400</v>
      </c>
      <c r="AA66" s="9"/>
      <c r="AB66" s="9" t="s">
        <v>482</v>
      </c>
      <c r="AC66" s="9"/>
      <c r="AD66" s="9"/>
    </row>
    <row r="67" spans="1:30" s="20" customFormat="1" ht="33" x14ac:dyDescent="0.25">
      <c r="A67" s="19" t="s">
        <v>153</v>
      </c>
      <c r="B67" s="19" t="s">
        <v>167</v>
      </c>
      <c r="C67" s="10" t="s">
        <v>587</v>
      </c>
      <c r="D67" s="9" t="s">
        <v>706</v>
      </c>
      <c r="E67" s="9" t="s">
        <v>1659</v>
      </c>
      <c r="F67" s="9" t="s">
        <v>1659</v>
      </c>
      <c r="G67" s="10"/>
      <c r="H67" s="10" t="s">
        <v>740</v>
      </c>
      <c r="I67" s="9"/>
      <c r="J67" s="26" t="s">
        <v>614</v>
      </c>
      <c r="K67" s="26"/>
      <c r="L67" s="26" t="s">
        <v>793</v>
      </c>
      <c r="M67" s="9"/>
      <c r="N67" s="26" t="s">
        <v>631</v>
      </c>
      <c r="O67" s="26"/>
      <c r="P67" s="26"/>
      <c r="Q67" s="26" t="s">
        <v>1121</v>
      </c>
      <c r="R67" s="9" t="s">
        <v>588</v>
      </c>
      <c r="S67" s="11" t="s">
        <v>586</v>
      </c>
      <c r="T67" s="9"/>
      <c r="U67" s="26" t="s">
        <v>675</v>
      </c>
      <c r="V67" s="9" t="s">
        <v>680</v>
      </c>
      <c r="W67" s="9"/>
      <c r="X67" s="28" t="s">
        <v>594</v>
      </c>
      <c r="Y67" s="9" t="s">
        <v>1443</v>
      </c>
      <c r="Z67" s="9" t="s">
        <v>686</v>
      </c>
      <c r="AA67" s="9"/>
      <c r="AB67" s="9" t="s">
        <v>1065</v>
      </c>
      <c r="AC67" s="9"/>
      <c r="AD67" s="9"/>
    </row>
    <row r="68" spans="1:30" s="20" customFormat="1" ht="43.5" customHeight="1" x14ac:dyDescent="0.25">
      <c r="A68" s="19" t="s">
        <v>153</v>
      </c>
      <c r="B68" s="19" t="s">
        <v>168</v>
      </c>
      <c r="C68" s="10" t="s">
        <v>252</v>
      </c>
      <c r="D68" s="9" t="s">
        <v>1633</v>
      </c>
      <c r="E68" s="9" t="s">
        <v>1660</v>
      </c>
      <c r="F68" s="9" t="s">
        <v>1661</v>
      </c>
      <c r="G68" s="10"/>
      <c r="H68" s="10" t="s">
        <v>741</v>
      </c>
      <c r="I68" s="9"/>
      <c r="J68" s="26" t="s">
        <v>715</v>
      </c>
      <c r="K68" s="26"/>
      <c r="L68" s="26" t="s">
        <v>794</v>
      </c>
      <c r="M68" s="9"/>
      <c r="N68" s="26" t="s">
        <v>716</v>
      </c>
      <c r="O68" s="26"/>
      <c r="P68" s="26"/>
      <c r="Q68" s="26" t="s">
        <v>1096</v>
      </c>
      <c r="R68" s="9" t="s">
        <v>589</v>
      </c>
      <c r="S68" s="11" t="s">
        <v>1535</v>
      </c>
      <c r="T68" s="9"/>
      <c r="U68" s="26" t="s">
        <v>344</v>
      </c>
      <c r="V68" s="9" t="s">
        <v>717</v>
      </c>
      <c r="W68" s="9"/>
      <c r="X68" s="28" t="s">
        <v>1097</v>
      </c>
      <c r="Y68" s="9" t="s">
        <v>1444</v>
      </c>
      <c r="Z68" s="9" t="s">
        <v>1098</v>
      </c>
      <c r="AA68" s="9"/>
      <c r="AB68" s="9" t="s">
        <v>1099</v>
      </c>
      <c r="AC68" s="9"/>
      <c r="AD68" s="9"/>
    </row>
    <row r="69" spans="1:30" s="20" customFormat="1" ht="43.5" customHeight="1" x14ac:dyDescent="0.25">
      <c r="A69" s="19" t="s">
        <v>153</v>
      </c>
      <c r="B69" s="19" t="s">
        <v>169</v>
      </c>
      <c r="C69" s="10" t="s">
        <v>254</v>
      </c>
      <c r="D69" s="9" t="s">
        <v>1347</v>
      </c>
      <c r="E69" s="9" t="s">
        <v>1662</v>
      </c>
      <c r="F69" s="9" t="s">
        <v>1663</v>
      </c>
      <c r="G69" s="10"/>
      <c r="H69" s="10" t="s">
        <v>742</v>
      </c>
      <c r="I69" s="9"/>
      <c r="J69" s="26" t="s">
        <v>1100</v>
      </c>
      <c r="K69" s="26"/>
      <c r="L69" s="26" t="s">
        <v>795</v>
      </c>
      <c r="M69" s="9"/>
      <c r="N69" s="26" t="s">
        <v>1101</v>
      </c>
      <c r="O69" s="26"/>
      <c r="P69" s="26"/>
      <c r="Q69" s="26" t="s">
        <v>1102</v>
      </c>
      <c r="R69" s="9" t="s">
        <v>1103</v>
      </c>
      <c r="S69" s="11" t="s">
        <v>1536</v>
      </c>
      <c r="T69" s="9"/>
      <c r="U69" s="26" t="s">
        <v>1104</v>
      </c>
      <c r="V69" s="9" t="s">
        <v>1809</v>
      </c>
      <c r="W69" s="9"/>
      <c r="X69" s="28" t="s">
        <v>718</v>
      </c>
      <c r="Y69" s="9" t="s">
        <v>1445</v>
      </c>
      <c r="Z69" s="9" t="s">
        <v>1105</v>
      </c>
      <c r="AA69" s="9"/>
      <c r="AB69" s="9" t="s">
        <v>1106</v>
      </c>
      <c r="AC69" s="9"/>
      <c r="AD69" s="9"/>
    </row>
    <row r="70" spans="1:30" s="20" customFormat="1" ht="49.5" x14ac:dyDescent="0.25">
      <c r="A70" s="19" t="s">
        <v>153</v>
      </c>
      <c r="B70" s="19" t="s">
        <v>925</v>
      </c>
      <c r="C70" s="10" t="s">
        <v>928</v>
      </c>
      <c r="D70" s="9" t="s">
        <v>1348</v>
      </c>
      <c r="E70" s="9" t="s">
        <v>1664</v>
      </c>
      <c r="F70" s="9" t="s">
        <v>1665</v>
      </c>
      <c r="G70" s="10"/>
      <c r="H70" s="10" t="s">
        <v>955</v>
      </c>
      <c r="I70" s="9"/>
      <c r="J70" s="26" t="s">
        <v>969</v>
      </c>
      <c r="K70" s="26"/>
      <c r="L70" s="26" t="s">
        <v>983</v>
      </c>
      <c r="M70" s="9"/>
      <c r="N70" s="26" t="s">
        <v>996</v>
      </c>
      <c r="O70" s="26"/>
      <c r="P70" s="26"/>
      <c r="Q70" s="26" t="s">
        <v>1122</v>
      </c>
      <c r="R70" s="9" t="s">
        <v>1416</v>
      </c>
      <c r="S70" s="11" t="s">
        <v>1373</v>
      </c>
      <c r="T70" s="9"/>
      <c r="U70" s="26" t="s">
        <v>1016</v>
      </c>
      <c r="V70" s="9" t="s">
        <v>1195</v>
      </c>
      <c r="W70" s="9"/>
      <c r="X70" s="28" t="s">
        <v>1198</v>
      </c>
      <c r="Y70" s="9" t="s">
        <v>1446</v>
      </c>
      <c r="Z70" s="9" t="s">
        <v>1050</v>
      </c>
      <c r="AA70" s="9"/>
      <c r="AB70" s="9" t="s">
        <v>1066</v>
      </c>
      <c r="AC70" s="9"/>
      <c r="AD70" s="9"/>
    </row>
    <row r="71" spans="1:30" s="20" customFormat="1" ht="49.5" x14ac:dyDescent="0.25">
      <c r="A71" s="19" t="s">
        <v>153</v>
      </c>
      <c r="B71" s="19" t="s">
        <v>926</v>
      </c>
      <c r="C71" s="10" t="s">
        <v>927</v>
      </c>
      <c r="D71" s="9" t="s">
        <v>1349</v>
      </c>
      <c r="E71" s="9" t="s">
        <v>1666</v>
      </c>
      <c r="F71" s="9" t="s">
        <v>1667</v>
      </c>
      <c r="G71" s="10"/>
      <c r="H71" s="10" t="s">
        <v>956</v>
      </c>
      <c r="I71" s="9"/>
      <c r="J71" s="26" t="s">
        <v>970</v>
      </c>
      <c r="K71" s="26"/>
      <c r="L71" s="26" t="s">
        <v>984</v>
      </c>
      <c r="M71" s="9"/>
      <c r="N71" s="26" t="s">
        <v>997</v>
      </c>
      <c r="O71" s="26"/>
      <c r="P71" s="26"/>
      <c r="Q71" s="26" t="s">
        <v>1123</v>
      </c>
      <c r="R71" s="9" t="s">
        <v>1417</v>
      </c>
      <c r="S71" s="11" t="s">
        <v>1374</v>
      </c>
      <c r="T71" s="9"/>
      <c r="U71" s="26" t="s">
        <v>1017</v>
      </c>
      <c r="V71" s="9" t="s">
        <v>1196</v>
      </c>
      <c r="W71" s="9"/>
      <c r="X71" s="28" t="s">
        <v>1199</v>
      </c>
      <c r="Y71" s="9" t="s">
        <v>1447</v>
      </c>
      <c r="Z71" s="9" t="s">
        <v>1051</v>
      </c>
      <c r="AA71" s="9"/>
      <c r="AB71" s="9" t="s">
        <v>1067</v>
      </c>
      <c r="AC71" s="9"/>
      <c r="AD71" s="9"/>
    </row>
    <row r="72" spans="1:30" s="20" customFormat="1" ht="66" x14ac:dyDescent="0.25">
      <c r="A72" s="19" t="s">
        <v>153</v>
      </c>
      <c r="B72" s="19" t="s">
        <v>923</v>
      </c>
      <c r="C72" s="10" t="s">
        <v>924</v>
      </c>
      <c r="D72" s="9" t="s">
        <v>1350</v>
      </c>
      <c r="E72" s="9" t="s">
        <v>1668</v>
      </c>
      <c r="F72" s="9" t="s">
        <v>1669</v>
      </c>
      <c r="G72" s="10"/>
      <c r="H72" s="10" t="s">
        <v>957</v>
      </c>
      <c r="I72" s="9"/>
      <c r="J72" s="26" t="s">
        <v>971</v>
      </c>
      <c r="K72" s="26"/>
      <c r="L72" s="26" t="s">
        <v>985</v>
      </c>
      <c r="M72" s="9"/>
      <c r="N72" s="26" t="s">
        <v>998</v>
      </c>
      <c r="O72" s="26"/>
      <c r="P72" s="26"/>
      <c r="Q72" s="26" t="s">
        <v>1124</v>
      </c>
      <c r="R72" s="9" t="s">
        <v>1418</v>
      </c>
      <c r="S72" s="9" t="s">
        <v>1375</v>
      </c>
      <c r="T72" s="9"/>
      <c r="U72" s="26" t="s">
        <v>1018</v>
      </c>
      <c r="V72" s="9" t="s">
        <v>1810</v>
      </c>
      <c r="W72" s="9"/>
      <c r="X72" s="28" t="s">
        <v>1197</v>
      </c>
      <c r="Y72" s="9" t="s">
        <v>1448</v>
      </c>
      <c r="Z72" s="9" t="s">
        <v>1052</v>
      </c>
      <c r="AA72" s="9"/>
      <c r="AB72" s="9" t="s">
        <v>1068</v>
      </c>
      <c r="AC72" s="9"/>
      <c r="AD72" s="9"/>
    </row>
    <row r="73" spans="1:30" s="20" customFormat="1" x14ac:dyDescent="0.25">
      <c r="A73" s="19" t="s">
        <v>153</v>
      </c>
      <c r="B73" s="19" t="s">
        <v>170</v>
      </c>
      <c r="C73" s="10" t="s">
        <v>170</v>
      </c>
      <c r="D73" s="9" t="s">
        <v>553</v>
      </c>
      <c r="E73" s="9" t="s">
        <v>1670</v>
      </c>
      <c r="F73" s="9" t="s">
        <v>1671</v>
      </c>
      <c r="G73" s="10"/>
      <c r="H73" s="10" t="s">
        <v>743</v>
      </c>
      <c r="I73" s="9"/>
      <c r="J73" s="26" t="s">
        <v>280</v>
      </c>
      <c r="K73" s="26"/>
      <c r="L73" s="26" t="s">
        <v>796</v>
      </c>
      <c r="M73" s="9"/>
      <c r="N73" s="26" t="s">
        <v>632</v>
      </c>
      <c r="O73" s="26"/>
      <c r="P73" s="26"/>
      <c r="Q73" s="26" t="s">
        <v>1125</v>
      </c>
      <c r="R73" s="9" t="s">
        <v>319</v>
      </c>
      <c r="S73" s="11" t="s">
        <v>319</v>
      </c>
      <c r="T73" s="9"/>
      <c r="U73" s="26" t="s">
        <v>319</v>
      </c>
      <c r="V73" s="9" t="s">
        <v>319</v>
      </c>
      <c r="W73" s="9"/>
      <c r="X73" s="28" t="s">
        <v>515</v>
      </c>
      <c r="Y73" s="9" t="s">
        <v>401</v>
      </c>
      <c r="Z73" s="9" t="s">
        <v>401</v>
      </c>
      <c r="AA73" s="9"/>
      <c r="AB73" s="9" t="s">
        <v>490</v>
      </c>
      <c r="AC73" s="9"/>
      <c r="AD73" s="9"/>
    </row>
    <row r="74" spans="1:30" s="20" customFormat="1" ht="66" x14ac:dyDescent="0.25">
      <c r="A74" s="19" t="s">
        <v>153</v>
      </c>
      <c r="B74" s="19" t="s">
        <v>174</v>
      </c>
      <c r="C74" s="10" t="s">
        <v>171</v>
      </c>
      <c r="D74" s="9" t="s">
        <v>1351</v>
      </c>
      <c r="E74" s="9" t="s">
        <v>1672</v>
      </c>
      <c r="F74" s="9" t="s">
        <v>1673</v>
      </c>
      <c r="G74" s="10"/>
      <c r="H74" s="10" t="s">
        <v>827</v>
      </c>
      <c r="I74" s="9"/>
      <c r="J74" s="26" t="s">
        <v>714</v>
      </c>
      <c r="K74" s="26"/>
      <c r="L74" s="26" t="s">
        <v>828</v>
      </c>
      <c r="M74" s="9"/>
      <c r="N74" s="26" t="s">
        <v>713</v>
      </c>
      <c r="O74" s="26"/>
      <c r="P74" s="26"/>
      <c r="Q74" s="26" t="s">
        <v>1095</v>
      </c>
      <c r="R74" s="9" t="s">
        <v>1419</v>
      </c>
      <c r="S74" s="11" t="s">
        <v>1537</v>
      </c>
      <c r="T74" s="9"/>
      <c r="U74" s="26" t="s">
        <v>712</v>
      </c>
      <c r="V74" s="9" t="s">
        <v>712</v>
      </c>
      <c r="W74" s="9"/>
      <c r="X74" s="28" t="s">
        <v>710</v>
      </c>
      <c r="Y74" s="9" t="s">
        <v>1449</v>
      </c>
      <c r="Z74" s="9" t="s">
        <v>711</v>
      </c>
      <c r="AA74" s="9"/>
      <c r="AB74" s="9" t="s">
        <v>709</v>
      </c>
      <c r="AC74" s="9"/>
      <c r="AD74" s="9"/>
    </row>
    <row r="75" spans="1:30" s="20" customFormat="1" x14ac:dyDescent="0.25">
      <c r="A75" s="19" t="s">
        <v>153</v>
      </c>
      <c r="B75" s="19" t="s">
        <v>605</v>
      </c>
      <c r="C75" s="10" t="s">
        <v>606</v>
      </c>
      <c r="D75" s="9" t="s">
        <v>606</v>
      </c>
      <c r="E75" s="9" t="s">
        <v>694</v>
      </c>
      <c r="F75" s="9" t="s">
        <v>694</v>
      </c>
      <c r="G75" s="10"/>
      <c r="H75" s="10" t="s">
        <v>744</v>
      </c>
      <c r="I75" s="9"/>
      <c r="J75" s="26" t="s">
        <v>615</v>
      </c>
      <c r="K75" s="26"/>
      <c r="L75" s="26" t="s">
        <v>606</v>
      </c>
      <c r="M75" s="9"/>
      <c r="N75" s="26" t="s">
        <v>633</v>
      </c>
      <c r="O75" s="26"/>
      <c r="P75" s="26"/>
      <c r="Q75" s="26" t="s">
        <v>1126</v>
      </c>
      <c r="R75" s="9" t="s">
        <v>672</v>
      </c>
      <c r="S75" s="9" t="s">
        <v>672</v>
      </c>
      <c r="T75" s="9"/>
      <c r="U75" s="26" t="s">
        <v>672</v>
      </c>
      <c r="V75" s="9" t="s">
        <v>672</v>
      </c>
      <c r="W75" s="9"/>
      <c r="X75" s="28" t="s">
        <v>699</v>
      </c>
      <c r="Y75" s="9" t="s">
        <v>1450</v>
      </c>
      <c r="Z75" s="9" t="s">
        <v>687</v>
      </c>
      <c r="AA75" s="9"/>
      <c r="AB75" s="9" t="s">
        <v>703</v>
      </c>
      <c r="AC75" s="9"/>
      <c r="AD75" s="9"/>
    </row>
    <row r="76" spans="1:30" s="20" customFormat="1" ht="30" x14ac:dyDescent="0.25">
      <c r="A76" s="19" t="s">
        <v>153</v>
      </c>
      <c r="B76" s="19" t="s">
        <v>172</v>
      </c>
      <c r="C76" s="10" t="s">
        <v>607</v>
      </c>
      <c r="D76" s="9" t="s">
        <v>1352</v>
      </c>
      <c r="E76" s="9" t="s">
        <v>695</v>
      </c>
      <c r="F76" s="9" t="s">
        <v>1674</v>
      </c>
      <c r="G76" s="10"/>
      <c r="H76" s="10" t="s">
        <v>745</v>
      </c>
      <c r="I76" s="9"/>
      <c r="J76" s="26" t="s">
        <v>616</v>
      </c>
      <c r="K76" s="26"/>
      <c r="L76" s="26" t="s">
        <v>797</v>
      </c>
      <c r="M76" s="9"/>
      <c r="N76" s="26" t="s">
        <v>634</v>
      </c>
      <c r="O76" s="26"/>
      <c r="P76" s="26"/>
      <c r="Q76" s="26" t="s">
        <v>1127</v>
      </c>
      <c r="R76" s="9" t="s">
        <v>1420</v>
      </c>
      <c r="S76" s="11" t="s">
        <v>1376</v>
      </c>
      <c r="T76" s="9"/>
      <c r="U76" s="26" t="s">
        <v>676</v>
      </c>
      <c r="V76" s="9" t="s">
        <v>676</v>
      </c>
      <c r="W76" s="9"/>
      <c r="X76" s="28" t="s">
        <v>700</v>
      </c>
      <c r="Y76" s="9" t="s">
        <v>1451</v>
      </c>
      <c r="Z76" s="9" t="s">
        <v>688</v>
      </c>
      <c r="AA76" s="9"/>
      <c r="AB76" s="9" t="s">
        <v>704</v>
      </c>
      <c r="AC76" s="9"/>
      <c r="AD76" s="9"/>
    </row>
    <row r="77" spans="1:30" s="20" customFormat="1" ht="30" x14ac:dyDescent="0.25">
      <c r="A77" s="19" t="s">
        <v>153</v>
      </c>
      <c r="B77" s="19" t="s">
        <v>173</v>
      </c>
      <c r="C77" s="10" t="s">
        <v>608</v>
      </c>
      <c r="D77" s="9" t="s">
        <v>1353</v>
      </c>
      <c r="E77" s="9" t="s">
        <v>1675</v>
      </c>
      <c r="F77" s="9" t="s">
        <v>1676</v>
      </c>
      <c r="G77" s="10"/>
      <c r="H77" s="10" t="s">
        <v>746</v>
      </c>
      <c r="I77" s="9"/>
      <c r="J77" s="26" t="s">
        <v>617</v>
      </c>
      <c r="K77" s="26"/>
      <c r="L77" s="26" t="s">
        <v>798</v>
      </c>
      <c r="M77" s="9"/>
      <c r="N77" s="26" t="s">
        <v>635</v>
      </c>
      <c r="O77" s="26"/>
      <c r="P77" s="26"/>
      <c r="Q77" s="26" t="s">
        <v>1128</v>
      </c>
      <c r="R77" s="9" t="s">
        <v>1421</v>
      </c>
      <c r="S77" s="11" t="s">
        <v>1377</v>
      </c>
      <c r="T77" s="9"/>
      <c r="U77" s="26" t="s">
        <v>677</v>
      </c>
      <c r="V77" s="9" t="s">
        <v>1811</v>
      </c>
      <c r="W77" s="9"/>
      <c r="X77" s="28" t="s">
        <v>701</v>
      </c>
      <c r="Y77" s="9" t="s">
        <v>1452</v>
      </c>
      <c r="Z77" s="9" t="s">
        <v>689</v>
      </c>
      <c r="AA77" s="9"/>
      <c r="AB77" s="9" t="s">
        <v>705</v>
      </c>
      <c r="AC77" s="9"/>
      <c r="AD77" s="9"/>
    </row>
    <row r="78" spans="1:30" s="20" customFormat="1" ht="33" x14ac:dyDescent="0.25">
      <c r="A78" s="19" t="s">
        <v>153</v>
      </c>
      <c r="B78" s="19" t="s">
        <v>224</v>
      </c>
      <c r="C78" s="10" t="s">
        <v>908</v>
      </c>
      <c r="D78" s="9" t="s">
        <v>1579</v>
      </c>
      <c r="E78" s="9" t="s">
        <v>1677</v>
      </c>
      <c r="F78" s="9" t="s">
        <v>1678</v>
      </c>
      <c r="G78" s="10"/>
      <c r="H78" s="10" t="s">
        <v>958</v>
      </c>
      <c r="I78" s="9"/>
      <c r="J78" s="26" t="s">
        <v>972</v>
      </c>
      <c r="K78" s="26"/>
      <c r="L78" s="26" t="s">
        <v>986</v>
      </c>
      <c r="M78" s="9"/>
      <c r="N78" s="26" t="s">
        <v>999</v>
      </c>
      <c r="O78" s="26"/>
      <c r="P78" s="26"/>
      <c r="Q78" s="26" t="s">
        <v>1129</v>
      </c>
      <c r="R78" s="9" t="s">
        <v>1012</v>
      </c>
      <c r="S78" s="11" t="s">
        <v>1012</v>
      </c>
      <c r="T78" s="9"/>
      <c r="U78" s="26" t="s">
        <v>1876</v>
      </c>
      <c r="V78" s="9" t="s">
        <v>1875</v>
      </c>
      <c r="W78" s="9"/>
      <c r="X78" s="28" t="s">
        <v>1039</v>
      </c>
      <c r="Y78" s="9" t="s">
        <v>1453</v>
      </c>
      <c r="Z78" s="9" t="s">
        <v>1053</v>
      </c>
      <c r="AA78" s="9"/>
      <c r="AB78" s="9" t="s">
        <v>1069</v>
      </c>
      <c r="AC78" s="9"/>
      <c r="AD78" s="9"/>
    </row>
    <row r="79" spans="1:30" ht="80.25" customHeight="1" x14ac:dyDescent="0.25">
      <c r="A79" s="19" t="s">
        <v>152</v>
      </c>
      <c r="B79" s="19" t="s">
        <v>70</v>
      </c>
      <c r="C79" s="12" t="s">
        <v>1781</v>
      </c>
      <c r="D79" s="11" t="s">
        <v>1354</v>
      </c>
      <c r="E79" s="11" t="s">
        <v>1781</v>
      </c>
      <c r="F79" s="11" t="s">
        <v>1781</v>
      </c>
      <c r="G79" s="12"/>
      <c r="H79" s="12" t="s">
        <v>1782</v>
      </c>
      <c r="I79" s="11"/>
      <c r="J79" s="26" t="s">
        <v>1783</v>
      </c>
      <c r="K79" s="26"/>
      <c r="L79" s="26" t="s">
        <v>1784</v>
      </c>
      <c r="M79" s="11"/>
      <c r="N79" s="26" t="s">
        <v>1785</v>
      </c>
      <c r="O79" s="26"/>
      <c r="P79" s="26"/>
      <c r="Q79" s="26" t="s">
        <v>1130</v>
      </c>
      <c r="R79" s="11" t="s">
        <v>1422</v>
      </c>
      <c r="S79" s="11" t="s">
        <v>1378</v>
      </c>
      <c r="T79" s="11"/>
      <c r="U79" s="26" t="s">
        <v>1786</v>
      </c>
      <c r="V79" s="11" t="s">
        <v>1812</v>
      </c>
      <c r="W79" s="11"/>
      <c r="X79" s="28" t="s">
        <v>1040</v>
      </c>
      <c r="Y79" s="11" t="s">
        <v>1454</v>
      </c>
      <c r="Z79" s="11" t="s">
        <v>1787</v>
      </c>
      <c r="AA79" s="11"/>
      <c r="AB79" s="11" t="s">
        <v>1788</v>
      </c>
      <c r="AC79" s="11"/>
      <c r="AD79" s="11"/>
    </row>
    <row r="80" spans="1:30" ht="67.5" customHeight="1" x14ac:dyDescent="0.25">
      <c r="A80" s="19" t="s">
        <v>152</v>
      </c>
      <c r="B80" s="19" t="s">
        <v>199</v>
      </c>
      <c r="C80" s="12" t="s">
        <v>1789</v>
      </c>
      <c r="D80" s="11" t="s">
        <v>1355</v>
      </c>
      <c r="E80" s="11" t="s">
        <v>1789</v>
      </c>
      <c r="F80" s="11" t="s">
        <v>1789</v>
      </c>
      <c r="G80" s="12"/>
      <c r="H80" s="12" t="s">
        <v>1790</v>
      </c>
      <c r="I80" s="11"/>
      <c r="J80" s="26" t="s">
        <v>1791</v>
      </c>
      <c r="K80" s="26"/>
      <c r="L80" s="26" t="s">
        <v>1792</v>
      </c>
      <c r="M80" s="11"/>
      <c r="N80" s="26" t="s">
        <v>1793</v>
      </c>
      <c r="O80" s="26"/>
      <c r="P80" s="26"/>
      <c r="Q80" s="26" t="s">
        <v>1131</v>
      </c>
      <c r="R80" s="11" t="s">
        <v>1423</v>
      </c>
      <c r="S80" s="11" t="s">
        <v>1379</v>
      </c>
      <c r="T80" s="11"/>
      <c r="U80" s="26" t="s">
        <v>1794</v>
      </c>
      <c r="V80" s="11" t="s">
        <v>1030</v>
      </c>
      <c r="W80" s="11"/>
      <c r="X80" s="28" t="s">
        <v>1041</v>
      </c>
      <c r="Y80" s="11" t="s">
        <v>1455</v>
      </c>
      <c r="Z80" s="11" t="s">
        <v>1795</v>
      </c>
      <c r="AA80" s="11"/>
      <c r="AB80" s="11" t="s">
        <v>1796</v>
      </c>
      <c r="AC80" s="11"/>
      <c r="AD80" s="11"/>
    </row>
    <row r="81" spans="1:30" ht="15" customHeight="1" x14ac:dyDescent="0.25">
      <c r="A81" s="19" t="s">
        <v>152</v>
      </c>
      <c r="B81" s="19" t="s">
        <v>186</v>
      </c>
      <c r="C81" s="12" t="s">
        <v>256</v>
      </c>
      <c r="D81" s="11" t="s">
        <v>554</v>
      </c>
      <c r="E81" s="11" t="s">
        <v>256</v>
      </c>
      <c r="F81" s="11" t="s">
        <v>256</v>
      </c>
      <c r="G81" s="12"/>
      <c r="H81" s="12" t="s">
        <v>747</v>
      </c>
      <c r="I81" s="11"/>
      <c r="J81" s="26" t="s">
        <v>443</v>
      </c>
      <c r="K81" s="26"/>
      <c r="L81" s="26" t="s">
        <v>799</v>
      </c>
      <c r="M81" s="11"/>
      <c r="N81" s="26" t="s">
        <v>636</v>
      </c>
      <c r="O81" s="26"/>
      <c r="P81" s="26"/>
      <c r="Q81" s="26" t="s">
        <v>1132</v>
      </c>
      <c r="R81" s="11" t="s">
        <v>442</v>
      </c>
      <c r="S81" s="11" t="s">
        <v>442</v>
      </c>
      <c r="T81" s="11"/>
      <c r="U81" s="26" t="s">
        <v>441</v>
      </c>
      <c r="V81" s="11" t="s">
        <v>441</v>
      </c>
      <c r="W81" s="11"/>
      <c r="X81" s="28" t="s">
        <v>516</v>
      </c>
      <c r="Y81" s="11" t="s">
        <v>440</v>
      </c>
      <c r="Z81" s="11" t="s">
        <v>440</v>
      </c>
      <c r="AA81" s="11"/>
      <c r="AB81" s="11" t="s">
        <v>483</v>
      </c>
      <c r="AC81" s="11"/>
      <c r="AD81" s="11"/>
    </row>
    <row r="82" spans="1:30" x14ac:dyDescent="0.25">
      <c r="A82" s="19" t="s">
        <v>152</v>
      </c>
      <c r="B82" s="19" t="s">
        <v>136</v>
      </c>
      <c r="C82" s="12" t="s">
        <v>137</v>
      </c>
      <c r="D82" s="11" t="s">
        <v>555</v>
      </c>
      <c r="E82" s="11" t="s">
        <v>137</v>
      </c>
      <c r="F82" s="11" t="s">
        <v>137</v>
      </c>
      <c r="G82" s="12"/>
      <c r="H82" s="12" t="s">
        <v>748</v>
      </c>
      <c r="I82" s="11"/>
      <c r="J82" s="26" t="s">
        <v>282</v>
      </c>
      <c r="K82" s="26"/>
      <c r="L82" s="26" t="s">
        <v>800</v>
      </c>
      <c r="M82" s="11"/>
      <c r="N82" s="26" t="s">
        <v>637</v>
      </c>
      <c r="O82" s="26"/>
      <c r="P82" s="26"/>
      <c r="Q82" s="26" t="s">
        <v>1133</v>
      </c>
      <c r="R82" s="11" t="s">
        <v>572</v>
      </c>
      <c r="S82" s="11" t="s">
        <v>572</v>
      </c>
      <c r="T82" s="11"/>
      <c r="U82" s="26" t="s">
        <v>346</v>
      </c>
      <c r="V82" s="11" t="s">
        <v>346</v>
      </c>
      <c r="W82" s="11"/>
      <c r="X82" s="28" t="s">
        <v>517</v>
      </c>
      <c r="Y82" s="11" t="s">
        <v>1456</v>
      </c>
      <c r="Z82" s="11" t="s">
        <v>403</v>
      </c>
      <c r="AA82" s="11"/>
      <c r="AB82" s="11" t="s">
        <v>484</v>
      </c>
      <c r="AC82" s="11"/>
      <c r="AD82" s="11"/>
    </row>
    <row r="83" spans="1:30" ht="33" x14ac:dyDescent="0.25">
      <c r="A83" s="19" t="s">
        <v>152</v>
      </c>
      <c r="B83" s="19" t="s">
        <v>31</v>
      </c>
      <c r="C83" s="12" t="s">
        <v>1202</v>
      </c>
      <c r="D83" s="11" t="s">
        <v>1356</v>
      </c>
      <c r="E83" s="11" t="s">
        <v>1679</v>
      </c>
      <c r="F83" s="11" t="s">
        <v>1680</v>
      </c>
      <c r="G83" s="12"/>
      <c r="H83" s="12" t="s">
        <v>1203</v>
      </c>
      <c r="I83" s="11"/>
      <c r="J83" s="26" t="s">
        <v>1204</v>
      </c>
      <c r="K83" s="26"/>
      <c r="L83" s="26" t="s">
        <v>1205</v>
      </c>
      <c r="M83" s="11"/>
      <c r="N83" s="26" t="s">
        <v>1212</v>
      </c>
      <c r="O83" s="26"/>
      <c r="P83" s="26"/>
      <c r="Q83" s="26" t="s">
        <v>1206</v>
      </c>
      <c r="R83" s="11" t="s">
        <v>1207</v>
      </c>
      <c r="S83" s="11" t="s">
        <v>1380</v>
      </c>
      <c r="T83" s="11"/>
      <c r="U83" s="26" t="s">
        <v>1208</v>
      </c>
      <c r="V83" s="11" t="s">
        <v>1208</v>
      </c>
      <c r="W83" s="11"/>
      <c r="X83" s="28" t="s">
        <v>1209</v>
      </c>
      <c r="Y83" s="11" t="s">
        <v>1210</v>
      </c>
      <c r="Z83" s="11" t="s">
        <v>1210</v>
      </c>
      <c r="AA83" s="11"/>
      <c r="AB83" s="11" t="s">
        <v>1211</v>
      </c>
      <c r="AC83" s="11"/>
      <c r="AD83" s="11"/>
    </row>
    <row r="84" spans="1:30" ht="238.5" customHeight="1" x14ac:dyDescent="0.25">
      <c r="A84" s="19" t="s">
        <v>152</v>
      </c>
      <c r="B84" s="19" t="s">
        <v>195</v>
      </c>
      <c r="C84" s="12" t="s">
        <v>905</v>
      </c>
      <c r="D84" s="11" t="s">
        <v>1357</v>
      </c>
      <c r="E84" s="11" t="s">
        <v>1774</v>
      </c>
      <c r="F84" s="11" t="s">
        <v>1775</v>
      </c>
      <c r="G84" s="12"/>
      <c r="H84" s="12" t="s">
        <v>1176</v>
      </c>
      <c r="I84" s="11"/>
      <c r="J84" s="26" t="s">
        <v>973</v>
      </c>
      <c r="K84" s="26"/>
      <c r="L84" s="26" t="s">
        <v>987</v>
      </c>
      <c r="M84" s="11"/>
      <c r="N84" s="26" t="s">
        <v>1000</v>
      </c>
      <c r="O84" s="26"/>
      <c r="P84" s="26"/>
      <c r="Q84" s="26" t="s">
        <v>1134</v>
      </c>
      <c r="R84" s="11" t="s">
        <v>1424</v>
      </c>
      <c r="S84" s="11" t="s">
        <v>1538</v>
      </c>
      <c r="T84" s="11"/>
      <c r="U84" s="26" t="s">
        <v>1019</v>
      </c>
      <c r="V84" s="11" t="s">
        <v>1031</v>
      </c>
      <c r="W84" s="11"/>
      <c r="X84" s="28" t="s">
        <v>1186</v>
      </c>
      <c r="Y84" s="11" t="s">
        <v>1799</v>
      </c>
      <c r="Z84" s="11" t="s">
        <v>1054</v>
      </c>
      <c r="AA84" s="11"/>
      <c r="AB84" s="11" t="s">
        <v>1191</v>
      </c>
      <c r="AC84" s="11"/>
      <c r="AD84" s="11"/>
    </row>
    <row r="85" spans="1:30" ht="238.5" customHeight="1" x14ac:dyDescent="0.25">
      <c r="A85" s="19" t="s">
        <v>152</v>
      </c>
      <c r="B85" s="19" t="s">
        <v>309</v>
      </c>
      <c r="C85" s="12" t="s">
        <v>913</v>
      </c>
      <c r="D85" s="11" t="s">
        <v>1512</v>
      </c>
      <c r="E85" s="11" t="s">
        <v>1681</v>
      </c>
      <c r="F85" s="11" t="s">
        <v>1682</v>
      </c>
      <c r="G85" s="12"/>
      <c r="H85" s="12" t="s">
        <v>1177</v>
      </c>
      <c r="I85" s="11"/>
      <c r="J85" s="26" t="s">
        <v>1178</v>
      </c>
      <c r="K85" s="26"/>
      <c r="L85" s="26" t="s">
        <v>1179</v>
      </c>
      <c r="M85" s="11"/>
      <c r="N85" s="26" t="s">
        <v>1184</v>
      </c>
      <c r="O85" s="26"/>
      <c r="P85" s="26"/>
      <c r="Q85" s="26" t="s">
        <v>1135</v>
      </c>
      <c r="R85" s="11" t="s">
        <v>1425</v>
      </c>
      <c r="S85" s="11" t="s">
        <v>1381</v>
      </c>
      <c r="T85" s="11"/>
      <c r="U85" s="26" t="s">
        <v>1020</v>
      </c>
      <c r="V85" s="11" t="s">
        <v>1032</v>
      </c>
      <c r="W85" s="11"/>
      <c r="X85" s="28" t="s">
        <v>1187</v>
      </c>
      <c r="Y85" s="11" t="s">
        <v>1800</v>
      </c>
      <c r="Z85" s="11" t="s">
        <v>1055</v>
      </c>
      <c r="AA85" s="11"/>
      <c r="AB85" s="11" t="s">
        <v>1192</v>
      </c>
      <c r="AC85" s="11"/>
      <c r="AD85" s="11"/>
    </row>
    <row r="86" spans="1:30" ht="49.5" x14ac:dyDescent="0.25">
      <c r="A86" s="19" t="s">
        <v>152</v>
      </c>
      <c r="B86" s="19" t="s">
        <v>33</v>
      </c>
      <c r="C86" s="12" t="s">
        <v>906</v>
      </c>
      <c r="D86" s="11" t="s">
        <v>951</v>
      </c>
      <c r="E86" s="11" t="s">
        <v>1683</v>
      </c>
      <c r="F86" s="11" t="s">
        <v>1684</v>
      </c>
      <c r="G86" s="12"/>
      <c r="H86" s="12" t="s">
        <v>959</v>
      </c>
      <c r="I86" s="11"/>
      <c r="J86" s="26" t="s">
        <v>974</v>
      </c>
      <c r="K86" s="26"/>
      <c r="L86" s="26" t="s">
        <v>1181</v>
      </c>
      <c r="M86" s="11"/>
      <c r="N86" s="26" t="s">
        <v>1183</v>
      </c>
      <c r="O86" s="26"/>
      <c r="P86" s="26"/>
      <c r="Q86" s="26" t="s">
        <v>1136</v>
      </c>
      <c r="R86" s="11" t="s">
        <v>1426</v>
      </c>
      <c r="S86" s="11" t="s">
        <v>1382</v>
      </c>
      <c r="T86" s="11"/>
      <c r="U86" s="26" t="s">
        <v>1021</v>
      </c>
      <c r="V86" s="11" t="s">
        <v>1033</v>
      </c>
      <c r="W86" s="11"/>
      <c r="X86" s="28" t="s">
        <v>1188</v>
      </c>
      <c r="Y86" s="11" t="s">
        <v>1804</v>
      </c>
      <c r="Z86" s="11" t="s">
        <v>1056</v>
      </c>
      <c r="AA86" s="11"/>
      <c r="AB86" s="11" t="s">
        <v>1070</v>
      </c>
      <c r="AC86" s="11"/>
      <c r="AD86" s="11"/>
    </row>
    <row r="87" spans="1:30" x14ac:dyDescent="0.25">
      <c r="A87" s="19" t="s">
        <v>152</v>
      </c>
      <c r="B87" s="19" t="s">
        <v>34</v>
      </c>
      <c r="C87" s="12" t="s">
        <v>907</v>
      </c>
      <c r="D87" s="11" t="s">
        <v>952</v>
      </c>
      <c r="E87" s="11" t="s">
        <v>1685</v>
      </c>
      <c r="F87" s="11" t="s">
        <v>1685</v>
      </c>
      <c r="G87" s="12"/>
      <c r="H87" s="12" t="s">
        <v>960</v>
      </c>
      <c r="I87" s="11"/>
      <c r="J87" s="26" t="s">
        <v>975</v>
      </c>
      <c r="K87" s="26"/>
      <c r="L87" s="26" t="s">
        <v>1180</v>
      </c>
      <c r="M87" s="11"/>
      <c r="N87" s="26" t="s">
        <v>1182</v>
      </c>
      <c r="O87" s="26"/>
      <c r="P87" s="26"/>
      <c r="Q87" s="26" t="s">
        <v>1137</v>
      </c>
      <c r="R87" s="11" t="s">
        <v>1013</v>
      </c>
      <c r="S87" s="11" t="s">
        <v>1013</v>
      </c>
      <c r="T87" s="11"/>
      <c r="U87" s="26" t="s">
        <v>1022</v>
      </c>
      <c r="V87" s="11" t="s">
        <v>1813</v>
      </c>
      <c r="W87" s="11"/>
      <c r="X87" s="28" t="s">
        <v>1189</v>
      </c>
      <c r="Y87" s="11" t="s">
        <v>1190</v>
      </c>
      <c r="Z87" s="11" t="s">
        <v>1190</v>
      </c>
      <c r="AA87" s="11"/>
      <c r="AB87" s="11" t="s">
        <v>1071</v>
      </c>
      <c r="AC87" s="11"/>
      <c r="AD87" s="11"/>
    </row>
    <row r="88" spans="1:30" x14ac:dyDescent="0.25">
      <c r="A88" s="19" t="s">
        <v>152</v>
      </c>
      <c r="B88" s="19" t="s">
        <v>36</v>
      </c>
      <c r="C88" s="12" t="s">
        <v>1213</v>
      </c>
      <c r="D88" s="11" t="s">
        <v>1214</v>
      </c>
      <c r="E88" s="11" t="s">
        <v>1215</v>
      </c>
      <c r="F88" s="11" t="s">
        <v>1215</v>
      </c>
      <c r="G88" s="12"/>
      <c r="H88" s="12" t="s">
        <v>1216</v>
      </c>
      <c r="I88" s="11"/>
      <c r="J88" s="26" t="s">
        <v>1217</v>
      </c>
      <c r="K88" s="26"/>
      <c r="L88" s="26" t="s">
        <v>1218</v>
      </c>
      <c r="M88" s="11"/>
      <c r="N88" s="26" t="s">
        <v>1219</v>
      </c>
      <c r="O88" s="26"/>
      <c r="P88" s="26"/>
      <c r="Q88" s="26" t="s">
        <v>1220</v>
      </c>
      <c r="R88" s="11" t="s">
        <v>1221</v>
      </c>
      <c r="S88" s="11" t="s">
        <v>1221</v>
      </c>
      <c r="T88" s="11"/>
      <c r="U88" s="26" t="s">
        <v>1222</v>
      </c>
      <c r="V88" s="11" t="s">
        <v>1222</v>
      </c>
      <c r="W88" s="11"/>
      <c r="X88" s="28" t="s">
        <v>1223</v>
      </c>
      <c r="Y88" s="11" t="s">
        <v>1457</v>
      </c>
      <c r="Z88" s="11" t="s">
        <v>1224</v>
      </c>
      <c r="AA88" s="11"/>
      <c r="AB88" s="11" t="s">
        <v>1225</v>
      </c>
      <c r="AC88" s="11"/>
      <c r="AD88" s="11"/>
    </row>
    <row r="89" spans="1:30" ht="247.5" x14ac:dyDescent="0.25">
      <c r="A89" s="19" t="s">
        <v>152</v>
      </c>
      <c r="B89" s="19" t="s">
        <v>257</v>
      </c>
      <c r="C89" s="12" t="s">
        <v>921</v>
      </c>
      <c r="D89" s="11" t="s">
        <v>1513</v>
      </c>
      <c r="E89" s="11" t="s">
        <v>1686</v>
      </c>
      <c r="F89" s="11" t="s">
        <v>1687</v>
      </c>
      <c r="G89" s="12"/>
      <c r="H89" s="12" t="s">
        <v>961</v>
      </c>
      <c r="I89" s="11"/>
      <c r="J89" s="26" t="s">
        <v>976</v>
      </c>
      <c r="K89" s="26"/>
      <c r="L89" s="26" t="s">
        <v>988</v>
      </c>
      <c r="M89" s="11"/>
      <c r="N89" s="26" t="s">
        <v>1001</v>
      </c>
      <c r="O89" s="26"/>
      <c r="P89" s="26"/>
      <c r="Q89" s="26" t="s">
        <v>1138</v>
      </c>
      <c r="R89" s="11" t="s">
        <v>1427</v>
      </c>
      <c r="S89" s="11" t="s">
        <v>1539</v>
      </c>
      <c r="T89" s="11"/>
      <c r="U89" s="26" t="s">
        <v>1023</v>
      </c>
      <c r="V89" s="11" t="s">
        <v>1034</v>
      </c>
      <c r="W89" s="11"/>
      <c r="X89" s="28" t="s">
        <v>1042</v>
      </c>
      <c r="Y89" s="11" t="s">
        <v>1458</v>
      </c>
      <c r="Z89" s="11" t="s">
        <v>1057</v>
      </c>
      <c r="AA89" s="11"/>
      <c r="AB89" s="11" t="s">
        <v>1072</v>
      </c>
      <c r="AC89" s="11"/>
      <c r="AD89" s="11"/>
    </row>
    <row r="90" spans="1:30" x14ac:dyDescent="0.25">
      <c r="A90" s="19" t="s">
        <v>152</v>
      </c>
      <c r="B90" s="19" t="s">
        <v>39</v>
      </c>
      <c r="C90" s="12" t="s">
        <v>602</v>
      </c>
      <c r="D90" s="11" t="s">
        <v>707</v>
      </c>
      <c r="E90" s="11" t="s">
        <v>1776</v>
      </c>
      <c r="F90" s="11" t="s">
        <v>1777</v>
      </c>
      <c r="G90" s="12"/>
      <c r="H90" s="12" t="s">
        <v>749</v>
      </c>
      <c r="I90" s="11"/>
      <c r="J90" s="26" t="s">
        <v>829</v>
      </c>
      <c r="K90" s="26"/>
      <c r="L90" s="26" t="s">
        <v>834</v>
      </c>
      <c r="M90" s="11"/>
      <c r="N90" s="26" t="s">
        <v>638</v>
      </c>
      <c r="O90" s="26"/>
      <c r="P90" s="26"/>
      <c r="Q90" s="26" t="s">
        <v>1139</v>
      </c>
      <c r="R90" s="11" t="s">
        <v>842</v>
      </c>
      <c r="S90" s="11" t="s">
        <v>842</v>
      </c>
      <c r="T90" s="11"/>
      <c r="U90" s="26" t="s">
        <v>681</v>
      </c>
      <c r="V90" s="11" t="s">
        <v>681</v>
      </c>
      <c r="W90" s="11"/>
      <c r="X90" s="28" t="s">
        <v>847</v>
      </c>
      <c r="Y90" s="11" t="s">
        <v>1801</v>
      </c>
      <c r="Z90" s="11" t="s">
        <v>849</v>
      </c>
      <c r="AA90" s="11"/>
      <c r="AB90" s="11" t="s">
        <v>1073</v>
      </c>
      <c r="AC90" s="11"/>
      <c r="AD90" s="11"/>
    </row>
    <row r="91" spans="1:30" ht="49.5" x14ac:dyDescent="0.25">
      <c r="A91" s="19" t="s">
        <v>152</v>
      </c>
      <c r="B91" s="19" t="s">
        <v>225</v>
      </c>
      <c r="C91" s="12" t="s">
        <v>916</v>
      </c>
      <c r="D91" s="11" t="s">
        <v>1358</v>
      </c>
      <c r="E91" s="11" t="s">
        <v>1688</v>
      </c>
      <c r="F91" s="11" t="s">
        <v>1689</v>
      </c>
      <c r="G91" s="12"/>
      <c r="H91" s="12" t="s">
        <v>962</v>
      </c>
      <c r="I91" s="11"/>
      <c r="J91" s="26" t="s">
        <v>977</v>
      </c>
      <c r="K91" s="26"/>
      <c r="L91" s="26" t="s">
        <v>989</v>
      </c>
      <c r="M91" s="11"/>
      <c r="N91" s="26" t="s">
        <v>1002</v>
      </c>
      <c r="O91" s="26"/>
      <c r="P91" s="26"/>
      <c r="Q91" s="26" t="s">
        <v>1140</v>
      </c>
      <c r="R91" s="11" t="s">
        <v>573</v>
      </c>
      <c r="S91" s="11" t="s">
        <v>1383</v>
      </c>
      <c r="T91" s="11"/>
      <c r="U91" s="26" t="s">
        <v>1024</v>
      </c>
      <c r="V91" s="11" t="s">
        <v>1035</v>
      </c>
      <c r="W91" s="11"/>
      <c r="X91" s="28" t="s">
        <v>1043</v>
      </c>
      <c r="Y91" s="11" t="s">
        <v>1459</v>
      </c>
      <c r="Z91" s="11" t="s">
        <v>1058</v>
      </c>
      <c r="AA91" s="11"/>
      <c r="AB91" s="11" t="s">
        <v>1074</v>
      </c>
      <c r="AC91" s="11"/>
      <c r="AD91" s="11"/>
    </row>
    <row r="92" spans="1:30" x14ac:dyDescent="0.25">
      <c r="A92" s="19" t="s">
        <v>152</v>
      </c>
      <c r="B92" s="19" t="s">
        <v>40</v>
      </c>
      <c r="C92" s="12" t="s">
        <v>603</v>
      </c>
      <c r="D92" s="11" t="s">
        <v>708</v>
      </c>
      <c r="E92" s="11" t="s">
        <v>1778</v>
      </c>
      <c r="F92" s="11" t="s">
        <v>1778</v>
      </c>
      <c r="G92" s="12"/>
      <c r="H92" s="12" t="s">
        <v>750</v>
      </c>
      <c r="I92" s="11"/>
      <c r="J92" s="26" t="s">
        <v>830</v>
      </c>
      <c r="K92" s="26"/>
      <c r="L92" s="26" t="s">
        <v>835</v>
      </c>
      <c r="M92" s="11"/>
      <c r="N92" s="26" t="s">
        <v>639</v>
      </c>
      <c r="O92" s="26"/>
      <c r="P92" s="26"/>
      <c r="Q92" s="26" t="s">
        <v>1141</v>
      </c>
      <c r="R92" s="11" t="s">
        <v>843</v>
      </c>
      <c r="S92" s="11" t="s">
        <v>843</v>
      </c>
      <c r="T92" s="11"/>
      <c r="U92" s="26" t="s">
        <v>844</v>
      </c>
      <c r="V92" s="11" t="s">
        <v>682</v>
      </c>
      <c r="W92" s="11"/>
      <c r="X92" s="28" t="s">
        <v>848</v>
      </c>
      <c r="Y92" s="11" t="s">
        <v>1802</v>
      </c>
      <c r="Z92" s="11" t="s">
        <v>690</v>
      </c>
      <c r="AA92" s="11"/>
      <c r="AB92" s="11" t="s">
        <v>1075</v>
      </c>
      <c r="AC92" s="11"/>
      <c r="AD92" s="11"/>
    </row>
    <row r="93" spans="1:30" ht="66" x14ac:dyDescent="0.25">
      <c r="A93" s="19" t="s">
        <v>152</v>
      </c>
      <c r="B93" s="19" t="s">
        <v>226</v>
      </c>
      <c r="C93" s="12" t="s">
        <v>239</v>
      </c>
      <c r="D93" s="11" t="s">
        <v>1514</v>
      </c>
      <c r="E93" s="11" t="s">
        <v>1690</v>
      </c>
      <c r="F93" s="11" t="s">
        <v>1691</v>
      </c>
      <c r="G93" s="12"/>
      <c r="H93" s="12" t="s">
        <v>751</v>
      </c>
      <c r="I93" s="11"/>
      <c r="J93" s="26" t="s">
        <v>283</v>
      </c>
      <c r="K93" s="26"/>
      <c r="L93" s="26" t="s">
        <v>801</v>
      </c>
      <c r="M93" s="11"/>
      <c r="N93" s="26" t="s">
        <v>640</v>
      </c>
      <c r="O93" s="26"/>
      <c r="P93" s="26"/>
      <c r="Q93" s="26" t="s">
        <v>1142</v>
      </c>
      <c r="R93" s="11" t="s">
        <v>574</v>
      </c>
      <c r="S93" s="11" t="s">
        <v>1540</v>
      </c>
      <c r="T93" s="11"/>
      <c r="U93" s="26" t="s">
        <v>347</v>
      </c>
      <c r="V93" s="11" t="s">
        <v>1814</v>
      </c>
      <c r="W93" s="11"/>
      <c r="X93" s="28" t="s">
        <v>518</v>
      </c>
      <c r="Y93" s="11" t="s">
        <v>1460</v>
      </c>
      <c r="Z93" s="11" t="s">
        <v>404</v>
      </c>
      <c r="AA93" s="11"/>
      <c r="AB93" s="11" t="s">
        <v>485</v>
      </c>
      <c r="AC93" s="11"/>
      <c r="AD93" s="11"/>
    </row>
    <row r="94" spans="1:30" x14ac:dyDescent="0.25">
      <c r="A94" s="19" t="s">
        <v>152</v>
      </c>
      <c r="B94" s="19" t="s">
        <v>1599</v>
      </c>
      <c r="C94" s="12" t="s">
        <v>187</v>
      </c>
      <c r="D94" s="11" t="s">
        <v>1515</v>
      </c>
      <c r="E94" s="11" t="s">
        <v>1692</v>
      </c>
      <c r="F94" s="11" t="s">
        <v>1693</v>
      </c>
      <c r="G94" s="12"/>
      <c r="H94" s="12" t="s">
        <v>752</v>
      </c>
      <c r="I94" s="11"/>
      <c r="J94" s="26" t="s">
        <v>284</v>
      </c>
      <c r="K94" s="26"/>
      <c r="L94" s="26" t="s">
        <v>802</v>
      </c>
      <c r="M94" s="11"/>
      <c r="N94" s="26" t="s">
        <v>641</v>
      </c>
      <c r="O94" s="26"/>
      <c r="P94" s="26"/>
      <c r="Q94" s="26" t="s">
        <v>1143</v>
      </c>
      <c r="R94" s="11" t="s">
        <v>575</v>
      </c>
      <c r="S94" s="11" t="s">
        <v>1541</v>
      </c>
      <c r="T94" s="11"/>
      <c r="U94" s="26" t="s">
        <v>348</v>
      </c>
      <c r="V94" s="11" t="s">
        <v>376</v>
      </c>
      <c r="W94" s="11"/>
      <c r="X94" s="28" t="s">
        <v>519</v>
      </c>
      <c r="Y94" s="11" t="s">
        <v>1461</v>
      </c>
      <c r="Z94" s="11" t="s">
        <v>405</v>
      </c>
      <c r="AA94" s="11"/>
      <c r="AB94" s="11" t="s">
        <v>486</v>
      </c>
      <c r="AC94" s="11"/>
      <c r="AD94" s="11"/>
    </row>
    <row r="95" spans="1:30" ht="33" x14ac:dyDescent="0.25">
      <c r="A95" s="19" t="s">
        <v>152</v>
      </c>
      <c r="B95" s="19" t="s">
        <v>41</v>
      </c>
      <c r="C95" s="12" t="s">
        <v>917</v>
      </c>
      <c r="D95" s="11" t="s">
        <v>1516</v>
      </c>
      <c r="E95" s="11" t="s">
        <v>1694</v>
      </c>
      <c r="F95" s="11" t="s">
        <v>1695</v>
      </c>
      <c r="G95" s="12"/>
      <c r="H95" s="12" t="s">
        <v>963</v>
      </c>
      <c r="I95" s="11"/>
      <c r="J95" s="26" t="s">
        <v>978</v>
      </c>
      <c r="K95" s="26"/>
      <c r="L95" s="26" t="s">
        <v>990</v>
      </c>
      <c r="M95" s="11"/>
      <c r="N95" s="26" t="s">
        <v>1003</v>
      </c>
      <c r="O95" s="26"/>
      <c r="P95" s="26"/>
      <c r="Q95" s="26" t="s">
        <v>1144</v>
      </c>
      <c r="R95" s="11" t="s">
        <v>1010</v>
      </c>
      <c r="S95" s="11" t="s">
        <v>1384</v>
      </c>
      <c r="T95" s="11"/>
      <c r="U95" s="26" t="s">
        <v>1025</v>
      </c>
      <c r="V95" s="11" t="s">
        <v>1036</v>
      </c>
      <c r="W95" s="11"/>
      <c r="X95" s="28" t="s">
        <v>1044</v>
      </c>
      <c r="Y95" s="11" t="s">
        <v>1462</v>
      </c>
      <c r="Z95" s="11" t="s">
        <v>1059</v>
      </c>
      <c r="AA95" s="11"/>
      <c r="AB95" s="11" t="s">
        <v>1076</v>
      </c>
      <c r="AC95" s="11"/>
      <c r="AD95" s="11"/>
    </row>
    <row r="96" spans="1:30" ht="30" x14ac:dyDescent="0.25">
      <c r="A96" s="19" t="s">
        <v>152</v>
      </c>
      <c r="B96" s="19" t="s">
        <v>228</v>
      </c>
      <c r="C96" s="12" t="s">
        <v>230</v>
      </c>
      <c r="D96" s="11" t="s">
        <v>1629</v>
      </c>
      <c r="E96" s="11" t="s">
        <v>435</v>
      </c>
      <c r="F96" s="11" t="s">
        <v>435</v>
      </c>
      <c r="G96" s="12"/>
      <c r="H96" s="12" t="s">
        <v>1608</v>
      </c>
      <c r="I96" s="11"/>
      <c r="J96" s="26" t="s">
        <v>1609</v>
      </c>
      <c r="K96" s="26"/>
      <c r="L96" s="26" t="s">
        <v>1610</v>
      </c>
      <c r="M96" s="11"/>
      <c r="N96" s="26" t="s">
        <v>1611</v>
      </c>
      <c r="O96" s="26"/>
      <c r="P96" s="26"/>
      <c r="Q96" s="26" t="s">
        <v>1612</v>
      </c>
      <c r="R96" s="11" t="s">
        <v>576</v>
      </c>
      <c r="S96" s="11" t="s">
        <v>1613</v>
      </c>
      <c r="T96" s="11"/>
      <c r="U96" s="26" t="s">
        <v>1614</v>
      </c>
      <c r="V96" s="11" t="s">
        <v>1815</v>
      </c>
      <c r="W96" s="11"/>
      <c r="X96" s="28" t="s">
        <v>1615</v>
      </c>
      <c r="Y96" s="11" t="s">
        <v>1616</v>
      </c>
      <c r="Z96" s="11" t="s">
        <v>1617</v>
      </c>
      <c r="AA96" s="11"/>
      <c r="AB96" s="11" t="s">
        <v>1618</v>
      </c>
      <c r="AC96" s="11"/>
      <c r="AD96" s="11"/>
    </row>
    <row r="97" spans="1:30" ht="30" x14ac:dyDescent="0.25">
      <c r="A97" s="19" t="s">
        <v>152</v>
      </c>
      <c r="B97" s="19" t="s">
        <v>227</v>
      </c>
      <c r="C97" s="12" t="s">
        <v>249</v>
      </c>
      <c r="D97" s="11" t="s">
        <v>1630</v>
      </c>
      <c r="E97" s="11" t="s">
        <v>436</v>
      </c>
      <c r="F97" s="11" t="s">
        <v>436</v>
      </c>
      <c r="G97" s="12"/>
      <c r="H97" s="12" t="s">
        <v>1619</v>
      </c>
      <c r="I97" s="11"/>
      <c r="J97" s="26" t="s">
        <v>1620</v>
      </c>
      <c r="K97" s="26"/>
      <c r="L97" s="26" t="s">
        <v>1621</v>
      </c>
      <c r="M97" s="11"/>
      <c r="N97" s="26" t="s">
        <v>1622</v>
      </c>
      <c r="O97" s="26"/>
      <c r="P97" s="26"/>
      <c r="Q97" s="26" t="s">
        <v>1623</v>
      </c>
      <c r="R97" s="11" t="s">
        <v>577</v>
      </c>
      <c r="S97" s="11" t="s">
        <v>1624</v>
      </c>
      <c r="T97" s="11"/>
      <c r="U97" s="26" t="s">
        <v>1625</v>
      </c>
      <c r="V97" s="11" t="s">
        <v>1816</v>
      </c>
      <c r="W97" s="11"/>
      <c r="X97" s="28" t="s">
        <v>1626</v>
      </c>
      <c r="Y97" s="11" t="s">
        <v>1627</v>
      </c>
      <c r="Z97" s="11" t="s">
        <v>1627</v>
      </c>
      <c r="AA97" s="11"/>
      <c r="AB97" s="11" t="s">
        <v>1628</v>
      </c>
      <c r="AC97" s="11"/>
      <c r="AD97" s="11"/>
    </row>
    <row r="98" spans="1:30" ht="49.5" x14ac:dyDescent="0.25">
      <c r="A98" s="19" t="s">
        <v>152</v>
      </c>
      <c r="B98" s="19" t="s">
        <v>1580</v>
      </c>
      <c r="C98" s="12" t="s">
        <v>266</v>
      </c>
      <c r="D98" s="11" t="s">
        <v>1517</v>
      </c>
      <c r="E98" s="11" t="s">
        <v>1696</v>
      </c>
      <c r="F98" s="11" t="s">
        <v>1697</v>
      </c>
      <c r="G98" s="12"/>
      <c r="H98" s="12" t="s">
        <v>753</v>
      </c>
      <c r="I98" s="11"/>
      <c r="J98" s="26" t="s">
        <v>285</v>
      </c>
      <c r="K98" s="26"/>
      <c r="L98" s="26" t="s">
        <v>803</v>
      </c>
      <c r="M98" s="11"/>
      <c r="N98" s="26" t="s">
        <v>642</v>
      </c>
      <c r="O98" s="26"/>
      <c r="P98" s="26"/>
      <c r="Q98" s="26" t="s">
        <v>1145</v>
      </c>
      <c r="R98" s="11" t="s">
        <v>578</v>
      </c>
      <c r="S98" s="11" t="s">
        <v>1542</v>
      </c>
      <c r="T98" s="11"/>
      <c r="U98" s="26" t="s">
        <v>349</v>
      </c>
      <c r="V98" s="11" t="s">
        <v>377</v>
      </c>
      <c r="W98" s="11"/>
      <c r="X98" s="28" t="s">
        <v>520</v>
      </c>
      <c r="Y98" s="11" t="s">
        <v>1463</v>
      </c>
      <c r="Z98" s="11" t="s">
        <v>406</v>
      </c>
      <c r="AA98" s="11"/>
      <c r="AB98" s="11" t="s">
        <v>487</v>
      </c>
      <c r="AC98" s="11"/>
      <c r="AD98" s="11"/>
    </row>
    <row r="99" spans="1:30" ht="49.5" x14ac:dyDescent="0.25">
      <c r="A99" s="19" t="s">
        <v>152</v>
      </c>
      <c r="B99" s="19" t="s">
        <v>1583</v>
      </c>
      <c r="C99" s="12" t="s">
        <v>267</v>
      </c>
      <c r="D99" s="11" t="s">
        <v>1518</v>
      </c>
      <c r="E99" s="11" t="s">
        <v>1698</v>
      </c>
      <c r="F99" s="11" t="s">
        <v>1699</v>
      </c>
      <c r="G99" s="12"/>
      <c r="H99" s="12" t="s">
        <v>754</v>
      </c>
      <c r="I99" s="11"/>
      <c r="J99" s="26" t="s">
        <v>286</v>
      </c>
      <c r="K99" s="26"/>
      <c r="L99" s="26" t="s">
        <v>804</v>
      </c>
      <c r="M99" s="11"/>
      <c r="N99" s="26" t="s">
        <v>643</v>
      </c>
      <c r="O99" s="26"/>
      <c r="P99" s="26"/>
      <c r="Q99" s="26" t="s">
        <v>1146</v>
      </c>
      <c r="R99" s="11" t="s">
        <v>579</v>
      </c>
      <c r="S99" s="11" t="s">
        <v>1543</v>
      </c>
      <c r="T99" s="11"/>
      <c r="U99" s="26" t="s">
        <v>350</v>
      </c>
      <c r="V99" s="11" t="s">
        <v>378</v>
      </c>
      <c r="W99" s="11"/>
      <c r="X99" s="28" t="s">
        <v>521</v>
      </c>
      <c r="Y99" s="11" t="s">
        <v>1464</v>
      </c>
      <c r="Z99" s="11" t="s">
        <v>407</v>
      </c>
      <c r="AA99" s="11"/>
      <c r="AB99" s="11" t="s">
        <v>1077</v>
      </c>
      <c r="AC99" s="11"/>
      <c r="AD99" s="11"/>
    </row>
    <row r="100" spans="1:30" ht="49.5" x14ac:dyDescent="0.25">
      <c r="A100" s="19" t="s">
        <v>152</v>
      </c>
      <c r="B100" s="19" t="s">
        <v>1586</v>
      </c>
      <c r="C100" s="12" t="s">
        <v>268</v>
      </c>
      <c r="D100" s="11" t="s">
        <v>1519</v>
      </c>
      <c r="E100" s="11" t="s">
        <v>1700</v>
      </c>
      <c r="F100" s="11" t="s">
        <v>1701</v>
      </c>
      <c r="G100" s="12"/>
      <c r="H100" s="12" t="s">
        <v>755</v>
      </c>
      <c r="I100" s="11"/>
      <c r="J100" s="26" t="s">
        <v>287</v>
      </c>
      <c r="K100" s="26"/>
      <c r="L100" s="26" t="s">
        <v>805</v>
      </c>
      <c r="M100" s="11"/>
      <c r="N100" s="26" t="s">
        <v>644</v>
      </c>
      <c r="O100" s="26"/>
      <c r="P100" s="26"/>
      <c r="Q100" s="26" t="s">
        <v>1147</v>
      </c>
      <c r="R100" s="11" t="s">
        <v>580</v>
      </c>
      <c r="S100" s="11" t="s">
        <v>1385</v>
      </c>
      <c r="T100" s="11"/>
      <c r="U100" s="26" t="s">
        <v>351</v>
      </c>
      <c r="V100" s="11" t="s">
        <v>379</v>
      </c>
      <c r="W100" s="11"/>
      <c r="X100" s="28" t="s">
        <v>522</v>
      </c>
      <c r="Y100" s="11" t="s">
        <v>1465</v>
      </c>
      <c r="Z100" s="11" t="s">
        <v>408</v>
      </c>
      <c r="AA100" s="11"/>
      <c r="AB100" s="11" t="s">
        <v>1078</v>
      </c>
      <c r="AC100" s="11"/>
      <c r="AD100" s="11"/>
    </row>
    <row r="101" spans="1:30" ht="49.5" x14ac:dyDescent="0.25">
      <c r="A101" s="19" t="s">
        <v>152</v>
      </c>
      <c r="B101" s="19" t="s">
        <v>1589</v>
      </c>
      <c r="C101" s="12" t="s">
        <v>269</v>
      </c>
      <c r="D101" s="11" t="s">
        <v>556</v>
      </c>
      <c r="E101" s="11" t="s">
        <v>1702</v>
      </c>
      <c r="F101" s="11" t="s">
        <v>1703</v>
      </c>
      <c r="G101" s="12"/>
      <c r="H101" s="12" t="s">
        <v>756</v>
      </c>
      <c r="I101" s="11"/>
      <c r="J101" s="26" t="s">
        <v>288</v>
      </c>
      <c r="K101" s="26"/>
      <c r="L101" s="26" t="s">
        <v>806</v>
      </c>
      <c r="M101" s="11"/>
      <c r="N101" s="26" t="s">
        <v>645</v>
      </c>
      <c r="O101" s="26"/>
      <c r="P101" s="26"/>
      <c r="Q101" s="26" t="s">
        <v>1148</v>
      </c>
      <c r="R101" s="11" t="s">
        <v>320</v>
      </c>
      <c r="S101" s="11" t="s">
        <v>320</v>
      </c>
      <c r="T101" s="11"/>
      <c r="U101" s="26" t="s">
        <v>352</v>
      </c>
      <c r="V101" s="11" t="s">
        <v>380</v>
      </c>
      <c r="W101" s="11"/>
      <c r="X101" s="28" t="s">
        <v>523</v>
      </c>
      <c r="Y101" s="11" t="s">
        <v>1466</v>
      </c>
      <c r="Z101" s="11" t="s">
        <v>409</v>
      </c>
      <c r="AA101" s="11"/>
      <c r="AB101" s="11" t="s">
        <v>488</v>
      </c>
      <c r="AC101" s="11"/>
      <c r="AD101" s="11"/>
    </row>
    <row r="102" spans="1:30" ht="33" x14ac:dyDescent="0.25">
      <c r="A102" s="19" t="s">
        <v>152</v>
      </c>
      <c r="B102" s="19" t="s">
        <v>1592</v>
      </c>
      <c r="C102" s="12" t="s">
        <v>250</v>
      </c>
      <c r="D102" s="11" t="s">
        <v>557</v>
      </c>
      <c r="E102" s="11" t="s">
        <v>1704</v>
      </c>
      <c r="F102" s="11" t="s">
        <v>1705</v>
      </c>
      <c r="G102" s="12"/>
      <c r="H102" s="12" t="s">
        <v>757</v>
      </c>
      <c r="I102" s="11"/>
      <c r="J102" s="26" t="s">
        <v>289</v>
      </c>
      <c r="K102" s="26"/>
      <c r="L102" s="26" t="s">
        <v>807</v>
      </c>
      <c r="M102" s="11"/>
      <c r="N102" s="26" t="s">
        <v>646</v>
      </c>
      <c r="O102" s="26"/>
      <c r="P102" s="26"/>
      <c r="Q102" s="26" t="s">
        <v>1149</v>
      </c>
      <c r="R102" s="11" t="s">
        <v>321</v>
      </c>
      <c r="S102" s="11" t="s">
        <v>321</v>
      </c>
      <c r="T102" s="11"/>
      <c r="U102" s="26" t="s">
        <v>353</v>
      </c>
      <c r="V102" s="11" t="s">
        <v>381</v>
      </c>
      <c r="W102" s="11"/>
      <c r="X102" s="28" t="s">
        <v>524</v>
      </c>
      <c r="Y102" s="11" t="s">
        <v>410</v>
      </c>
      <c r="Z102" s="11" t="s">
        <v>410</v>
      </c>
      <c r="AA102" s="11"/>
      <c r="AB102" s="11" t="s">
        <v>1079</v>
      </c>
      <c r="AC102" s="11"/>
      <c r="AD102" s="11"/>
    </row>
    <row r="103" spans="1:30" ht="33" x14ac:dyDescent="0.25">
      <c r="A103" s="19" t="s">
        <v>152</v>
      </c>
      <c r="B103" s="19" t="s">
        <v>1595</v>
      </c>
      <c r="C103" s="12" t="s">
        <v>255</v>
      </c>
      <c r="D103" s="11" t="s">
        <v>1359</v>
      </c>
      <c r="E103" s="11" t="s">
        <v>1706</v>
      </c>
      <c r="F103" s="11" t="s">
        <v>1707</v>
      </c>
      <c r="G103" s="12"/>
      <c r="H103" s="12" t="s">
        <v>758</v>
      </c>
      <c r="I103" s="11"/>
      <c r="J103" s="26" t="s">
        <v>290</v>
      </c>
      <c r="K103" s="26"/>
      <c r="L103" s="26" t="s">
        <v>808</v>
      </c>
      <c r="M103" s="11"/>
      <c r="N103" s="26" t="s">
        <v>647</v>
      </c>
      <c r="O103" s="26"/>
      <c r="P103" s="26"/>
      <c r="Q103" s="26" t="s">
        <v>1150</v>
      </c>
      <c r="R103" s="11" t="s">
        <v>322</v>
      </c>
      <c r="S103" s="11" t="s">
        <v>322</v>
      </c>
      <c r="T103" s="11"/>
      <c r="U103" s="26" t="s">
        <v>354</v>
      </c>
      <c r="V103" s="11" t="s">
        <v>382</v>
      </c>
      <c r="W103" s="11"/>
      <c r="X103" s="28" t="s">
        <v>525</v>
      </c>
      <c r="Y103" s="11" t="s">
        <v>411</v>
      </c>
      <c r="Z103" s="11" t="s">
        <v>411</v>
      </c>
      <c r="AA103" s="11"/>
      <c r="AB103" s="11" t="s">
        <v>489</v>
      </c>
      <c r="AC103" s="11"/>
      <c r="AD103" s="11"/>
    </row>
    <row r="104" spans="1:30" ht="313.5" x14ac:dyDescent="0.25">
      <c r="A104" s="19" t="s">
        <v>152</v>
      </c>
      <c r="B104" s="19" t="s">
        <v>52</v>
      </c>
      <c r="C104" s="13" t="s">
        <v>1014</v>
      </c>
      <c r="D104" s="11" t="s">
        <v>1520</v>
      </c>
      <c r="E104" s="11" t="s">
        <v>1708</v>
      </c>
      <c r="F104" s="11" t="s">
        <v>1709</v>
      </c>
      <c r="G104" s="13"/>
      <c r="H104" s="13" t="s">
        <v>964</v>
      </c>
      <c r="I104" s="14"/>
      <c r="J104" s="26" t="s">
        <v>979</v>
      </c>
      <c r="K104" s="26"/>
      <c r="L104" s="26" t="s">
        <v>991</v>
      </c>
      <c r="M104" s="14"/>
      <c r="N104" s="26" t="s">
        <v>1004</v>
      </c>
      <c r="O104" s="26"/>
      <c r="P104" s="26"/>
      <c r="Q104" s="26" t="s">
        <v>1151</v>
      </c>
      <c r="R104" s="11" t="s">
        <v>1428</v>
      </c>
      <c r="S104" s="14" t="s">
        <v>1544</v>
      </c>
      <c r="T104" s="11"/>
      <c r="U104" s="26" t="s">
        <v>1026</v>
      </c>
      <c r="V104" s="11" t="s">
        <v>1817</v>
      </c>
      <c r="W104" s="11"/>
      <c r="X104" s="28" t="s">
        <v>1045</v>
      </c>
      <c r="Y104" s="11" t="s">
        <v>1467</v>
      </c>
      <c r="Z104" s="11" t="s">
        <v>1060</v>
      </c>
      <c r="AA104" s="11"/>
      <c r="AB104" s="11" t="s">
        <v>1080</v>
      </c>
      <c r="AC104" s="11"/>
      <c r="AD104" s="11"/>
    </row>
    <row r="105" spans="1:30" x14ac:dyDescent="0.25">
      <c r="A105" s="19" t="s">
        <v>152</v>
      </c>
      <c r="B105" s="19" t="s">
        <v>1601</v>
      </c>
      <c r="C105" s="12" t="s">
        <v>590</v>
      </c>
      <c r="D105" s="11" t="s">
        <v>1521</v>
      </c>
      <c r="E105" s="51" t="s">
        <v>1710</v>
      </c>
      <c r="F105" s="51" t="s">
        <v>1711</v>
      </c>
      <c r="G105" s="12"/>
      <c r="H105" s="12" t="s">
        <v>759</v>
      </c>
      <c r="I105" s="11"/>
      <c r="J105" s="26" t="s">
        <v>831</v>
      </c>
      <c r="K105" s="26"/>
      <c r="L105" s="26" t="s">
        <v>836</v>
      </c>
      <c r="M105" s="11"/>
      <c r="N105" s="26" t="s">
        <v>648</v>
      </c>
      <c r="O105" s="26"/>
      <c r="P105" s="26"/>
      <c r="Q105" s="26" t="s">
        <v>1152</v>
      </c>
      <c r="R105" s="11" t="s">
        <v>839</v>
      </c>
      <c r="S105" s="11" t="s">
        <v>1545</v>
      </c>
      <c r="T105" s="11"/>
      <c r="U105" s="26" t="s">
        <v>678</v>
      </c>
      <c r="V105" s="11" t="s">
        <v>1818</v>
      </c>
      <c r="W105" s="11"/>
      <c r="X105" s="28" t="s">
        <v>595</v>
      </c>
      <c r="Y105" s="11" t="s">
        <v>691</v>
      </c>
      <c r="Z105" s="11" t="s">
        <v>691</v>
      </c>
      <c r="AA105" s="11"/>
      <c r="AB105" s="11" t="s">
        <v>1081</v>
      </c>
      <c r="AC105" s="11"/>
      <c r="AD105" s="11"/>
    </row>
    <row r="106" spans="1:30" x14ac:dyDescent="0.25">
      <c r="A106" s="19" t="s">
        <v>152</v>
      </c>
      <c r="B106" s="19" t="s">
        <v>1606</v>
      </c>
      <c r="C106" s="12" t="s">
        <v>591</v>
      </c>
      <c r="D106" s="11" t="s">
        <v>1522</v>
      </c>
      <c r="E106" s="51" t="s">
        <v>1712</v>
      </c>
      <c r="F106" s="51" t="s">
        <v>1713</v>
      </c>
      <c r="G106" s="12"/>
      <c r="H106" s="12" t="s">
        <v>760</v>
      </c>
      <c r="I106" s="11"/>
      <c r="J106" s="26" t="s">
        <v>832</v>
      </c>
      <c r="K106" s="26"/>
      <c r="L106" s="26" t="s">
        <v>837</v>
      </c>
      <c r="M106" s="11"/>
      <c r="N106" s="26" t="s">
        <v>649</v>
      </c>
      <c r="O106" s="26"/>
      <c r="P106" s="26"/>
      <c r="Q106" s="26" t="s">
        <v>1153</v>
      </c>
      <c r="R106" s="11" t="s">
        <v>840</v>
      </c>
      <c r="S106" s="11" t="s">
        <v>1546</v>
      </c>
      <c r="T106" s="11"/>
      <c r="U106" s="26" t="s">
        <v>845</v>
      </c>
      <c r="V106" s="11" t="s">
        <v>683</v>
      </c>
      <c r="W106" s="11"/>
      <c r="X106" s="28" t="s">
        <v>596</v>
      </c>
      <c r="Y106" s="11" t="s">
        <v>1803</v>
      </c>
      <c r="Z106" s="11" t="s">
        <v>692</v>
      </c>
      <c r="AA106" s="11"/>
      <c r="AB106" s="11" t="s">
        <v>1082</v>
      </c>
      <c r="AC106" s="11"/>
      <c r="AD106" s="11"/>
    </row>
    <row r="107" spans="1:30" x14ac:dyDescent="0.25">
      <c r="A107" s="19" t="s">
        <v>152</v>
      </c>
      <c r="B107" s="19" t="s">
        <v>1607</v>
      </c>
      <c r="C107" s="12" t="s">
        <v>592</v>
      </c>
      <c r="D107" s="11" t="s">
        <v>1523</v>
      </c>
      <c r="E107" s="51" t="s">
        <v>1714</v>
      </c>
      <c r="F107" s="51" t="s">
        <v>1715</v>
      </c>
      <c r="G107" s="12"/>
      <c r="H107" s="12" t="s">
        <v>761</v>
      </c>
      <c r="I107" s="11"/>
      <c r="J107" s="26" t="s">
        <v>833</v>
      </c>
      <c r="K107" s="26"/>
      <c r="L107" s="26" t="s">
        <v>838</v>
      </c>
      <c r="M107" s="11"/>
      <c r="N107" s="26" t="s">
        <v>650</v>
      </c>
      <c r="O107" s="26"/>
      <c r="P107" s="26"/>
      <c r="Q107" s="26" t="s">
        <v>1154</v>
      </c>
      <c r="R107" s="11" t="s">
        <v>841</v>
      </c>
      <c r="S107" s="11" t="s">
        <v>841</v>
      </c>
      <c r="T107" s="11"/>
      <c r="U107" s="26" t="s">
        <v>846</v>
      </c>
      <c r="V107" s="11" t="s">
        <v>1819</v>
      </c>
      <c r="W107" s="11"/>
      <c r="X107" s="28" t="s">
        <v>597</v>
      </c>
      <c r="Y107" s="11" t="s">
        <v>693</v>
      </c>
      <c r="Z107" s="11" t="s">
        <v>693</v>
      </c>
      <c r="AA107" s="11"/>
      <c r="AB107" s="11" t="s">
        <v>1083</v>
      </c>
      <c r="AC107" s="11"/>
      <c r="AD107" s="11"/>
    </row>
    <row r="108" spans="1:30" x14ac:dyDescent="0.25">
      <c r="A108" s="19" t="s">
        <v>152</v>
      </c>
      <c r="B108" s="19" t="s">
        <v>1602</v>
      </c>
      <c r="C108" s="12" t="s">
        <v>65</v>
      </c>
      <c r="D108" s="11" t="s">
        <v>323</v>
      </c>
      <c r="E108" s="11" t="s">
        <v>1670</v>
      </c>
      <c r="F108" s="11" t="s">
        <v>1671</v>
      </c>
      <c r="G108" s="12"/>
      <c r="H108" s="12" t="s">
        <v>762</v>
      </c>
      <c r="I108" s="11"/>
      <c r="J108" s="26" t="s">
        <v>291</v>
      </c>
      <c r="K108" s="26"/>
      <c r="L108" s="26" t="s">
        <v>809</v>
      </c>
      <c r="M108" s="11"/>
      <c r="N108" s="26" t="s">
        <v>651</v>
      </c>
      <c r="O108" s="26"/>
      <c r="P108" s="26"/>
      <c r="Q108" s="26" t="s">
        <v>1155</v>
      </c>
      <c r="R108" s="11" t="s">
        <v>323</v>
      </c>
      <c r="S108" s="11" t="s">
        <v>323</v>
      </c>
      <c r="T108" s="11"/>
      <c r="U108" s="26" t="s">
        <v>323</v>
      </c>
      <c r="V108" s="11" t="s">
        <v>323</v>
      </c>
      <c r="W108" s="11"/>
      <c r="X108" s="28" t="s">
        <v>526</v>
      </c>
      <c r="Y108" s="11" t="s">
        <v>401</v>
      </c>
      <c r="Z108" s="11" t="s">
        <v>401</v>
      </c>
      <c r="AA108" s="11"/>
      <c r="AB108" s="11" t="s">
        <v>490</v>
      </c>
      <c r="AC108" s="11"/>
      <c r="AD108" s="11"/>
    </row>
    <row r="109" spans="1:30" x14ac:dyDescent="0.25">
      <c r="A109" s="19" t="s">
        <v>152</v>
      </c>
      <c r="B109" s="19" t="s">
        <v>1603</v>
      </c>
      <c r="C109" s="12" t="s">
        <v>188</v>
      </c>
      <c r="D109" s="11" t="s">
        <v>1524</v>
      </c>
      <c r="E109" s="11" t="s">
        <v>437</v>
      </c>
      <c r="F109" s="11" t="s">
        <v>1716</v>
      </c>
      <c r="G109" s="12"/>
      <c r="H109" s="12" t="s">
        <v>763</v>
      </c>
      <c r="I109" s="11"/>
      <c r="J109" s="26" t="s">
        <v>292</v>
      </c>
      <c r="K109" s="26"/>
      <c r="L109" s="26" t="s">
        <v>810</v>
      </c>
      <c r="M109" s="11"/>
      <c r="N109" s="26" t="s">
        <v>652</v>
      </c>
      <c r="O109" s="26"/>
      <c r="P109" s="26"/>
      <c r="Q109" s="26" t="s">
        <v>1156</v>
      </c>
      <c r="R109" s="11" t="s">
        <v>581</v>
      </c>
      <c r="S109" s="11" t="s">
        <v>1547</v>
      </c>
      <c r="T109" s="11"/>
      <c r="U109" s="26" t="s">
        <v>355</v>
      </c>
      <c r="V109" s="11" t="s">
        <v>383</v>
      </c>
      <c r="W109" s="11"/>
      <c r="X109" s="28" t="s">
        <v>527</v>
      </c>
      <c r="Y109" s="11" t="s">
        <v>412</v>
      </c>
      <c r="Z109" s="11" t="s">
        <v>412</v>
      </c>
      <c r="AA109" s="11"/>
      <c r="AB109" s="11" t="s">
        <v>491</v>
      </c>
      <c r="AC109" s="11"/>
      <c r="AD109" s="11"/>
    </row>
    <row r="110" spans="1:30" x14ac:dyDescent="0.25">
      <c r="A110" s="19" t="s">
        <v>152</v>
      </c>
      <c r="B110" s="19" t="s">
        <v>1604</v>
      </c>
      <c r="C110" s="12" t="s">
        <v>64</v>
      </c>
      <c r="D110" s="11" t="s">
        <v>558</v>
      </c>
      <c r="E110" s="11" t="s">
        <v>438</v>
      </c>
      <c r="F110" s="11" t="s">
        <v>1717</v>
      </c>
      <c r="G110" s="12"/>
      <c r="H110" s="12" t="s">
        <v>764</v>
      </c>
      <c r="I110" s="11"/>
      <c r="J110" s="26" t="s">
        <v>293</v>
      </c>
      <c r="K110" s="26"/>
      <c r="L110" s="26" t="s">
        <v>811</v>
      </c>
      <c r="M110" s="11"/>
      <c r="N110" s="26" t="s">
        <v>653</v>
      </c>
      <c r="O110" s="26"/>
      <c r="P110" s="26"/>
      <c r="Q110" s="26" t="s">
        <v>1157</v>
      </c>
      <c r="R110" s="11" t="s">
        <v>324</v>
      </c>
      <c r="S110" s="11" t="s">
        <v>324</v>
      </c>
      <c r="T110" s="11"/>
      <c r="U110" s="26" t="s">
        <v>356</v>
      </c>
      <c r="V110" s="11" t="s">
        <v>356</v>
      </c>
      <c r="W110" s="11"/>
      <c r="X110" s="28" t="s">
        <v>528</v>
      </c>
      <c r="Y110" s="11" t="s">
        <v>413</v>
      </c>
      <c r="Z110" s="11" t="s">
        <v>413</v>
      </c>
      <c r="AA110" s="11"/>
      <c r="AB110" s="11" t="s">
        <v>492</v>
      </c>
      <c r="AC110" s="11"/>
      <c r="AD110" s="11"/>
    </row>
    <row r="111" spans="1:30" x14ac:dyDescent="0.25">
      <c r="A111" s="19" t="s">
        <v>152</v>
      </c>
      <c r="B111" s="19" t="s">
        <v>1605</v>
      </c>
      <c r="C111" s="12" t="s">
        <v>189</v>
      </c>
      <c r="D111" s="11" t="s">
        <v>1360</v>
      </c>
      <c r="E111" s="11" t="s">
        <v>1718</v>
      </c>
      <c r="F111" s="11" t="s">
        <v>1718</v>
      </c>
      <c r="G111" s="12"/>
      <c r="H111" s="12" t="s">
        <v>765</v>
      </c>
      <c r="I111" s="11"/>
      <c r="J111" s="26" t="s">
        <v>294</v>
      </c>
      <c r="K111" s="26"/>
      <c r="L111" s="26" t="s">
        <v>812</v>
      </c>
      <c r="M111" s="11"/>
      <c r="N111" s="26" t="s">
        <v>654</v>
      </c>
      <c r="O111" s="26"/>
      <c r="P111" s="26"/>
      <c r="Q111" s="26" t="s">
        <v>1158</v>
      </c>
      <c r="R111" s="11" t="s">
        <v>325</v>
      </c>
      <c r="S111" s="11" t="s">
        <v>1386</v>
      </c>
      <c r="T111" s="11"/>
      <c r="U111" s="26" t="s">
        <v>357</v>
      </c>
      <c r="V111" s="11" t="s">
        <v>1820</v>
      </c>
      <c r="W111" s="11"/>
      <c r="X111" s="28" t="s">
        <v>529</v>
      </c>
      <c r="Y111" s="11" t="s">
        <v>414</v>
      </c>
      <c r="Z111" s="11" t="s">
        <v>414</v>
      </c>
      <c r="AA111" s="11"/>
      <c r="AB111" s="11" t="s">
        <v>493</v>
      </c>
      <c r="AC111" s="11"/>
      <c r="AD111" s="11"/>
    </row>
    <row r="112" spans="1:30" x14ac:dyDescent="0.25">
      <c r="A112" s="19" t="s">
        <v>152</v>
      </c>
      <c r="B112" s="19" t="s">
        <v>71</v>
      </c>
      <c r="C112" s="12" t="s">
        <v>57</v>
      </c>
      <c r="D112" s="11" t="s">
        <v>559</v>
      </c>
      <c r="E112" s="11" t="s">
        <v>1719</v>
      </c>
      <c r="F112" s="11" t="s">
        <v>1719</v>
      </c>
      <c r="G112" s="12"/>
      <c r="H112" s="12" t="s">
        <v>766</v>
      </c>
      <c r="I112" s="11"/>
      <c r="J112" s="26" t="s">
        <v>295</v>
      </c>
      <c r="K112" s="26"/>
      <c r="L112" s="26" t="s">
        <v>813</v>
      </c>
      <c r="M112" s="11"/>
      <c r="N112" s="26" t="s">
        <v>655</v>
      </c>
      <c r="O112" s="26"/>
      <c r="P112" s="26"/>
      <c r="Q112" s="26" t="s">
        <v>1159</v>
      </c>
      <c r="R112" s="11" t="s">
        <v>582</v>
      </c>
      <c r="S112" s="11" t="s">
        <v>582</v>
      </c>
      <c r="T112" s="11"/>
      <c r="U112" s="26" t="s">
        <v>358</v>
      </c>
      <c r="V112" s="11" t="s">
        <v>358</v>
      </c>
      <c r="W112" s="11"/>
      <c r="X112" s="28" t="s">
        <v>530</v>
      </c>
      <c r="Y112" s="11" t="s">
        <v>1468</v>
      </c>
      <c r="Z112" s="11" t="s">
        <v>415</v>
      </c>
      <c r="AA112" s="11"/>
      <c r="AB112" s="11" t="s">
        <v>494</v>
      </c>
      <c r="AC112" s="11"/>
      <c r="AD112" s="11"/>
    </row>
    <row r="113" spans="1:30" x14ac:dyDescent="0.25">
      <c r="A113" s="19" t="s">
        <v>152</v>
      </c>
      <c r="B113" s="19" t="s">
        <v>76</v>
      </c>
      <c r="C113" s="12" t="s">
        <v>265</v>
      </c>
      <c r="D113" s="11" t="s">
        <v>1361</v>
      </c>
      <c r="E113" s="11" t="s">
        <v>1720</v>
      </c>
      <c r="F113" s="11" t="s">
        <v>1721</v>
      </c>
      <c r="G113" s="12"/>
      <c r="H113" s="12" t="s">
        <v>767</v>
      </c>
      <c r="I113" s="11"/>
      <c r="J113" s="26" t="s">
        <v>296</v>
      </c>
      <c r="K113" s="26"/>
      <c r="L113" s="26" t="s">
        <v>814</v>
      </c>
      <c r="M113" s="11"/>
      <c r="N113" s="26" t="s">
        <v>656</v>
      </c>
      <c r="O113" s="26"/>
      <c r="P113" s="26"/>
      <c r="Q113" s="26" t="s">
        <v>1160</v>
      </c>
      <c r="R113" s="11" t="s">
        <v>326</v>
      </c>
      <c r="S113" s="11" t="s">
        <v>1387</v>
      </c>
      <c r="T113" s="11"/>
      <c r="U113" s="26" t="s">
        <v>359</v>
      </c>
      <c r="V113" s="11" t="s">
        <v>359</v>
      </c>
      <c r="W113" s="11"/>
      <c r="X113" s="28" t="s">
        <v>531</v>
      </c>
      <c r="Y113" s="11" t="s">
        <v>1469</v>
      </c>
      <c r="Z113" s="11" t="s">
        <v>416</v>
      </c>
      <c r="AA113" s="11"/>
      <c r="AB113" s="11" t="s">
        <v>495</v>
      </c>
      <c r="AC113" s="11"/>
      <c r="AD113" s="11"/>
    </row>
    <row r="114" spans="1:30" ht="33" x14ac:dyDescent="0.25">
      <c r="A114" s="19" t="s">
        <v>152</v>
      </c>
      <c r="B114" s="19" t="s">
        <v>81</v>
      </c>
      <c r="C114" s="12" t="s">
        <v>58</v>
      </c>
      <c r="D114" s="11" t="s">
        <v>560</v>
      </c>
      <c r="E114" s="11" t="s">
        <v>1722</v>
      </c>
      <c r="F114" s="11" t="s">
        <v>1723</v>
      </c>
      <c r="G114" s="12"/>
      <c r="H114" s="12" t="s">
        <v>768</v>
      </c>
      <c r="I114" s="11"/>
      <c r="J114" s="26" t="s">
        <v>297</v>
      </c>
      <c r="K114" s="26"/>
      <c r="L114" s="26" t="s">
        <v>815</v>
      </c>
      <c r="M114" s="11"/>
      <c r="N114" s="26" t="s">
        <v>657</v>
      </c>
      <c r="O114" s="26"/>
      <c r="P114" s="26"/>
      <c r="Q114" s="26" t="s">
        <v>1161</v>
      </c>
      <c r="R114" s="11" t="s">
        <v>327</v>
      </c>
      <c r="S114" s="11" t="s">
        <v>1388</v>
      </c>
      <c r="T114" s="11"/>
      <c r="U114" s="26" t="s">
        <v>360</v>
      </c>
      <c r="V114" s="11" t="s">
        <v>360</v>
      </c>
      <c r="W114" s="11"/>
      <c r="X114" s="28" t="s">
        <v>532</v>
      </c>
      <c r="Y114" s="11" t="s">
        <v>1470</v>
      </c>
      <c r="Z114" s="11" t="s">
        <v>417</v>
      </c>
      <c r="AA114" s="11"/>
      <c r="AB114" s="11" t="s">
        <v>496</v>
      </c>
      <c r="AC114" s="11"/>
      <c r="AD114" s="11"/>
    </row>
    <row r="115" spans="1:30" x14ac:dyDescent="0.25">
      <c r="A115" s="19" t="s">
        <v>152</v>
      </c>
      <c r="B115" s="19" t="s">
        <v>86</v>
      </c>
      <c r="C115" s="12" t="s">
        <v>59</v>
      </c>
      <c r="D115" s="11" t="s">
        <v>561</v>
      </c>
      <c r="E115" s="11" t="s">
        <v>1724</v>
      </c>
      <c r="F115" s="11" t="s">
        <v>1725</v>
      </c>
      <c r="G115" s="12"/>
      <c r="H115" s="12" t="s">
        <v>769</v>
      </c>
      <c r="I115" s="11"/>
      <c r="J115" s="26" t="s">
        <v>298</v>
      </c>
      <c r="K115" s="26"/>
      <c r="L115" s="26" t="s">
        <v>816</v>
      </c>
      <c r="M115" s="11"/>
      <c r="N115" s="26" t="s">
        <v>658</v>
      </c>
      <c r="O115" s="26"/>
      <c r="P115" s="26"/>
      <c r="Q115" s="26" t="s">
        <v>1162</v>
      </c>
      <c r="R115" s="11" t="s">
        <v>328</v>
      </c>
      <c r="S115" s="11" t="s">
        <v>328</v>
      </c>
      <c r="T115" s="11"/>
      <c r="U115" s="26" t="s">
        <v>361</v>
      </c>
      <c r="V115" s="11" t="s">
        <v>384</v>
      </c>
      <c r="W115" s="11"/>
      <c r="X115" s="28" t="s">
        <v>533</v>
      </c>
      <c r="Y115" s="11" t="s">
        <v>1471</v>
      </c>
      <c r="Z115" s="11" t="s">
        <v>418</v>
      </c>
      <c r="AA115" s="11"/>
      <c r="AB115" s="11" t="s">
        <v>497</v>
      </c>
      <c r="AC115" s="11"/>
      <c r="AD115" s="11"/>
    </row>
    <row r="116" spans="1:30" x14ac:dyDescent="0.25">
      <c r="A116" s="19" t="s">
        <v>152</v>
      </c>
      <c r="B116" s="19" t="s">
        <v>91</v>
      </c>
      <c r="C116" s="12" t="s">
        <v>60</v>
      </c>
      <c r="D116" s="11" t="s">
        <v>1525</v>
      </c>
      <c r="E116" s="11" t="s">
        <v>1726</v>
      </c>
      <c r="F116" s="11" t="s">
        <v>1727</v>
      </c>
      <c r="G116" s="12"/>
      <c r="H116" s="12" t="s">
        <v>770</v>
      </c>
      <c r="I116" s="11"/>
      <c r="J116" s="26" t="s">
        <v>299</v>
      </c>
      <c r="K116" s="26"/>
      <c r="L116" s="26" t="s">
        <v>817</v>
      </c>
      <c r="M116" s="11"/>
      <c r="N116" s="26" t="s">
        <v>659</v>
      </c>
      <c r="O116" s="26"/>
      <c r="P116" s="26"/>
      <c r="Q116" s="26" t="s">
        <v>1163</v>
      </c>
      <c r="R116" s="11" t="s">
        <v>329</v>
      </c>
      <c r="S116" s="11" t="s">
        <v>1548</v>
      </c>
      <c r="T116" s="11"/>
      <c r="U116" s="26" t="s">
        <v>362</v>
      </c>
      <c r="V116" s="11" t="s">
        <v>385</v>
      </c>
      <c r="W116" s="11"/>
      <c r="X116" s="28" t="s">
        <v>534</v>
      </c>
      <c r="Y116" s="11" t="s">
        <v>1472</v>
      </c>
      <c r="Z116" s="11" t="s">
        <v>419</v>
      </c>
      <c r="AA116" s="11"/>
      <c r="AB116" s="11" t="s">
        <v>498</v>
      </c>
      <c r="AC116" s="11"/>
      <c r="AD116" s="11"/>
    </row>
    <row r="117" spans="1:30" x14ac:dyDescent="0.25">
      <c r="A117" s="19" t="s">
        <v>152</v>
      </c>
      <c r="B117" s="19" t="s">
        <v>96</v>
      </c>
      <c r="C117" s="12" t="s">
        <v>61</v>
      </c>
      <c r="D117" s="11" t="s">
        <v>1526</v>
      </c>
      <c r="E117" s="11" t="s">
        <v>1728</v>
      </c>
      <c r="F117" s="11" t="s">
        <v>1729</v>
      </c>
      <c r="G117" s="12"/>
      <c r="H117" s="12" t="s">
        <v>771</v>
      </c>
      <c r="I117" s="11"/>
      <c r="J117" s="26" t="s">
        <v>300</v>
      </c>
      <c r="K117" s="26"/>
      <c r="L117" s="26" t="s">
        <v>818</v>
      </c>
      <c r="M117" s="11"/>
      <c r="N117" s="26" t="s">
        <v>660</v>
      </c>
      <c r="O117" s="26"/>
      <c r="P117" s="26"/>
      <c r="Q117" s="26" t="s">
        <v>1164</v>
      </c>
      <c r="R117" s="11" t="s">
        <v>330</v>
      </c>
      <c r="S117" s="11" t="s">
        <v>1549</v>
      </c>
      <c r="T117" s="11"/>
      <c r="U117" s="26" t="s">
        <v>363</v>
      </c>
      <c r="V117" s="11" t="s">
        <v>1821</v>
      </c>
      <c r="W117" s="11"/>
      <c r="X117" s="28" t="s">
        <v>535</v>
      </c>
      <c r="Y117" s="11" t="s">
        <v>420</v>
      </c>
      <c r="Z117" s="11" t="s">
        <v>420</v>
      </c>
      <c r="AA117" s="11"/>
      <c r="AB117" s="11" t="s">
        <v>499</v>
      </c>
      <c r="AC117" s="11"/>
      <c r="AD117" s="11"/>
    </row>
    <row r="118" spans="1:30" ht="30" x14ac:dyDescent="0.25">
      <c r="A118" s="19" t="s">
        <v>152</v>
      </c>
      <c r="B118" s="19" t="s">
        <v>101</v>
      </c>
      <c r="C118" s="12" t="s">
        <v>62</v>
      </c>
      <c r="D118" s="11" t="s">
        <v>1527</v>
      </c>
      <c r="E118" s="11" t="s">
        <v>1730</v>
      </c>
      <c r="F118" s="11" t="s">
        <v>1731</v>
      </c>
      <c r="G118" s="12"/>
      <c r="H118" s="12" t="s">
        <v>772</v>
      </c>
      <c r="I118" s="11"/>
      <c r="J118" s="26" t="s">
        <v>301</v>
      </c>
      <c r="K118" s="26"/>
      <c r="L118" s="26" t="s">
        <v>819</v>
      </c>
      <c r="M118" s="11"/>
      <c r="N118" s="26" t="s">
        <v>661</v>
      </c>
      <c r="O118" s="26"/>
      <c r="P118" s="26"/>
      <c r="Q118" s="26" t="s">
        <v>1165</v>
      </c>
      <c r="R118" s="11" t="s">
        <v>331</v>
      </c>
      <c r="S118" s="11" t="s">
        <v>1550</v>
      </c>
      <c r="T118" s="11"/>
      <c r="U118" s="26" t="s">
        <v>364</v>
      </c>
      <c r="V118" s="11" t="s">
        <v>386</v>
      </c>
      <c r="W118" s="11"/>
      <c r="X118" s="28" t="s">
        <v>536</v>
      </c>
      <c r="Y118" s="11" t="s">
        <v>421</v>
      </c>
      <c r="Z118" s="11" t="s">
        <v>421</v>
      </c>
      <c r="AA118" s="11"/>
      <c r="AB118" s="11" t="s">
        <v>1084</v>
      </c>
      <c r="AC118" s="11"/>
      <c r="AD118" s="11"/>
    </row>
    <row r="119" spans="1:30" x14ac:dyDescent="0.25">
      <c r="A119" s="19" t="s">
        <v>152</v>
      </c>
      <c r="B119" s="19" t="s">
        <v>46</v>
      </c>
      <c r="C119" s="12" t="s">
        <v>1226</v>
      </c>
      <c r="D119" s="11" t="s">
        <v>1362</v>
      </c>
      <c r="E119" s="11" t="s">
        <v>1732</v>
      </c>
      <c r="F119" s="11" t="s">
        <v>1733</v>
      </c>
      <c r="G119" s="12"/>
      <c r="H119" s="12" t="s">
        <v>1245</v>
      </c>
      <c r="I119" s="11"/>
      <c r="J119" s="26" t="s">
        <v>1235</v>
      </c>
      <c r="K119" s="26"/>
      <c r="L119" s="26" t="s">
        <v>1227</v>
      </c>
      <c r="M119" s="11"/>
      <c r="N119" s="26" t="s">
        <v>1228</v>
      </c>
      <c r="O119" s="26"/>
      <c r="P119" s="26"/>
      <c r="Q119" s="26" t="s">
        <v>1236</v>
      </c>
      <c r="R119" s="11" t="s">
        <v>1242</v>
      </c>
      <c r="S119" s="11" t="s">
        <v>1389</v>
      </c>
      <c r="T119" s="11"/>
      <c r="U119" s="26" t="s">
        <v>1248</v>
      </c>
      <c r="V119" s="11" t="s">
        <v>1248</v>
      </c>
      <c r="W119" s="11"/>
      <c r="X119" s="28" t="s">
        <v>1251</v>
      </c>
      <c r="Y119" s="11" t="s">
        <v>1473</v>
      </c>
      <c r="Z119" s="11" t="s">
        <v>1254</v>
      </c>
      <c r="AA119" s="11"/>
      <c r="AB119" s="11" t="s">
        <v>1259</v>
      </c>
      <c r="AC119" s="11"/>
      <c r="AD119" s="11"/>
    </row>
    <row r="120" spans="1:30" x14ac:dyDescent="0.25">
      <c r="A120" s="19" t="s">
        <v>152</v>
      </c>
      <c r="B120" s="19" t="s">
        <v>48</v>
      </c>
      <c r="C120" s="12" t="s">
        <v>1229</v>
      </c>
      <c r="D120" s="11" t="s">
        <v>1241</v>
      </c>
      <c r="E120" s="14" t="s">
        <v>1734</v>
      </c>
      <c r="F120" s="14" t="s">
        <v>1734</v>
      </c>
      <c r="G120" s="12"/>
      <c r="H120" s="12" t="s">
        <v>1246</v>
      </c>
      <c r="I120" s="11"/>
      <c r="J120" s="26" t="s">
        <v>1237</v>
      </c>
      <c r="K120" s="26"/>
      <c r="L120" s="26" t="s">
        <v>1230</v>
      </c>
      <c r="M120" s="11"/>
      <c r="N120" s="26" t="s">
        <v>1231</v>
      </c>
      <c r="O120" s="26"/>
      <c r="P120" s="26"/>
      <c r="Q120" s="26" t="s">
        <v>1238</v>
      </c>
      <c r="R120" s="11" t="s">
        <v>1243</v>
      </c>
      <c r="S120" s="11" t="s">
        <v>1551</v>
      </c>
      <c r="T120" s="11"/>
      <c r="U120" s="26" t="s">
        <v>1249</v>
      </c>
      <c r="V120" s="11" t="s">
        <v>1249</v>
      </c>
      <c r="W120" s="14"/>
      <c r="X120" s="28" t="s">
        <v>1252</v>
      </c>
      <c r="Y120" s="11" t="s">
        <v>1474</v>
      </c>
      <c r="Z120" s="11" t="s">
        <v>1255</v>
      </c>
      <c r="AA120" s="11"/>
      <c r="AB120" s="11" t="s">
        <v>1257</v>
      </c>
      <c r="AC120" s="11"/>
      <c r="AD120" s="11"/>
    </row>
    <row r="121" spans="1:30" x14ac:dyDescent="0.25">
      <c r="A121" s="19" t="s">
        <v>152</v>
      </c>
      <c r="B121" s="19" t="s">
        <v>49</v>
      </c>
      <c r="C121" s="12" t="s">
        <v>1232</v>
      </c>
      <c r="D121" s="11" t="s">
        <v>1363</v>
      </c>
      <c r="E121" s="11" t="s">
        <v>1735</v>
      </c>
      <c r="F121" s="11" t="s">
        <v>1736</v>
      </c>
      <c r="G121" s="12"/>
      <c r="H121" s="12" t="s">
        <v>1247</v>
      </c>
      <c r="I121" s="11"/>
      <c r="J121" s="26" t="s">
        <v>1239</v>
      </c>
      <c r="K121" s="26"/>
      <c r="L121" s="26" t="s">
        <v>1233</v>
      </c>
      <c r="M121" s="11"/>
      <c r="N121" s="26" t="s">
        <v>1234</v>
      </c>
      <c r="O121" s="26"/>
      <c r="P121" s="26"/>
      <c r="Q121" s="26" t="s">
        <v>1240</v>
      </c>
      <c r="R121" s="11" t="s">
        <v>1244</v>
      </c>
      <c r="S121" s="11" t="s">
        <v>1552</v>
      </c>
      <c r="T121" s="11"/>
      <c r="U121" s="26" t="s">
        <v>1250</v>
      </c>
      <c r="V121" s="11" t="s">
        <v>1822</v>
      </c>
      <c r="W121" s="11"/>
      <c r="X121" s="28" t="s">
        <v>1253</v>
      </c>
      <c r="Y121" s="11" t="s">
        <v>1475</v>
      </c>
      <c r="Z121" s="11" t="s">
        <v>1256</v>
      </c>
      <c r="AA121" s="11"/>
      <c r="AB121" s="11" t="s">
        <v>1258</v>
      </c>
      <c r="AC121" s="11"/>
      <c r="AD121" s="11"/>
    </row>
    <row r="122" spans="1:30" ht="313.5" x14ac:dyDescent="0.25">
      <c r="A122" s="19" t="s">
        <v>152</v>
      </c>
      <c r="B122" s="19" t="s">
        <v>126</v>
      </c>
      <c r="C122" s="13" t="s">
        <v>251</v>
      </c>
      <c r="D122" s="11" t="s">
        <v>1528</v>
      </c>
      <c r="E122" s="11" t="s">
        <v>1737</v>
      </c>
      <c r="F122" s="11" t="s">
        <v>1738</v>
      </c>
      <c r="G122" s="13"/>
      <c r="H122" s="13" t="s">
        <v>773</v>
      </c>
      <c r="I122" s="14"/>
      <c r="J122" s="26" t="s">
        <v>302</v>
      </c>
      <c r="K122" s="26"/>
      <c r="L122" s="26" t="s">
        <v>820</v>
      </c>
      <c r="M122" s="14"/>
      <c r="N122" s="26" t="s">
        <v>662</v>
      </c>
      <c r="O122" s="26"/>
      <c r="P122" s="26"/>
      <c r="Q122" s="26" t="s">
        <v>1166</v>
      </c>
      <c r="R122" s="11" t="s">
        <v>583</v>
      </c>
      <c r="S122" s="14" t="s">
        <v>1553</v>
      </c>
      <c r="T122" s="11"/>
      <c r="U122" s="26" t="s">
        <v>365</v>
      </c>
      <c r="V122" s="11" t="s">
        <v>387</v>
      </c>
      <c r="W122" s="11"/>
      <c r="X122" s="28" t="s">
        <v>537</v>
      </c>
      <c r="Y122" s="11" t="s">
        <v>1476</v>
      </c>
      <c r="Z122" s="11" t="s">
        <v>422</v>
      </c>
      <c r="AA122" s="11"/>
      <c r="AB122" s="11" t="s">
        <v>1085</v>
      </c>
      <c r="AC122" s="11"/>
      <c r="AD122" s="11"/>
    </row>
    <row r="123" spans="1:30" ht="33" x14ac:dyDescent="0.25">
      <c r="A123" s="19" t="s">
        <v>152</v>
      </c>
      <c r="B123" s="19" t="s">
        <v>106</v>
      </c>
      <c r="C123" s="12" t="s">
        <v>918</v>
      </c>
      <c r="D123" s="11" t="s">
        <v>1364</v>
      </c>
      <c r="E123" s="11" t="s">
        <v>1739</v>
      </c>
      <c r="F123" s="11" t="s">
        <v>1740</v>
      </c>
      <c r="G123" s="12"/>
      <c r="H123" s="12" t="s">
        <v>965</v>
      </c>
      <c r="I123" s="11"/>
      <c r="J123" s="26" t="s">
        <v>980</v>
      </c>
      <c r="K123" s="26"/>
      <c r="L123" s="26" t="s">
        <v>992</v>
      </c>
      <c r="M123" s="11"/>
      <c r="N123" s="26" t="s">
        <v>1005</v>
      </c>
      <c r="O123" s="26"/>
      <c r="P123" s="26"/>
      <c r="Q123" s="26" t="s">
        <v>1167</v>
      </c>
      <c r="R123" s="11" t="s">
        <v>1011</v>
      </c>
      <c r="S123" s="11" t="s">
        <v>1554</v>
      </c>
      <c r="T123" s="11"/>
      <c r="U123" s="26" t="s">
        <v>1027</v>
      </c>
      <c r="V123" s="11" t="s">
        <v>1037</v>
      </c>
      <c r="W123" s="11"/>
      <c r="X123" s="28" t="s">
        <v>1046</v>
      </c>
      <c r="Y123" s="11" t="s">
        <v>1477</v>
      </c>
      <c r="Z123" s="11" t="s">
        <v>1061</v>
      </c>
      <c r="AA123" s="11"/>
      <c r="AB123" s="11" t="s">
        <v>1086</v>
      </c>
      <c r="AC123" s="11"/>
      <c r="AD123" s="11"/>
    </row>
    <row r="124" spans="1:30" x14ac:dyDescent="0.25">
      <c r="A124" s="19" t="s">
        <v>152</v>
      </c>
      <c r="B124" s="19" t="s">
        <v>111</v>
      </c>
      <c r="C124" s="12" t="s">
        <v>190</v>
      </c>
      <c r="D124" s="11" t="s">
        <v>1365</v>
      </c>
      <c r="E124" s="11" t="s">
        <v>1741</v>
      </c>
      <c r="F124" s="11" t="s">
        <v>1742</v>
      </c>
      <c r="G124" s="12"/>
      <c r="H124" s="12" t="s">
        <v>774</v>
      </c>
      <c r="I124" s="11"/>
      <c r="J124" s="26" t="s">
        <v>303</v>
      </c>
      <c r="K124" s="26"/>
      <c r="L124" s="26" t="s">
        <v>821</v>
      </c>
      <c r="M124" s="11"/>
      <c r="N124" s="26" t="s">
        <v>663</v>
      </c>
      <c r="O124" s="26"/>
      <c r="P124" s="26"/>
      <c r="Q124" s="26" t="s">
        <v>1168</v>
      </c>
      <c r="R124" s="11" t="s">
        <v>332</v>
      </c>
      <c r="S124" s="11" t="s">
        <v>1390</v>
      </c>
      <c r="T124" s="11"/>
      <c r="U124" s="26" t="s">
        <v>366</v>
      </c>
      <c r="V124" s="11" t="s">
        <v>366</v>
      </c>
      <c r="W124" s="11"/>
      <c r="X124" s="28" t="s">
        <v>538</v>
      </c>
      <c r="Y124" s="11" t="s">
        <v>1478</v>
      </c>
      <c r="Z124" s="11" t="s">
        <v>423</v>
      </c>
      <c r="AA124" s="11"/>
      <c r="AB124" s="11" t="s">
        <v>500</v>
      </c>
      <c r="AC124" s="11"/>
      <c r="AD124" s="11"/>
    </row>
    <row r="125" spans="1:30" ht="33" x14ac:dyDescent="0.25">
      <c r="A125" s="19" t="s">
        <v>152</v>
      </c>
      <c r="B125" s="19" t="s">
        <v>116</v>
      </c>
      <c r="C125" s="12" t="s">
        <v>127</v>
      </c>
      <c r="D125" s="11" t="s">
        <v>1366</v>
      </c>
      <c r="E125" s="14" t="s">
        <v>1743</v>
      </c>
      <c r="F125" s="14" t="s">
        <v>1743</v>
      </c>
      <c r="G125" s="12"/>
      <c r="H125" s="12" t="s">
        <v>775</v>
      </c>
      <c r="I125" s="11"/>
      <c r="J125" s="26" t="s">
        <v>304</v>
      </c>
      <c r="K125" s="26"/>
      <c r="L125" s="26" t="s">
        <v>822</v>
      </c>
      <c r="M125" s="11"/>
      <c r="N125" s="26" t="s">
        <v>664</v>
      </c>
      <c r="O125" s="26"/>
      <c r="P125" s="26"/>
      <c r="Q125" s="26" t="s">
        <v>1169</v>
      </c>
      <c r="R125" s="11" t="s">
        <v>333</v>
      </c>
      <c r="S125" s="11" t="s">
        <v>333</v>
      </c>
      <c r="T125" s="11"/>
      <c r="U125" s="26" t="s">
        <v>367</v>
      </c>
      <c r="V125" s="11" t="s">
        <v>388</v>
      </c>
      <c r="W125" s="14"/>
      <c r="X125" s="28" t="s">
        <v>539</v>
      </c>
      <c r="Y125" s="11" t="s">
        <v>1479</v>
      </c>
      <c r="Z125" s="11" t="s">
        <v>424</v>
      </c>
      <c r="AA125" s="11"/>
      <c r="AB125" s="11" t="s">
        <v>1087</v>
      </c>
      <c r="AC125" s="11"/>
      <c r="AD125" s="11"/>
    </row>
    <row r="126" spans="1:30" ht="33" x14ac:dyDescent="0.25">
      <c r="A126" s="19" t="s">
        <v>152</v>
      </c>
      <c r="B126" s="19" t="s">
        <v>121</v>
      </c>
      <c r="C126" s="12" t="s">
        <v>128</v>
      </c>
      <c r="D126" s="11" t="s">
        <v>562</v>
      </c>
      <c r="E126" s="11" t="s">
        <v>1744</v>
      </c>
      <c r="F126" s="11" t="s">
        <v>1745</v>
      </c>
      <c r="G126" s="12"/>
      <c r="H126" s="12" t="s">
        <v>776</v>
      </c>
      <c r="I126" s="11"/>
      <c r="J126" s="26" t="s">
        <v>305</v>
      </c>
      <c r="K126" s="26"/>
      <c r="L126" s="26" t="s">
        <v>823</v>
      </c>
      <c r="M126" s="11"/>
      <c r="N126" s="26" t="s">
        <v>665</v>
      </c>
      <c r="O126" s="26"/>
      <c r="P126" s="26"/>
      <c r="Q126" s="26" t="s">
        <v>1170</v>
      </c>
      <c r="R126" s="11" t="s">
        <v>334</v>
      </c>
      <c r="S126" s="11" t="s">
        <v>334</v>
      </c>
      <c r="T126" s="11"/>
      <c r="U126" s="26" t="s">
        <v>368</v>
      </c>
      <c r="V126" s="11" t="s">
        <v>389</v>
      </c>
      <c r="W126" s="11"/>
      <c r="X126" s="28" t="s">
        <v>540</v>
      </c>
      <c r="Y126" s="11" t="s">
        <v>1480</v>
      </c>
      <c r="Z126" s="11" t="s">
        <v>425</v>
      </c>
      <c r="AA126" s="11"/>
      <c r="AB126" s="11" t="s">
        <v>501</v>
      </c>
      <c r="AC126" s="11"/>
      <c r="AD126" s="11"/>
    </row>
    <row r="127" spans="1:30" ht="264" x14ac:dyDescent="0.25">
      <c r="A127" s="19" t="s">
        <v>152</v>
      </c>
      <c r="B127" s="19" t="s">
        <v>135</v>
      </c>
      <c r="C127" s="13" t="s">
        <v>253</v>
      </c>
      <c r="D127" s="11" t="s">
        <v>1529</v>
      </c>
      <c r="E127" s="11" t="s">
        <v>1746</v>
      </c>
      <c r="F127" s="11" t="s">
        <v>1747</v>
      </c>
      <c r="G127" s="13"/>
      <c r="H127" s="13" t="s">
        <v>777</v>
      </c>
      <c r="I127" s="14"/>
      <c r="J127" s="26" t="s">
        <v>306</v>
      </c>
      <c r="K127" s="26"/>
      <c r="L127" s="26" t="s">
        <v>824</v>
      </c>
      <c r="M127" s="14"/>
      <c r="N127" s="26" t="s">
        <v>666</v>
      </c>
      <c r="O127" s="26"/>
      <c r="P127" s="26"/>
      <c r="Q127" s="26" t="s">
        <v>1171</v>
      </c>
      <c r="R127" s="11" t="s">
        <v>584</v>
      </c>
      <c r="S127" s="14" t="s">
        <v>1555</v>
      </c>
      <c r="T127" s="11"/>
      <c r="U127" s="26" t="s">
        <v>369</v>
      </c>
      <c r="V127" s="11" t="s">
        <v>1823</v>
      </c>
      <c r="W127" s="11"/>
      <c r="X127" s="28" t="s">
        <v>541</v>
      </c>
      <c r="Y127" s="11" t="s">
        <v>1481</v>
      </c>
      <c r="Z127" s="11" t="s">
        <v>426</v>
      </c>
      <c r="AA127" s="11"/>
      <c r="AB127" s="11" t="s">
        <v>1088</v>
      </c>
      <c r="AC127" s="11"/>
      <c r="AD127" s="11"/>
    </row>
    <row r="128" spans="1:30" ht="33" x14ac:dyDescent="0.25">
      <c r="A128" s="19" t="s">
        <v>152</v>
      </c>
      <c r="B128" s="19" t="s">
        <v>129</v>
      </c>
      <c r="C128" s="12" t="s">
        <v>134</v>
      </c>
      <c r="D128" s="11" t="s">
        <v>1367</v>
      </c>
      <c r="E128" s="11" t="s">
        <v>1748</v>
      </c>
      <c r="F128" s="11" t="s">
        <v>1749</v>
      </c>
      <c r="G128" s="12"/>
      <c r="H128" s="12" t="s">
        <v>778</v>
      </c>
      <c r="I128" s="11"/>
      <c r="J128" s="26" t="s">
        <v>307</v>
      </c>
      <c r="K128" s="26"/>
      <c r="L128" s="26" t="s">
        <v>825</v>
      </c>
      <c r="M128" s="11"/>
      <c r="N128" s="26" t="s">
        <v>667</v>
      </c>
      <c r="O128" s="26"/>
      <c r="P128" s="26"/>
      <c r="Q128" s="26" t="s">
        <v>1172</v>
      </c>
      <c r="R128" s="11" t="s">
        <v>585</v>
      </c>
      <c r="S128" s="11" t="s">
        <v>1391</v>
      </c>
      <c r="T128" s="11"/>
      <c r="U128" s="26" t="s">
        <v>370</v>
      </c>
      <c r="V128" s="11" t="s">
        <v>390</v>
      </c>
      <c r="W128" s="11"/>
      <c r="X128" s="28" t="s">
        <v>542</v>
      </c>
      <c r="Y128" s="11" t="s">
        <v>1482</v>
      </c>
      <c r="Z128" s="11" t="s">
        <v>427</v>
      </c>
      <c r="AA128" s="11"/>
      <c r="AB128" s="11" t="s">
        <v>1089</v>
      </c>
      <c r="AC128" s="11"/>
      <c r="AD128" s="11"/>
    </row>
    <row r="129" spans="1:30" ht="49.5" x14ac:dyDescent="0.25">
      <c r="A129" s="19" t="s">
        <v>152</v>
      </c>
      <c r="B129" s="19" t="s">
        <v>1260</v>
      </c>
      <c r="C129" s="12" t="s">
        <v>1269</v>
      </c>
      <c r="D129" s="11" t="s">
        <v>1530</v>
      </c>
      <c r="E129" s="11" t="s">
        <v>1750</v>
      </c>
      <c r="F129" s="11" t="s">
        <v>1751</v>
      </c>
      <c r="G129" s="12"/>
      <c r="H129" s="12" t="s">
        <v>1275</v>
      </c>
      <c r="I129" s="11"/>
      <c r="J129" s="26" t="s">
        <v>1280</v>
      </c>
      <c r="K129" s="26"/>
      <c r="L129" s="26" t="s">
        <v>1285</v>
      </c>
      <c r="M129" s="11"/>
      <c r="N129" s="26" t="s">
        <v>1291</v>
      </c>
      <c r="O129" s="26"/>
      <c r="P129" s="26"/>
      <c r="Q129" s="26" t="s">
        <v>1294</v>
      </c>
      <c r="R129" s="11" t="s">
        <v>1297</v>
      </c>
      <c r="S129" s="11" t="s">
        <v>1297</v>
      </c>
      <c r="T129" s="11"/>
      <c r="U129" s="26" t="s">
        <v>1302</v>
      </c>
      <c r="V129" s="11" t="s">
        <v>1302</v>
      </c>
      <c r="W129" s="11"/>
      <c r="X129" s="28" t="s">
        <v>1307</v>
      </c>
      <c r="Y129" s="11" t="s">
        <v>1483</v>
      </c>
      <c r="Z129" s="11" t="s">
        <v>1311</v>
      </c>
      <c r="AA129" s="11"/>
      <c r="AB129" s="11" t="s">
        <v>1316</v>
      </c>
      <c r="AC129" s="11"/>
      <c r="AD129" s="11"/>
    </row>
    <row r="130" spans="1:30" ht="75" x14ac:dyDescent="0.25">
      <c r="A130" s="19" t="s">
        <v>152</v>
      </c>
      <c r="B130" s="19" t="s">
        <v>1270</v>
      </c>
      <c r="C130" s="12" t="s">
        <v>1336</v>
      </c>
      <c r="D130" s="12" t="s">
        <v>1336</v>
      </c>
      <c r="E130" s="12" t="s">
        <v>1336</v>
      </c>
      <c r="F130" s="12" t="s">
        <v>1336</v>
      </c>
      <c r="G130" s="12" t="s">
        <v>1336</v>
      </c>
      <c r="H130" s="12" t="s">
        <v>1336</v>
      </c>
      <c r="I130" s="12" t="s">
        <v>1336</v>
      </c>
      <c r="J130" s="12" t="s">
        <v>1336</v>
      </c>
      <c r="K130" s="12" t="s">
        <v>1336</v>
      </c>
      <c r="L130" s="12" t="s">
        <v>1336</v>
      </c>
      <c r="M130" s="12" t="s">
        <v>1336</v>
      </c>
      <c r="N130" s="12" t="s">
        <v>1336</v>
      </c>
      <c r="O130" s="12" t="s">
        <v>1336</v>
      </c>
      <c r="P130" s="12" t="s">
        <v>1336</v>
      </c>
      <c r="Q130" s="12" t="s">
        <v>1336</v>
      </c>
      <c r="R130" s="12" t="s">
        <v>1336</v>
      </c>
      <c r="S130" s="12" t="s">
        <v>1336</v>
      </c>
      <c r="T130" s="12" t="s">
        <v>1336</v>
      </c>
      <c r="U130" s="12" t="s">
        <v>1336</v>
      </c>
      <c r="V130" s="12" t="s">
        <v>1336</v>
      </c>
      <c r="W130" s="12" t="s">
        <v>1336</v>
      </c>
      <c r="X130" s="12" t="s">
        <v>1336</v>
      </c>
      <c r="Y130" s="12" t="s">
        <v>1805</v>
      </c>
      <c r="Z130" s="12" t="s">
        <v>1336</v>
      </c>
      <c r="AA130" s="12" t="s">
        <v>1336</v>
      </c>
      <c r="AB130" s="12" t="s">
        <v>1336</v>
      </c>
      <c r="AC130" s="11"/>
      <c r="AD130" s="11"/>
    </row>
    <row r="131" spans="1:30" x14ac:dyDescent="0.25">
      <c r="A131" s="19" t="s">
        <v>152</v>
      </c>
      <c r="B131" s="19" t="s">
        <v>1262</v>
      </c>
      <c r="C131" s="12" t="s">
        <v>1261</v>
      </c>
      <c r="D131" s="11" t="s">
        <v>1271</v>
      </c>
      <c r="E131" s="11" t="s">
        <v>1752</v>
      </c>
      <c r="F131" s="11" t="s">
        <v>1753</v>
      </c>
      <c r="G131" s="12"/>
      <c r="H131" s="12" t="s">
        <v>1276</v>
      </c>
      <c r="I131" s="11"/>
      <c r="J131" s="26" t="s">
        <v>1281</v>
      </c>
      <c r="K131" s="26"/>
      <c r="L131" s="26" t="s">
        <v>1286</v>
      </c>
      <c r="M131" s="11"/>
      <c r="N131" s="26" t="s">
        <v>1290</v>
      </c>
      <c r="O131" s="26"/>
      <c r="P131" s="26"/>
      <c r="Q131" s="26" t="s">
        <v>1321</v>
      </c>
      <c r="R131" s="11" t="s">
        <v>1298</v>
      </c>
      <c r="S131" s="11" t="s">
        <v>1392</v>
      </c>
      <c r="T131" s="11"/>
      <c r="U131" s="26" t="s">
        <v>1303</v>
      </c>
      <c r="V131" s="11" t="s">
        <v>1303</v>
      </c>
      <c r="W131" s="11"/>
      <c r="X131" s="28" t="s">
        <v>1323</v>
      </c>
      <c r="Y131" s="11" t="s">
        <v>1312</v>
      </c>
      <c r="Z131" s="11" t="s">
        <v>1312</v>
      </c>
      <c r="AA131" s="11"/>
      <c r="AB131" s="11" t="s">
        <v>1320</v>
      </c>
      <c r="AC131" s="11"/>
      <c r="AD131" s="11"/>
    </row>
    <row r="132" spans="1:30" x14ac:dyDescent="0.25">
      <c r="A132" s="19" t="s">
        <v>152</v>
      </c>
      <c r="B132" s="19" t="s">
        <v>1263</v>
      </c>
      <c r="C132" s="12" t="s">
        <v>1266</v>
      </c>
      <c r="D132" s="11" t="s">
        <v>1272</v>
      </c>
      <c r="E132" s="11" t="s">
        <v>1754</v>
      </c>
      <c r="F132" s="11" t="s">
        <v>1755</v>
      </c>
      <c r="G132" s="12"/>
      <c r="H132" s="12" t="s">
        <v>1277</v>
      </c>
      <c r="I132" s="11"/>
      <c r="J132" s="26" t="s">
        <v>1282</v>
      </c>
      <c r="K132" s="26"/>
      <c r="L132" s="26" t="s">
        <v>1287</v>
      </c>
      <c r="M132" s="11"/>
      <c r="N132" s="26" t="s">
        <v>1287</v>
      </c>
      <c r="O132" s="26"/>
      <c r="P132" s="26"/>
      <c r="Q132" s="26" t="s">
        <v>1322</v>
      </c>
      <c r="R132" s="11" t="s">
        <v>1299</v>
      </c>
      <c r="S132" s="11" t="s">
        <v>1299</v>
      </c>
      <c r="T132" s="11"/>
      <c r="U132" s="26" t="s">
        <v>1304</v>
      </c>
      <c r="V132" s="11" t="s">
        <v>1304</v>
      </c>
      <c r="W132" s="11"/>
      <c r="X132" s="28" t="s">
        <v>1308</v>
      </c>
      <c r="Y132" s="11" t="s">
        <v>1484</v>
      </c>
      <c r="Z132" s="11" t="s">
        <v>1313</v>
      </c>
      <c r="AA132" s="11"/>
      <c r="AB132" s="11" t="s">
        <v>1319</v>
      </c>
      <c r="AC132" s="11"/>
      <c r="AD132" s="11"/>
    </row>
    <row r="133" spans="1:30" x14ac:dyDescent="0.25">
      <c r="A133" s="19" t="s">
        <v>152</v>
      </c>
      <c r="B133" s="19" t="s">
        <v>1264</v>
      </c>
      <c r="C133" s="12" t="s">
        <v>1267</v>
      </c>
      <c r="D133" s="11" t="s">
        <v>1273</v>
      </c>
      <c r="E133" s="11" t="s">
        <v>1756</v>
      </c>
      <c r="F133" s="11" t="s">
        <v>1757</v>
      </c>
      <c r="G133" s="12"/>
      <c r="H133" s="12" t="s">
        <v>1278</v>
      </c>
      <c r="I133" s="11"/>
      <c r="J133" s="26" t="s">
        <v>1283</v>
      </c>
      <c r="K133" s="26"/>
      <c r="L133" s="26" t="s">
        <v>1288</v>
      </c>
      <c r="M133" s="11"/>
      <c r="N133" s="26" t="s">
        <v>1292</v>
      </c>
      <c r="O133" s="26"/>
      <c r="P133" s="26"/>
      <c r="Q133" s="26" t="s">
        <v>1295</v>
      </c>
      <c r="R133" s="11" t="s">
        <v>1300</v>
      </c>
      <c r="S133" s="11" t="s">
        <v>1300</v>
      </c>
      <c r="T133" s="11"/>
      <c r="U133" s="26" t="s">
        <v>1300</v>
      </c>
      <c r="V133" s="11" t="s">
        <v>1300</v>
      </c>
      <c r="W133" s="11"/>
      <c r="X133" s="28" t="s">
        <v>1309</v>
      </c>
      <c r="Y133" s="11" t="s">
        <v>1485</v>
      </c>
      <c r="Z133" s="11" t="s">
        <v>1314</v>
      </c>
      <c r="AA133" s="11"/>
      <c r="AB133" s="11" t="s">
        <v>1318</v>
      </c>
      <c r="AC133" s="11"/>
      <c r="AD133" s="11"/>
    </row>
    <row r="134" spans="1:30" x14ac:dyDescent="0.25">
      <c r="A134" s="19" t="s">
        <v>152</v>
      </c>
      <c r="B134" s="19" t="s">
        <v>1265</v>
      </c>
      <c r="C134" s="12" t="s">
        <v>1268</v>
      </c>
      <c r="D134" s="11" t="s">
        <v>1274</v>
      </c>
      <c r="E134" s="11" t="s">
        <v>1758</v>
      </c>
      <c r="F134" s="11" t="s">
        <v>1759</v>
      </c>
      <c r="G134" s="12"/>
      <c r="H134" s="12" t="s">
        <v>1279</v>
      </c>
      <c r="I134" s="11"/>
      <c r="J134" s="26" t="s">
        <v>1284</v>
      </c>
      <c r="K134" s="26"/>
      <c r="L134" s="26" t="s">
        <v>1289</v>
      </c>
      <c r="M134" s="11"/>
      <c r="N134" s="26" t="s">
        <v>1293</v>
      </c>
      <c r="O134" s="26"/>
      <c r="P134" s="26"/>
      <c r="Q134" s="26" t="s">
        <v>1296</v>
      </c>
      <c r="R134" s="11" t="s">
        <v>1301</v>
      </c>
      <c r="S134" s="11" t="s">
        <v>1301</v>
      </c>
      <c r="T134" s="11"/>
      <c r="U134" s="26" t="s">
        <v>1305</v>
      </c>
      <c r="V134" s="11" t="s">
        <v>1306</v>
      </c>
      <c r="W134" s="11"/>
      <c r="X134" s="28" t="s">
        <v>1310</v>
      </c>
      <c r="Y134" s="11" t="s">
        <v>1315</v>
      </c>
      <c r="Z134" s="11" t="s">
        <v>1315</v>
      </c>
      <c r="AA134" s="11"/>
      <c r="AB134" s="11" t="s">
        <v>1317</v>
      </c>
      <c r="AC134" s="11"/>
      <c r="AD134" s="11"/>
    </row>
    <row r="135" spans="1:30" ht="240" x14ac:dyDescent="0.25">
      <c r="A135" s="19" t="s">
        <v>152</v>
      </c>
      <c r="B135" s="19" t="s">
        <v>51</v>
      </c>
      <c r="C135" s="12" t="s">
        <v>1576</v>
      </c>
      <c r="D135" s="12" t="s">
        <v>1576</v>
      </c>
      <c r="E135" s="12" t="s">
        <v>1760</v>
      </c>
      <c r="F135" s="12" t="s">
        <v>1760</v>
      </c>
      <c r="G135" s="12" t="s">
        <v>1576</v>
      </c>
      <c r="H135" s="12" t="s">
        <v>1576</v>
      </c>
      <c r="I135" s="12" t="s">
        <v>1576</v>
      </c>
      <c r="J135" s="12" t="s">
        <v>1576</v>
      </c>
      <c r="K135" s="12" t="s">
        <v>1576</v>
      </c>
      <c r="L135" s="12" t="s">
        <v>1576</v>
      </c>
      <c r="M135" s="12" t="s">
        <v>1576</v>
      </c>
      <c r="N135" s="12" t="s">
        <v>1576</v>
      </c>
      <c r="O135" s="12" t="s">
        <v>1576</v>
      </c>
      <c r="P135" s="12" t="s">
        <v>1576</v>
      </c>
      <c r="Q135" s="12" t="s">
        <v>1576</v>
      </c>
      <c r="R135" s="12" t="s">
        <v>1576</v>
      </c>
      <c r="S135" s="12" t="s">
        <v>1576</v>
      </c>
      <c r="T135" s="12" t="s">
        <v>1576</v>
      </c>
      <c r="U135" s="12" t="s">
        <v>1576</v>
      </c>
      <c r="V135" s="12" t="s">
        <v>1760</v>
      </c>
      <c r="W135" s="12" t="s">
        <v>1576</v>
      </c>
      <c r="X135" s="12" t="s">
        <v>1576</v>
      </c>
      <c r="Y135" s="12" t="s">
        <v>1576</v>
      </c>
      <c r="Z135" s="12" t="s">
        <v>1576</v>
      </c>
      <c r="AA135" s="12" t="s">
        <v>1576</v>
      </c>
      <c r="AB135" s="12" t="s">
        <v>1576</v>
      </c>
      <c r="AC135" s="11"/>
      <c r="AD135" s="11"/>
    </row>
    <row r="136" spans="1:30" ht="15" x14ac:dyDescent="0.25">
      <c r="A136" s="19" t="s">
        <v>152</v>
      </c>
      <c r="B136" s="19" t="s">
        <v>1638</v>
      </c>
      <c r="C136" s="12" t="s">
        <v>1634</v>
      </c>
      <c r="D136" s="12" t="s">
        <v>1636</v>
      </c>
      <c r="E136" s="12" t="s">
        <v>1769</v>
      </c>
      <c r="F136" s="12" t="s">
        <v>1768</v>
      </c>
      <c r="G136" s="12"/>
      <c r="H136" s="12"/>
      <c r="I136" s="12"/>
      <c r="J136" s="12"/>
      <c r="K136" s="12"/>
      <c r="L136" s="12"/>
      <c r="M136" s="12"/>
      <c r="N136" s="12"/>
      <c r="O136" s="12"/>
      <c r="P136" s="12"/>
      <c r="Q136" s="12"/>
      <c r="R136" s="12" t="s">
        <v>1635</v>
      </c>
      <c r="S136" s="12" t="s">
        <v>1635</v>
      </c>
      <c r="T136" s="12"/>
      <c r="U136" s="12" t="s">
        <v>1825</v>
      </c>
      <c r="V136" s="12" t="s">
        <v>1825</v>
      </c>
      <c r="W136" s="12"/>
      <c r="X136" s="12"/>
      <c r="Y136" s="12" t="s">
        <v>1637</v>
      </c>
      <c r="Z136" s="12"/>
      <c r="AA136" s="12"/>
      <c r="AB136" s="12"/>
      <c r="AC136" s="11"/>
      <c r="AD136" s="11"/>
    </row>
    <row r="137" spans="1:30" ht="238.5" customHeight="1" x14ac:dyDescent="0.25">
      <c r="A137" s="19" t="s">
        <v>152</v>
      </c>
      <c r="B137" s="19" t="s">
        <v>1324</v>
      </c>
      <c r="C137" s="12" t="s">
        <v>1325</v>
      </c>
      <c r="D137" s="11" t="s">
        <v>1368</v>
      </c>
      <c r="E137" s="12" t="s">
        <v>1761</v>
      </c>
      <c r="F137" s="12" t="s">
        <v>1762</v>
      </c>
      <c r="G137" s="12"/>
      <c r="H137" s="12" t="s">
        <v>1326</v>
      </c>
      <c r="I137" s="12"/>
      <c r="J137" s="12" t="s">
        <v>1327</v>
      </c>
      <c r="K137" s="12"/>
      <c r="L137" s="12" t="s">
        <v>1328</v>
      </c>
      <c r="M137" s="12"/>
      <c r="N137" s="12" t="s">
        <v>1329</v>
      </c>
      <c r="O137" s="12"/>
      <c r="P137" s="12"/>
      <c r="Q137" s="12" t="s">
        <v>1330</v>
      </c>
      <c r="R137" s="12" t="s">
        <v>1331</v>
      </c>
      <c r="S137" s="11" t="s">
        <v>1331</v>
      </c>
      <c r="T137" s="12"/>
      <c r="U137" s="12" t="s">
        <v>1332</v>
      </c>
      <c r="V137" s="12" t="s">
        <v>1332</v>
      </c>
      <c r="W137" s="12"/>
      <c r="X137" s="12" t="s">
        <v>1333</v>
      </c>
      <c r="Y137" s="12" t="s">
        <v>1486</v>
      </c>
      <c r="Z137" s="12" t="s">
        <v>1334</v>
      </c>
      <c r="AA137" s="12"/>
      <c r="AB137" s="12" t="s">
        <v>1335</v>
      </c>
      <c r="AC137" s="11"/>
      <c r="AD137" s="11"/>
    </row>
    <row r="138" spans="1:30" ht="238.5" customHeight="1" x14ac:dyDescent="0.25">
      <c r="A138" s="19" t="s">
        <v>152</v>
      </c>
      <c r="B138" s="19" t="s">
        <v>311</v>
      </c>
      <c r="C138" s="12" t="s">
        <v>609</v>
      </c>
      <c r="D138" s="11" t="s">
        <v>953</v>
      </c>
      <c r="E138" s="11" t="s">
        <v>954</v>
      </c>
      <c r="F138" s="11" t="s">
        <v>1763</v>
      </c>
      <c r="G138" s="12"/>
      <c r="H138" s="12" t="s">
        <v>966</v>
      </c>
      <c r="I138" s="11"/>
      <c r="J138" s="27" t="s">
        <v>439</v>
      </c>
      <c r="K138" s="27"/>
      <c r="L138" s="27" t="s">
        <v>993</v>
      </c>
      <c r="M138" s="11"/>
      <c r="N138" s="27" t="s">
        <v>1006</v>
      </c>
      <c r="O138" s="27"/>
      <c r="P138" s="27"/>
      <c r="Q138" s="27" t="s">
        <v>1173</v>
      </c>
      <c r="R138" s="11" t="s">
        <v>850</v>
      </c>
      <c r="S138" s="11" t="s">
        <v>850</v>
      </c>
      <c r="T138" s="11"/>
      <c r="U138" s="27" t="s">
        <v>1028</v>
      </c>
      <c r="V138" s="11" t="s">
        <v>1028</v>
      </c>
      <c r="W138" s="11"/>
      <c r="X138" s="29" t="s">
        <v>1047</v>
      </c>
      <c r="Y138" s="11" t="s">
        <v>1487</v>
      </c>
      <c r="Z138" s="11" t="s">
        <v>1062</v>
      </c>
      <c r="AA138" s="11"/>
      <c r="AB138" s="11" t="s">
        <v>1090</v>
      </c>
      <c r="AC138" s="11"/>
      <c r="AD138" s="11"/>
    </row>
    <row r="139" spans="1:30" ht="390.75" customHeight="1" x14ac:dyDescent="0.25">
      <c r="A139" s="19" t="s">
        <v>152</v>
      </c>
      <c r="B139" s="19" t="s">
        <v>258</v>
      </c>
      <c r="C139" s="12" t="s">
        <v>263</v>
      </c>
      <c r="D139" s="11" t="s">
        <v>1531</v>
      </c>
      <c r="E139" s="11" t="s">
        <v>1764</v>
      </c>
      <c r="F139" s="11" t="s">
        <v>1765</v>
      </c>
      <c r="G139" s="12"/>
      <c r="H139" s="12" t="s">
        <v>779</v>
      </c>
      <c r="I139" s="11"/>
      <c r="J139" s="26" t="s">
        <v>444</v>
      </c>
      <c r="K139" s="26"/>
      <c r="L139" s="26" t="s">
        <v>826</v>
      </c>
      <c r="M139" s="11"/>
      <c r="N139" s="26" t="s">
        <v>668</v>
      </c>
      <c r="O139" s="26"/>
      <c r="P139" s="26"/>
      <c r="Q139" s="26" t="s">
        <v>1174</v>
      </c>
      <c r="R139" s="11" t="s">
        <v>445</v>
      </c>
      <c r="S139" s="11" t="s">
        <v>1393</v>
      </c>
      <c r="T139" s="11"/>
      <c r="U139" s="26" t="s">
        <v>446</v>
      </c>
      <c r="V139" s="11" t="s">
        <v>447</v>
      </c>
      <c r="W139" s="11"/>
      <c r="X139" s="28" t="s">
        <v>543</v>
      </c>
      <c r="Y139" s="11" t="s">
        <v>1488</v>
      </c>
      <c r="Z139" s="11" t="s">
        <v>448</v>
      </c>
      <c r="AA139" s="11"/>
      <c r="AB139" s="11" t="s">
        <v>1091</v>
      </c>
      <c r="AC139" s="11"/>
      <c r="AD139" s="11"/>
    </row>
    <row r="140" spans="1:30" ht="409.5" x14ac:dyDescent="0.25">
      <c r="A140" s="19" t="s">
        <v>152</v>
      </c>
      <c r="B140" s="21" t="str">
        <f t="shared" ref="B140:B164" si="0">B6&amp;" - "&amp;"Summary"</f>
        <v>Maiduguri - Summary</v>
      </c>
      <c r="C140" s="12" t="s">
        <v>1200</v>
      </c>
      <c r="D140" s="11"/>
      <c r="E140" s="11"/>
      <c r="F140" s="11"/>
      <c r="G140" s="12"/>
      <c r="H140" s="12"/>
      <c r="I140" s="11"/>
      <c r="J140" s="26"/>
      <c r="K140" s="26"/>
      <c r="L140" s="26"/>
      <c r="M140" s="11"/>
      <c r="N140" s="26"/>
      <c r="O140" s="26"/>
      <c r="P140" s="26"/>
      <c r="Q140" s="26"/>
      <c r="R140" s="11"/>
      <c r="S140" s="11"/>
      <c r="T140" s="11"/>
      <c r="U140" s="26"/>
      <c r="V140" s="11" t="s">
        <v>1806</v>
      </c>
      <c r="W140" s="11"/>
      <c r="X140" s="28"/>
      <c r="Y140" s="11"/>
      <c r="Z140" s="11"/>
      <c r="AA140" s="11"/>
      <c r="AB140" s="11"/>
      <c r="AC140" s="11"/>
      <c r="AD140" s="11"/>
    </row>
    <row r="141" spans="1:30" ht="409.5" customHeight="1" x14ac:dyDescent="0.25">
      <c r="A141" s="19" t="s">
        <v>152</v>
      </c>
      <c r="B141" s="21" t="str">
        <f t="shared" si="0"/>
        <v>Mexico City - Summary</v>
      </c>
      <c r="C141" s="12" t="s">
        <v>1194</v>
      </c>
      <c r="D141" s="11"/>
      <c r="E141" s="11"/>
      <c r="F141" s="11"/>
      <c r="G141" s="12"/>
      <c r="H141" s="12"/>
      <c r="I141" s="11"/>
      <c r="J141" s="26"/>
      <c r="K141" s="26"/>
      <c r="L141" s="26"/>
      <c r="M141" s="11"/>
      <c r="N141" s="26"/>
      <c r="O141" s="26"/>
      <c r="P141" s="26"/>
      <c r="Q141" s="26"/>
      <c r="R141" s="11" t="s">
        <v>1429</v>
      </c>
      <c r="S141" s="11"/>
      <c r="T141" s="11"/>
      <c r="U141" s="26"/>
      <c r="V141" s="11" t="s">
        <v>1806</v>
      </c>
      <c r="W141" s="11"/>
      <c r="X141" s="28"/>
      <c r="Y141" s="11"/>
      <c r="Z141" s="11"/>
      <c r="AA141" s="11"/>
      <c r="AB141" s="11"/>
      <c r="AC141" s="11"/>
      <c r="AD141" s="11"/>
    </row>
    <row r="142" spans="1:30" ht="409.5" customHeight="1" x14ac:dyDescent="0.25">
      <c r="A142" s="19" t="s">
        <v>152</v>
      </c>
      <c r="B142" s="21" t="str">
        <f t="shared" si="0"/>
        <v>Baltimore - Summary</v>
      </c>
      <c r="C142" s="12" t="s">
        <v>929</v>
      </c>
      <c r="D142" s="11"/>
      <c r="E142" s="11"/>
      <c r="F142" s="11"/>
      <c r="G142" s="12"/>
      <c r="H142" s="12"/>
      <c r="I142" s="11"/>
      <c r="J142" s="26"/>
      <c r="K142" s="26"/>
      <c r="L142" s="26"/>
      <c r="M142" s="11"/>
      <c r="N142" s="26"/>
      <c r="O142" s="26"/>
      <c r="P142" s="26"/>
      <c r="Q142" s="26"/>
      <c r="R142" s="11"/>
      <c r="S142" s="11"/>
      <c r="T142" s="11"/>
      <c r="U142" s="26"/>
      <c r="V142" s="11" t="s">
        <v>1806</v>
      </c>
      <c r="W142" s="11"/>
      <c r="X142" s="28"/>
      <c r="Y142" s="11"/>
      <c r="Z142" s="11"/>
      <c r="AA142" s="11"/>
      <c r="AB142" s="11"/>
      <c r="AC142" s="11"/>
      <c r="AD142" s="11"/>
    </row>
    <row r="143" spans="1:30" ht="409.5" customHeight="1" x14ac:dyDescent="0.25">
      <c r="A143" s="19" t="s">
        <v>152</v>
      </c>
      <c r="B143" s="21" t="str">
        <f t="shared" si="0"/>
        <v>Phoenix - Summary</v>
      </c>
      <c r="C143" s="12" t="s">
        <v>930</v>
      </c>
      <c r="D143" s="11"/>
      <c r="E143" s="11"/>
      <c r="F143" s="11"/>
      <c r="G143" s="12"/>
      <c r="H143" s="12"/>
      <c r="I143" s="11"/>
      <c r="J143" s="26"/>
      <c r="K143" s="26"/>
      <c r="L143" s="26"/>
      <c r="M143" s="11"/>
      <c r="N143" s="26"/>
      <c r="O143" s="26"/>
      <c r="P143" s="26"/>
      <c r="Q143" s="26"/>
      <c r="R143" s="11"/>
      <c r="S143" s="11"/>
      <c r="T143" s="11"/>
      <c r="U143" s="26"/>
      <c r="V143" s="11" t="s">
        <v>1806</v>
      </c>
      <c r="W143" s="11"/>
      <c r="X143" s="28"/>
      <c r="Y143" s="11"/>
      <c r="Z143" s="11"/>
      <c r="AA143" s="11"/>
      <c r="AB143" s="11"/>
      <c r="AC143" s="11"/>
      <c r="AD143" s="11"/>
    </row>
    <row r="144" spans="1:30" ht="409.5" customHeight="1" x14ac:dyDescent="0.25">
      <c r="A144" s="19" t="s">
        <v>152</v>
      </c>
      <c r="B144" s="21" t="str">
        <f t="shared" si="0"/>
        <v>Seattle - Summary</v>
      </c>
      <c r="C144" s="12" t="s">
        <v>931</v>
      </c>
      <c r="D144" s="11"/>
      <c r="E144" s="11"/>
      <c r="F144" s="11"/>
      <c r="G144" s="12"/>
      <c r="H144" s="12"/>
      <c r="I144" s="11"/>
      <c r="J144" s="26"/>
      <c r="K144" s="26"/>
      <c r="L144" s="26"/>
      <c r="M144" s="11"/>
      <c r="N144" s="26"/>
      <c r="O144" s="26"/>
      <c r="P144" s="26"/>
      <c r="Q144" s="26"/>
      <c r="R144" s="11"/>
      <c r="S144" s="11"/>
      <c r="T144" s="11"/>
      <c r="U144" s="26"/>
      <c r="V144" s="11" t="s">
        <v>1806</v>
      </c>
      <c r="W144" s="11"/>
      <c r="X144" s="28"/>
      <c r="Y144" s="11"/>
      <c r="Z144" s="11"/>
      <c r="AA144" s="11"/>
      <c r="AB144" s="11"/>
      <c r="AC144" s="11"/>
      <c r="AD144" s="11"/>
    </row>
    <row r="145" spans="1:30" ht="409.5" customHeight="1" x14ac:dyDescent="0.25">
      <c r="A145" s="19" t="s">
        <v>152</v>
      </c>
      <c r="B145" s="21" t="str">
        <f t="shared" si="0"/>
        <v>Sao Paulo - Summary</v>
      </c>
      <c r="C145" s="12" t="s">
        <v>932</v>
      </c>
      <c r="D145" s="11"/>
      <c r="E145" s="11"/>
      <c r="F145" s="11"/>
      <c r="G145" s="12"/>
      <c r="H145" s="12"/>
      <c r="I145" s="11"/>
      <c r="J145" s="26"/>
      <c r="K145" s="26"/>
      <c r="L145" s="26"/>
      <c r="M145" s="11"/>
      <c r="N145" s="26"/>
      <c r="O145" s="26"/>
      <c r="P145" s="26"/>
      <c r="Q145" s="26"/>
      <c r="R145" s="11"/>
      <c r="S145" s="11"/>
      <c r="T145" s="11"/>
      <c r="U145" s="26" t="s">
        <v>1029</v>
      </c>
      <c r="V145" s="11" t="s">
        <v>1806</v>
      </c>
      <c r="W145" s="11"/>
      <c r="X145" s="28"/>
      <c r="Y145" s="11"/>
      <c r="Z145" s="11"/>
      <c r="AA145" s="11"/>
      <c r="AB145" s="11"/>
      <c r="AC145" s="11"/>
      <c r="AD145" s="11"/>
    </row>
    <row r="146" spans="1:30" ht="409.5" customHeight="1" x14ac:dyDescent="0.25">
      <c r="A146" s="19" t="s">
        <v>152</v>
      </c>
      <c r="B146" s="21" t="str">
        <f t="shared" si="0"/>
        <v>Hong Kong - Summary</v>
      </c>
      <c r="C146" s="12" t="s">
        <v>933</v>
      </c>
      <c r="D146" s="11"/>
      <c r="E146" s="11" t="s">
        <v>1766</v>
      </c>
      <c r="F146" s="11" t="s">
        <v>1767</v>
      </c>
      <c r="G146" s="12"/>
      <c r="H146" s="12"/>
      <c r="I146" s="11"/>
      <c r="J146" s="26"/>
      <c r="K146" s="26"/>
      <c r="L146" s="26"/>
      <c r="M146" s="11"/>
      <c r="N146" s="26"/>
      <c r="O146" s="26"/>
      <c r="P146" s="26"/>
      <c r="Q146" s="26"/>
      <c r="R146" s="11"/>
      <c r="S146" s="11"/>
      <c r="T146" s="11"/>
      <c r="U146" s="26"/>
      <c r="V146" s="11" t="s">
        <v>1806</v>
      </c>
      <c r="W146" s="11"/>
      <c r="X146" s="28"/>
      <c r="Y146" s="11"/>
      <c r="Z146" s="11"/>
      <c r="AA146" s="11"/>
      <c r="AB146" s="11"/>
      <c r="AC146" s="11"/>
      <c r="AD146" s="11"/>
    </row>
    <row r="147" spans="1:30" ht="409.5" customHeight="1" x14ac:dyDescent="0.25">
      <c r="A147" s="19" t="s">
        <v>152</v>
      </c>
      <c r="B147" s="21" t="str">
        <f t="shared" si="0"/>
        <v>Chennai - Summary</v>
      </c>
      <c r="C147" s="12" t="s">
        <v>934</v>
      </c>
      <c r="D147" s="11"/>
      <c r="E147" s="11"/>
      <c r="F147" s="11"/>
      <c r="G147" s="12"/>
      <c r="H147" s="12"/>
      <c r="I147" s="11"/>
      <c r="J147" s="26"/>
      <c r="K147" s="26"/>
      <c r="L147" s="26"/>
      <c r="M147" s="11"/>
      <c r="N147" s="26"/>
      <c r="O147" s="26"/>
      <c r="P147" s="26"/>
      <c r="Q147" s="26"/>
      <c r="R147" s="11"/>
      <c r="S147" s="11"/>
      <c r="T147" s="11"/>
      <c r="U147" s="26"/>
      <c r="V147" s="11" t="s">
        <v>1806</v>
      </c>
      <c r="W147" s="11"/>
      <c r="X147" s="28" t="s">
        <v>1048</v>
      </c>
      <c r="Y147" s="11"/>
      <c r="Z147" s="11"/>
      <c r="AA147" s="11"/>
      <c r="AB147" s="11"/>
      <c r="AC147" s="11"/>
      <c r="AD147" s="11"/>
    </row>
    <row r="148" spans="1:30" ht="409.5" customHeight="1" x14ac:dyDescent="0.25">
      <c r="A148" s="19" t="s">
        <v>152</v>
      </c>
      <c r="B148" s="21" t="str">
        <f t="shared" si="0"/>
        <v>Bangkok - Summary</v>
      </c>
      <c r="C148" s="12" t="s">
        <v>1797</v>
      </c>
      <c r="D148" s="11"/>
      <c r="E148" s="11"/>
      <c r="F148" s="11"/>
      <c r="G148" s="12"/>
      <c r="H148" s="12"/>
      <c r="I148" s="11"/>
      <c r="J148" s="26"/>
      <c r="K148" s="26"/>
      <c r="L148" s="26"/>
      <c r="M148" s="11"/>
      <c r="N148" s="26"/>
      <c r="O148" s="26"/>
      <c r="P148" s="26"/>
      <c r="Q148" s="26"/>
      <c r="R148" s="11"/>
      <c r="S148" s="11"/>
      <c r="T148" s="11"/>
      <c r="U148" s="26"/>
      <c r="V148" s="11" t="s">
        <v>1806</v>
      </c>
      <c r="W148" s="11"/>
      <c r="X148" s="28"/>
      <c r="Y148" s="11" t="s">
        <v>1798</v>
      </c>
      <c r="Z148" s="11" t="s">
        <v>1433</v>
      </c>
      <c r="AA148" s="11"/>
      <c r="AB148" s="11"/>
      <c r="AC148" s="11"/>
      <c r="AD148" s="11"/>
    </row>
    <row r="149" spans="1:30" ht="409.5" customHeight="1" x14ac:dyDescent="0.25">
      <c r="A149" s="19" t="s">
        <v>152</v>
      </c>
      <c r="B149" s="21" t="str">
        <f t="shared" si="0"/>
        <v>Hanoi - Summary</v>
      </c>
      <c r="C149" s="12" t="s">
        <v>935</v>
      </c>
      <c r="D149" s="11"/>
      <c r="E149" s="11"/>
      <c r="F149" s="11"/>
      <c r="G149" s="12"/>
      <c r="H149" s="12"/>
      <c r="I149" s="11"/>
      <c r="J149" s="26"/>
      <c r="K149" s="26"/>
      <c r="L149" s="26"/>
      <c r="M149" s="11"/>
      <c r="N149" s="26"/>
      <c r="O149" s="26"/>
      <c r="P149" s="26"/>
      <c r="Q149" s="26"/>
      <c r="R149" s="11"/>
      <c r="S149" s="11"/>
      <c r="T149" s="11"/>
      <c r="U149" s="26"/>
      <c r="V149" s="11" t="s">
        <v>1806</v>
      </c>
      <c r="W149" s="11"/>
      <c r="X149" s="28"/>
      <c r="Y149" s="11"/>
      <c r="Z149" s="11"/>
      <c r="AA149" s="11"/>
      <c r="AB149" s="11" t="s">
        <v>1092</v>
      </c>
      <c r="AC149" s="11"/>
      <c r="AD149" s="11"/>
    </row>
    <row r="150" spans="1:30" ht="409.5" customHeight="1" x14ac:dyDescent="0.25">
      <c r="A150" s="19" t="s">
        <v>152</v>
      </c>
      <c r="B150" s="21" t="str">
        <f t="shared" si="0"/>
        <v>Graz - Summary</v>
      </c>
      <c r="C150" s="12" t="s">
        <v>936</v>
      </c>
      <c r="D150" s="11"/>
      <c r="E150" s="11"/>
      <c r="F150" s="11"/>
      <c r="G150" s="12"/>
      <c r="H150" s="12"/>
      <c r="I150" s="11"/>
      <c r="J150" s="26"/>
      <c r="K150" s="26"/>
      <c r="L150" s="26"/>
      <c r="M150" s="11"/>
      <c r="N150" s="26" t="s">
        <v>1007</v>
      </c>
      <c r="O150" s="26"/>
      <c r="P150" s="26"/>
      <c r="Q150" s="26"/>
      <c r="R150" s="11"/>
      <c r="S150" s="11"/>
      <c r="T150" s="11"/>
      <c r="U150" s="26"/>
      <c r="V150" s="11" t="s">
        <v>1806</v>
      </c>
      <c r="W150" s="11"/>
      <c r="X150" s="28"/>
      <c r="Y150" s="11"/>
      <c r="Z150" s="11"/>
      <c r="AA150" s="11"/>
      <c r="AB150" s="11"/>
      <c r="AC150" s="11"/>
      <c r="AD150" s="11"/>
    </row>
    <row r="151" spans="1:30" ht="409.5" customHeight="1" x14ac:dyDescent="0.25">
      <c r="A151" s="19" t="s">
        <v>152</v>
      </c>
      <c r="B151" s="21" t="str">
        <f t="shared" si="0"/>
        <v>Ghent - Summary</v>
      </c>
      <c r="C151" s="12" t="s">
        <v>937</v>
      </c>
      <c r="D151" s="11"/>
      <c r="E151" s="11"/>
      <c r="F151" s="11"/>
      <c r="G151" s="12"/>
      <c r="H151" s="12"/>
      <c r="I151" s="11"/>
      <c r="J151" s="26"/>
      <c r="K151" s="26"/>
      <c r="L151" s="26" t="s">
        <v>994</v>
      </c>
      <c r="M151" s="11"/>
      <c r="N151" s="26"/>
      <c r="O151" s="26"/>
      <c r="P151" s="26"/>
      <c r="Q151" s="26"/>
      <c r="R151" s="11"/>
      <c r="S151" s="11"/>
      <c r="T151" s="11"/>
      <c r="U151" s="26"/>
      <c r="V151" s="11" t="s">
        <v>1806</v>
      </c>
      <c r="W151" s="11"/>
      <c r="X151" s="28"/>
      <c r="Y151" s="11"/>
      <c r="Z151" s="11"/>
      <c r="AA151" s="11"/>
      <c r="AB151" s="11"/>
      <c r="AC151" s="11"/>
      <c r="AD151" s="11"/>
    </row>
    <row r="152" spans="1:30" ht="409.5" customHeight="1" x14ac:dyDescent="0.25">
      <c r="A152" s="19" t="s">
        <v>152</v>
      </c>
      <c r="B152" s="21" t="str">
        <f t="shared" si="0"/>
        <v>Bern - Summary</v>
      </c>
      <c r="C152" s="12" t="s">
        <v>938</v>
      </c>
      <c r="D152" s="11"/>
      <c r="E152" s="11"/>
      <c r="F152" s="11"/>
      <c r="G152" s="12"/>
      <c r="H152" s="12"/>
      <c r="I152" s="11"/>
      <c r="J152" s="26"/>
      <c r="K152" s="26"/>
      <c r="L152" s="26"/>
      <c r="M152" s="11"/>
      <c r="N152" s="26" t="s">
        <v>1008</v>
      </c>
      <c r="O152" s="26"/>
      <c r="P152" s="26"/>
      <c r="Q152" s="26"/>
      <c r="R152" s="11"/>
      <c r="S152" s="11"/>
      <c r="T152" s="11"/>
      <c r="U152" s="26"/>
      <c r="V152" s="11" t="s">
        <v>1806</v>
      </c>
      <c r="W152" s="11"/>
      <c r="X152" s="28"/>
      <c r="Y152" s="11"/>
      <c r="Z152" s="11"/>
      <c r="AA152" s="11"/>
      <c r="AB152" s="11"/>
      <c r="AC152" s="11"/>
      <c r="AD152" s="11"/>
    </row>
    <row r="153" spans="1:30" ht="409.5" customHeight="1" x14ac:dyDescent="0.25">
      <c r="A153" s="19" t="s">
        <v>152</v>
      </c>
      <c r="B153" s="21" t="str">
        <f t="shared" si="0"/>
        <v>Olomouc - Summary</v>
      </c>
      <c r="C153" s="12" t="s">
        <v>939</v>
      </c>
      <c r="D153" s="11"/>
      <c r="E153" s="11"/>
      <c r="F153" s="11"/>
      <c r="G153" s="12"/>
      <c r="H153" s="12" t="s">
        <v>967</v>
      </c>
      <c r="I153" s="11"/>
      <c r="J153" s="26"/>
      <c r="K153" s="26"/>
      <c r="L153" s="26"/>
      <c r="M153" s="11"/>
      <c r="N153" s="26"/>
      <c r="O153" s="26"/>
      <c r="P153" s="26"/>
      <c r="Q153" s="26"/>
      <c r="R153" s="11"/>
      <c r="S153" s="11"/>
      <c r="T153" s="11"/>
      <c r="U153" s="26"/>
      <c r="V153" s="11" t="s">
        <v>1806</v>
      </c>
      <c r="W153" s="11"/>
      <c r="X153" s="28"/>
      <c r="Y153" s="11"/>
      <c r="Z153" s="11"/>
      <c r="AA153" s="11"/>
      <c r="AB153" s="11"/>
      <c r="AC153" s="11"/>
      <c r="AD153" s="11"/>
    </row>
    <row r="154" spans="1:30" ht="409.5" customHeight="1" x14ac:dyDescent="0.25">
      <c r="A154" s="19" t="s">
        <v>152</v>
      </c>
      <c r="B154" s="21" t="str">
        <f t="shared" si="0"/>
        <v>Cologne - Summary</v>
      </c>
      <c r="C154" s="12" t="s">
        <v>940</v>
      </c>
      <c r="D154" s="11"/>
      <c r="E154" s="11"/>
      <c r="F154" s="11"/>
      <c r="G154" s="12"/>
      <c r="H154" s="12" t="s">
        <v>968</v>
      </c>
      <c r="I154" s="11"/>
      <c r="J154" s="26"/>
      <c r="K154" s="26"/>
      <c r="L154" s="26"/>
      <c r="M154" s="11"/>
      <c r="N154" s="26" t="s">
        <v>1009</v>
      </c>
      <c r="O154" s="26"/>
      <c r="P154" s="26"/>
      <c r="Q154" s="26"/>
      <c r="R154" s="11"/>
      <c r="S154" s="11"/>
      <c r="T154" s="11"/>
      <c r="U154" s="26"/>
      <c r="V154" s="11" t="s">
        <v>1806</v>
      </c>
      <c r="W154" s="11"/>
      <c r="X154" s="28"/>
      <c r="Y154" s="11"/>
      <c r="Z154" s="11"/>
      <c r="AA154" s="11"/>
      <c r="AB154" s="11"/>
      <c r="AC154" s="11"/>
      <c r="AD154" s="11"/>
    </row>
    <row r="155" spans="1:30" ht="409.5" customHeight="1" x14ac:dyDescent="0.25">
      <c r="A155" s="19" t="s">
        <v>152</v>
      </c>
      <c r="B155" s="21" t="str">
        <f t="shared" si="0"/>
        <v>Odense - Summary</v>
      </c>
      <c r="C155" s="12" t="s">
        <v>941</v>
      </c>
      <c r="D155" s="11"/>
      <c r="E155" s="11"/>
      <c r="F155" s="11"/>
      <c r="G155" s="12"/>
      <c r="H155" s="12"/>
      <c r="I155" s="11"/>
      <c r="J155" s="26" t="s">
        <v>981</v>
      </c>
      <c r="K155" s="26"/>
      <c r="L155" s="26"/>
      <c r="M155" s="11"/>
      <c r="N155" s="26"/>
      <c r="O155" s="26"/>
      <c r="P155" s="26"/>
      <c r="Q155" s="26"/>
      <c r="R155" s="11"/>
      <c r="S155" s="11"/>
      <c r="T155" s="11"/>
      <c r="U155" s="26"/>
      <c r="V155" s="11" t="s">
        <v>1806</v>
      </c>
      <c r="W155" s="11"/>
      <c r="X155" s="28"/>
      <c r="Y155" s="11"/>
      <c r="Z155" s="11"/>
      <c r="AA155" s="11"/>
      <c r="AB155" s="11"/>
      <c r="AC155" s="11"/>
      <c r="AD155" s="11"/>
    </row>
    <row r="156" spans="1:30" ht="409.5" customHeight="1" x14ac:dyDescent="0.25">
      <c r="A156" s="19" t="s">
        <v>152</v>
      </c>
      <c r="B156" s="21" t="str">
        <f t="shared" si="0"/>
        <v>Barcelona - Summary</v>
      </c>
      <c r="C156" s="12" t="s">
        <v>942</v>
      </c>
      <c r="D156" s="11" t="s">
        <v>1532</v>
      </c>
      <c r="E156" s="11"/>
      <c r="F156" s="11"/>
      <c r="G156" s="12"/>
      <c r="H156" s="12"/>
      <c r="I156" s="11"/>
      <c r="J156" s="26"/>
      <c r="K156" s="26"/>
      <c r="L156" s="26"/>
      <c r="M156" s="11"/>
      <c r="N156" s="26"/>
      <c r="O156" s="26"/>
      <c r="P156" s="26"/>
      <c r="Q156" s="26"/>
      <c r="R156" s="11"/>
      <c r="S156" s="11" t="s">
        <v>1556</v>
      </c>
      <c r="T156" s="11"/>
      <c r="U156" s="26"/>
      <c r="V156" s="11" t="s">
        <v>1806</v>
      </c>
      <c r="W156" s="11"/>
      <c r="X156" s="28"/>
      <c r="Y156" s="11"/>
      <c r="Z156" s="11"/>
      <c r="AA156" s="11"/>
      <c r="AB156" s="11"/>
      <c r="AC156" s="11"/>
      <c r="AD156" s="11"/>
    </row>
    <row r="157" spans="1:30" ht="409.5" customHeight="1" x14ac:dyDescent="0.25">
      <c r="A157" s="19" t="s">
        <v>152</v>
      </c>
      <c r="B157" s="21" t="str">
        <f t="shared" si="0"/>
        <v>Valencia - Summary</v>
      </c>
      <c r="C157" s="12" t="s">
        <v>943</v>
      </c>
      <c r="D157" s="11" t="s">
        <v>1533</v>
      </c>
      <c r="E157" s="11"/>
      <c r="F157" s="11"/>
      <c r="G157" s="12"/>
      <c r="H157" s="12"/>
      <c r="I157" s="11"/>
      <c r="J157" s="26"/>
      <c r="K157" s="26"/>
      <c r="L157" s="26"/>
      <c r="M157" s="11"/>
      <c r="N157" s="26"/>
      <c r="O157" s="26"/>
      <c r="P157" s="26"/>
      <c r="Q157" s="26"/>
      <c r="R157" s="11"/>
      <c r="S157" s="11" t="s">
        <v>1557</v>
      </c>
      <c r="T157" s="11"/>
      <c r="U157" s="26"/>
      <c r="V157" s="11" t="s">
        <v>1806</v>
      </c>
      <c r="W157" s="11"/>
      <c r="X157" s="28"/>
      <c r="Y157" s="11"/>
      <c r="Z157" s="11"/>
      <c r="AA157" s="11"/>
      <c r="AB157" s="11"/>
      <c r="AC157" s="11"/>
      <c r="AD157" s="11"/>
    </row>
    <row r="158" spans="1:30" ht="409.5" customHeight="1" x14ac:dyDescent="0.25">
      <c r="A158" s="19" t="s">
        <v>152</v>
      </c>
      <c r="B158" s="21" t="str">
        <f t="shared" si="0"/>
        <v>Vic - Summary</v>
      </c>
      <c r="C158" s="12" t="s">
        <v>944</v>
      </c>
      <c r="D158" s="11" t="s">
        <v>1534</v>
      </c>
      <c r="E158" s="11"/>
      <c r="F158" s="11"/>
      <c r="G158" s="12"/>
      <c r="H158" s="12"/>
      <c r="I158" s="11"/>
      <c r="J158" s="26"/>
      <c r="K158" s="26"/>
      <c r="L158" s="26"/>
      <c r="M158" s="11"/>
      <c r="N158" s="26"/>
      <c r="O158" s="26"/>
      <c r="P158" s="26"/>
      <c r="Q158" s="26"/>
      <c r="R158" s="11"/>
      <c r="S158" s="11" t="s">
        <v>1394</v>
      </c>
      <c r="T158" s="11"/>
      <c r="U158" s="26"/>
      <c r="V158" s="11" t="s">
        <v>1806</v>
      </c>
      <c r="W158" s="11"/>
      <c r="X158" s="28"/>
      <c r="Y158" s="11"/>
      <c r="Z158" s="11"/>
      <c r="AA158" s="11"/>
      <c r="AB158" s="11"/>
      <c r="AC158" s="11"/>
      <c r="AD158" s="11"/>
    </row>
    <row r="159" spans="1:30" ht="409.5" customHeight="1" x14ac:dyDescent="0.25">
      <c r="A159" s="19" t="s">
        <v>152</v>
      </c>
      <c r="B159" s="21" t="str">
        <f t="shared" si="0"/>
        <v>Belfast - Summary</v>
      </c>
      <c r="C159" s="12" t="s">
        <v>945</v>
      </c>
      <c r="D159" s="11"/>
      <c r="E159" s="11"/>
      <c r="F159" s="11"/>
      <c r="G159" s="12"/>
      <c r="H159" s="12"/>
      <c r="I159" s="11"/>
      <c r="J159" s="26"/>
      <c r="K159" s="26"/>
      <c r="L159" s="26"/>
      <c r="M159" s="11"/>
      <c r="N159" s="26"/>
      <c r="O159" s="26"/>
      <c r="P159" s="26"/>
      <c r="Q159" s="26"/>
      <c r="R159" s="11"/>
      <c r="S159" s="11"/>
      <c r="T159" s="11"/>
      <c r="U159" s="26"/>
      <c r="V159" s="11" t="s">
        <v>1806</v>
      </c>
      <c r="W159" s="11"/>
      <c r="X159" s="28"/>
      <c r="Y159" s="11"/>
      <c r="Z159" s="11"/>
      <c r="AA159" s="11"/>
      <c r="AB159" s="11"/>
      <c r="AC159" s="11"/>
      <c r="AD159" s="11"/>
    </row>
    <row r="160" spans="1:30" ht="409.5" customHeight="1" x14ac:dyDescent="0.25">
      <c r="A160" s="19" t="s">
        <v>152</v>
      </c>
      <c r="B160" s="21" t="str">
        <f t="shared" si="0"/>
        <v>Lisbon - Summary</v>
      </c>
      <c r="C160" s="12" t="s">
        <v>946</v>
      </c>
      <c r="D160" s="11"/>
      <c r="E160" s="11"/>
      <c r="F160" s="11"/>
      <c r="G160" s="12"/>
      <c r="H160" s="12"/>
      <c r="I160" s="11"/>
      <c r="J160" s="26"/>
      <c r="K160" s="26"/>
      <c r="L160" s="26"/>
      <c r="M160" s="11"/>
      <c r="N160" s="26"/>
      <c r="O160" s="26"/>
      <c r="P160" s="26"/>
      <c r="Q160" s="26"/>
      <c r="R160" s="11"/>
      <c r="S160" s="11"/>
      <c r="T160" s="11"/>
      <c r="U160" s="26"/>
      <c r="V160" s="11" t="s">
        <v>1824</v>
      </c>
      <c r="W160" s="11"/>
      <c r="X160" s="28"/>
      <c r="Y160" s="11"/>
      <c r="Z160" s="11"/>
      <c r="AA160" s="11"/>
      <c r="AB160" s="11"/>
      <c r="AC160" s="11"/>
      <c r="AD160" s="11"/>
    </row>
    <row r="161" spans="1:30" ht="409.5" customHeight="1" x14ac:dyDescent="0.25">
      <c r="A161" s="19" t="s">
        <v>152</v>
      </c>
      <c r="B161" s="21" t="str">
        <f t="shared" si="0"/>
        <v>Adelaide - Summary</v>
      </c>
      <c r="C161" s="12" t="s">
        <v>947</v>
      </c>
      <c r="D161" s="11"/>
      <c r="E161" s="11"/>
      <c r="F161" s="11"/>
      <c r="G161" s="12"/>
      <c r="H161" s="12"/>
      <c r="I161" s="11"/>
      <c r="J161" s="26"/>
      <c r="K161" s="26"/>
      <c r="L161" s="26"/>
      <c r="M161" s="11"/>
      <c r="N161" s="26"/>
      <c r="O161" s="26"/>
      <c r="P161" s="26"/>
      <c r="Q161" s="26"/>
      <c r="R161" s="11"/>
      <c r="S161" s="11"/>
      <c r="T161" s="11"/>
      <c r="U161" s="26"/>
      <c r="V161" s="11" t="s">
        <v>1806</v>
      </c>
      <c r="W161" s="11"/>
      <c r="X161" s="28"/>
      <c r="Y161" s="11"/>
      <c r="Z161" s="11"/>
      <c r="AA161" s="11"/>
      <c r="AB161" s="11"/>
      <c r="AC161" s="11"/>
      <c r="AD161" s="11"/>
    </row>
    <row r="162" spans="1:30" ht="409.5" customHeight="1" x14ac:dyDescent="0.25">
      <c r="A162" s="19" t="s">
        <v>152</v>
      </c>
      <c r="B162" s="21" t="str">
        <f t="shared" si="0"/>
        <v>Melbourne - Summary</v>
      </c>
      <c r="C162" s="12" t="s">
        <v>948</v>
      </c>
      <c r="D162" s="11"/>
      <c r="E162" s="11"/>
      <c r="F162" s="11"/>
      <c r="G162" s="12"/>
      <c r="H162" s="12"/>
      <c r="I162" s="11"/>
      <c r="J162" s="26"/>
      <c r="K162" s="26"/>
      <c r="L162" s="26"/>
      <c r="M162" s="11"/>
      <c r="N162" s="26"/>
      <c r="O162" s="26"/>
      <c r="P162" s="26"/>
      <c r="Q162" s="26"/>
      <c r="R162" s="11"/>
      <c r="S162" s="11"/>
      <c r="T162" s="11"/>
      <c r="U162" s="26"/>
      <c r="V162" s="11" t="s">
        <v>1806</v>
      </c>
      <c r="W162" s="11"/>
      <c r="X162" s="28"/>
      <c r="Y162" s="11"/>
      <c r="Z162" s="11"/>
      <c r="AA162" s="11"/>
      <c r="AB162" s="11"/>
      <c r="AC162" s="11"/>
      <c r="AD162" s="11"/>
    </row>
    <row r="163" spans="1:30" ht="409.5" customHeight="1" x14ac:dyDescent="0.25">
      <c r="A163" s="19" t="s">
        <v>152</v>
      </c>
      <c r="B163" s="21" t="str">
        <f t="shared" si="0"/>
        <v>Sydney - Summary</v>
      </c>
      <c r="C163" s="12" t="s">
        <v>949</v>
      </c>
      <c r="D163" s="11"/>
      <c r="E163" s="11"/>
      <c r="F163" s="11"/>
      <c r="G163" s="12"/>
      <c r="H163" s="12"/>
      <c r="I163" s="11"/>
      <c r="J163" s="26"/>
      <c r="K163" s="26"/>
      <c r="L163" s="26"/>
      <c r="M163" s="11"/>
      <c r="N163" s="26"/>
      <c r="O163" s="26"/>
      <c r="P163" s="26"/>
      <c r="Q163" s="26"/>
      <c r="R163" s="11"/>
      <c r="S163" s="11"/>
      <c r="T163" s="11"/>
      <c r="U163" s="26"/>
      <c r="V163" s="11" t="s">
        <v>1806</v>
      </c>
      <c r="W163" s="11"/>
      <c r="X163" s="28"/>
      <c r="Y163" s="11"/>
      <c r="Z163" s="11"/>
      <c r="AA163" s="11"/>
      <c r="AB163" s="11"/>
      <c r="AC163" s="11"/>
      <c r="AD163" s="11"/>
    </row>
    <row r="164" spans="1:30" ht="345" x14ac:dyDescent="0.25">
      <c r="A164" s="19" t="s">
        <v>152</v>
      </c>
      <c r="B164" s="21" t="str">
        <f t="shared" si="0"/>
        <v>Auckland - Summary</v>
      </c>
      <c r="C164" s="15" t="s">
        <v>950</v>
      </c>
      <c r="E164" s="11"/>
      <c r="F164" s="11"/>
      <c r="G164" s="15"/>
      <c r="H164" s="15"/>
      <c r="I164" s="11"/>
      <c r="J164" s="26"/>
      <c r="K164" s="26"/>
      <c r="L164" s="26"/>
      <c r="M164" s="11"/>
      <c r="N164" s="26"/>
      <c r="O164" s="26"/>
      <c r="P164" s="26"/>
      <c r="Q164" s="26" t="s">
        <v>1175</v>
      </c>
      <c r="R164" s="11"/>
      <c r="S164" s="11"/>
      <c r="T164" s="11"/>
      <c r="U164" s="26"/>
      <c r="V164" s="11" t="s">
        <v>1806</v>
      </c>
      <c r="W164" s="11"/>
      <c r="X164" s="28"/>
      <c r="Y164" s="11"/>
      <c r="Z164" s="11"/>
      <c r="AA164" s="11"/>
      <c r="AB164" s="11"/>
      <c r="AC164" s="11"/>
      <c r="AD164" s="11"/>
    </row>
    <row r="165" spans="1:30" ht="15" x14ac:dyDescent="0.25">
      <c r="A165" s="19" t="s">
        <v>152</v>
      </c>
      <c r="B165" s="21" t="s">
        <v>1489</v>
      </c>
      <c r="C165" t="s">
        <v>1491</v>
      </c>
      <c r="D165" t="s">
        <v>1491</v>
      </c>
      <c r="E165" t="s">
        <v>1491</v>
      </c>
      <c r="F165" t="s">
        <v>1491</v>
      </c>
      <c r="G165" t="s">
        <v>1491</v>
      </c>
      <c r="H165" t="s">
        <v>1491</v>
      </c>
      <c r="I165" t="s">
        <v>1491</v>
      </c>
      <c r="J165" t="s">
        <v>1491</v>
      </c>
      <c r="K165" t="s">
        <v>1491</v>
      </c>
      <c r="L165" t="s">
        <v>1491</v>
      </c>
      <c r="M165" t="s">
        <v>1491</v>
      </c>
      <c r="N165" t="s">
        <v>1491</v>
      </c>
      <c r="O165" t="s">
        <v>1491</v>
      </c>
      <c r="P165" t="s">
        <v>1491</v>
      </c>
      <c r="Q165" t="s">
        <v>1491</v>
      </c>
      <c r="R165" t="s">
        <v>1491</v>
      </c>
      <c r="S165" t="s">
        <v>1491</v>
      </c>
      <c r="T165" t="s">
        <v>1491</v>
      </c>
      <c r="U165" t="s">
        <v>1491</v>
      </c>
      <c r="V165" t="s">
        <v>1491</v>
      </c>
      <c r="W165" t="s">
        <v>1491</v>
      </c>
      <c r="X165" t="s">
        <v>1491</v>
      </c>
      <c r="Y165" t="s">
        <v>1491</v>
      </c>
      <c r="Z165" t="s">
        <v>1491</v>
      </c>
      <c r="AA165" t="s">
        <v>1491</v>
      </c>
      <c r="AB165" t="s">
        <v>1491</v>
      </c>
      <c r="AC165"/>
    </row>
    <row r="166" spans="1:30" ht="15" x14ac:dyDescent="0.25">
      <c r="A166" s="19" t="s">
        <v>152</v>
      </c>
      <c r="B166" s="21" t="s">
        <v>1848</v>
      </c>
      <c r="C166" t="s">
        <v>1492</v>
      </c>
      <c r="D166" t="s">
        <v>1492</v>
      </c>
      <c r="E166" t="s">
        <v>1492</v>
      </c>
      <c r="F166" t="s">
        <v>1492</v>
      </c>
      <c r="G166" t="s">
        <v>1492</v>
      </c>
      <c r="H166" t="s">
        <v>1492</v>
      </c>
      <c r="I166" t="s">
        <v>1492</v>
      </c>
      <c r="J166" t="s">
        <v>1492</v>
      </c>
      <c r="K166" t="s">
        <v>1492</v>
      </c>
      <c r="L166" t="s">
        <v>1492</v>
      </c>
      <c r="M166" t="s">
        <v>1492</v>
      </c>
      <c r="N166" t="s">
        <v>1492</v>
      </c>
      <c r="O166" t="s">
        <v>1492</v>
      </c>
      <c r="P166" t="s">
        <v>1492</v>
      </c>
      <c r="Q166" t="s">
        <v>1492</v>
      </c>
      <c r="R166" t="s">
        <v>1492</v>
      </c>
      <c r="S166" t="s">
        <v>1492</v>
      </c>
      <c r="T166" t="s">
        <v>1492</v>
      </c>
      <c r="U166" t="s">
        <v>1492</v>
      </c>
      <c r="V166" t="s">
        <v>1492</v>
      </c>
      <c r="W166" t="s">
        <v>1492</v>
      </c>
      <c r="X166" t="s">
        <v>1492</v>
      </c>
      <c r="Y166" t="s">
        <v>1492</v>
      </c>
      <c r="Z166" t="s">
        <v>1492</v>
      </c>
      <c r="AA166" t="s">
        <v>1492</v>
      </c>
      <c r="AB166" t="s">
        <v>1492</v>
      </c>
      <c r="AC166"/>
    </row>
    <row r="167" spans="1:30" ht="15" x14ac:dyDescent="0.25">
      <c r="A167" s="19" t="s">
        <v>152</v>
      </c>
      <c r="B167" s="21" t="s">
        <v>1847</v>
      </c>
      <c r="C167" t="s">
        <v>1505</v>
      </c>
      <c r="D167" t="s">
        <v>1505</v>
      </c>
      <c r="E167" t="s">
        <v>1505</v>
      </c>
      <c r="F167" t="s">
        <v>1505</v>
      </c>
      <c r="G167" t="s">
        <v>1505</v>
      </c>
      <c r="H167" t="s">
        <v>1505</v>
      </c>
      <c r="I167" t="s">
        <v>1505</v>
      </c>
      <c r="J167" t="s">
        <v>1505</v>
      </c>
      <c r="K167" t="s">
        <v>1505</v>
      </c>
      <c r="L167" t="s">
        <v>1505</v>
      </c>
      <c r="M167" t="s">
        <v>1505</v>
      </c>
      <c r="N167" t="s">
        <v>1505</v>
      </c>
      <c r="O167" t="s">
        <v>1505</v>
      </c>
      <c r="P167" t="s">
        <v>1505</v>
      </c>
      <c r="Q167" t="s">
        <v>1505</v>
      </c>
      <c r="R167" t="s">
        <v>1505</v>
      </c>
      <c r="S167" t="s">
        <v>1505</v>
      </c>
      <c r="T167" t="s">
        <v>1505</v>
      </c>
      <c r="U167" t="s">
        <v>1505</v>
      </c>
      <c r="V167" t="s">
        <v>1505</v>
      </c>
      <c r="W167" t="s">
        <v>1505</v>
      </c>
      <c r="X167" t="s">
        <v>1505</v>
      </c>
      <c r="Y167" t="s">
        <v>1505</v>
      </c>
      <c r="Z167" t="s">
        <v>1505</v>
      </c>
      <c r="AA167" t="s">
        <v>1505</v>
      </c>
      <c r="AB167" t="s">
        <v>1505</v>
      </c>
      <c r="AC167"/>
    </row>
    <row r="168" spans="1:30" ht="15" x14ac:dyDescent="0.25">
      <c r="A168" s="19" t="s">
        <v>152</v>
      </c>
      <c r="B168" s="21" t="s">
        <v>1849</v>
      </c>
      <c r="C168" t="s">
        <v>1854</v>
      </c>
      <c r="D168" t="s">
        <v>1854</v>
      </c>
      <c r="E168" t="s">
        <v>1854</v>
      </c>
      <c r="F168" t="s">
        <v>1854</v>
      </c>
      <c r="G168" t="s">
        <v>1854</v>
      </c>
      <c r="H168" t="s">
        <v>1854</v>
      </c>
      <c r="I168" t="s">
        <v>1854</v>
      </c>
      <c r="J168" t="s">
        <v>1854</v>
      </c>
      <c r="K168" t="s">
        <v>1854</v>
      </c>
      <c r="L168" t="s">
        <v>1854</v>
      </c>
      <c r="M168" t="s">
        <v>1854</v>
      </c>
      <c r="N168" t="s">
        <v>1854</v>
      </c>
      <c r="O168" t="s">
        <v>1854</v>
      </c>
      <c r="P168" t="s">
        <v>1854</v>
      </c>
      <c r="Q168" t="s">
        <v>1854</v>
      </c>
      <c r="R168" t="s">
        <v>1854</v>
      </c>
      <c r="S168" t="s">
        <v>1854</v>
      </c>
      <c r="T168" t="s">
        <v>1854</v>
      </c>
      <c r="U168" t="s">
        <v>1854</v>
      </c>
      <c r="V168" t="s">
        <v>1854</v>
      </c>
      <c r="W168" t="s">
        <v>1854</v>
      </c>
      <c r="X168" t="s">
        <v>1854</v>
      </c>
      <c r="Y168" t="s">
        <v>1854</v>
      </c>
      <c r="Z168" t="s">
        <v>1854</v>
      </c>
      <c r="AA168" t="s">
        <v>1854</v>
      </c>
      <c r="AB168" t="s">
        <v>1854</v>
      </c>
      <c r="AC168"/>
    </row>
    <row r="169" spans="1:30" ht="15" x14ac:dyDescent="0.25">
      <c r="A169" s="19" t="s">
        <v>152</v>
      </c>
      <c r="B169" s="21" t="s">
        <v>1850</v>
      </c>
      <c r="C169" t="s">
        <v>1853</v>
      </c>
      <c r="D169" t="s">
        <v>1853</v>
      </c>
      <c r="E169" t="s">
        <v>1853</v>
      </c>
      <c r="F169" t="s">
        <v>1853</v>
      </c>
      <c r="G169" t="s">
        <v>1853</v>
      </c>
      <c r="H169" t="s">
        <v>1853</v>
      </c>
      <c r="I169" t="s">
        <v>1853</v>
      </c>
      <c r="J169" t="s">
        <v>1853</v>
      </c>
      <c r="K169" t="s">
        <v>1853</v>
      </c>
      <c r="L169" t="s">
        <v>1853</v>
      </c>
      <c r="M169" t="s">
        <v>1853</v>
      </c>
      <c r="N169" t="s">
        <v>1853</v>
      </c>
      <c r="O169" t="s">
        <v>1853</v>
      </c>
      <c r="P169" t="s">
        <v>1853</v>
      </c>
      <c r="Q169" t="s">
        <v>1853</v>
      </c>
      <c r="R169" t="s">
        <v>1853</v>
      </c>
      <c r="S169" t="s">
        <v>1853</v>
      </c>
      <c r="T169" t="s">
        <v>1853</v>
      </c>
      <c r="U169" t="s">
        <v>1853</v>
      </c>
      <c r="V169" t="s">
        <v>1853</v>
      </c>
      <c r="W169" t="s">
        <v>1853</v>
      </c>
      <c r="X169" t="s">
        <v>1853</v>
      </c>
      <c r="Y169" t="s">
        <v>1853</v>
      </c>
      <c r="Z169" t="s">
        <v>1853</v>
      </c>
      <c r="AA169" t="s">
        <v>1853</v>
      </c>
      <c r="AB169" t="s">
        <v>1853</v>
      </c>
      <c r="AC169"/>
    </row>
    <row r="170" spans="1:30" ht="15" x14ac:dyDescent="0.25">
      <c r="A170" s="19" t="s">
        <v>152</v>
      </c>
      <c r="B170" s="21" t="s">
        <v>1851</v>
      </c>
      <c r="C170" t="s">
        <v>1852</v>
      </c>
      <c r="D170" t="s">
        <v>1852</v>
      </c>
      <c r="E170" t="s">
        <v>1852</v>
      </c>
      <c r="F170" t="s">
        <v>1852</v>
      </c>
      <c r="G170" t="s">
        <v>1852</v>
      </c>
      <c r="H170" t="s">
        <v>1852</v>
      </c>
      <c r="I170" t="s">
        <v>1852</v>
      </c>
      <c r="J170" t="s">
        <v>1852</v>
      </c>
      <c r="K170" t="s">
        <v>1852</v>
      </c>
      <c r="L170" t="s">
        <v>1852</v>
      </c>
      <c r="M170" t="s">
        <v>1852</v>
      </c>
      <c r="N170" t="s">
        <v>1852</v>
      </c>
      <c r="O170" t="s">
        <v>1852</v>
      </c>
      <c r="P170" t="s">
        <v>1852</v>
      </c>
      <c r="Q170" t="s">
        <v>1852</v>
      </c>
      <c r="R170" t="s">
        <v>1852</v>
      </c>
      <c r="S170" t="s">
        <v>1852</v>
      </c>
      <c r="T170" t="s">
        <v>1852</v>
      </c>
      <c r="U170" t="s">
        <v>1852</v>
      </c>
      <c r="V170" t="s">
        <v>1852</v>
      </c>
      <c r="W170" t="s">
        <v>1852</v>
      </c>
      <c r="X170" t="s">
        <v>1852</v>
      </c>
      <c r="Y170" t="s">
        <v>1852</v>
      </c>
      <c r="Z170" t="s">
        <v>1852</v>
      </c>
      <c r="AA170" t="s">
        <v>1852</v>
      </c>
      <c r="AB170" t="s">
        <v>1852</v>
      </c>
      <c r="AC170"/>
    </row>
    <row r="171" spans="1:30" ht="15" x14ac:dyDescent="0.25">
      <c r="A171" s="19" t="s">
        <v>152</v>
      </c>
      <c r="B171" s="21" t="s">
        <v>1846</v>
      </c>
      <c r="C171" t="s">
        <v>1493</v>
      </c>
      <c r="D171" t="s">
        <v>1493</v>
      </c>
      <c r="E171" t="s">
        <v>1493</v>
      </c>
      <c r="F171" t="s">
        <v>1493</v>
      </c>
      <c r="G171" t="s">
        <v>1493</v>
      </c>
      <c r="H171" t="s">
        <v>1493</v>
      </c>
      <c r="I171" t="s">
        <v>1493</v>
      </c>
      <c r="J171" t="s">
        <v>1493</v>
      </c>
      <c r="K171" t="s">
        <v>1493</v>
      </c>
      <c r="L171" t="s">
        <v>1493</v>
      </c>
      <c r="M171" t="s">
        <v>1493</v>
      </c>
      <c r="N171" t="s">
        <v>1493</v>
      </c>
      <c r="O171" t="s">
        <v>1493</v>
      </c>
      <c r="P171" t="s">
        <v>1493</v>
      </c>
      <c r="Q171" t="s">
        <v>1493</v>
      </c>
      <c r="R171" t="s">
        <v>1493</v>
      </c>
      <c r="S171" t="s">
        <v>1493</v>
      </c>
      <c r="T171" t="s">
        <v>1493</v>
      </c>
      <c r="U171" t="s">
        <v>1493</v>
      </c>
      <c r="V171" t="s">
        <v>1493</v>
      </c>
      <c r="W171" t="s">
        <v>1493</v>
      </c>
      <c r="X171" t="s">
        <v>1493</v>
      </c>
      <c r="Y171" t="s">
        <v>1493</v>
      </c>
      <c r="Z171" t="s">
        <v>1493</v>
      </c>
      <c r="AA171" t="s">
        <v>1493</v>
      </c>
      <c r="AB171" t="s">
        <v>1493</v>
      </c>
      <c r="AC171"/>
    </row>
    <row r="172" spans="1:30" ht="15" x14ac:dyDescent="0.25">
      <c r="A172" s="19" t="s">
        <v>152</v>
      </c>
      <c r="B172" s="21" t="s">
        <v>1845</v>
      </c>
      <c r="C172" t="s">
        <v>1773</v>
      </c>
      <c r="D172" t="s">
        <v>1773</v>
      </c>
      <c r="E172" t="s">
        <v>1773</v>
      </c>
      <c r="F172" t="s">
        <v>1773</v>
      </c>
      <c r="G172" t="s">
        <v>1773</v>
      </c>
      <c r="H172" t="s">
        <v>1773</v>
      </c>
      <c r="I172" t="s">
        <v>1773</v>
      </c>
      <c r="J172" t="s">
        <v>1773</v>
      </c>
      <c r="K172" t="s">
        <v>1773</v>
      </c>
      <c r="L172" t="s">
        <v>1773</v>
      </c>
      <c r="M172" t="s">
        <v>1773</v>
      </c>
      <c r="N172" t="s">
        <v>1773</v>
      </c>
      <c r="O172" t="s">
        <v>1773</v>
      </c>
      <c r="P172" t="s">
        <v>1773</v>
      </c>
      <c r="Q172" t="s">
        <v>1773</v>
      </c>
      <c r="R172" t="s">
        <v>1773</v>
      </c>
      <c r="S172" t="s">
        <v>1773</v>
      </c>
      <c r="T172" t="s">
        <v>1773</v>
      </c>
      <c r="U172" t="s">
        <v>1773</v>
      </c>
      <c r="V172" t="s">
        <v>1773</v>
      </c>
      <c r="W172" t="s">
        <v>1773</v>
      </c>
      <c r="X172" t="s">
        <v>1773</v>
      </c>
      <c r="Y172" t="s">
        <v>1773</v>
      </c>
      <c r="Z172" t="s">
        <v>1773</v>
      </c>
      <c r="AA172" t="s">
        <v>1773</v>
      </c>
      <c r="AB172" t="s">
        <v>1773</v>
      </c>
      <c r="AC172"/>
    </row>
    <row r="173" spans="1:30" ht="15" x14ac:dyDescent="0.25">
      <c r="A173" s="19" t="s">
        <v>152</v>
      </c>
      <c r="B173" s="21" t="s">
        <v>1844</v>
      </c>
      <c r="C173" t="s">
        <v>1504</v>
      </c>
      <c r="D173" t="s">
        <v>1504</v>
      </c>
      <c r="E173" t="s">
        <v>1504</v>
      </c>
      <c r="F173" t="s">
        <v>1504</v>
      </c>
      <c r="G173" t="s">
        <v>1504</v>
      </c>
      <c r="H173" t="s">
        <v>1504</v>
      </c>
      <c r="I173" t="s">
        <v>1504</v>
      </c>
      <c r="J173" t="s">
        <v>1504</v>
      </c>
      <c r="K173" t="s">
        <v>1504</v>
      </c>
      <c r="L173" t="s">
        <v>1504</v>
      </c>
      <c r="M173" t="s">
        <v>1504</v>
      </c>
      <c r="N173" t="s">
        <v>1504</v>
      </c>
      <c r="O173" t="s">
        <v>1504</v>
      </c>
      <c r="P173" t="s">
        <v>1504</v>
      </c>
      <c r="Q173" t="s">
        <v>1504</v>
      </c>
      <c r="R173" t="s">
        <v>1504</v>
      </c>
      <c r="S173" t="s">
        <v>1504</v>
      </c>
      <c r="T173" t="s">
        <v>1504</v>
      </c>
      <c r="U173" t="s">
        <v>1504</v>
      </c>
      <c r="V173" t="s">
        <v>1504</v>
      </c>
      <c r="W173" t="s">
        <v>1504</v>
      </c>
      <c r="X173" t="s">
        <v>1504</v>
      </c>
      <c r="Y173" t="s">
        <v>1504</v>
      </c>
      <c r="Z173" t="s">
        <v>1504</v>
      </c>
      <c r="AA173" t="s">
        <v>1504</v>
      </c>
      <c r="AB173" t="s">
        <v>1504</v>
      </c>
      <c r="AC173"/>
    </row>
    <row r="174" spans="1:30" ht="15" x14ac:dyDescent="0.25">
      <c r="A174" s="19" t="s">
        <v>152</v>
      </c>
      <c r="B174" s="21" t="s">
        <v>1843</v>
      </c>
      <c r="C174" t="s">
        <v>1490</v>
      </c>
      <c r="D174" t="s">
        <v>1490</v>
      </c>
      <c r="E174" t="s">
        <v>1490</v>
      </c>
      <c r="F174" t="s">
        <v>1490</v>
      </c>
      <c r="G174" t="s">
        <v>1490</v>
      </c>
      <c r="H174" t="s">
        <v>1490</v>
      </c>
      <c r="I174" t="s">
        <v>1490</v>
      </c>
      <c r="J174" t="s">
        <v>1490</v>
      </c>
      <c r="K174" t="s">
        <v>1490</v>
      </c>
      <c r="L174" t="s">
        <v>1490</v>
      </c>
      <c r="M174" t="s">
        <v>1490</v>
      </c>
      <c r="N174" t="s">
        <v>1490</v>
      </c>
      <c r="O174" t="s">
        <v>1490</v>
      </c>
      <c r="P174" t="s">
        <v>1490</v>
      </c>
      <c r="Q174" t="s">
        <v>1490</v>
      </c>
      <c r="R174" t="s">
        <v>1490</v>
      </c>
      <c r="S174" t="s">
        <v>1490</v>
      </c>
      <c r="T174" t="s">
        <v>1490</v>
      </c>
      <c r="U174" t="s">
        <v>1490</v>
      </c>
      <c r="V174" t="s">
        <v>1490</v>
      </c>
      <c r="W174" t="s">
        <v>1490</v>
      </c>
      <c r="X174" t="s">
        <v>1490</v>
      </c>
      <c r="Y174" t="s">
        <v>1490</v>
      </c>
      <c r="Z174" t="s">
        <v>1490</v>
      </c>
      <c r="AA174" t="s">
        <v>1490</v>
      </c>
      <c r="AB174" t="s">
        <v>1490</v>
      </c>
      <c r="AC174"/>
    </row>
    <row r="175" spans="1:30" ht="15" x14ac:dyDescent="0.25">
      <c r="A175" s="19" t="s">
        <v>152</v>
      </c>
      <c r="B175" s="21" t="s">
        <v>1842</v>
      </c>
      <c r="C175" t="s">
        <v>1494</v>
      </c>
      <c r="D175" t="s">
        <v>1494</v>
      </c>
      <c r="E175" t="s">
        <v>1494</v>
      </c>
      <c r="F175" t="s">
        <v>1494</v>
      </c>
      <c r="G175" t="s">
        <v>1494</v>
      </c>
      <c r="H175" t="s">
        <v>1494</v>
      </c>
      <c r="I175" t="s">
        <v>1494</v>
      </c>
      <c r="J175" t="s">
        <v>1494</v>
      </c>
      <c r="K175" t="s">
        <v>1494</v>
      </c>
      <c r="L175" t="s">
        <v>1494</v>
      </c>
      <c r="M175" t="s">
        <v>1494</v>
      </c>
      <c r="N175" t="s">
        <v>1494</v>
      </c>
      <c r="O175" t="s">
        <v>1494</v>
      </c>
      <c r="P175" t="s">
        <v>1494</v>
      </c>
      <c r="Q175" t="s">
        <v>1494</v>
      </c>
      <c r="R175" t="s">
        <v>1494</v>
      </c>
      <c r="S175" t="s">
        <v>1494</v>
      </c>
      <c r="T175" t="s">
        <v>1494</v>
      </c>
      <c r="U175" t="s">
        <v>1494</v>
      </c>
      <c r="V175" t="s">
        <v>1494</v>
      </c>
      <c r="W175" t="s">
        <v>1494</v>
      </c>
      <c r="X175" t="s">
        <v>1494</v>
      </c>
      <c r="Y175" t="s">
        <v>1494</v>
      </c>
      <c r="Z175" t="s">
        <v>1494</v>
      </c>
      <c r="AA175" t="s">
        <v>1494</v>
      </c>
      <c r="AB175" t="s">
        <v>1494</v>
      </c>
      <c r="AC175"/>
    </row>
    <row r="176" spans="1:30" ht="15" x14ac:dyDescent="0.25">
      <c r="A176" s="19" t="s">
        <v>152</v>
      </c>
      <c r="B176" s="21" t="s">
        <v>1839</v>
      </c>
      <c r="C176" t="s">
        <v>1495</v>
      </c>
      <c r="D176" t="s">
        <v>1495</v>
      </c>
      <c r="E176" t="s">
        <v>1495</v>
      </c>
      <c r="F176" t="s">
        <v>1495</v>
      </c>
      <c r="G176" t="s">
        <v>1495</v>
      </c>
      <c r="H176" t="s">
        <v>1495</v>
      </c>
      <c r="I176" t="s">
        <v>1495</v>
      </c>
      <c r="J176" t="s">
        <v>1495</v>
      </c>
      <c r="K176" t="s">
        <v>1495</v>
      </c>
      <c r="L176" t="s">
        <v>1495</v>
      </c>
      <c r="M176" t="s">
        <v>1495</v>
      </c>
      <c r="N176" t="s">
        <v>1495</v>
      </c>
      <c r="O176" t="s">
        <v>1495</v>
      </c>
      <c r="P176" t="s">
        <v>1495</v>
      </c>
      <c r="Q176" t="s">
        <v>1495</v>
      </c>
      <c r="R176" t="s">
        <v>1495</v>
      </c>
      <c r="S176" t="s">
        <v>1495</v>
      </c>
      <c r="T176" t="s">
        <v>1495</v>
      </c>
      <c r="U176" t="s">
        <v>1495</v>
      </c>
      <c r="V176" t="s">
        <v>1495</v>
      </c>
      <c r="W176" t="s">
        <v>1495</v>
      </c>
      <c r="X176" t="s">
        <v>1495</v>
      </c>
      <c r="Y176" t="s">
        <v>1495</v>
      </c>
      <c r="Z176" t="s">
        <v>1495</v>
      </c>
      <c r="AA176" t="s">
        <v>1495</v>
      </c>
      <c r="AB176" t="s">
        <v>1495</v>
      </c>
      <c r="AC176"/>
    </row>
    <row r="177" spans="1:29" ht="15" x14ac:dyDescent="0.25">
      <c r="A177" s="19" t="s">
        <v>152</v>
      </c>
      <c r="B177" s="21" t="s">
        <v>1840</v>
      </c>
      <c r="C177" t="s">
        <v>1495</v>
      </c>
      <c r="D177" t="s">
        <v>1495</v>
      </c>
      <c r="E177" t="s">
        <v>1495</v>
      </c>
      <c r="F177" t="s">
        <v>1495</v>
      </c>
      <c r="G177" t="s">
        <v>1495</v>
      </c>
      <c r="H177" t="s">
        <v>1495</v>
      </c>
      <c r="I177" t="s">
        <v>1495</v>
      </c>
      <c r="J177" t="s">
        <v>1495</v>
      </c>
      <c r="K177" t="s">
        <v>1495</v>
      </c>
      <c r="L177" t="s">
        <v>1495</v>
      </c>
      <c r="M177" t="s">
        <v>1495</v>
      </c>
      <c r="N177" t="s">
        <v>1495</v>
      </c>
      <c r="O177" t="s">
        <v>1495</v>
      </c>
      <c r="P177" t="s">
        <v>1495</v>
      </c>
      <c r="Q177" t="s">
        <v>1495</v>
      </c>
      <c r="R177" t="s">
        <v>1495</v>
      </c>
      <c r="S177" t="s">
        <v>1495</v>
      </c>
      <c r="T177" t="s">
        <v>1495</v>
      </c>
      <c r="U177" t="s">
        <v>1495</v>
      </c>
      <c r="V177" t="s">
        <v>1495</v>
      </c>
      <c r="W177" t="s">
        <v>1495</v>
      </c>
      <c r="X177" t="s">
        <v>1495</v>
      </c>
      <c r="Y177" t="s">
        <v>1495</v>
      </c>
      <c r="Z177" t="s">
        <v>1495</v>
      </c>
      <c r="AA177" t="s">
        <v>1495</v>
      </c>
      <c r="AB177" t="s">
        <v>1495</v>
      </c>
      <c r="AC177"/>
    </row>
    <row r="178" spans="1:29" ht="15" x14ac:dyDescent="0.25">
      <c r="A178" s="19" t="s">
        <v>152</v>
      </c>
      <c r="B178" s="21" t="s">
        <v>1841</v>
      </c>
      <c r="C178" t="s">
        <v>1495</v>
      </c>
      <c r="D178" t="s">
        <v>1495</v>
      </c>
      <c r="E178" t="s">
        <v>1495</v>
      </c>
      <c r="F178" t="s">
        <v>1495</v>
      </c>
      <c r="G178" t="s">
        <v>1495</v>
      </c>
      <c r="H178" t="s">
        <v>1495</v>
      </c>
      <c r="I178" t="s">
        <v>1495</v>
      </c>
      <c r="J178" t="s">
        <v>1495</v>
      </c>
      <c r="K178" t="s">
        <v>1495</v>
      </c>
      <c r="L178" t="s">
        <v>1495</v>
      </c>
      <c r="M178" t="s">
        <v>1495</v>
      </c>
      <c r="N178" t="s">
        <v>1495</v>
      </c>
      <c r="O178" t="s">
        <v>1495</v>
      </c>
      <c r="P178" t="s">
        <v>1495</v>
      </c>
      <c r="Q178" t="s">
        <v>1495</v>
      </c>
      <c r="R178" t="s">
        <v>1495</v>
      </c>
      <c r="S178" t="s">
        <v>1495</v>
      </c>
      <c r="T178" t="s">
        <v>1495</v>
      </c>
      <c r="U178" t="s">
        <v>1495</v>
      </c>
      <c r="V178" t="s">
        <v>1495</v>
      </c>
      <c r="W178" t="s">
        <v>1495</v>
      </c>
      <c r="X178" t="s">
        <v>1495</v>
      </c>
      <c r="Y178" t="s">
        <v>1495</v>
      </c>
      <c r="Z178" t="s">
        <v>1495</v>
      </c>
      <c r="AA178" t="s">
        <v>1495</v>
      </c>
      <c r="AB178" t="s">
        <v>1495</v>
      </c>
      <c r="AC178"/>
    </row>
    <row r="179" spans="1:29" ht="15" x14ac:dyDescent="0.25">
      <c r="A179" s="19" t="s">
        <v>152</v>
      </c>
      <c r="B179" s="19" t="s">
        <v>1838</v>
      </c>
      <c r="C179" t="s">
        <v>1496</v>
      </c>
      <c r="D179" t="s">
        <v>1496</v>
      </c>
      <c r="E179" t="s">
        <v>1496</v>
      </c>
      <c r="F179" t="s">
        <v>1496</v>
      </c>
      <c r="G179" t="s">
        <v>1496</v>
      </c>
      <c r="H179" t="s">
        <v>1496</v>
      </c>
      <c r="I179" t="s">
        <v>1496</v>
      </c>
      <c r="J179" t="s">
        <v>1496</v>
      </c>
      <c r="K179" t="s">
        <v>1496</v>
      </c>
      <c r="L179" t="s">
        <v>1496</v>
      </c>
      <c r="M179" t="s">
        <v>1496</v>
      </c>
      <c r="N179" t="s">
        <v>1496</v>
      </c>
      <c r="O179" t="s">
        <v>1496</v>
      </c>
      <c r="P179" t="s">
        <v>1496</v>
      </c>
      <c r="Q179" t="s">
        <v>1496</v>
      </c>
      <c r="R179" t="s">
        <v>1496</v>
      </c>
      <c r="S179" t="s">
        <v>1496</v>
      </c>
      <c r="T179" t="s">
        <v>1496</v>
      </c>
      <c r="U179" t="s">
        <v>1496</v>
      </c>
      <c r="V179" t="s">
        <v>1496</v>
      </c>
      <c r="W179" t="s">
        <v>1496</v>
      </c>
      <c r="X179" t="s">
        <v>1496</v>
      </c>
      <c r="Y179" t="s">
        <v>1496</v>
      </c>
      <c r="Z179" t="s">
        <v>1496</v>
      </c>
      <c r="AA179" t="s">
        <v>1496</v>
      </c>
      <c r="AB179" t="s">
        <v>1496</v>
      </c>
      <c r="AC179"/>
    </row>
    <row r="180" spans="1:29" ht="15" x14ac:dyDescent="0.25">
      <c r="A180" s="19" t="s">
        <v>152</v>
      </c>
      <c r="B180" s="21" t="s">
        <v>1837</v>
      </c>
      <c r="C180" t="s">
        <v>1497</v>
      </c>
      <c r="D180" t="s">
        <v>1497</v>
      </c>
      <c r="E180" t="s">
        <v>1497</v>
      </c>
      <c r="F180" t="s">
        <v>1497</v>
      </c>
      <c r="G180" t="s">
        <v>1497</v>
      </c>
      <c r="H180" t="s">
        <v>1497</v>
      </c>
      <c r="I180" t="s">
        <v>1497</v>
      </c>
      <c r="J180" t="s">
        <v>1497</v>
      </c>
      <c r="K180" t="s">
        <v>1497</v>
      </c>
      <c r="L180" t="s">
        <v>1497</v>
      </c>
      <c r="M180" t="s">
        <v>1497</v>
      </c>
      <c r="N180" t="s">
        <v>1497</v>
      </c>
      <c r="O180" t="s">
        <v>1497</v>
      </c>
      <c r="P180" t="s">
        <v>1497</v>
      </c>
      <c r="Q180" t="s">
        <v>1497</v>
      </c>
      <c r="R180" t="s">
        <v>1497</v>
      </c>
      <c r="S180" t="s">
        <v>1497</v>
      </c>
      <c r="T180" t="s">
        <v>1497</v>
      </c>
      <c r="U180" t="s">
        <v>1497</v>
      </c>
      <c r="V180" t="s">
        <v>1497</v>
      </c>
      <c r="W180" t="s">
        <v>1497</v>
      </c>
      <c r="X180" t="s">
        <v>1497</v>
      </c>
      <c r="Y180" t="s">
        <v>1497</v>
      </c>
      <c r="Z180" t="s">
        <v>1497</v>
      </c>
      <c r="AA180" t="s">
        <v>1497</v>
      </c>
      <c r="AB180" t="s">
        <v>1497</v>
      </c>
      <c r="AC180"/>
    </row>
    <row r="181" spans="1:29" ht="15" x14ac:dyDescent="0.25">
      <c r="A181" s="19" t="s">
        <v>152</v>
      </c>
      <c r="B181" s="21" t="s">
        <v>1836</v>
      </c>
      <c r="C181" t="s">
        <v>1498</v>
      </c>
      <c r="D181" t="s">
        <v>1498</v>
      </c>
      <c r="E181" t="s">
        <v>1498</v>
      </c>
      <c r="F181" t="s">
        <v>1498</v>
      </c>
      <c r="G181" t="s">
        <v>1498</v>
      </c>
      <c r="H181" t="s">
        <v>1498</v>
      </c>
      <c r="I181" t="s">
        <v>1498</v>
      </c>
      <c r="J181" t="s">
        <v>1498</v>
      </c>
      <c r="K181" t="s">
        <v>1498</v>
      </c>
      <c r="L181" t="s">
        <v>1498</v>
      </c>
      <c r="M181" t="s">
        <v>1498</v>
      </c>
      <c r="N181" t="s">
        <v>1498</v>
      </c>
      <c r="O181" t="s">
        <v>1498</v>
      </c>
      <c r="P181" t="s">
        <v>1498</v>
      </c>
      <c r="Q181" t="s">
        <v>1498</v>
      </c>
      <c r="R181" t="s">
        <v>1498</v>
      </c>
      <c r="S181" t="s">
        <v>1498</v>
      </c>
      <c r="T181" t="s">
        <v>1498</v>
      </c>
      <c r="U181" t="s">
        <v>1498</v>
      </c>
      <c r="V181" t="s">
        <v>1498</v>
      </c>
      <c r="W181" t="s">
        <v>1498</v>
      </c>
      <c r="X181" t="s">
        <v>1498</v>
      </c>
      <c r="Y181" t="s">
        <v>1498</v>
      </c>
      <c r="Z181" t="s">
        <v>1498</v>
      </c>
      <c r="AA181" t="s">
        <v>1498</v>
      </c>
      <c r="AB181" t="s">
        <v>1498</v>
      </c>
      <c r="AC181"/>
    </row>
    <row r="182" spans="1:29" ht="15" x14ac:dyDescent="0.25">
      <c r="A182" s="19" t="s">
        <v>152</v>
      </c>
      <c r="B182" s="21" t="s">
        <v>1835</v>
      </c>
      <c r="C182" t="s">
        <v>1499</v>
      </c>
      <c r="D182" t="s">
        <v>1499</v>
      </c>
      <c r="E182" t="s">
        <v>1499</v>
      </c>
      <c r="F182" t="s">
        <v>1499</v>
      </c>
      <c r="G182" t="s">
        <v>1499</v>
      </c>
      <c r="H182" t="s">
        <v>1499</v>
      </c>
      <c r="I182" t="s">
        <v>1499</v>
      </c>
      <c r="J182" t="s">
        <v>1499</v>
      </c>
      <c r="K182" t="s">
        <v>1499</v>
      </c>
      <c r="L182" t="s">
        <v>1499</v>
      </c>
      <c r="M182" t="s">
        <v>1499</v>
      </c>
      <c r="N182" t="s">
        <v>1499</v>
      </c>
      <c r="O182" t="s">
        <v>1499</v>
      </c>
      <c r="P182" t="s">
        <v>1499</v>
      </c>
      <c r="Q182" t="s">
        <v>1499</v>
      </c>
      <c r="R182" t="s">
        <v>1499</v>
      </c>
      <c r="S182" t="s">
        <v>1499</v>
      </c>
      <c r="T182" t="s">
        <v>1499</v>
      </c>
      <c r="U182" t="s">
        <v>1499</v>
      </c>
      <c r="V182" t="s">
        <v>1499</v>
      </c>
      <c r="W182" t="s">
        <v>1499</v>
      </c>
      <c r="X182" t="s">
        <v>1499</v>
      </c>
      <c r="Y182" t="s">
        <v>1499</v>
      </c>
      <c r="Z182" t="s">
        <v>1499</v>
      </c>
      <c r="AA182" t="s">
        <v>1499</v>
      </c>
      <c r="AB182" t="s">
        <v>1499</v>
      </c>
      <c r="AC182"/>
    </row>
    <row r="183" spans="1:29" ht="15" x14ac:dyDescent="0.25">
      <c r="A183" s="19" t="s">
        <v>152</v>
      </c>
      <c r="B183" s="21" t="s">
        <v>1834</v>
      </c>
      <c r="C183" t="s">
        <v>1500</v>
      </c>
      <c r="D183" t="s">
        <v>1500</v>
      </c>
      <c r="E183" t="s">
        <v>1500</v>
      </c>
      <c r="F183" t="s">
        <v>1500</v>
      </c>
      <c r="G183" t="s">
        <v>1500</v>
      </c>
      <c r="H183" t="s">
        <v>1500</v>
      </c>
      <c r="I183" t="s">
        <v>1500</v>
      </c>
      <c r="J183" t="s">
        <v>1500</v>
      </c>
      <c r="K183" t="s">
        <v>1500</v>
      </c>
      <c r="L183" t="s">
        <v>1500</v>
      </c>
      <c r="M183" t="s">
        <v>1500</v>
      </c>
      <c r="N183" t="s">
        <v>1500</v>
      </c>
      <c r="O183" t="s">
        <v>1500</v>
      </c>
      <c r="P183" t="s">
        <v>1500</v>
      </c>
      <c r="Q183" t="s">
        <v>1500</v>
      </c>
      <c r="R183" t="s">
        <v>1500</v>
      </c>
      <c r="S183" t="s">
        <v>1500</v>
      </c>
      <c r="T183" t="s">
        <v>1500</v>
      </c>
      <c r="U183" t="s">
        <v>1500</v>
      </c>
      <c r="V183" t="s">
        <v>1500</v>
      </c>
      <c r="W183" t="s">
        <v>1500</v>
      </c>
      <c r="X183" t="s">
        <v>1500</v>
      </c>
      <c r="Y183" t="s">
        <v>1500</v>
      </c>
      <c r="Z183" t="s">
        <v>1500</v>
      </c>
      <c r="AA183" t="s">
        <v>1500</v>
      </c>
      <c r="AB183" t="s">
        <v>1500</v>
      </c>
      <c r="AC183"/>
    </row>
    <row r="184" spans="1:29" ht="15" x14ac:dyDescent="0.25">
      <c r="A184" s="19" t="s">
        <v>152</v>
      </c>
      <c r="B184" s="21" t="s">
        <v>1833</v>
      </c>
      <c r="C184" t="s">
        <v>1501</v>
      </c>
      <c r="D184" t="s">
        <v>1501</v>
      </c>
      <c r="E184" t="s">
        <v>1501</v>
      </c>
      <c r="F184" t="s">
        <v>1501</v>
      </c>
      <c r="G184" t="s">
        <v>1501</v>
      </c>
      <c r="H184" t="s">
        <v>1501</v>
      </c>
      <c r="I184" t="s">
        <v>1501</v>
      </c>
      <c r="J184" t="s">
        <v>1501</v>
      </c>
      <c r="K184" t="s">
        <v>1501</v>
      </c>
      <c r="L184" t="s">
        <v>1501</v>
      </c>
      <c r="M184" t="s">
        <v>1501</v>
      </c>
      <c r="N184" t="s">
        <v>1501</v>
      </c>
      <c r="O184" t="s">
        <v>1501</v>
      </c>
      <c r="P184" t="s">
        <v>1501</v>
      </c>
      <c r="Q184" t="s">
        <v>1501</v>
      </c>
      <c r="R184" t="s">
        <v>1501</v>
      </c>
      <c r="S184" t="s">
        <v>1501</v>
      </c>
      <c r="T184" t="s">
        <v>1501</v>
      </c>
      <c r="U184" t="s">
        <v>1501</v>
      </c>
      <c r="V184" t="s">
        <v>1501</v>
      </c>
      <c r="W184" t="s">
        <v>1501</v>
      </c>
      <c r="X184" t="s">
        <v>1501</v>
      </c>
      <c r="Y184" t="s">
        <v>1501</v>
      </c>
      <c r="Z184" t="s">
        <v>1501</v>
      </c>
      <c r="AA184" t="s">
        <v>1501</v>
      </c>
      <c r="AB184" t="s">
        <v>1501</v>
      </c>
      <c r="AC184"/>
    </row>
    <row r="185" spans="1:29" ht="15" x14ac:dyDescent="0.25">
      <c r="A185" s="19" t="s">
        <v>152</v>
      </c>
      <c r="B185" s="21" t="s">
        <v>1832</v>
      </c>
      <c r="C185" t="s">
        <v>1502</v>
      </c>
      <c r="D185" t="s">
        <v>1502</v>
      </c>
      <c r="E185" t="s">
        <v>1502</v>
      </c>
      <c r="F185" t="s">
        <v>1502</v>
      </c>
      <c r="G185" t="s">
        <v>1502</v>
      </c>
      <c r="H185" t="s">
        <v>1502</v>
      </c>
      <c r="I185" t="s">
        <v>1502</v>
      </c>
      <c r="J185" t="s">
        <v>1502</v>
      </c>
      <c r="K185" t="s">
        <v>1502</v>
      </c>
      <c r="L185" t="s">
        <v>1502</v>
      </c>
      <c r="M185" t="s">
        <v>1502</v>
      </c>
      <c r="N185" t="s">
        <v>1502</v>
      </c>
      <c r="O185" t="s">
        <v>1502</v>
      </c>
      <c r="P185" t="s">
        <v>1502</v>
      </c>
      <c r="Q185" t="s">
        <v>1502</v>
      </c>
      <c r="R185" t="s">
        <v>1502</v>
      </c>
      <c r="S185" t="s">
        <v>1502</v>
      </c>
      <c r="T185" t="s">
        <v>1502</v>
      </c>
      <c r="U185" t="s">
        <v>1502</v>
      </c>
      <c r="V185" t="s">
        <v>1502</v>
      </c>
      <c r="W185" t="s">
        <v>1502</v>
      </c>
      <c r="X185" t="s">
        <v>1502</v>
      </c>
      <c r="Y185" t="s">
        <v>1502</v>
      </c>
      <c r="Z185" t="s">
        <v>1502</v>
      </c>
      <c r="AA185" t="s">
        <v>1502</v>
      </c>
      <c r="AB185" t="s">
        <v>1502</v>
      </c>
      <c r="AC185"/>
    </row>
    <row r="186" spans="1:29" ht="15" x14ac:dyDescent="0.25">
      <c r="A186" s="19" t="s">
        <v>152</v>
      </c>
      <c r="B186" s="21" t="s">
        <v>1831</v>
      </c>
      <c r="C186" t="s">
        <v>1503</v>
      </c>
      <c r="D186" t="s">
        <v>1503</v>
      </c>
      <c r="E186" t="s">
        <v>1503</v>
      </c>
      <c r="F186" t="s">
        <v>1503</v>
      </c>
      <c r="G186" t="s">
        <v>1503</v>
      </c>
      <c r="H186" t="s">
        <v>1503</v>
      </c>
      <c r="I186" t="s">
        <v>1503</v>
      </c>
      <c r="J186" t="s">
        <v>1503</v>
      </c>
      <c r="K186" t="s">
        <v>1503</v>
      </c>
      <c r="L186" t="s">
        <v>1503</v>
      </c>
      <c r="M186" t="s">
        <v>1503</v>
      </c>
      <c r="N186" t="s">
        <v>1503</v>
      </c>
      <c r="O186" t="s">
        <v>1503</v>
      </c>
      <c r="P186" t="s">
        <v>1503</v>
      </c>
      <c r="Q186" t="s">
        <v>1503</v>
      </c>
      <c r="R186" t="s">
        <v>1503</v>
      </c>
      <c r="S186" t="s">
        <v>1503</v>
      </c>
      <c r="T186" t="s">
        <v>1503</v>
      </c>
      <c r="U186" t="s">
        <v>1503</v>
      </c>
      <c r="V186" t="s">
        <v>1503</v>
      </c>
      <c r="W186" t="s">
        <v>1503</v>
      </c>
      <c r="X186" t="s">
        <v>1503</v>
      </c>
      <c r="Y186" t="s">
        <v>1503</v>
      </c>
      <c r="Z186" t="s">
        <v>1503</v>
      </c>
      <c r="AA186" t="s">
        <v>1503</v>
      </c>
      <c r="AB186" t="s">
        <v>1503</v>
      </c>
      <c r="AC186"/>
    </row>
    <row r="187" spans="1:29" ht="15" x14ac:dyDescent="0.25">
      <c r="A187" s="19" t="s">
        <v>152</v>
      </c>
      <c r="B187" s="21" t="s">
        <v>1830</v>
      </c>
      <c r="C187" t="s">
        <v>1508</v>
      </c>
      <c r="D187" t="s">
        <v>1508</v>
      </c>
      <c r="E187" t="s">
        <v>1508</v>
      </c>
      <c r="F187" t="s">
        <v>1508</v>
      </c>
      <c r="G187" t="s">
        <v>1508</v>
      </c>
      <c r="H187" t="s">
        <v>1508</v>
      </c>
      <c r="I187" t="s">
        <v>1508</v>
      </c>
      <c r="J187" t="s">
        <v>1508</v>
      </c>
      <c r="K187" t="s">
        <v>1508</v>
      </c>
      <c r="L187" t="s">
        <v>1508</v>
      </c>
      <c r="M187" t="s">
        <v>1508</v>
      </c>
      <c r="N187" t="s">
        <v>1508</v>
      </c>
      <c r="O187" t="s">
        <v>1508</v>
      </c>
      <c r="P187" t="s">
        <v>1508</v>
      </c>
      <c r="Q187" t="s">
        <v>1508</v>
      </c>
      <c r="R187" t="s">
        <v>1508</v>
      </c>
      <c r="S187" t="s">
        <v>1508</v>
      </c>
      <c r="T187" t="s">
        <v>1508</v>
      </c>
      <c r="U187" t="s">
        <v>1508</v>
      </c>
      <c r="V187" t="s">
        <v>1508</v>
      </c>
      <c r="W187" t="s">
        <v>1508</v>
      </c>
      <c r="X187" t="s">
        <v>1508</v>
      </c>
      <c r="Y187" t="s">
        <v>1508</v>
      </c>
      <c r="Z187" t="s">
        <v>1508</v>
      </c>
      <c r="AA187" t="s">
        <v>1508</v>
      </c>
      <c r="AB187" t="s">
        <v>1508</v>
      </c>
      <c r="AC187"/>
    </row>
    <row r="188" spans="1:29" ht="15" x14ac:dyDescent="0.25">
      <c r="A188" s="19" t="s">
        <v>152</v>
      </c>
      <c r="B188" s="21" t="s">
        <v>1827</v>
      </c>
      <c r="C188" t="s">
        <v>1856</v>
      </c>
      <c r="D188" t="s">
        <v>1856</v>
      </c>
      <c r="E188" t="s">
        <v>1856</v>
      </c>
      <c r="F188" t="s">
        <v>1856</v>
      </c>
      <c r="G188" t="s">
        <v>1856</v>
      </c>
      <c r="H188" t="s">
        <v>1856</v>
      </c>
      <c r="I188" t="s">
        <v>1856</v>
      </c>
      <c r="J188" t="s">
        <v>1856</v>
      </c>
      <c r="K188" t="s">
        <v>1856</v>
      </c>
      <c r="L188" t="s">
        <v>1856</v>
      </c>
      <c r="M188" t="s">
        <v>1856</v>
      </c>
      <c r="N188" t="s">
        <v>1856</v>
      </c>
      <c r="O188" t="s">
        <v>1856</v>
      </c>
      <c r="P188" t="s">
        <v>1856</v>
      </c>
      <c r="Q188" t="s">
        <v>1856</v>
      </c>
      <c r="R188" t="s">
        <v>1856</v>
      </c>
      <c r="S188" t="s">
        <v>1856</v>
      </c>
      <c r="T188" t="s">
        <v>1856</v>
      </c>
      <c r="U188" t="s">
        <v>1856</v>
      </c>
      <c r="V188" t="s">
        <v>1856</v>
      </c>
      <c r="W188" t="s">
        <v>1856</v>
      </c>
      <c r="X188" t="s">
        <v>1856</v>
      </c>
      <c r="Y188" t="s">
        <v>1856</v>
      </c>
      <c r="Z188" t="s">
        <v>1856</v>
      </c>
      <c r="AA188" t="s">
        <v>1856</v>
      </c>
      <c r="AB188" t="s">
        <v>1856</v>
      </c>
      <c r="AC188"/>
    </row>
    <row r="189" spans="1:29" ht="15" x14ac:dyDescent="0.25">
      <c r="A189" s="19" t="s">
        <v>152</v>
      </c>
      <c r="B189" s="21" t="s">
        <v>1829</v>
      </c>
      <c r="C189" t="s">
        <v>1855</v>
      </c>
      <c r="D189" t="s">
        <v>1855</v>
      </c>
      <c r="E189" t="s">
        <v>1855</v>
      </c>
      <c r="F189" t="s">
        <v>1855</v>
      </c>
      <c r="G189" t="s">
        <v>1855</v>
      </c>
      <c r="H189" t="s">
        <v>1855</v>
      </c>
      <c r="I189" t="s">
        <v>1855</v>
      </c>
      <c r="J189" t="s">
        <v>1855</v>
      </c>
      <c r="K189" t="s">
        <v>1855</v>
      </c>
      <c r="L189" t="s">
        <v>1855</v>
      </c>
      <c r="M189" t="s">
        <v>1855</v>
      </c>
      <c r="N189" t="s">
        <v>1855</v>
      </c>
      <c r="O189" t="s">
        <v>1855</v>
      </c>
      <c r="P189" t="s">
        <v>1855</v>
      </c>
      <c r="Q189" t="s">
        <v>1855</v>
      </c>
      <c r="R189" t="s">
        <v>1855</v>
      </c>
      <c r="S189" t="s">
        <v>1855</v>
      </c>
      <c r="T189" t="s">
        <v>1855</v>
      </c>
      <c r="U189" t="s">
        <v>1855</v>
      </c>
      <c r="V189" t="s">
        <v>1855</v>
      </c>
      <c r="W189" t="s">
        <v>1855</v>
      </c>
      <c r="X189" t="s">
        <v>1855</v>
      </c>
      <c r="Y189" t="s">
        <v>1855</v>
      </c>
      <c r="Z189" t="s">
        <v>1855</v>
      </c>
      <c r="AA189" t="s">
        <v>1855</v>
      </c>
      <c r="AB189" t="s">
        <v>1855</v>
      </c>
      <c r="AC189"/>
    </row>
    <row r="190" spans="1:29" ht="15" x14ac:dyDescent="0.25">
      <c r="A190" s="19" t="s">
        <v>152</v>
      </c>
      <c r="B190" s="21" t="s">
        <v>1828</v>
      </c>
      <c r="C190" t="s">
        <v>1856</v>
      </c>
      <c r="D190" t="s">
        <v>1856</v>
      </c>
      <c r="E190" t="s">
        <v>1856</v>
      </c>
      <c r="F190" t="s">
        <v>1856</v>
      </c>
      <c r="G190" t="s">
        <v>1856</v>
      </c>
      <c r="H190" t="s">
        <v>1856</v>
      </c>
      <c r="I190" t="s">
        <v>1856</v>
      </c>
      <c r="J190" t="s">
        <v>1856</v>
      </c>
      <c r="K190" t="s">
        <v>1856</v>
      </c>
      <c r="L190" t="s">
        <v>1856</v>
      </c>
      <c r="M190" t="s">
        <v>1856</v>
      </c>
      <c r="N190" t="s">
        <v>1856</v>
      </c>
      <c r="O190" t="s">
        <v>1856</v>
      </c>
      <c r="P190" t="s">
        <v>1856</v>
      </c>
      <c r="Q190" t="s">
        <v>1856</v>
      </c>
      <c r="R190" t="s">
        <v>1856</v>
      </c>
      <c r="S190" t="s">
        <v>1856</v>
      </c>
      <c r="T190" t="s">
        <v>1856</v>
      </c>
      <c r="U190" t="s">
        <v>1856</v>
      </c>
      <c r="V190" t="s">
        <v>1856</v>
      </c>
      <c r="W190" t="s">
        <v>1856</v>
      </c>
      <c r="X190" t="s">
        <v>1856</v>
      </c>
      <c r="Y190" t="s">
        <v>1856</v>
      </c>
      <c r="Z190" t="s">
        <v>1856</v>
      </c>
      <c r="AA190" t="s">
        <v>1856</v>
      </c>
      <c r="AB190" t="s">
        <v>1856</v>
      </c>
      <c r="AC190"/>
    </row>
    <row r="191" spans="1:29" s="2" customFormat="1" ht="15" x14ac:dyDescent="0.25">
      <c r="A191" s="50" t="s">
        <v>152</v>
      </c>
      <c r="B191" s="19" t="s">
        <v>1575</v>
      </c>
      <c r="D191" s="2" t="s">
        <v>1872</v>
      </c>
      <c r="E191" s="2" t="s">
        <v>1511</v>
      </c>
      <c r="F191" s="2" t="s">
        <v>1511</v>
      </c>
      <c r="I191" s="2" t="s">
        <v>1639</v>
      </c>
      <c r="J191" s="2" t="s">
        <v>1639</v>
      </c>
      <c r="M191" s="2" t="s">
        <v>1510</v>
      </c>
      <c r="O191" s="2" t="s">
        <v>1509</v>
      </c>
      <c r="R191" s="2" t="s">
        <v>1506</v>
      </c>
      <c r="S191" s="2" t="s">
        <v>1872</v>
      </c>
      <c r="V191" s="2" t="s">
        <v>1826</v>
      </c>
      <c r="W191" s="2" t="s">
        <v>1507</v>
      </c>
      <c r="Y191" s="2" t="s">
        <v>1490</v>
      </c>
    </row>
    <row r="192" spans="1:29" x14ac:dyDescent="0.25">
      <c r="A192" s="19" t="s">
        <v>152</v>
      </c>
      <c r="B192" s="19" t="s">
        <v>1558</v>
      </c>
      <c r="C192" s="3" t="s">
        <v>1562</v>
      </c>
      <c r="D192" s="3" t="s">
        <v>1574</v>
      </c>
      <c r="E192" s="3" t="s">
        <v>1573</v>
      </c>
      <c r="F192" s="3" t="s">
        <v>1573</v>
      </c>
      <c r="G192" s="3" t="s">
        <v>1571</v>
      </c>
      <c r="H192" s="3" t="s">
        <v>1571</v>
      </c>
      <c r="I192" s="3" t="s">
        <v>1570</v>
      </c>
      <c r="J192" s="3" t="s">
        <v>1570</v>
      </c>
      <c r="K192" s="3" t="s">
        <v>1569</v>
      </c>
      <c r="L192" s="3" t="s">
        <v>1569</v>
      </c>
      <c r="M192" s="3" t="s">
        <v>1568</v>
      </c>
      <c r="N192" s="3" t="s">
        <v>1568</v>
      </c>
      <c r="P192" s="3" t="s">
        <v>1567</v>
      </c>
      <c r="Q192" s="3" t="s">
        <v>1567</v>
      </c>
      <c r="R192" s="3" t="s">
        <v>1874</v>
      </c>
      <c r="S192" s="3" t="s">
        <v>1873</v>
      </c>
      <c r="T192" s="3" t="s">
        <v>1566</v>
      </c>
      <c r="U192" s="3" t="s">
        <v>1566</v>
      </c>
      <c r="V192" s="3" t="s">
        <v>1566</v>
      </c>
      <c r="W192" s="3" t="s">
        <v>1565</v>
      </c>
      <c r="X192" s="24" t="s">
        <v>1565</v>
      </c>
      <c r="Y192" s="3" t="s">
        <v>1563</v>
      </c>
      <c r="Z192" s="3" t="s">
        <v>1563</v>
      </c>
      <c r="AA192" s="3" t="s">
        <v>1564</v>
      </c>
      <c r="AB192" s="3" t="s">
        <v>1564</v>
      </c>
    </row>
    <row r="193" spans="1:28" x14ac:dyDescent="0.25">
      <c r="A193" s="19" t="s">
        <v>152</v>
      </c>
      <c r="B193" s="19" t="s">
        <v>1559</v>
      </c>
      <c r="C193" s="3" t="s">
        <v>1857</v>
      </c>
      <c r="D193" s="3" t="s">
        <v>1858</v>
      </c>
      <c r="E193" s="3" t="s">
        <v>1859</v>
      </c>
      <c r="F193" s="3" t="s">
        <v>1860</v>
      </c>
      <c r="G193" s="3" t="s">
        <v>1861</v>
      </c>
      <c r="H193" s="3" t="s">
        <v>1861</v>
      </c>
      <c r="I193" s="3" t="s">
        <v>1862</v>
      </c>
      <c r="J193" s="3" t="s">
        <v>1862</v>
      </c>
      <c r="K193" s="3" t="s">
        <v>1863</v>
      </c>
      <c r="L193" s="3" t="s">
        <v>1863</v>
      </c>
      <c r="M193" s="3" t="s">
        <v>1864</v>
      </c>
      <c r="N193" s="3" t="s">
        <v>1864</v>
      </c>
      <c r="O193" s="3" t="s">
        <v>1865</v>
      </c>
      <c r="P193" s="3" t="s">
        <v>1866</v>
      </c>
      <c r="Q193" s="3" t="s">
        <v>1866</v>
      </c>
      <c r="R193" s="3" t="s">
        <v>1867</v>
      </c>
      <c r="S193" s="3" t="s">
        <v>1867</v>
      </c>
      <c r="T193" s="3" t="s">
        <v>1868</v>
      </c>
      <c r="U193" s="3" t="s">
        <v>1868</v>
      </c>
      <c r="V193" s="3" t="s">
        <v>1868</v>
      </c>
      <c r="W193" s="3" t="s">
        <v>1869</v>
      </c>
      <c r="X193" s="24" t="s">
        <v>1869</v>
      </c>
      <c r="Y193" s="3" t="s">
        <v>1870</v>
      </c>
      <c r="Z193" s="3" t="s">
        <v>1870</v>
      </c>
      <c r="AA193" s="3" t="s">
        <v>1871</v>
      </c>
      <c r="AB193" s="3" t="s">
        <v>1871</v>
      </c>
    </row>
    <row r="194" spans="1:28" ht="15" x14ac:dyDescent="0.25">
      <c r="X194" s="3"/>
    </row>
  </sheetData>
  <conditionalFormatting sqref="B105:D107 B1:AD104 G105:AD107 B180:AD193 C179:AD179 B108:AD178">
    <cfRule type="containsBlanks" dxfId="13" priority="42">
      <formula>LEN(TRIM(B1))=0</formula>
    </cfRule>
  </conditionalFormatting>
  <conditionalFormatting sqref="B180:B193 B1:B178">
    <cfRule type="duplicateValues" dxfId="12" priority="45"/>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AA5C4-0A70-4221-8832-C196189F112B}">
  <dimension ref="A1:D26"/>
  <sheetViews>
    <sheetView workbookViewId="0">
      <selection activeCell="A14" sqref="A14"/>
    </sheetView>
  </sheetViews>
  <sheetFormatPr defaultRowHeight="15" x14ac:dyDescent="0.25"/>
  <cols>
    <col min="1" max="1" width="23" customWidth="1"/>
    <col min="2" max="2" width="47.7109375" style="55" customWidth="1"/>
    <col min="3" max="4" width="23.140625" style="55" customWidth="1"/>
    <col min="6" max="6" width="24.42578125" customWidth="1"/>
  </cols>
  <sheetData>
    <row r="1" spans="1:4" ht="30" x14ac:dyDescent="0.25">
      <c r="A1" s="56" t="s">
        <v>1395</v>
      </c>
      <c r="B1" s="18" t="s">
        <v>1879</v>
      </c>
      <c r="C1" s="18" t="s">
        <v>1880</v>
      </c>
      <c r="D1" s="18" t="s">
        <v>1881</v>
      </c>
    </row>
    <row r="2" spans="1:4" ht="45" x14ac:dyDescent="0.25">
      <c r="A2" s="2" t="s">
        <v>200</v>
      </c>
      <c r="B2" s="3" t="s">
        <v>1492</v>
      </c>
      <c r="C2" s="3"/>
      <c r="D2" s="3"/>
    </row>
    <row r="3" spans="1:4" x14ac:dyDescent="0.25">
      <c r="A3" s="2" t="s">
        <v>194</v>
      </c>
      <c r="B3" s="3" t="s">
        <v>1505</v>
      </c>
      <c r="C3" s="3"/>
      <c r="D3" s="3"/>
    </row>
    <row r="4" spans="1:4" x14ac:dyDescent="0.25">
      <c r="A4" s="2" t="s">
        <v>201</v>
      </c>
      <c r="B4" s="3" t="s">
        <v>1854</v>
      </c>
      <c r="C4" s="3"/>
      <c r="D4" s="3"/>
    </row>
    <row r="5" spans="1:4" x14ac:dyDescent="0.25">
      <c r="A5" s="2" t="s">
        <v>202</v>
      </c>
      <c r="B5" s="3" t="s">
        <v>1853</v>
      </c>
      <c r="C5" s="3"/>
      <c r="D5" s="3"/>
    </row>
    <row r="6" spans="1:4" x14ac:dyDescent="0.25">
      <c r="A6" s="2" t="s">
        <v>203</v>
      </c>
      <c r="B6" s="3" t="s">
        <v>1852</v>
      </c>
      <c r="C6" s="3"/>
      <c r="D6" s="3"/>
    </row>
    <row r="7" spans="1:4" x14ac:dyDescent="0.25">
      <c r="A7" s="2" t="s">
        <v>204</v>
      </c>
      <c r="B7" s="3" t="s">
        <v>1493</v>
      </c>
      <c r="C7" s="3"/>
      <c r="D7" s="3"/>
    </row>
    <row r="8" spans="1:4" x14ac:dyDescent="0.25">
      <c r="A8" s="2" t="s">
        <v>205</v>
      </c>
      <c r="B8" s="3" t="s">
        <v>1773</v>
      </c>
      <c r="C8" s="3"/>
      <c r="D8" s="3"/>
    </row>
    <row r="9" spans="1:4" x14ac:dyDescent="0.25">
      <c r="A9" s="2" t="s">
        <v>206</v>
      </c>
      <c r="B9" s="3" t="s">
        <v>1504</v>
      </c>
      <c r="C9" s="3"/>
      <c r="D9" s="3"/>
    </row>
    <row r="10" spans="1:4" x14ac:dyDescent="0.25">
      <c r="A10" s="2" t="s">
        <v>193</v>
      </c>
      <c r="B10" s="3" t="s">
        <v>1490</v>
      </c>
      <c r="C10" s="3"/>
      <c r="D10" s="3"/>
    </row>
    <row r="11" spans="1:4" ht="30" x14ac:dyDescent="0.25">
      <c r="A11" s="2" t="s">
        <v>207</v>
      </c>
      <c r="B11" s="3" t="s">
        <v>1494</v>
      </c>
      <c r="C11" s="3"/>
      <c r="D11" s="3"/>
    </row>
    <row r="12" spans="1:4" ht="30" x14ac:dyDescent="0.25">
      <c r="A12" s="2" t="s">
        <v>208</v>
      </c>
      <c r="B12" s="3" t="s">
        <v>1497</v>
      </c>
      <c r="C12" s="3"/>
      <c r="D12" s="3"/>
    </row>
    <row r="13" spans="1:4" ht="45" x14ac:dyDescent="0.25">
      <c r="A13" s="2" t="s">
        <v>209</v>
      </c>
      <c r="B13" s="3" t="s">
        <v>1500</v>
      </c>
      <c r="C13" s="3"/>
      <c r="D13" s="3"/>
    </row>
    <row r="14" spans="1:4" x14ac:dyDescent="0.25">
      <c r="A14" s="2" t="s">
        <v>210</v>
      </c>
      <c r="B14" s="3" t="s">
        <v>1499</v>
      </c>
      <c r="C14" s="3"/>
      <c r="D14" s="3"/>
    </row>
    <row r="15" spans="1:4" ht="30" x14ac:dyDescent="0.25">
      <c r="A15" s="2" t="s">
        <v>211</v>
      </c>
      <c r="B15" s="3" t="s">
        <v>1501</v>
      </c>
      <c r="C15" s="3"/>
      <c r="D15" s="3"/>
    </row>
    <row r="16" spans="1:4" x14ac:dyDescent="0.25">
      <c r="A16" s="2" t="s">
        <v>212</v>
      </c>
      <c r="B16" s="3" t="s">
        <v>1498</v>
      </c>
      <c r="C16" s="3"/>
      <c r="D16" s="3"/>
    </row>
    <row r="17" spans="1:4" ht="30" x14ac:dyDescent="0.25">
      <c r="A17" s="2" t="s">
        <v>213</v>
      </c>
      <c r="B17" s="3" t="s">
        <v>1502</v>
      </c>
      <c r="C17" s="3"/>
      <c r="D17" s="3"/>
    </row>
    <row r="18" spans="1:4" ht="45" x14ac:dyDescent="0.25">
      <c r="A18" s="2" t="s">
        <v>214</v>
      </c>
      <c r="B18" s="3" t="s">
        <v>1856</v>
      </c>
      <c r="C18" s="3"/>
      <c r="D18" s="3"/>
    </row>
    <row r="19" spans="1:4" x14ac:dyDescent="0.25">
      <c r="A19" s="2" t="s">
        <v>215</v>
      </c>
      <c r="B19" s="3" t="s">
        <v>1855</v>
      </c>
      <c r="C19" s="3"/>
      <c r="D19" s="3"/>
    </row>
    <row r="20" spans="1:4" ht="45" x14ac:dyDescent="0.25">
      <c r="A20" s="2" t="s">
        <v>216</v>
      </c>
      <c r="B20" s="3" t="s">
        <v>1856</v>
      </c>
      <c r="C20" s="3"/>
      <c r="D20" s="3"/>
    </row>
    <row r="21" spans="1:4" x14ac:dyDescent="0.25">
      <c r="A21" s="2" t="s">
        <v>217</v>
      </c>
      <c r="B21" s="3" t="s">
        <v>1503</v>
      </c>
      <c r="C21" s="3"/>
      <c r="D21" s="3"/>
    </row>
    <row r="22" spans="1:4" ht="30" x14ac:dyDescent="0.25">
      <c r="A22" s="2" t="s">
        <v>218</v>
      </c>
      <c r="B22" s="3" t="s">
        <v>1508</v>
      </c>
      <c r="C22" s="3"/>
      <c r="D22" s="3"/>
    </row>
    <row r="23" spans="1:4" ht="30" x14ac:dyDescent="0.25">
      <c r="A23" s="2" t="s">
        <v>219</v>
      </c>
      <c r="B23" s="3" t="s">
        <v>1495</v>
      </c>
      <c r="C23" s="3"/>
      <c r="D23" s="3"/>
    </row>
    <row r="24" spans="1:4" ht="30" x14ac:dyDescent="0.25">
      <c r="A24" s="2" t="s">
        <v>191</v>
      </c>
      <c r="B24" s="3" t="s">
        <v>1495</v>
      </c>
      <c r="C24" s="3"/>
      <c r="D24" s="3"/>
    </row>
    <row r="25" spans="1:4" ht="30" x14ac:dyDescent="0.25">
      <c r="A25" s="2" t="s">
        <v>220</v>
      </c>
      <c r="B25" s="3" t="s">
        <v>1495</v>
      </c>
      <c r="C25" s="3"/>
      <c r="D25" s="3"/>
    </row>
    <row r="26" spans="1:4" x14ac:dyDescent="0.25">
      <c r="A26" s="2" t="s">
        <v>221</v>
      </c>
      <c r="B26" s="3" t="s">
        <v>1496</v>
      </c>
      <c r="C26" s="3"/>
      <c r="D26" s="3"/>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1"/>
  <sheetViews>
    <sheetView workbookViewId="0">
      <selection activeCell="F7" sqref="F7"/>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6" x14ac:dyDescent="0.25">
      <c r="A1" s="4" t="s">
        <v>142</v>
      </c>
      <c r="B1" s="4" t="s">
        <v>182</v>
      </c>
      <c r="C1" s="4" t="s">
        <v>143</v>
      </c>
      <c r="D1" s="4" t="s">
        <v>144</v>
      </c>
      <c r="E1" s="4" t="s">
        <v>145</v>
      </c>
      <c r="F1" s="4" t="s">
        <v>150</v>
      </c>
    </row>
    <row r="2" spans="1:6" x14ac:dyDescent="0.25">
      <c r="A2" t="s">
        <v>449</v>
      </c>
      <c r="B2" t="s">
        <v>183</v>
      </c>
      <c r="C2" t="s">
        <v>20</v>
      </c>
      <c r="E2" t="s">
        <v>915</v>
      </c>
      <c r="F2" t="s">
        <v>599</v>
      </c>
    </row>
    <row r="3" spans="1:6" x14ac:dyDescent="0.25">
      <c r="A3" t="s">
        <v>449</v>
      </c>
      <c r="B3" t="s">
        <v>183</v>
      </c>
      <c r="C3" t="s">
        <v>20</v>
      </c>
      <c r="D3" t="s">
        <v>27</v>
      </c>
      <c r="E3" t="s">
        <v>147</v>
      </c>
      <c r="F3" t="s">
        <v>599</v>
      </c>
    </row>
    <row r="4" spans="1:6" x14ac:dyDescent="0.25">
      <c r="A4" t="s">
        <v>449</v>
      </c>
      <c r="B4" t="s">
        <v>183</v>
      </c>
      <c r="C4" t="s">
        <v>20</v>
      </c>
      <c r="D4" t="s">
        <v>25</v>
      </c>
      <c r="E4" t="s">
        <v>148</v>
      </c>
      <c r="F4" t="s">
        <v>599</v>
      </c>
    </row>
    <row r="5" spans="1:6" x14ac:dyDescent="0.25">
      <c r="A5" t="s">
        <v>449</v>
      </c>
      <c r="B5" t="s">
        <v>183</v>
      </c>
      <c r="C5" t="s">
        <v>20</v>
      </c>
      <c r="D5" t="s">
        <v>146</v>
      </c>
      <c r="E5" t="s">
        <v>149</v>
      </c>
      <c r="F5" t="s">
        <v>599</v>
      </c>
    </row>
    <row r="6" spans="1:6" x14ac:dyDescent="0.25">
      <c r="A6" t="s">
        <v>428</v>
      </c>
      <c r="B6" t="s">
        <v>184</v>
      </c>
      <c r="C6" t="s">
        <v>563</v>
      </c>
      <c r="E6" t="s">
        <v>1779</v>
      </c>
      <c r="F6" t="s">
        <v>1780</v>
      </c>
    </row>
    <row r="7" spans="1:6" x14ac:dyDescent="0.25">
      <c r="A7" t="s">
        <v>428</v>
      </c>
      <c r="B7" t="s">
        <v>184</v>
      </c>
      <c r="C7" t="s">
        <v>563</v>
      </c>
      <c r="D7" t="s">
        <v>27</v>
      </c>
      <c r="E7" t="s">
        <v>1779</v>
      </c>
      <c r="F7" s="25" t="s">
        <v>564</v>
      </c>
    </row>
    <row r="8" spans="1:6" x14ac:dyDescent="0.25">
      <c r="A8" t="s">
        <v>428</v>
      </c>
      <c r="B8" t="s">
        <v>184</v>
      </c>
      <c r="C8" t="s">
        <v>563</v>
      </c>
      <c r="D8" t="s">
        <v>25</v>
      </c>
      <c r="E8" t="s">
        <v>1779</v>
      </c>
      <c r="F8" t="s">
        <v>564</v>
      </c>
    </row>
    <row r="9" spans="1:6" x14ac:dyDescent="0.25">
      <c r="A9" t="s">
        <v>428</v>
      </c>
      <c r="B9" t="s">
        <v>184</v>
      </c>
      <c r="C9" t="s">
        <v>563</v>
      </c>
      <c r="D9" t="s">
        <v>146</v>
      </c>
      <c r="E9" t="s">
        <v>1779</v>
      </c>
      <c r="F9" t="s">
        <v>564</v>
      </c>
    </row>
    <row r="10" spans="1:6" x14ac:dyDescent="0.25">
      <c r="A10" t="s">
        <v>1572</v>
      </c>
      <c r="B10" t="s">
        <v>184</v>
      </c>
      <c r="C10" t="s">
        <v>1771</v>
      </c>
      <c r="E10" t="s">
        <v>1770</v>
      </c>
      <c r="F10" t="s">
        <v>1772</v>
      </c>
    </row>
    <row r="11" spans="1:6" x14ac:dyDescent="0.25">
      <c r="A11" t="s">
        <v>1572</v>
      </c>
      <c r="B11" t="s">
        <v>184</v>
      </c>
      <c r="C11" t="s">
        <v>1771</v>
      </c>
      <c r="D11" t="s">
        <v>27</v>
      </c>
      <c r="E11" t="s">
        <v>1770</v>
      </c>
      <c r="F11" t="s">
        <v>1772</v>
      </c>
    </row>
    <row r="12" spans="1:6" x14ac:dyDescent="0.25">
      <c r="A12" t="s">
        <v>1572</v>
      </c>
      <c r="B12" t="s">
        <v>184</v>
      </c>
      <c r="C12" t="s">
        <v>1771</v>
      </c>
      <c r="D12" t="s">
        <v>25</v>
      </c>
      <c r="E12" t="s">
        <v>1770</v>
      </c>
      <c r="F12" t="s">
        <v>1772</v>
      </c>
    </row>
    <row r="13" spans="1:6" x14ac:dyDescent="0.25">
      <c r="A13" t="s">
        <v>1572</v>
      </c>
      <c r="B13" t="s">
        <v>184</v>
      </c>
      <c r="C13" t="s">
        <v>1771</v>
      </c>
      <c r="D13" t="s">
        <v>146</v>
      </c>
      <c r="E13" t="s">
        <v>1770</v>
      </c>
      <c r="F13" t="s">
        <v>1772</v>
      </c>
    </row>
    <row r="14" spans="1:6" x14ac:dyDescent="0.25">
      <c r="A14" t="s">
        <v>175</v>
      </c>
      <c r="B14" t="s">
        <v>184</v>
      </c>
      <c r="C14" t="s">
        <v>181</v>
      </c>
      <c r="E14" t="s">
        <v>177</v>
      </c>
      <c r="F14" t="s">
        <v>176</v>
      </c>
    </row>
    <row r="15" spans="1:6" x14ac:dyDescent="0.25">
      <c r="A15" t="s">
        <v>175</v>
      </c>
      <c r="B15" t="s">
        <v>184</v>
      </c>
      <c r="C15" t="s">
        <v>181</v>
      </c>
      <c r="D15" t="s">
        <v>27</v>
      </c>
      <c r="E15" t="s">
        <v>178</v>
      </c>
      <c r="F15" t="s">
        <v>176</v>
      </c>
    </row>
    <row r="16" spans="1:6" x14ac:dyDescent="0.25">
      <c r="A16" t="s">
        <v>175</v>
      </c>
      <c r="B16" t="s">
        <v>184</v>
      </c>
      <c r="C16" t="s">
        <v>181</v>
      </c>
      <c r="D16" t="s">
        <v>25</v>
      </c>
      <c r="E16" t="s">
        <v>179</v>
      </c>
      <c r="F16" t="s">
        <v>176</v>
      </c>
    </row>
    <row r="17" spans="1:6" x14ac:dyDescent="0.25">
      <c r="A17" t="s">
        <v>175</v>
      </c>
      <c r="B17" t="s">
        <v>184</v>
      </c>
      <c r="C17" t="s">
        <v>181</v>
      </c>
      <c r="D17" t="s">
        <v>146</v>
      </c>
      <c r="E17" t="s">
        <v>180</v>
      </c>
      <c r="F17" t="s">
        <v>176</v>
      </c>
    </row>
    <row r="18" spans="1:6" x14ac:dyDescent="0.25">
      <c r="A18" t="s">
        <v>242</v>
      </c>
      <c r="B18" t="s">
        <v>184</v>
      </c>
      <c r="C18" t="s">
        <v>914</v>
      </c>
      <c r="E18" t="s">
        <v>598</v>
      </c>
      <c r="F18" t="s">
        <v>600</v>
      </c>
    </row>
    <row r="19" spans="1:6" x14ac:dyDescent="0.25">
      <c r="A19" t="s">
        <v>242</v>
      </c>
      <c r="B19" t="s">
        <v>184</v>
      </c>
      <c r="C19" t="s">
        <v>914</v>
      </c>
      <c r="D19" t="s">
        <v>27</v>
      </c>
      <c r="E19" t="s">
        <v>598</v>
      </c>
      <c r="F19" t="s">
        <v>600</v>
      </c>
    </row>
    <row r="20" spans="1:6" x14ac:dyDescent="0.25">
      <c r="A20" t="s">
        <v>242</v>
      </c>
      <c r="B20" t="s">
        <v>184</v>
      </c>
      <c r="C20" t="s">
        <v>914</v>
      </c>
      <c r="D20" t="s">
        <v>25</v>
      </c>
      <c r="E20" t="s">
        <v>598</v>
      </c>
      <c r="F20" t="s">
        <v>600</v>
      </c>
    </row>
    <row r="21" spans="1:6" x14ac:dyDescent="0.25">
      <c r="A21" t="s">
        <v>242</v>
      </c>
      <c r="B21" t="s">
        <v>184</v>
      </c>
      <c r="C21" t="s">
        <v>914</v>
      </c>
      <c r="D21" t="s">
        <v>146</v>
      </c>
      <c r="E21" t="s">
        <v>598</v>
      </c>
      <c r="F21" t="s">
        <v>600</v>
      </c>
    </row>
  </sheetData>
  <pageMargins left="0.7" right="0.7" top="0.75" bottom="0.75" header="0.3" footer="0.3"/>
  <pageSetup paperSize="9" orientation="portrait"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T28"/>
  <sheetViews>
    <sheetView showGridLines="0" workbookViewId="0">
      <selection activeCell="B5" sqref="B5"/>
    </sheetView>
  </sheetViews>
  <sheetFormatPr defaultRowHeight="15" x14ac:dyDescent="0.25"/>
  <cols>
    <col min="1" max="1" width="13.140625" customWidth="1"/>
    <col min="2" max="2" width="17.42578125" customWidth="1"/>
    <col min="3" max="3" width="24.5703125" customWidth="1"/>
    <col min="4" max="4" width="11.5703125" style="49" customWidth="1"/>
    <col min="5" max="19" width="6.7109375" style="49" customWidth="1"/>
    <col min="20" max="20" width="108.28515625" customWidth="1"/>
  </cols>
  <sheetData>
    <row r="2" spans="1:20" s="2" customFormat="1" x14ac:dyDescent="0.25">
      <c r="A2" s="30" t="s">
        <v>1395</v>
      </c>
      <c r="B2" s="30" t="s">
        <v>1396</v>
      </c>
      <c r="C2" s="30" t="s">
        <v>1397</v>
      </c>
      <c r="D2" s="52" t="s">
        <v>1398</v>
      </c>
      <c r="E2" s="54" t="s">
        <v>1399</v>
      </c>
      <c r="F2" s="54"/>
      <c r="G2" s="54"/>
      <c r="H2" s="54"/>
      <c r="I2" s="54"/>
      <c r="J2" s="54"/>
      <c r="K2" s="54"/>
      <c r="L2" s="54"/>
      <c r="M2" s="54"/>
      <c r="N2" s="54"/>
      <c r="O2" s="54"/>
      <c r="P2" s="54"/>
      <c r="Q2" s="54"/>
      <c r="R2" s="54"/>
      <c r="S2" s="54"/>
      <c r="T2" s="30" t="s">
        <v>1400</v>
      </c>
    </row>
    <row r="3" spans="1:20" s="2" customFormat="1" ht="67.5" customHeight="1" x14ac:dyDescent="0.25">
      <c r="A3" s="31"/>
      <c r="B3" s="31"/>
      <c r="C3" s="31"/>
      <c r="D3" s="53"/>
      <c r="E3" s="32" t="s">
        <v>1401</v>
      </c>
      <c r="F3" s="32" t="s">
        <v>544</v>
      </c>
      <c r="G3" s="32" t="s">
        <v>428</v>
      </c>
      <c r="H3" s="32" t="s">
        <v>247</v>
      </c>
      <c r="I3" s="32" t="s">
        <v>246</v>
      </c>
      <c r="J3" s="32" t="s">
        <v>245</v>
      </c>
      <c r="K3" s="32" t="s">
        <v>244</v>
      </c>
      <c r="L3" s="32" t="s">
        <v>1402</v>
      </c>
      <c r="M3" s="32" t="s">
        <v>154</v>
      </c>
      <c r="N3" s="32" t="s">
        <v>155</v>
      </c>
      <c r="O3" s="32" t="s">
        <v>910</v>
      </c>
      <c r="P3" s="32" t="s">
        <v>909</v>
      </c>
      <c r="Q3" s="32" t="s">
        <v>242</v>
      </c>
      <c r="R3" s="32" t="s">
        <v>175</v>
      </c>
      <c r="S3" s="32" t="s">
        <v>241</v>
      </c>
      <c r="T3" s="33"/>
    </row>
    <row r="4" spans="1:20" x14ac:dyDescent="0.25">
      <c r="A4" s="34" t="s">
        <v>200</v>
      </c>
      <c r="B4" s="35"/>
      <c r="C4" s="35"/>
      <c r="D4" s="36" t="s">
        <v>1403</v>
      </c>
      <c r="E4" s="36" t="s">
        <v>1403</v>
      </c>
      <c r="F4" s="37" t="s">
        <v>1404</v>
      </c>
      <c r="G4" s="37" t="s">
        <v>1404</v>
      </c>
      <c r="H4" s="37" t="s">
        <v>1404</v>
      </c>
      <c r="I4" s="37" t="s">
        <v>1404</v>
      </c>
      <c r="J4" s="37" t="s">
        <v>1404</v>
      </c>
      <c r="K4" s="37" t="s">
        <v>1405</v>
      </c>
      <c r="L4" s="37" t="s">
        <v>1404</v>
      </c>
      <c r="M4" s="37" t="s">
        <v>1404</v>
      </c>
      <c r="N4" s="37" t="s">
        <v>1404</v>
      </c>
      <c r="O4" s="37" t="s">
        <v>1404</v>
      </c>
      <c r="P4" s="37" t="s">
        <v>1404</v>
      </c>
      <c r="Q4" s="37" t="s">
        <v>1404</v>
      </c>
      <c r="R4" s="37" t="s">
        <v>1404</v>
      </c>
      <c r="S4" s="37" t="s">
        <v>1404</v>
      </c>
      <c r="T4" s="38" t="s">
        <v>1406</v>
      </c>
    </row>
    <row r="5" spans="1:20" x14ac:dyDescent="0.25">
      <c r="A5" s="39" t="s">
        <v>194</v>
      </c>
      <c r="B5" s="40" t="s">
        <v>1407</v>
      </c>
      <c r="C5" s="40" t="s">
        <v>1408</v>
      </c>
      <c r="D5" s="41" t="s">
        <v>1403</v>
      </c>
      <c r="E5" s="41" t="s">
        <v>1403</v>
      </c>
      <c r="F5" s="41" t="s">
        <v>1404</v>
      </c>
      <c r="G5" s="42" t="s">
        <v>1404</v>
      </c>
      <c r="H5" s="42" t="s">
        <v>1404</v>
      </c>
      <c r="I5" s="42" t="s">
        <v>1404</v>
      </c>
      <c r="J5" s="42" t="s">
        <v>1404</v>
      </c>
      <c r="K5" s="42" t="s">
        <v>1404</v>
      </c>
      <c r="L5" s="42" t="s">
        <v>1404</v>
      </c>
      <c r="M5" s="42" t="s">
        <v>1404</v>
      </c>
      <c r="N5" s="42" t="s">
        <v>1404</v>
      </c>
      <c r="O5" s="42" t="s">
        <v>1403</v>
      </c>
      <c r="P5" s="42" t="s">
        <v>1404</v>
      </c>
      <c r="Q5" s="42" t="s">
        <v>1404</v>
      </c>
      <c r="R5" s="42" t="s">
        <v>1404</v>
      </c>
      <c r="S5" s="42" t="s">
        <v>1404</v>
      </c>
      <c r="T5" s="43"/>
    </row>
    <row r="6" spans="1:20" x14ac:dyDescent="0.25">
      <c r="A6" s="39" t="s">
        <v>201</v>
      </c>
      <c r="B6" s="40"/>
      <c r="C6" s="40"/>
      <c r="D6" s="41" t="s">
        <v>1403</v>
      </c>
      <c r="E6" s="41" t="s">
        <v>1403</v>
      </c>
      <c r="F6" s="41" t="s">
        <v>1404</v>
      </c>
      <c r="G6" s="42" t="s">
        <v>1404</v>
      </c>
      <c r="H6" s="42" t="s">
        <v>1404</v>
      </c>
      <c r="I6" s="42" t="s">
        <v>1404</v>
      </c>
      <c r="J6" s="42" t="s">
        <v>1404</v>
      </c>
      <c r="K6" s="42" t="s">
        <v>1404</v>
      </c>
      <c r="L6" s="42" t="s">
        <v>1404</v>
      </c>
      <c r="M6" s="42" t="s">
        <v>1404</v>
      </c>
      <c r="N6" s="42" t="s">
        <v>1404</v>
      </c>
      <c r="O6" s="42" t="s">
        <v>1404</v>
      </c>
      <c r="P6" s="42" t="s">
        <v>1404</v>
      </c>
      <c r="Q6" s="42" t="s">
        <v>1404</v>
      </c>
      <c r="R6" s="42" t="s">
        <v>1404</v>
      </c>
      <c r="S6" s="42" t="s">
        <v>1404</v>
      </c>
      <c r="T6" s="43"/>
    </row>
    <row r="7" spans="1:20" x14ac:dyDescent="0.25">
      <c r="A7" s="39" t="s">
        <v>202</v>
      </c>
      <c r="B7" s="40"/>
      <c r="C7" s="40"/>
      <c r="D7" s="41" t="s">
        <v>1403</v>
      </c>
      <c r="E7" s="41" t="s">
        <v>1403</v>
      </c>
      <c r="F7" s="41" t="s">
        <v>1404</v>
      </c>
      <c r="G7" s="42" t="s">
        <v>1404</v>
      </c>
      <c r="H7" s="42" t="s">
        <v>1404</v>
      </c>
      <c r="I7" s="42" t="s">
        <v>1404</v>
      </c>
      <c r="J7" s="42" t="s">
        <v>1404</v>
      </c>
      <c r="K7" s="42" t="s">
        <v>1404</v>
      </c>
      <c r="L7" s="42" t="s">
        <v>1404</v>
      </c>
      <c r="M7" s="42" t="s">
        <v>1404</v>
      </c>
      <c r="N7" s="42" t="s">
        <v>1404</v>
      </c>
      <c r="O7" s="42" t="s">
        <v>1404</v>
      </c>
      <c r="P7" s="42" t="s">
        <v>1404</v>
      </c>
      <c r="Q7" s="42" t="s">
        <v>1404</v>
      </c>
      <c r="R7" s="42" t="s">
        <v>1404</v>
      </c>
      <c r="S7" s="42" t="s">
        <v>1404</v>
      </c>
      <c r="T7" s="43"/>
    </row>
    <row r="8" spans="1:20" x14ac:dyDescent="0.25">
      <c r="A8" s="39" t="s">
        <v>203</v>
      </c>
      <c r="B8" s="40"/>
      <c r="C8" s="40"/>
      <c r="D8" s="41" t="s">
        <v>1403</v>
      </c>
      <c r="E8" s="41" t="s">
        <v>1403</v>
      </c>
      <c r="F8" s="41" t="s">
        <v>1404</v>
      </c>
      <c r="G8" s="42" t="s">
        <v>1404</v>
      </c>
      <c r="H8" s="42" t="s">
        <v>1404</v>
      </c>
      <c r="I8" s="42" t="s">
        <v>1404</v>
      </c>
      <c r="J8" s="42" t="s">
        <v>1404</v>
      </c>
      <c r="K8" s="42" t="s">
        <v>1404</v>
      </c>
      <c r="L8" s="42" t="s">
        <v>1404</v>
      </c>
      <c r="M8" s="42" t="s">
        <v>1404</v>
      </c>
      <c r="N8" s="42" t="s">
        <v>1404</v>
      </c>
      <c r="O8" s="42" t="s">
        <v>1404</v>
      </c>
      <c r="P8" s="42" t="s">
        <v>1404</v>
      </c>
      <c r="Q8" s="42" t="s">
        <v>1404</v>
      </c>
      <c r="R8" s="42" t="s">
        <v>1404</v>
      </c>
      <c r="S8" s="42" t="s">
        <v>1404</v>
      </c>
      <c r="T8" s="43"/>
    </row>
    <row r="9" spans="1:20" x14ac:dyDescent="0.25">
      <c r="A9" s="39" t="s">
        <v>204</v>
      </c>
      <c r="B9" s="40"/>
      <c r="C9" s="40"/>
      <c r="D9" s="41" t="s">
        <v>1403</v>
      </c>
      <c r="E9" s="41" t="s">
        <v>1403</v>
      </c>
      <c r="F9" s="41" t="s">
        <v>1404</v>
      </c>
      <c r="G9" s="42" t="s">
        <v>1404</v>
      </c>
      <c r="H9" s="42" t="s">
        <v>1404</v>
      </c>
      <c r="I9" s="42" t="s">
        <v>1404</v>
      </c>
      <c r="J9" s="42" t="s">
        <v>1404</v>
      </c>
      <c r="K9" s="42" t="s">
        <v>1404</v>
      </c>
      <c r="L9" s="42" t="s">
        <v>1404</v>
      </c>
      <c r="M9" s="42" t="s">
        <v>1409</v>
      </c>
      <c r="N9" s="42" t="s">
        <v>1404</v>
      </c>
      <c r="O9" s="42" t="s">
        <v>1404</v>
      </c>
      <c r="P9" s="42" t="s">
        <v>1404</v>
      </c>
      <c r="Q9" s="42" t="s">
        <v>1404</v>
      </c>
      <c r="R9" s="42" t="s">
        <v>1404</v>
      </c>
      <c r="S9" s="42" t="s">
        <v>1404</v>
      </c>
      <c r="T9" s="43"/>
    </row>
    <row r="10" spans="1:20" x14ac:dyDescent="0.25">
      <c r="A10" s="39" t="s">
        <v>205</v>
      </c>
      <c r="B10" s="40"/>
      <c r="C10" s="40"/>
      <c r="D10" s="41" t="s">
        <v>1403</v>
      </c>
      <c r="E10" s="41" t="s">
        <v>1403</v>
      </c>
      <c r="F10" s="41" t="s">
        <v>1404</v>
      </c>
      <c r="G10" s="41" t="s">
        <v>1409</v>
      </c>
      <c r="H10" s="42" t="s">
        <v>1404</v>
      </c>
      <c r="I10" s="42" t="s">
        <v>1404</v>
      </c>
      <c r="J10" s="42" t="s">
        <v>1404</v>
      </c>
      <c r="K10" s="42" t="s">
        <v>1404</v>
      </c>
      <c r="L10" s="42" t="s">
        <v>1404</v>
      </c>
      <c r="M10" s="42" t="s">
        <v>1404</v>
      </c>
      <c r="N10" s="42" t="s">
        <v>1404</v>
      </c>
      <c r="O10" s="42" t="s">
        <v>1404</v>
      </c>
      <c r="P10" s="42" t="s">
        <v>1404</v>
      </c>
      <c r="Q10" s="42" t="s">
        <v>1404</v>
      </c>
      <c r="R10" s="42" t="s">
        <v>1404</v>
      </c>
      <c r="S10" s="42" t="s">
        <v>1404</v>
      </c>
      <c r="T10" s="43"/>
    </row>
    <row r="11" spans="1:20" x14ac:dyDescent="0.25">
      <c r="A11" s="39" t="s">
        <v>206</v>
      </c>
      <c r="B11" s="40"/>
      <c r="C11" s="40"/>
      <c r="D11" s="41" t="s">
        <v>1403</v>
      </c>
      <c r="E11" s="41" t="s">
        <v>1403</v>
      </c>
      <c r="F11" s="41" t="s">
        <v>1404</v>
      </c>
      <c r="G11" s="42" t="s">
        <v>1404</v>
      </c>
      <c r="H11" s="42" t="s">
        <v>1404</v>
      </c>
      <c r="I11" s="42" t="s">
        <v>1404</v>
      </c>
      <c r="J11" s="42" t="s">
        <v>1404</v>
      </c>
      <c r="K11" s="42" t="s">
        <v>1404</v>
      </c>
      <c r="L11" s="42" t="s">
        <v>1404</v>
      </c>
      <c r="M11" s="42" t="s">
        <v>1404</v>
      </c>
      <c r="N11" s="42" t="s">
        <v>1404</v>
      </c>
      <c r="O11" s="42" t="s">
        <v>1404</v>
      </c>
      <c r="P11" s="42" t="s">
        <v>1404</v>
      </c>
      <c r="Q11" s="42" t="s">
        <v>1409</v>
      </c>
      <c r="R11" s="42" t="s">
        <v>1404</v>
      </c>
      <c r="S11" s="42" t="s">
        <v>1404</v>
      </c>
      <c r="T11" s="43"/>
    </row>
    <row r="12" spans="1:20" x14ac:dyDescent="0.25">
      <c r="A12" s="39" t="s">
        <v>193</v>
      </c>
      <c r="B12" s="40" t="s">
        <v>1410</v>
      </c>
      <c r="C12" s="40" t="s">
        <v>1411</v>
      </c>
      <c r="D12" s="41" t="s">
        <v>1403</v>
      </c>
      <c r="E12" s="41" t="s">
        <v>1403</v>
      </c>
      <c r="F12" s="41" t="s">
        <v>1404</v>
      </c>
      <c r="G12" s="42" t="s">
        <v>1404</v>
      </c>
      <c r="H12" s="42" t="s">
        <v>1404</v>
      </c>
      <c r="I12" s="42" t="s">
        <v>1404</v>
      </c>
      <c r="J12" s="42" t="s">
        <v>1404</v>
      </c>
      <c r="K12" s="42" t="s">
        <v>1404</v>
      </c>
      <c r="L12" s="42" t="s">
        <v>1404</v>
      </c>
      <c r="M12" s="42" t="s">
        <v>1404</v>
      </c>
      <c r="N12" s="42" t="s">
        <v>1404</v>
      </c>
      <c r="O12" s="42" t="s">
        <v>1404</v>
      </c>
      <c r="P12" s="42" t="s">
        <v>1404</v>
      </c>
      <c r="Q12" s="42" t="s">
        <v>1404</v>
      </c>
      <c r="R12" s="42" t="s">
        <v>1409</v>
      </c>
      <c r="S12" s="42" t="s">
        <v>1404</v>
      </c>
      <c r="T12" s="43"/>
    </row>
    <row r="13" spans="1:20" x14ac:dyDescent="0.25">
      <c r="A13" s="39" t="s">
        <v>207</v>
      </c>
      <c r="B13" s="40"/>
      <c r="C13" s="40"/>
      <c r="D13" s="41" t="s">
        <v>1403</v>
      </c>
      <c r="E13" s="41" t="s">
        <v>1403</v>
      </c>
      <c r="F13" s="41" t="s">
        <v>1404</v>
      </c>
      <c r="G13" s="42" t="s">
        <v>1404</v>
      </c>
      <c r="H13" s="42" t="s">
        <v>1404</v>
      </c>
      <c r="I13" s="42" t="s">
        <v>1404</v>
      </c>
      <c r="J13" s="42" t="s">
        <v>1404</v>
      </c>
      <c r="K13" s="42" t="s">
        <v>1404</v>
      </c>
      <c r="L13" s="42" t="s">
        <v>1404</v>
      </c>
      <c r="M13" s="42" t="s">
        <v>1404</v>
      </c>
      <c r="N13" s="42" t="s">
        <v>1404</v>
      </c>
      <c r="O13" s="42" t="s">
        <v>1404</v>
      </c>
      <c r="P13" s="42" t="s">
        <v>1404</v>
      </c>
      <c r="Q13" s="42" t="s">
        <v>1404</v>
      </c>
      <c r="R13" s="42" t="s">
        <v>1404</v>
      </c>
      <c r="S13" s="42" t="s">
        <v>1409</v>
      </c>
      <c r="T13" s="43"/>
    </row>
    <row r="14" spans="1:20" x14ac:dyDescent="0.25">
      <c r="A14" s="39" t="s">
        <v>208</v>
      </c>
      <c r="B14" s="40"/>
      <c r="C14" s="40"/>
      <c r="D14" s="41" t="s">
        <v>1403</v>
      </c>
      <c r="E14" s="41" t="s">
        <v>1403</v>
      </c>
      <c r="F14" s="41" t="s">
        <v>1404</v>
      </c>
      <c r="G14" s="42" t="s">
        <v>1404</v>
      </c>
      <c r="H14" s="42" t="s">
        <v>1404</v>
      </c>
      <c r="I14" s="41"/>
      <c r="J14" s="41" t="s">
        <v>1409</v>
      </c>
      <c r="K14" s="41" t="s">
        <v>1404</v>
      </c>
      <c r="L14" s="41" t="s">
        <v>1404</v>
      </c>
      <c r="M14" s="42" t="s">
        <v>1404</v>
      </c>
      <c r="N14" s="42" t="s">
        <v>1404</v>
      </c>
      <c r="O14" s="42" t="s">
        <v>1404</v>
      </c>
      <c r="P14" s="42" t="s">
        <v>1404</v>
      </c>
      <c r="Q14" s="42" t="s">
        <v>1404</v>
      </c>
      <c r="R14" s="42" t="s">
        <v>1404</v>
      </c>
      <c r="S14" s="42" t="s">
        <v>1404</v>
      </c>
      <c r="T14" s="43"/>
    </row>
    <row r="15" spans="1:20" x14ac:dyDescent="0.25">
      <c r="A15" s="39" t="s">
        <v>209</v>
      </c>
      <c r="B15" s="40"/>
      <c r="C15" s="40"/>
      <c r="D15" s="41" t="s">
        <v>1403</v>
      </c>
      <c r="E15" s="41" t="s">
        <v>1403</v>
      </c>
      <c r="F15" s="41" t="s">
        <v>1404</v>
      </c>
      <c r="G15" s="42" t="s">
        <v>1404</v>
      </c>
      <c r="H15" s="42" t="s">
        <v>1404</v>
      </c>
      <c r="I15" s="41" t="s">
        <v>1409</v>
      </c>
      <c r="J15" s="42" t="s">
        <v>1404</v>
      </c>
      <c r="K15" s="42" t="s">
        <v>1404</v>
      </c>
      <c r="L15" s="42" t="s">
        <v>1404</v>
      </c>
      <c r="M15" s="42" t="s">
        <v>1404</v>
      </c>
      <c r="N15" s="42" t="s">
        <v>1404</v>
      </c>
      <c r="O15" s="42" t="s">
        <v>1404</v>
      </c>
      <c r="P15" s="42" t="s">
        <v>1404</v>
      </c>
      <c r="Q15" s="42" t="s">
        <v>1404</v>
      </c>
      <c r="R15" s="42" t="s">
        <v>1404</v>
      </c>
      <c r="S15" s="42" t="s">
        <v>1404</v>
      </c>
      <c r="T15" s="43"/>
    </row>
    <row r="16" spans="1:20" x14ac:dyDescent="0.25">
      <c r="A16" s="39" t="s">
        <v>210</v>
      </c>
      <c r="B16" s="40"/>
      <c r="C16" s="40"/>
      <c r="D16" s="41" t="s">
        <v>1403</v>
      </c>
      <c r="E16" s="41" t="s">
        <v>1403</v>
      </c>
      <c r="F16" s="41" t="s">
        <v>1404</v>
      </c>
      <c r="G16" s="42" t="s">
        <v>1404</v>
      </c>
      <c r="H16" s="42" t="s">
        <v>1404</v>
      </c>
      <c r="I16" s="42" t="s">
        <v>1404</v>
      </c>
      <c r="J16" s="41" t="s">
        <v>1409</v>
      </c>
      <c r="K16" s="41" t="s">
        <v>1404</v>
      </c>
      <c r="L16" s="41" t="s">
        <v>1404</v>
      </c>
      <c r="M16" s="42" t="s">
        <v>1404</v>
      </c>
      <c r="N16" s="42" t="s">
        <v>1404</v>
      </c>
      <c r="O16" s="42" t="s">
        <v>1404</v>
      </c>
      <c r="P16" s="42" t="s">
        <v>1404</v>
      </c>
      <c r="Q16" s="42" t="s">
        <v>1404</v>
      </c>
      <c r="R16" s="42" t="s">
        <v>1404</v>
      </c>
      <c r="S16" s="42" t="s">
        <v>1404</v>
      </c>
      <c r="T16" s="43" t="s">
        <v>1412</v>
      </c>
    </row>
    <row r="17" spans="1:20" x14ac:dyDescent="0.25">
      <c r="A17" s="39" t="s">
        <v>211</v>
      </c>
      <c r="B17" s="40"/>
      <c r="C17" s="40"/>
      <c r="D17" s="41" t="s">
        <v>1403</v>
      </c>
      <c r="E17" s="41" t="s">
        <v>1403</v>
      </c>
      <c r="F17" s="41" t="s">
        <v>1404</v>
      </c>
      <c r="G17" s="42" t="s">
        <v>1404</v>
      </c>
      <c r="H17" s="42" t="s">
        <v>1404</v>
      </c>
      <c r="I17" s="42" t="s">
        <v>1404</v>
      </c>
      <c r="J17" s="42" t="s">
        <v>1404</v>
      </c>
      <c r="K17" s="42" t="s">
        <v>1404</v>
      </c>
      <c r="L17" s="42" t="s">
        <v>1404</v>
      </c>
      <c r="M17" s="42" t="s">
        <v>1404</v>
      </c>
      <c r="N17" s="42" t="s">
        <v>1404</v>
      </c>
      <c r="O17" s="42" t="s">
        <v>1404</v>
      </c>
      <c r="P17" s="42" t="s">
        <v>1404</v>
      </c>
      <c r="Q17" s="42" t="s">
        <v>1404</v>
      </c>
      <c r="R17" s="42" t="s">
        <v>1404</v>
      </c>
      <c r="S17" s="42" t="s">
        <v>1404</v>
      </c>
      <c r="T17" s="43"/>
    </row>
    <row r="18" spans="1:20" x14ac:dyDescent="0.25">
      <c r="A18" s="39" t="s">
        <v>212</v>
      </c>
      <c r="B18" s="40"/>
      <c r="C18" s="40"/>
      <c r="D18" s="41" t="s">
        <v>1403</v>
      </c>
      <c r="E18" s="41" t="s">
        <v>1403</v>
      </c>
      <c r="F18" s="41" t="s">
        <v>1404</v>
      </c>
      <c r="G18" s="42" t="s">
        <v>1404</v>
      </c>
      <c r="H18" s="42" t="s">
        <v>1404</v>
      </c>
      <c r="I18" s="42" t="s">
        <v>1404</v>
      </c>
      <c r="J18" s="41" t="s">
        <v>1409</v>
      </c>
      <c r="K18" s="41" t="s">
        <v>1404</v>
      </c>
      <c r="L18" s="41" t="s">
        <v>1404</v>
      </c>
      <c r="M18" s="42" t="s">
        <v>1404</v>
      </c>
      <c r="N18" s="42" t="s">
        <v>1404</v>
      </c>
      <c r="O18" s="42" t="s">
        <v>1404</v>
      </c>
      <c r="P18" s="42" t="s">
        <v>1404</v>
      </c>
      <c r="Q18" s="42" t="s">
        <v>1404</v>
      </c>
      <c r="R18" s="42" t="s">
        <v>1404</v>
      </c>
      <c r="S18" s="42" t="s">
        <v>1404</v>
      </c>
      <c r="T18" s="43"/>
    </row>
    <row r="19" spans="1:20" x14ac:dyDescent="0.25">
      <c r="A19" s="39" t="s">
        <v>213</v>
      </c>
      <c r="B19" s="40"/>
      <c r="C19" s="40"/>
      <c r="D19" s="41" t="s">
        <v>1403</v>
      </c>
      <c r="E19" s="41" t="s">
        <v>1403</v>
      </c>
      <c r="F19" s="41" t="s">
        <v>1404</v>
      </c>
      <c r="G19" s="42" t="s">
        <v>1404</v>
      </c>
      <c r="H19" s="41" t="s">
        <v>1409</v>
      </c>
      <c r="I19" s="42" t="s">
        <v>1404</v>
      </c>
      <c r="J19" s="42" t="s">
        <v>1404</v>
      </c>
      <c r="K19" s="42" t="s">
        <v>1404</v>
      </c>
      <c r="L19" s="42" t="s">
        <v>1404</v>
      </c>
      <c r="M19" s="42" t="s">
        <v>1404</v>
      </c>
      <c r="N19" s="42" t="s">
        <v>1404</v>
      </c>
      <c r="O19" s="42" t="s">
        <v>1404</v>
      </c>
      <c r="P19" s="42" t="s">
        <v>1404</v>
      </c>
      <c r="Q19" s="42" t="s">
        <v>1404</v>
      </c>
      <c r="R19" s="42" t="s">
        <v>1404</v>
      </c>
      <c r="S19" s="42" t="s">
        <v>1404</v>
      </c>
      <c r="T19" s="43"/>
    </row>
    <row r="20" spans="1:20" x14ac:dyDescent="0.25">
      <c r="A20" s="39" t="s">
        <v>214</v>
      </c>
      <c r="B20" s="40"/>
      <c r="C20" s="40"/>
      <c r="D20" s="41" t="s">
        <v>1403</v>
      </c>
      <c r="E20" s="41" t="s">
        <v>1403</v>
      </c>
      <c r="F20" s="41" t="s">
        <v>1403</v>
      </c>
      <c r="G20" s="42" t="s">
        <v>1404</v>
      </c>
      <c r="H20" s="42" t="s">
        <v>1404</v>
      </c>
      <c r="I20" s="42" t="s">
        <v>1404</v>
      </c>
      <c r="J20" s="42" t="s">
        <v>1404</v>
      </c>
      <c r="K20" s="42" t="s">
        <v>1404</v>
      </c>
      <c r="L20" s="42" t="s">
        <v>1404</v>
      </c>
      <c r="M20" s="42" t="s">
        <v>1404</v>
      </c>
      <c r="N20" s="42" t="s">
        <v>1404</v>
      </c>
      <c r="O20" s="42" t="s">
        <v>1404</v>
      </c>
      <c r="P20" s="42" t="s">
        <v>1403</v>
      </c>
      <c r="Q20" s="42" t="s">
        <v>1404</v>
      </c>
      <c r="R20" s="42" t="s">
        <v>1404</v>
      </c>
      <c r="S20" s="42" t="s">
        <v>1404</v>
      </c>
      <c r="T20" s="43"/>
    </row>
    <row r="21" spans="1:20" x14ac:dyDescent="0.25">
      <c r="A21" s="39" t="s">
        <v>215</v>
      </c>
      <c r="B21" s="40"/>
      <c r="C21" s="40"/>
      <c r="D21" s="41" t="s">
        <v>1403</v>
      </c>
      <c r="E21" s="41" t="s">
        <v>1403</v>
      </c>
      <c r="F21" s="41" t="s">
        <v>1403</v>
      </c>
      <c r="G21" s="42" t="s">
        <v>1404</v>
      </c>
      <c r="H21" s="42" t="s">
        <v>1404</v>
      </c>
      <c r="I21" s="42" t="s">
        <v>1404</v>
      </c>
      <c r="J21" s="42" t="s">
        <v>1404</v>
      </c>
      <c r="K21" s="42" t="s">
        <v>1404</v>
      </c>
      <c r="L21" s="42" t="s">
        <v>1404</v>
      </c>
      <c r="M21" s="42" t="s">
        <v>1404</v>
      </c>
      <c r="N21" s="42" t="s">
        <v>1404</v>
      </c>
      <c r="O21" s="42" t="s">
        <v>1404</v>
      </c>
      <c r="P21" s="42" t="s">
        <v>1403</v>
      </c>
      <c r="Q21" s="42" t="s">
        <v>1404</v>
      </c>
      <c r="R21" s="42" t="s">
        <v>1404</v>
      </c>
      <c r="S21" s="42" t="s">
        <v>1404</v>
      </c>
      <c r="T21" s="43"/>
    </row>
    <row r="22" spans="1:20" x14ac:dyDescent="0.25">
      <c r="A22" s="39" t="s">
        <v>216</v>
      </c>
      <c r="B22" s="25" t="s">
        <v>1430</v>
      </c>
      <c r="C22" s="40" t="s">
        <v>1431</v>
      </c>
      <c r="D22" s="41" t="s">
        <v>1403</v>
      </c>
      <c r="E22" s="41" t="s">
        <v>1403</v>
      </c>
      <c r="F22" s="41" t="s">
        <v>1403</v>
      </c>
      <c r="G22" s="42" t="s">
        <v>1404</v>
      </c>
      <c r="H22" s="42" t="s">
        <v>1404</v>
      </c>
      <c r="I22" s="42" t="s">
        <v>1404</v>
      </c>
      <c r="J22" s="42" t="s">
        <v>1404</v>
      </c>
      <c r="K22" s="42" t="s">
        <v>1404</v>
      </c>
      <c r="L22" s="42" t="s">
        <v>1404</v>
      </c>
      <c r="M22" s="42" t="s">
        <v>1404</v>
      </c>
      <c r="N22" s="42" t="s">
        <v>1404</v>
      </c>
      <c r="O22" s="42" t="s">
        <v>1404</v>
      </c>
      <c r="P22" s="42" t="s">
        <v>1403</v>
      </c>
      <c r="Q22" s="42" t="s">
        <v>1404</v>
      </c>
      <c r="R22" s="42" t="s">
        <v>1404</v>
      </c>
      <c r="S22" s="42" t="s">
        <v>1404</v>
      </c>
      <c r="T22" s="43"/>
    </row>
    <row r="23" spans="1:20" x14ac:dyDescent="0.25">
      <c r="A23" s="39" t="s">
        <v>217</v>
      </c>
      <c r="B23" s="40"/>
      <c r="C23" s="40"/>
      <c r="D23" s="41" t="s">
        <v>1403</v>
      </c>
      <c r="E23" s="41" t="s">
        <v>1403</v>
      </c>
      <c r="F23" s="41" t="s">
        <v>1404</v>
      </c>
      <c r="G23" s="42" t="s">
        <v>1404</v>
      </c>
      <c r="H23" s="42" t="s">
        <v>1404</v>
      </c>
      <c r="I23" s="42" t="s">
        <v>1404</v>
      </c>
      <c r="J23" s="42" t="s">
        <v>1404</v>
      </c>
      <c r="K23" s="42" t="s">
        <v>1404</v>
      </c>
      <c r="L23" s="42" t="s">
        <v>1404</v>
      </c>
      <c r="M23" s="42" t="s">
        <v>1404</v>
      </c>
      <c r="N23" s="42" t="s">
        <v>1404</v>
      </c>
      <c r="O23" s="42" t="s">
        <v>1404</v>
      </c>
      <c r="P23" s="42" t="s">
        <v>1404</v>
      </c>
      <c r="Q23" s="42" t="s">
        <v>1404</v>
      </c>
      <c r="R23" s="42" t="s">
        <v>1404</v>
      </c>
      <c r="S23" s="42" t="s">
        <v>1404</v>
      </c>
      <c r="T23" s="43"/>
    </row>
    <row r="24" spans="1:20" x14ac:dyDescent="0.25">
      <c r="A24" s="39" t="s">
        <v>218</v>
      </c>
      <c r="B24" s="40"/>
      <c r="C24" s="40"/>
      <c r="D24" s="41" t="s">
        <v>1403</v>
      </c>
      <c r="E24" s="41" t="s">
        <v>1403</v>
      </c>
      <c r="F24" s="41" t="s">
        <v>1404</v>
      </c>
      <c r="G24" s="42" t="s">
        <v>1404</v>
      </c>
      <c r="H24" s="42" t="s">
        <v>1404</v>
      </c>
      <c r="I24" s="42" t="s">
        <v>1404</v>
      </c>
      <c r="J24" s="42" t="s">
        <v>1404</v>
      </c>
      <c r="K24" s="42" t="s">
        <v>1404</v>
      </c>
      <c r="L24" s="42" t="s">
        <v>1404</v>
      </c>
      <c r="M24" s="42" t="s">
        <v>1404</v>
      </c>
      <c r="N24" s="42" t="s">
        <v>1409</v>
      </c>
      <c r="O24" s="42" t="s">
        <v>1404</v>
      </c>
      <c r="P24" s="42" t="s">
        <v>1404</v>
      </c>
      <c r="Q24" s="42" t="s">
        <v>1404</v>
      </c>
      <c r="R24" s="42" t="s">
        <v>1404</v>
      </c>
      <c r="S24" s="42" t="s">
        <v>1404</v>
      </c>
      <c r="T24" s="43"/>
    </row>
    <row r="25" spans="1:20" x14ac:dyDescent="0.25">
      <c r="A25" s="39" t="s">
        <v>219</v>
      </c>
      <c r="B25" s="40"/>
      <c r="C25" s="40"/>
      <c r="D25" s="41" t="s">
        <v>1403</v>
      </c>
      <c r="E25" s="41" t="s">
        <v>1403</v>
      </c>
      <c r="F25" s="41" t="s">
        <v>1404</v>
      </c>
      <c r="G25" s="42" t="s">
        <v>1404</v>
      </c>
      <c r="H25" s="42" t="s">
        <v>1404</v>
      </c>
      <c r="I25" s="42" t="s">
        <v>1404</v>
      </c>
      <c r="J25" s="42" t="s">
        <v>1404</v>
      </c>
      <c r="K25" s="42" t="s">
        <v>1404</v>
      </c>
      <c r="L25" s="42" t="s">
        <v>1404</v>
      </c>
      <c r="M25" s="42" t="s">
        <v>1404</v>
      </c>
      <c r="N25" s="42" t="s">
        <v>1404</v>
      </c>
      <c r="O25" s="42" t="s">
        <v>1404</v>
      </c>
      <c r="P25" s="42" t="s">
        <v>1404</v>
      </c>
      <c r="Q25" s="42" t="s">
        <v>1404</v>
      </c>
      <c r="R25" s="42" t="s">
        <v>1404</v>
      </c>
      <c r="S25" s="42" t="s">
        <v>1404</v>
      </c>
      <c r="T25" s="43"/>
    </row>
    <row r="26" spans="1:20" x14ac:dyDescent="0.25">
      <c r="A26" s="39" t="s">
        <v>191</v>
      </c>
      <c r="B26" s="40" t="s">
        <v>1413</v>
      </c>
      <c r="C26" s="40" t="s">
        <v>1414</v>
      </c>
      <c r="D26" s="41" t="s">
        <v>1403</v>
      </c>
      <c r="E26" s="41" t="s">
        <v>1403</v>
      </c>
      <c r="F26" s="41" t="s">
        <v>1404</v>
      </c>
      <c r="G26" s="42" t="s">
        <v>1404</v>
      </c>
      <c r="H26" s="42" t="s">
        <v>1404</v>
      </c>
      <c r="I26" s="42" t="s">
        <v>1404</v>
      </c>
      <c r="J26" s="42" t="s">
        <v>1404</v>
      </c>
      <c r="K26" s="42" t="s">
        <v>1404</v>
      </c>
      <c r="L26" s="42" t="s">
        <v>1404</v>
      </c>
      <c r="M26" s="42" t="s">
        <v>1404</v>
      </c>
      <c r="N26" s="42" t="s">
        <v>1404</v>
      </c>
      <c r="O26" s="42" t="s">
        <v>1404</v>
      </c>
      <c r="P26" s="42" t="s">
        <v>1404</v>
      </c>
      <c r="Q26" s="42" t="s">
        <v>1404</v>
      </c>
      <c r="R26" s="42" t="s">
        <v>1404</v>
      </c>
      <c r="S26" s="42" t="s">
        <v>1404</v>
      </c>
      <c r="T26" s="43"/>
    </row>
    <row r="27" spans="1:20" x14ac:dyDescent="0.25">
      <c r="A27" s="39" t="s">
        <v>220</v>
      </c>
      <c r="B27" s="40"/>
      <c r="C27" s="40"/>
      <c r="D27" s="41" t="s">
        <v>1403</v>
      </c>
      <c r="E27" s="41" t="s">
        <v>1403</v>
      </c>
      <c r="F27" s="41" t="s">
        <v>1404</v>
      </c>
      <c r="G27" s="42" t="s">
        <v>1404</v>
      </c>
      <c r="H27" s="42" t="s">
        <v>1404</v>
      </c>
      <c r="I27" s="42" t="s">
        <v>1404</v>
      </c>
      <c r="J27" s="42" t="s">
        <v>1404</v>
      </c>
      <c r="K27" s="42" t="s">
        <v>1404</v>
      </c>
      <c r="L27" s="42" t="s">
        <v>1404</v>
      </c>
      <c r="M27" s="42" t="s">
        <v>1404</v>
      </c>
      <c r="N27" s="42" t="s">
        <v>1404</v>
      </c>
      <c r="O27" s="42" t="s">
        <v>1404</v>
      </c>
      <c r="P27" s="42" t="s">
        <v>1404</v>
      </c>
      <c r="Q27" s="42" t="s">
        <v>1404</v>
      </c>
      <c r="R27" s="42" t="s">
        <v>1404</v>
      </c>
      <c r="S27" s="42" t="s">
        <v>1404</v>
      </c>
      <c r="T27" s="43"/>
    </row>
    <row r="28" spans="1:20" x14ac:dyDescent="0.25">
      <c r="A28" s="44" t="s">
        <v>221</v>
      </c>
      <c r="B28" s="45"/>
      <c r="C28" s="45"/>
      <c r="D28" s="46" t="s">
        <v>1403</v>
      </c>
      <c r="E28" s="46" t="s">
        <v>1403</v>
      </c>
      <c r="F28" s="46" t="s">
        <v>1404</v>
      </c>
      <c r="G28" s="47" t="s">
        <v>1404</v>
      </c>
      <c r="H28" s="47" t="s">
        <v>1404</v>
      </c>
      <c r="I28" s="47" t="s">
        <v>1404</v>
      </c>
      <c r="J28" s="47" t="s">
        <v>1404</v>
      </c>
      <c r="K28" s="47" t="s">
        <v>1404</v>
      </c>
      <c r="L28" s="41" t="s">
        <v>1409</v>
      </c>
      <c r="M28" s="47" t="s">
        <v>1404</v>
      </c>
      <c r="N28" s="47" t="s">
        <v>1404</v>
      </c>
      <c r="O28" s="47" t="s">
        <v>1404</v>
      </c>
      <c r="P28" s="47" t="s">
        <v>1404</v>
      </c>
      <c r="Q28" s="47" t="s">
        <v>1404</v>
      </c>
      <c r="R28" s="47" t="s">
        <v>1404</v>
      </c>
      <c r="S28" s="47" t="s">
        <v>1404</v>
      </c>
      <c r="T28" s="48"/>
    </row>
  </sheetData>
  <mergeCells count="2">
    <mergeCell ref="D2:D3"/>
    <mergeCell ref="E2:S2"/>
  </mergeCells>
  <conditionalFormatting sqref="B4:C28">
    <cfRule type="containsBlanks" dxfId="11" priority="12">
      <formula>LEN(TRIM(B4))=0</formula>
    </cfRule>
  </conditionalFormatting>
  <conditionalFormatting sqref="O4:O28">
    <cfRule type="containsText" dxfId="10" priority="6" operator="containsText" text="Yes">
      <formula>NOT(ISERROR(SEARCH("Yes",O4)))</formula>
    </cfRule>
    <cfRule type="containsText" dxfId="9" priority="7" operator="containsText" text="Auto">
      <formula>NOT(ISERROR(SEARCH("Auto",O4)))</formula>
    </cfRule>
    <cfRule type="containsText" dxfId="8" priority="8" operator="containsText" text="No">
      <formula>NOT(ISERROR(SEARCH("No",O4)))</formula>
    </cfRule>
  </conditionalFormatting>
  <conditionalFormatting sqref="D4:D28">
    <cfRule type="containsText" dxfId="7" priority="3" operator="containsText" text="Yes">
      <formula>NOT(ISERROR(SEARCH("Yes",D4)))</formula>
    </cfRule>
    <cfRule type="containsText" dxfId="6" priority="4" operator="containsText" text="Auto">
      <formula>NOT(ISERROR(SEARCH("Auto",D4)))</formula>
    </cfRule>
    <cfRule type="containsText" dxfId="5" priority="5" operator="containsText" text="No">
      <formula>NOT(ISERROR(SEARCH("No",D4)))</formula>
    </cfRule>
  </conditionalFormatting>
  <conditionalFormatting sqref="E4:S28">
    <cfRule type="cellIs" dxfId="4" priority="1" operator="equal">
      <formula>"???"</formula>
    </cfRule>
    <cfRule type="cellIs" dxfId="3" priority="2" operator="equal">
      <formula>"Partial"</formula>
    </cfRule>
    <cfRule type="containsText" dxfId="2" priority="9" operator="containsText" text="Yes">
      <formula>NOT(ISERROR(SEARCH("Yes",E4)))</formula>
    </cfRule>
    <cfRule type="containsText" dxfId="1" priority="10" operator="containsText" text="Auto">
      <formula>NOT(ISERROR(SEARCH("Auto",E4)))</formula>
    </cfRule>
    <cfRule type="containsText" dxfId="0" priority="11" operator="containsText" text="No">
      <formula>NOT(ISERROR(SEARCH("No",E4)))</formula>
    </cfRule>
  </conditionalFormatting>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scorecard_template_elements</vt:lpstr>
      <vt:lpstr>languages</vt:lpstr>
      <vt:lpstr>credits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2022-03-29T00:01:23Z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2022-03-25T07:28:24Z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2e5acdb6-c64c-4ef8-a21d-c4fb98462816</vt:lpwstr>
  </property>
  <property fmtid="{D5CDD505-2E9C-101B-9397-08002B2CF9AE}" pid="8" name="MSIP_Label_8c3d088b-6243-4963-a2e2-8b321ab7f8fc_ContentBits">
    <vt:lpwstr>1</vt:lpwstr>
  </property>
</Properties>
</file>